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5" yWindow="109" windowWidth="11343" windowHeight="8626" tabRatio="675" activeTab="0"/>
  </bookViews>
  <sheets>
    <sheet name="ДДЗ світло" sheetId="1" r:id="rId1"/>
    <sheet name="ЗОШ світло" sheetId="2" r:id="rId2"/>
    <sheet name="позашк. з дюками" sheetId="3" r:id="rId3"/>
  </sheets>
  <definedNames/>
  <calcPr fullCalcOnLoad="1"/>
</workbook>
</file>

<file path=xl/sharedStrings.xml><?xml version="1.0" encoding="utf-8"?>
<sst xmlns="http://schemas.openxmlformats.org/spreadsheetml/2006/main" count="257" uniqueCount="145">
  <si>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</si>
  <si>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</si>
  <si>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</si>
  <si>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</si>
  <si>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</si>
  <si>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</si>
  <si>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</si>
  <si>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</si>
  <si>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</si>
  <si>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</si>
  <si>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</si>
  <si>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5</t>
  </si>
  <si>
    <t>ЗОШ № 6</t>
  </si>
  <si>
    <t>ЗОШ № 8</t>
  </si>
  <si>
    <t>ЗОШ № 19</t>
  </si>
  <si>
    <t>ЗОШ № 21</t>
  </si>
  <si>
    <t>ЗОШ № 22</t>
  </si>
  <si>
    <t>ЗОШ № 23</t>
  </si>
  <si>
    <t>ЗОШ № 26</t>
  </si>
  <si>
    <t>ЗОШ № 27</t>
  </si>
  <si>
    <t>ДЮСШ № 2</t>
  </si>
  <si>
    <t>Всього</t>
  </si>
  <si>
    <t>Назва закладу</t>
  </si>
  <si>
    <t>Червень</t>
  </si>
  <si>
    <t>НВК ДДЗ № 34</t>
  </si>
  <si>
    <t>ЛІМІТИ</t>
  </si>
  <si>
    <t>НВК ДДЗ № 11</t>
  </si>
  <si>
    <t>СШ № 7</t>
  </si>
  <si>
    <t>№ 24</t>
  </si>
  <si>
    <t>№ 40</t>
  </si>
  <si>
    <t>НВК ДДЗ № 37</t>
  </si>
  <si>
    <t>НВК ДДЗ № 41</t>
  </si>
  <si>
    <t>Міжшкільний навчально - виробничий комбінат</t>
  </si>
  <si>
    <t>до рішення виконавчого</t>
  </si>
  <si>
    <t>Додаток  3</t>
  </si>
  <si>
    <t>Разом</t>
  </si>
  <si>
    <t>в тому числі орендарі:</t>
  </si>
  <si>
    <t>Всього без орендарів</t>
  </si>
  <si>
    <t>Центр еколого - натуралістичної творчості учнівської молоді</t>
  </si>
  <si>
    <t>ДЮСШ № 1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</si>
  <si>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</si>
  <si>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 12</t>
  </si>
  <si>
    <t>Органи місцевого самоврядування</t>
  </si>
  <si>
    <t>Всього по галузі "Освіта"</t>
  </si>
  <si>
    <t xml:space="preserve"> № 1</t>
  </si>
  <si>
    <t xml:space="preserve"> № 2</t>
  </si>
  <si>
    <t xml:space="preserve"> № 3</t>
  </si>
  <si>
    <t xml:space="preserve"> № 5</t>
  </si>
  <si>
    <t xml:space="preserve"> № 6</t>
  </si>
  <si>
    <t xml:space="preserve"> № 7</t>
  </si>
  <si>
    <t xml:space="preserve"> № 10</t>
  </si>
  <si>
    <t xml:space="preserve"> № 8</t>
  </si>
  <si>
    <t xml:space="preserve"> № 12</t>
  </si>
  <si>
    <t xml:space="preserve"> № 13</t>
  </si>
  <si>
    <t xml:space="preserve"> № 14</t>
  </si>
  <si>
    <t xml:space="preserve"> № 15</t>
  </si>
  <si>
    <t xml:space="preserve"> № 16</t>
  </si>
  <si>
    <t xml:space="preserve"> № 17</t>
  </si>
  <si>
    <t xml:space="preserve"> № 18</t>
  </si>
  <si>
    <t xml:space="preserve"> № 19</t>
  </si>
  <si>
    <t xml:space="preserve"> № 20</t>
  </si>
  <si>
    <t xml:space="preserve"> № 21</t>
  </si>
  <si>
    <t xml:space="preserve"> № 22</t>
  </si>
  <si>
    <t xml:space="preserve"> № 23</t>
  </si>
  <si>
    <t xml:space="preserve"> № 25</t>
  </si>
  <si>
    <t xml:space="preserve"> № 26</t>
  </si>
  <si>
    <t xml:space="preserve"> № 27</t>
  </si>
  <si>
    <t xml:space="preserve"> № 28</t>
  </si>
  <si>
    <t xml:space="preserve"> № 29</t>
  </si>
  <si>
    <t xml:space="preserve"> № 30</t>
  </si>
  <si>
    <t xml:space="preserve"> № 31</t>
  </si>
  <si>
    <t xml:space="preserve"> № 32</t>
  </si>
  <si>
    <t xml:space="preserve"> № 33</t>
  </si>
  <si>
    <t xml:space="preserve"> № 36</t>
  </si>
  <si>
    <t xml:space="preserve"> № 39</t>
  </si>
  <si>
    <t>ВСЬОГО по ДНЗ</t>
  </si>
  <si>
    <t>в т.ч. орендарі</t>
  </si>
  <si>
    <t>Піщанська  ЗОШ</t>
  </si>
  <si>
    <t>В. Піщанська ЗОШ</t>
  </si>
  <si>
    <t>в т.ч.  орендарі</t>
  </si>
  <si>
    <t>Інформаційно-методтчний центр</t>
  </si>
  <si>
    <t>Централізована бухгалтерія</t>
  </si>
  <si>
    <t>в т.ч.спецфонд</t>
  </si>
  <si>
    <t>СШ № 1 в т.ч.</t>
  </si>
  <si>
    <t xml:space="preserve"> орендарі</t>
  </si>
  <si>
    <t xml:space="preserve"> спецфонд</t>
  </si>
  <si>
    <t>СШ № 3 в т.ч.</t>
  </si>
  <si>
    <t>ЗОШ № 4 в т.ч.</t>
  </si>
  <si>
    <t>СШ № 2 в  т.ч.</t>
  </si>
  <si>
    <t>СШ № 10 в т.ч.</t>
  </si>
  <si>
    <t>орендарі</t>
  </si>
  <si>
    <t>СШ № 25 в т.ч.</t>
  </si>
  <si>
    <t>спецфонд</t>
  </si>
  <si>
    <t>СШ № 30 в т.ч.</t>
  </si>
  <si>
    <t>Гімназія № 1 в т.ч.</t>
  </si>
  <si>
    <t>Центр науково - технічної творчості молоді в т.ч.</t>
  </si>
  <si>
    <t>Палац дітей та юнацтва в т.ч.</t>
  </si>
  <si>
    <t>Спеціальна школа в т.ч.</t>
  </si>
  <si>
    <t xml:space="preserve"> орендарі </t>
  </si>
  <si>
    <t>Всього: "Фізична культура і спорт"</t>
  </si>
  <si>
    <t xml:space="preserve">ВСЬОГО по закладах позашкільної освіти                     </t>
  </si>
  <si>
    <t>Всьго без орендарів та спецфонду по галузі "Освіта"</t>
  </si>
  <si>
    <t>Всього без орендарів та спецфонду</t>
  </si>
  <si>
    <t>Міський центр війського - патріотичного виховання вул.Реміснича</t>
  </si>
  <si>
    <t>Начальник  управління освіти і науки                                                                         А.М.Данильченко</t>
  </si>
  <si>
    <t xml:space="preserve">ДЮКИ   Мрія  </t>
  </si>
  <si>
    <t>Горизонт</t>
  </si>
  <si>
    <t>Ритм</t>
  </si>
  <si>
    <t>Фантазія</t>
  </si>
  <si>
    <t>Промінь</t>
  </si>
  <si>
    <t>Ровесник</t>
  </si>
  <si>
    <t>Сучасник</t>
  </si>
  <si>
    <t>Радість</t>
  </si>
  <si>
    <t>Сонечко</t>
  </si>
  <si>
    <t>№38</t>
  </si>
  <si>
    <t>школа</t>
  </si>
  <si>
    <t>НВК ДДЗ  № 9          в т.ч.</t>
  </si>
  <si>
    <t xml:space="preserve">ЗОШ № 13 </t>
  </si>
  <si>
    <t xml:space="preserve">ЗОШ № 18 </t>
  </si>
  <si>
    <t xml:space="preserve">СШ № 29 </t>
  </si>
  <si>
    <t>Міський центр війського - патріотичного виховання вул. Петропавлівська ,96  (Орлятко)</t>
  </si>
  <si>
    <t>ЗОШ №15 в т.ч.</t>
  </si>
  <si>
    <t>СШ № 17  в т.ч.</t>
  </si>
  <si>
    <t>СШ № 9</t>
  </si>
  <si>
    <t>сад</t>
  </si>
  <si>
    <t>грн</t>
  </si>
  <si>
    <t xml:space="preserve"> № 35 в т.ч.</t>
  </si>
  <si>
    <t>в тому числі спецфонд:</t>
  </si>
  <si>
    <t>ЗОШ № 20 в т.ч.</t>
  </si>
  <si>
    <t>Класична  гімназія</t>
  </si>
  <si>
    <t>НВК-ДНЗ № 16 в т.ч.</t>
  </si>
  <si>
    <t>всього без/орендарів</t>
  </si>
  <si>
    <t>Всього без/орендарів</t>
  </si>
  <si>
    <t>всього без орендарів</t>
  </si>
  <si>
    <t>всього без спецфонда</t>
  </si>
  <si>
    <t>НВК ДДЗ  №42        в т.ч.</t>
  </si>
  <si>
    <t>ЗОШ № 24              в т.ч.</t>
  </si>
  <si>
    <t>комітету міської ради</t>
  </si>
  <si>
    <t>споживання електричної енергії по інших установах та закладах  на 2019 рік (кВт/год)</t>
  </si>
  <si>
    <t>Інклюзивно-ресурсний центр</t>
  </si>
  <si>
    <t>ЗДО</t>
  </si>
  <si>
    <t>споживання електричної енергії по закладах дошкільної освіти  на 2019 рік (кВт/год)</t>
  </si>
  <si>
    <t>споживання електричної енергії по закладах загальноої середньої освіти  на 2019 рік (кВт/год)</t>
  </si>
  <si>
    <t>Клуб юних техніків                 ( вул. Холодногірська)в т.ч.</t>
  </si>
  <si>
    <t>від 09.04.2019 № 216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</si>
</sst>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0"/>
    <numFmt numFmtId="207" formatCode="0.00000"/>
    <numFmt numFmtId="208" formatCode="0.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top" wrapText="1"/>
    </xf>
    <xf numFmtId="1" fontId="9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9" fillId="33" borderId="10" xfId="0" applyNumberFormat="1" applyFont="1" applyFill="1" applyBorder="1" applyAlignment="1">
      <alignment horizontal="center" vertical="center" wrapText="1"/>
    </xf>
    <xf numFmtId="1" fontId="0" fillId="33" borderId="0" xfId="0" applyNumberFormat="1" applyFill="1" applyAlignment="1">
      <alignment/>
    </xf>
    <xf numFmtId="0" fontId="3" fillId="33" borderId="10" xfId="51" applyNumberFormat="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1" fontId="9" fillId="33" borderId="10" xfId="51" applyNumberFormat="1" applyFont="1" applyFill="1" applyBorder="1" applyAlignment="1">
      <alignment horizontal="center" vertical="center" wrapText="1"/>
      <protection/>
    </xf>
    <xf numFmtId="1" fontId="8" fillId="33" borderId="10" xfId="51" applyNumberFormat="1" applyFont="1" applyFill="1" applyBorder="1" applyAlignment="1">
      <alignment horizontal="center" vertical="center" wrapText="1"/>
      <protection/>
    </xf>
    <xf numFmtId="1" fontId="5" fillId="33" borderId="10" xfId="51" applyNumberFormat="1" applyFont="1" applyFill="1" applyBorder="1" applyAlignment="1">
      <alignment horizontal="center" vertical="center" wrapText="1"/>
      <protection/>
    </xf>
    <xf numFmtId="0" fontId="8" fillId="33" borderId="10" xfId="51" applyNumberFormat="1" applyFont="1" applyFill="1" applyBorder="1" applyAlignment="1">
      <alignment horizontal="center" vertical="center" wrapText="1"/>
      <protection/>
    </xf>
    <xf numFmtId="0" fontId="9" fillId="33" borderId="10" xfId="51" applyNumberFormat="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204" fontId="8" fillId="33" borderId="10" xfId="51" applyNumberFormat="1" applyFont="1" applyFill="1" applyBorder="1" applyAlignment="1">
      <alignment horizontal="center" vertical="center" wrapText="1"/>
      <protection/>
    </xf>
    <xf numFmtId="1" fontId="5" fillId="33" borderId="10" xfId="0" applyNumberFormat="1" applyFont="1" applyFill="1" applyBorder="1" applyAlignment="1">
      <alignment horizontal="center" vertical="center" wrapText="1"/>
    </xf>
    <xf numFmtId="2" fontId="8" fillId="33" borderId="10" xfId="51" applyNumberFormat="1" applyFont="1" applyFill="1" applyBorder="1" applyAlignment="1">
      <alignment horizontal="center" vertical="center" wrapText="1"/>
      <protection/>
    </xf>
    <xf numFmtId="1" fontId="10" fillId="33" borderId="10" xfId="51" applyNumberFormat="1" applyFont="1" applyFill="1" applyBorder="1" applyAlignment="1">
      <alignment horizontal="center" vertical="center" wrapText="1"/>
      <protection/>
    </xf>
    <xf numFmtId="2" fontId="3" fillId="33" borderId="10" xfId="51" applyNumberFormat="1" applyFont="1" applyFill="1" applyBorder="1" applyAlignment="1">
      <alignment horizontal="center" vertical="center" wrapText="1"/>
      <protection/>
    </xf>
    <xf numFmtId="204" fontId="0" fillId="33" borderId="0" xfId="0" applyNumberFormat="1" applyFill="1" applyAlignment="1">
      <alignment/>
    </xf>
    <xf numFmtId="0" fontId="3" fillId="33" borderId="10" xfId="51" applyNumberFormat="1" applyFont="1" applyFill="1" applyBorder="1" applyAlignment="1">
      <alignment horizontal="center" vertical="center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9" fillId="33" borderId="10" xfId="49" applyNumberFormat="1" applyFont="1" applyFill="1" applyBorder="1" applyAlignment="1">
      <alignment horizontal="center" vertical="center" wrapText="1"/>
      <protection/>
    </xf>
    <xf numFmtId="1" fontId="7" fillId="33" borderId="10" xfId="49" applyNumberFormat="1" applyFont="1" applyFill="1" applyBorder="1" applyAlignment="1">
      <alignment horizontal="center"/>
      <protection/>
    </xf>
    <xf numFmtId="0" fontId="0" fillId="33" borderId="0" xfId="49" applyFill="1">
      <alignment/>
      <protection/>
    </xf>
    <xf numFmtId="204" fontId="0" fillId="33" borderId="0" xfId="49" applyNumberFormat="1" applyFill="1">
      <alignment/>
      <protection/>
    </xf>
    <xf numFmtId="204" fontId="3" fillId="33" borderId="10" xfId="49" applyNumberFormat="1" applyFont="1" applyFill="1" applyBorder="1" applyAlignment="1">
      <alignment horizontal="center" vertical="center" wrapText="1"/>
      <protection/>
    </xf>
    <xf numFmtId="0" fontId="4" fillId="33" borderId="10" xfId="49" applyFont="1" applyFill="1" applyBorder="1" applyAlignment="1">
      <alignment horizontal="center" vertical="center" wrapText="1"/>
      <protection/>
    </xf>
    <xf numFmtId="0" fontId="12" fillId="33" borderId="10" xfId="0" applyNumberFormat="1" applyFont="1" applyFill="1" applyBorder="1" applyAlignment="1">
      <alignment horizontal="center" vertical="top" wrapText="1"/>
    </xf>
    <xf numFmtId="1" fontId="8" fillId="33" borderId="10" xfId="49" applyNumberFormat="1" applyFont="1" applyFill="1" applyBorder="1" applyAlignment="1">
      <alignment horizontal="center" vertical="center" wrapText="1"/>
      <protection/>
    </xf>
    <xf numFmtId="0" fontId="8" fillId="33" borderId="10" xfId="49" applyNumberFormat="1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1" fontId="7" fillId="33" borderId="10" xfId="49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/>
    </xf>
    <xf numFmtId="0" fontId="9" fillId="33" borderId="11" xfId="50" applyNumberFormat="1" applyFont="1" applyFill="1" applyBorder="1" applyAlignment="1">
      <alignment horizontal="center" vertical="center" wrapText="1"/>
      <protection/>
    </xf>
    <xf numFmtId="1" fontId="8" fillId="33" borderId="10" xfId="50" applyNumberFormat="1" applyFont="1" applyFill="1" applyBorder="1" applyAlignment="1">
      <alignment horizontal="center" vertical="center" wrapText="1"/>
      <protection/>
    </xf>
    <xf numFmtId="0" fontId="9" fillId="33" borderId="10" xfId="50" applyNumberFormat="1" applyFont="1" applyFill="1" applyBorder="1" applyAlignment="1">
      <alignment horizontal="left" vertical="center" wrapText="1"/>
      <protection/>
    </xf>
    <xf numFmtId="1" fontId="7" fillId="33" borderId="10" xfId="0" applyNumberFormat="1" applyFont="1" applyFill="1" applyBorder="1" applyAlignment="1">
      <alignment horizontal="center" vertical="center" wrapText="1"/>
    </xf>
    <xf numFmtId="0" fontId="8" fillId="33" borderId="10" xfId="50" applyNumberFormat="1" applyFont="1" applyFill="1" applyBorder="1" applyAlignment="1">
      <alignment horizontal="center" vertical="center" wrapText="1"/>
      <protection/>
    </xf>
    <xf numFmtId="0" fontId="8" fillId="33" borderId="10" xfId="50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center" vertical="center" wrapText="1"/>
    </xf>
    <xf numFmtId="204" fontId="9" fillId="33" borderId="10" xfId="0" applyNumberFormat="1" applyFont="1" applyFill="1" applyBorder="1" applyAlignment="1">
      <alignment horizontal="center" vertical="center" wrapText="1"/>
    </xf>
    <xf numFmtId="2" fontId="8" fillId="33" borderId="10" xfId="50" applyNumberFormat="1" applyFont="1" applyFill="1" applyBorder="1" applyAlignment="1">
      <alignment horizontal="center" vertical="center" wrapText="1"/>
      <protection/>
    </xf>
    <xf numFmtId="2" fontId="9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top" wrapText="1"/>
    </xf>
    <xf numFmtId="204" fontId="9" fillId="33" borderId="12" xfId="0" applyNumberFormat="1" applyFont="1" applyFill="1" applyBorder="1" applyAlignment="1">
      <alignment horizontal="center" vertical="center" wrapText="1"/>
    </xf>
    <xf numFmtId="0" fontId="3" fillId="33" borderId="10" xfId="50" applyNumberFormat="1" applyFont="1" applyFill="1" applyBorder="1" applyAlignment="1">
      <alignment horizontal="center" vertical="center" wrapText="1"/>
      <protection/>
    </xf>
    <xf numFmtId="0" fontId="3" fillId="33" borderId="10" xfId="50" applyFont="1" applyFill="1" applyBorder="1" applyAlignment="1">
      <alignment horizontal="center" vertical="center" wrapText="1"/>
      <protection/>
    </xf>
    <xf numFmtId="1" fontId="3" fillId="33" borderId="10" xfId="50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Alignment="1">
      <alignment horizontal="center" vertical="center"/>
    </xf>
    <xf numFmtId="0" fontId="9" fillId="33" borderId="10" xfId="50" applyNumberFormat="1" applyFont="1" applyFill="1" applyBorder="1" applyAlignment="1">
      <alignment horizontal="center" vertical="center" wrapText="1"/>
      <protection/>
    </xf>
    <xf numFmtId="0" fontId="8" fillId="33" borderId="10" xfId="50" applyNumberFormat="1" applyFont="1" applyFill="1" applyBorder="1" applyAlignment="1">
      <alignment horizontal="left" vertical="center" wrapText="1"/>
      <protection/>
    </xf>
    <xf numFmtId="2" fontId="3" fillId="33" borderId="10" xfId="50" applyNumberFormat="1" applyFont="1" applyFill="1" applyBorder="1" applyAlignment="1">
      <alignment horizontal="center" vertical="top" wrapText="1"/>
      <protection/>
    </xf>
    <xf numFmtId="1" fontId="8" fillId="33" borderId="10" xfId="0" applyNumberFormat="1" applyFont="1" applyFill="1" applyBorder="1" applyAlignment="1">
      <alignment horizontal="left" vertical="center" wrapText="1"/>
    </xf>
    <xf numFmtId="204" fontId="8" fillId="33" borderId="10" xfId="0" applyNumberFormat="1" applyFont="1" applyFill="1" applyBorder="1" applyAlignment="1">
      <alignment horizontal="left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10" fillId="33" borderId="0" xfId="51" applyFont="1" applyFill="1" applyBorder="1" applyAlignment="1">
      <alignment horizontal="center" vertical="center" wrapText="1"/>
      <protection/>
    </xf>
    <xf numFmtId="2" fontId="8" fillId="33" borderId="0" xfId="51" applyNumberFormat="1" applyFont="1" applyFill="1" applyBorder="1" applyAlignment="1">
      <alignment horizontal="center" vertical="center" wrapText="1"/>
      <protection/>
    </xf>
    <xf numFmtId="2" fontId="13" fillId="33" borderId="0" xfId="0" applyNumberFormat="1" applyFont="1" applyFill="1" applyAlignment="1">
      <alignment/>
    </xf>
    <xf numFmtId="0" fontId="10" fillId="33" borderId="0" xfId="49" applyFont="1" applyFill="1" applyAlignment="1">
      <alignment horizontal="center"/>
      <protection/>
    </xf>
    <xf numFmtId="0" fontId="10" fillId="33" borderId="13" xfId="49" applyFont="1" applyFill="1" applyBorder="1" applyAlignment="1">
      <alignment horizontal="center" vertical="center" wrapText="1"/>
      <protection/>
    </xf>
    <xf numFmtId="204" fontId="9" fillId="33" borderId="0" xfId="49" applyNumberFormat="1" applyFont="1" applyFill="1" applyAlignment="1">
      <alignment horizontal="center"/>
      <protection/>
    </xf>
    <xf numFmtId="204" fontId="9" fillId="33" borderId="0" xfId="49" applyNumberFormat="1" applyFont="1" applyFill="1" applyAlignment="1">
      <alignment horizontal="left"/>
      <protection/>
    </xf>
    <xf numFmtId="0" fontId="10" fillId="33" borderId="0" xfId="49" applyFont="1" applyFill="1" applyAlignment="1">
      <alignment horizontal="center" vertical="center"/>
      <protection/>
    </xf>
    <xf numFmtId="0" fontId="11" fillId="33" borderId="13" xfId="49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ичайний_Аркуш2" xfId="50"/>
    <cellStyle name="Звичайний_Аркуш3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91"/>
  <sheetViews>
    <sheetView tabSelected="1" zoomScalePageLayoutView="0" workbookViewId="0" topLeftCell="A1">
      <pane xSplit="1" ySplit="7" topLeftCell="B4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4" sqref="L4:N4"/>
    </sheetView>
  </sheetViews>
  <sheetFormatPr defaultColWidth="12.50390625" defaultRowHeight="12" customHeight="1"/>
  <cols>
    <col min="1" max="1" width="11.125" style="4" customWidth="1"/>
    <col min="2" max="2" width="12.50390625" style="4" customWidth="1"/>
    <col min="3" max="3" width="8.50390625" style="4" customWidth="1"/>
    <col min="4" max="4" width="9.25390625" style="4" customWidth="1"/>
    <col min="5" max="6" width="8.50390625" style="4" customWidth="1"/>
    <col min="7" max="7" width="8.625" style="4" customWidth="1"/>
    <col min="8" max="8" width="8.375" style="4" customWidth="1"/>
    <col min="9" max="9" width="8.25390625" style="4" customWidth="1"/>
    <col min="10" max="10" width="9.875" style="4" customWidth="1"/>
    <col min="11" max="11" width="8.125" style="4" customWidth="1"/>
    <col min="12" max="12" width="9.00390625" style="4" customWidth="1"/>
    <col min="13" max="13" width="8.50390625" style="4" customWidth="1"/>
    <col min="14" max="14" width="9.625" style="4" customWidth="1"/>
    <col min="15" max="17" width="12.50390625" style="4" hidden="1" customWidth="1"/>
    <col min="18" max="18" width="1.12109375" style="4" customWidth="1"/>
    <col min="19" max="27" width="12.50390625" style="4" customWidth="1"/>
    <col min="28" max="16384" width="12.50390625" style="4" customWidth="1"/>
  </cols>
  <sheetData>
    <row r="1" spans="1:14" ht="12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68" t="s">
        <v>34</v>
      </c>
      <c r="M1" s="68"/>
      <c r="N1" s="68"/>
    </row>
    <row r="2" spans="1:14" ht="12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69" t="s">
        <v>33</v>
      </c>
      <c r="M2" s="69"/>
      <c r="N2" s="69"/>
    </row>
    <row r="3" spans="1:14" ht="12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69" t="s">
        <v>137</v>
      </c>
      <c r="M3" s="69"/>
      <c r="N3" s="69"/>
    </row>
    <row r="4" spans="1:14" ht="12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69" t="s">
        <v>144</v>
      </c>
      <c r="M4" s="69"/>
      <c r="N4" s="69"/>
    </row>
    <row r="5" spans="1:14" ht="12" customHeight="1">
      <c r="A5" s="66" t="s">
        <v>25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8.75" customHeight="1">
      <c r="A6" s="67" t="s">
        <v>141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4.25" customHeight="1">
      <c r="A7" s="30" t="s">
        <v>140</v>
      </c>
      <c r="B7" s="31" t="s">
        <v>0</v>
      </c>
      <c r="C7" s="31" t="s">
        <v>1</v>
      </c>
      <c r="D7" s="31" t="s">
        <v>2</v>
      </c>
      <c r="E7" s="31" t="s">
        <v>3</v>
      </c>
      <c r="F7" s="31" t="s">
        <v>4</v>
      </c>
      <c r="G7" s="31" t="s">
        <v>23</v>
      </c>
      <c r="H7" s="31" t="s">
        <v>5</v>
      </c>
      <c r="I7" s="31" t="s">
        <v>6</v>
      </c>
      <c r="J7" s="31" t="s">
        <v>7</v>
      </c>
      <c r="K7" s="31" t="s">
        <v>8</v>
      </c>
      <c r="L7" s="31" t="s">
        <v>9</v>
      </c>
      <c r="M7" s="31" t="s">
        <v>10</v>
      </c>
      <c r="N7" s="31" t="s">
        <v>21</v>
      </c>
    </row>
    <row r="8" spans="1:16" ht="12" customHeight="1">
      <c r="A8" s="26" t="s">
        <v>44</v>
      </c>
      <c r="B8" s="1">
        <v>4000</v>
      </c>
      <c r="C8" s="1">
        <v>3600</v>
      </c>
      <c r="D8" s="1">
        <v>3400</v>
      </c>
      <c r="E8" s="1">
        <v>3400</v>
      </c>
      <c r="F8" s="1">
        <v>2800</v>
      </c>
      <c r="G8" s="1">
        <v>2800</v>
      </c>
      <c r="H8" s="1">
        <v>2500</v>
      </c>
      <c r="I8" s="1">
        <v>2800</v>
      </c>
      <c r="J8" s="2">
        <v>2900</v>
      </c>
      <c r="K8" s="32">
        <v>3550</v>
      </c>
      <c r="L8" s="1">
        <v>3600</v>
      </c>
      <c r="M8" s="1">
        <v>3600</v>
      </c>
      <c r="N8" s="27">
        <f>B8+C8+D8+E8+F8+G8+H8+I8+J8+K8+L8+M8</f>
        <v>38950</v>
      </c>
      <c r="O8" s="4">
        <v>39450</v>
      </c>
      <c r="P8" s="6">
        <f aca="true" t="shared" si="0" ref="P8:P39">N8-O8</f>
        <v>-500</v>
      </c>
    </row>
    <row r="9" spans="1:16" ht="12" customHeight="1">
      <c r="A9" s="26" t="s">
        <v>45</v>
      </c>
      <c r="B9" s="1">
        <v>5500</v>
      </c>
      <c r="C9" s="1">
        <v>5000</v>
      </c>
      <c r="D9" s="1">
        <v>5200</v>
      </c>
      <c r="E9" s="1">
        <v>5000</v>
      </c>
      <c r="F9" s="1">
        <v>4500</v>
      </c>
      <c r="G9" s="1">
        <v>4500</v>
      </c>
      <c r="H9" s="1">
        <v>3000</v>
      </c>
      <c r="I9" s="1">
        <v>3000</v>
      </c>
      <c r="J9" s="2">
        <v>3300</v>
      </c>
      <c r="K9" s="2">
        <v>4800</v>
      </c>
      <c r="L9" s="1">
        <v>5200</v>
      </c>
      <c r="M9" s="1">
        <v>5000</v>
      </c>
      <c r="N9" s="27">
        <f aca="true" t="shared" si="1" ref="N9:N46">B9+C9+D9+E9+F9+G9+H9+I9+J9+K9+L9+M9</f>
        <v>54000</v>
      </c>
      <c r="O9" s="4">
        <v>56000</v>
      </c>
      <c r="P9" s="6">
        <f t="shared" si="0"/>
        <v>-2000</v>
      </c>
    </row>
    <row r="10" spans="1:16" ht="12" customHeight="1">
      <c r="A10" s="26" t="s">
        <v>46</v>
      </c>
      <c r="B10" s="1">
        <v>3200</v>
      </c>
      <c r="C10" s="1">
        <v>3000</v>
      </c>
      <c r="D10" s="1">
        <v>3100</v>
      </c>
      <c r="E10" s="1">
        <v>3150</v>
      </c>
      <c r="F10" s="1">
        <v>2850</v>
      </c>
      <c r="G10" s="1">
        <v>2850</v>
      </c>
      <c r="H10" s="1">
        <v>2600</v>
      </c>
      <c r="I10" s="1">
        <v>1900</v>
      </c>
      <c r="J10" s="2">
        <v>2200</v>
      </c>
      <c r="K10" s="2">
        <v>3200</v>
      </c>
      <c r="L10" s="1">
        <v>3800</v>
      </c>
      <c r="M10" s="1">
        <v>3700</v>
      </c>
      <c r="N10" s="27">
        <f t="shared" si="1"/>
        <v>35550</v>
      </c>
      <c r="O10" s="4">
        <v>38800</v>
      </c>
      <c r="P10" s="6">
        <f t="shared" si="0"/>
        <v>-3250</v>
      </c>
    </row>
    <row r="11" spans="1:16" ht="12" customHeight="1">
      <c r="A11" s="26" t="s">
        <v>47</v>
      </c>
      <c r="B11" s="1">
        <v>3300</v>
      </c>
      <c r="C11" s="1">
        <v>3100</v>
      </c>
      <c r="D11" s="1">
        <v>3100</v>
      </c>
      <c r="E11" s="1">
        <v>3000</v>
      </c>
      <c r="F11" s="1">
        <v>2450</v>
      </c>
      <c r="G11" s="1">
        <v>2950</v>
      </c>
      <c r="H11" s="1">
        <v>2100</v>
      </c>
      <c r="I11" s="1">
        <v>2100</v>
      </c>
      <c r="J11" s="2">
        <v>2200</v>
      </c>
      <c r="K11" s="2">
        <v>2900</v>
      </c>
      <c r="L11" s="1">
        <v>4200</v>
      </c>
      <c r="M11" s="1">
        <v>4210</v>
      </c>
      <c r="N11" s="27">
        <f t="shared" si="1"/>
        <v>35610</v>
      </c>
      <c r="O11" s="4">
        <v>36300</v>
      </c>
      <c r="P11" s="6">
        <f t="shared" si="0"/>
        <v>-690</v>
      </c>
    </row>
    <row r="12" spans="1:16" ht="12" customHeight="1">
      <c r="A12" s="26" t="s">
        <v>48</v>
      </c>
      <c r="B12" s="1">
        <v>4600</v>
      </c>
      <c r="C12" s="1">
        <v>4200</v>
      </c>
      <c r="D12" s="1">
        <v>4250</v>
      </c>
      <c r="E12" s="1">
        <v>3650</v>
      </c>
      <c r="F12" s="1">
        <v>3200</v>
      </c>
      <c r="G12" s="1">
        <v>3600</v>
      </c>
      <c r="H12" s="1">
        <v>2500</v>
      </c>
      <c r="I12" s="1">
        <v>2200</v>
      </c>
      <c r="J12" s="2">
        <v>2700</v>
      </c>
      <c r="K12" s="2">
        <v>4250</v>
      </c>
      <c r="L12" s="1">
        <v>4250</v>
      </c>
      <c r="M12" s="1">
        <v>4290</v>
      </c>
      <c r="N12" s="27">
        <f t="shared" si="1"/>
        <v>43690</v>
      </c>
      <c r="O12" s="4">
        <v>43000</v>
      </c>
      <c r="P12" s="6">
        <f t="shared" si="0"/>
        <v>690</v>
      </c>
    </row>
    <row r="13" spans="1:16" ht="12" customHeight="1">
      <c r="A13" s="26" t="s">
        <v>49</v>
      </c>
      <c r="B13" s="1">
        <v>4300</v>
      </c>
      <c r="C13" s="1">
        <v>4200</v>
      </c>
      <c r="D13" s="1">
        <v>4200</v>
      </c>
      <c r="E13" s="1">
        <v>4000</v>
      </c>
      <c r="F13" s="1">
        <v>4000</v>
      </c>
      <c r="G13" s="1">
        <v>3500</v>
      </c>
      <c r="H13" s="1">
        <v>2800</v>
      </c>
      <c r="I13" s="1">
        <v>2600</v>
      </c>
      <c r="J13" s="2">
        <v>2600</v>
      </c>
      <c r="K13" s="2">
        <v>4000</v>
      </c>
      <c r="L13" s="1">
        <v>4300</v>
      </c>
      <c r="M13" s="1">
        <v>4300</v>
      </c>
      <c r="N13" s="27">
        <f t="shared" si="1"/>
        <v>44800</v>
      </c>
      <c r="O13" s="4">
        <v>46150</v>
      </c>
      <c r="P13" s="6">
        <f t="shared" si="0"/>
        <v>-1350</v>
      </c>
    </row>
    <row r="14" spans="1:16" ht="12" customHeight="1">
      <c r="A14" s="26" t="s">
        <v>51</v>
      </c>
      <c r="B14" s="1">
        <v>5000</v>
      </c>
      <c r="C14" s="1">
        <v>4800</v>
      </c>
      <c r="D14" s="1">
        <v>4800</v>
      </c>
      <c r="E14" s="1">
        <v>4700</v>
      </c>
      <c r="F14" s="1">
        <v>4300</v>
      </c>
      <c r="G14" s="1">
        <v>4300</v>
      </c>
      <c r="H14" s="1">
        <v>3400</v>
      </c>
      <c r="I14" s="1">
        <v>3500</v>
      </c>
      <c r="J14" s="2">
        <v>3500</v>
      </c>
      <c r="K14" s="2">
        <v>4600</v>
      </c>
      <c r="L14" s="1">
        <v>5500</v>
      </c>
      <c r="M14" s="1">
        <v>5700</v>
      </c>
      <c r="N14" s="27">
        <f t="shared" si="1"/>
        <v>54100</v>
      </c>
      <c r="O14" s="4">
        <v>56500</v>
      </c>
      <c r="P14" s="6">
        <f t="shared" si="0"/>
        <v>-2400</v>
      </c>
    </row>
    <row r="15" spans="1:16" ht="12" customHeight="1">
      <c r="A15" s="26" t="s">
        <v>50</v>
      </c>
      <c r="B15" s="1">
        <v>5600</v>
      </c>
      <c r="C15" s="1">
        <v>5300</v>
      </c>
      <c r="D15" s="1">
        <v>5350</v>
      </c>
      <c r="E15" s="1">
        <v>4350</v>
      </c>
      <c r="F15" s="1">
        <v>4200</v>
      </c>
      <c r="G15" s="1">
        <v>4100</v>
      </c>
      <c r="H15" s="1">
        <v>3000</v>
      </c>
      <c r="I15" s="1">
        <v>3100</v>
      </c>
      <c r="J15" s="2">
        <v>3500</v>
      </c>
      <c r="K15" s="2">
        <v>6000</v>
      </c>
      <c r="L15" s="1">
        <v>6200</v>
      </c>
      <c r="M15" s="1">
        <v>6300</v>
      </c>
      <c r="N15" s="27">
        <f t="shared" si="1"/>
        <v>57000</v>
      </c>
      <c r="O15" s="4">
        <v>65000</v>
      </c>
      <c r="P15" s="6">
        <f t="shared" si="0"/>
        <v>-8000</v>
      </c>
    </row>
    <row r="16" spans="1:16" ht="12.75" customHeight="1">
      <c r="A16" s="26" t="s">
        <v>52</v>
      </c>
      <c r="B16" s="1">
        <v>5500</v>
      </c>
      <c r="C16" s="1">
        <v>4000</v>
      </c>
      <c r="D16" s="1">
        <v>3300</v>
      </c>
      <c r="E16" s="1">
        <v>3800</v>
      </c>
      <c r="F16" s="1">
        <v>3600</v>
      </c>
      <c r="G16" s="1">
        <v>3000</v>
      </c>
      <c r="H16" s="1">
        <v>2900</v>
      </c>
      <c r="I16" s="1">
        <v>2300</v>
      </c>
      <c r="J16" s="2">
        <v>3100</v>
      </c>
      <c r="K16" s="2">
        <v>3400</v>
      </c>
      <c r="L16" s="1">
        <v>5000</v>
      </c>
      <c r="M16" s="1">
        <v>5100</v>
      </c>
      <c r="N16" s="27">
        <f t="shared" si="1"/>
        <v>45000</v>
      </c>
      <c r="O16" s="4">
        <v>45900</v>
      </c>
      <c r="P16" s="6">
        <f t="shared" si="0"/>
        <v>-900</v>
      </c>
    </row>
    <row r="17" spans="1:16" ht="12" customHeight="1">
      <c r="A17" s="26" t="s">
        <v>53</v>
      </c>
      <c r="B17" s="1">
        <v>4400</v>
      </c>
      <c r="C17" s="1">
        <v>4400</v>
      </c>
      <c r="D17" s="1">
        <v>4000</v>
      </c>
      <c r="E17" s="1">
        <v>3500</v>
      </c>
      <c r="F17" s="1">
        <v>3000</v>
      </c>
      <c r="G17" s="1">
        <v>3200</v>
      </c>
      <c r="H17" s="1">
        <v>2500</v>
      </c>
      <c r="I17" s="1">
        <v>2800</v>
      </c>
      <c r="J17" s="2">
        <v>2600</v>
      </c>
      <c r="K17" s="2">
        <v>4000</v>
      </c>
      <c r="L17" s="1">
        <v>4000</v>
      </c>
      <c r="M17" s="1">
        <v>4000</v>
      </c>
      <c r="N17" s="27">
        <f t="shared" si="1"/>
        <v>42400</v>
      </c>
      <c r="O17" s="4">
        <v>44200</v>
      </c>
      <c r="P17" s="6">
        <f t="shared" si="0"/>
        <v>-1800</v>
      </c>
    </row>
    <row r="18" spans="1:16" ht="12" customHeight="1">
      <c r="A18" s="26" t="s">
        <v>54</v>
      </c>
      <c r="B18" s="1">
        <v>5800</v>
      </c>
      <c r="C18" s="1">
        <v>5500</v>
      </c>
      <c r="D18" s="1">
        <v>5500</v>
      </c>
      <c r="E18" s="1">
        <v>4300</v>
      </c>
      <c r="F18" s="1">
        <v>3400</v>
      </c>
      <c r="G18" s="1">
        <v>3400</v>
      </c>
      <c r="H18" s="1">
        <v>3300</v>
      </c>
      <c r="I18" s="1">
        <v>2500</v>
      </c>
      <c r="J18" s="2">
        <v>3100</v>
      </c>
      <c r="K18" s="2">
        <v>3800</v>
      </c>
      <c r="L18" s="1">
        <v>5100</v>
      </c>
      <c r="M18" s="1">
        <v>5400</v>
      </c>
      <c r="N18" s="27">
        <f t="shared" si="1"/>
        <v>51100</v>
      </c>
      <c r="O18" s="4">
        <v>51250</v>
      </c>
      <c r="P18" s="6">
        <f t="shared" si="0"/>
        <v>-150</v>
      </c>
    </row>
    <row r="19" spans="1:16" ht="12" customHeight="1">
      <c r="A19" s="26" t="s">
        <v>55</v>
      </c>
      <c r="B19" s="1">
        <v>3100</v>
      </c>
      <c r="C19" s="1">
        <v>3000</v>
      </c>
      <c r="D19" s="1">
        <v>2500</v>
      </c>
      <c r="E19" s="1">
        <v>2700</v>
      </c>
      <c r="F19" s="1">
        <v>2400</v>
      </c>
      <c r="G19" s="1">
        <v>2400</v>
      </c>
      <c r="H19" s="1">
        <v>1500</v>
      </c>
      <c r="I19" s="1">
        <v>1650</v>
      </c>
      <c r="J19" s="2">
        <v>2000</v>
      </c>
      <c r="K19" s="2">
        <v>3000</v>
      </c>
      <c r="L19" s="1">
        <v>3100</v>
      </c>
      <c r="M19" s="1">
        <v>3050</v>
      </c>
      <c r="N19" s="27">
        <f t="shared" si="1"/>
        <v>30400</v>
      </c>
      <c r="O19" s="4">
        <v>33000</v>
      </c>
      <c r="P19" s="6">
        <f t="shared" si="0"/>
        <v>-2600</v>
      </c>
    </row>
    <row r="20" spans="1:16" ht="12" customHeight="1">
      <c r="A20" s="26" t="s">
        <v>56</v>
      </c>
      <c r="B20" s="1">
        <v>4500</v>
      </c>
      <c r="C20" s="1">
        <v>4100</v>
      </c>
      <c r="D20" s="1">
        <v>3400</v>
      </c>
      <c r="E20" s="1">
        <v>3400</v>
      </c>
      <c r="F20" s="1">
        <v>3000</v>
      </c>
      <c r="G20" s="1">
        <v>3000</v>
      </c>
      <c r="H20" s="1">
        <v>2300</v>
      </c>
      <c r="I20" s="1">
        <v>2600</v>
      </c>
      <c r="J20" s="2">
        <v>2400</v>
      </c>
      <c r="K20" s="2">
        <v>3400</v>
      </c>
      <c r="L20" s="1">
        <v>4400</v>
      </c>
      <c r="M20" s="1">
        <v>4500</v>
      </c>
      <c r="N20" s="27">
        <f t="shared" si="1"/>
        <v>41000</v>
      </c>
      <c r="O20" s="4">
        <v>42100</v>
      </c>
      <c r="P20" s="6">
        <f t="shared" si="0"/>
        <v>-1100</v>
      </c>
    </row>
    <row r="21" spans="1:16" ht="12" customHeight="1">
      <c r="A21" s="26" t="s">
        <v>57</v>
      </c>
      <c r="B21" s="1">
        <v>5150</v>
      </c>
      <c r="C21" s="1">
        <v>5800</v>
      </c>
      <c r="D21" s="1">
        <v>4700</v>
      </c>
      <c r="E21" s="1">
        <v>5000</v>
      </c>
      <c r="F21" s="1">
        <v>4100</v>
      </c>
      <c r="G21" s="1">
        <v>4900</v>
      </c>
      <c r="H21" s="1">
        <v>4000</v>
      </c>
      <c r="I21" s="1">
        <v>3250</v>
      </c>
      <c r="J21" s="2">
        <v>3700</v>
      </c>
      <c r="K21" s="2">
        <v>5000</v>
      </c>
      <c r="L21" s="1">
        <v>5500</v>
      </c>
      <c r="M21" s="1">
        <v>5900</v>
      </c>
      <c r="N21" s="27">
        <f t="shared" si="1"/>
        <v>57000</v>
      </c>
      <c r="O21" s="4">
        <v>61300</v>
      </c>
      <c r="P21" s="6">
        <f t="shared" si="0"/>
        <v>-4300</v>
      </c>
    </row>
    <row r="22" spans="1:16" ht="12" customHeight="1">
      <c r="A22" s="26" t="s">
        <v>58</v>
      </c>
      <c r="B22" s="1">
        <v>5000</v>
      </c>
      <c r="C22" s="1">
        <v>5200</v>
      </c>
      <c r="D22" s="1">
        <v>4900</v>
      </c>
      <c r="E22" s="1">
        <v>4900</v>
      </c>
      <c r="F22" s="1">
        <v>3600</v>
      </c>
      <c r="G22" s="1">
        <v>3800</v>
      </c>
      <c r="H22" s="1">
        <v>2700</v>
      </c>
      <c r="I22" s="1">
        <v>2500</v>
      </c>
      <c r="J22" s="2">
        <v>2300</v>
      </c>
      <c r="K22" s="2">
        <v>4100</v>
      </c>
      <c r="L22" s="1">
        <v>5200</v>
      </c>
      <c r="M22" s="1">
        <v>5000</v>
      </c>
      <c r="N22" s="27">
        <f t="shared" si="1"/>
        <v>49200</v>
      </c>
      <c r="O22" s="4">
        <v>52100</v>
      </c>
      <c r="P22" s="6">
        <f t="shared" si="0"/>
        <v>-2900</v>
      </c>
    </row>
    <row r="23" spans="1:16" ht="12" customHeight="1">
      <c r="A23" s="26" t="s">
        <v>59</v>
      </c>
      <c r="B23" s="1">
        <v>4300</v>
      </c>
      <c r="C23" s="1">
        <v>3900</v>
      </c>
      <c r="D23" s="1">
        <v>4200</v>
      </c>
      <c r="E23" s="1">
        <v>4100</v>
      </c>
      <c r="F23" s="1">
        <v>3400</v>
      </c>
      <c r="G23" s="1">
        <v>3200</v>
      </c>
      <c r="H23" s="1">
        <v>2800</v>
      </c>
      <c r="I23" s="1">
        <v>2900</v>
      </c>
      <c r="J23" s="2">
        <v>2600</v>
      </c>
      <c r="K23" s="2">
        <v>3700</v>
      </c>
      <c r="L23" s="1">
        <v>4200</v>
      </c>
      <c r="M23" s="1">
        <v>4100</v>
      </c>
      <c r="N23" s="27">
        <f t="shared" si="1"/>
        <v>43400</v>
      </c>
      <c r="O23" s="4">
        <v>44700</v>
      </c>
      <c r="P23" s="6">
        <f t="shared" si="0"/>
        <v>-1300</v>
      </c>
    </row>
    <row r="24" spans="1:16" ht="12" customHeight="1">
      <c r="A24" s="26" t="s">
        <v>60</v>
      </c>
      <c r="B24" s="1">
        <v>4500</v>
      </c>
      <c r="C24" s="1">
        <v>4500</v>
      </c>
      <c r="D24" s="1">
        <v>3800</v>
      </c>
      <c r="E24" s="1">
        <v>3500</v>
      </c>
      <c r="F24" s="1">
        <v>3100</v>
      </c>
      <c r="G24" s="1">
        <v>3400</v>
      </c>
      <c r="H24" s="1">
        <v>2600</v>
      </c>
      <c r="I24" s="1">
        <v>2600</v>
      </c>
      <c r="J24" s="2">
        <v>2600</v>
      </c>
      <c r="K24" s="2">
        <v>3500</v>
      </c>
      <c r="L24" s="1">
        <v>4000</v>
      </c>
      <c r="M24" s="1">
        <v>4000</v>
      </c>
      <c r="N24" s="27">
        <f t="shared" si="1"/>
        <v>42100</v>
      </c>
      <c r="O24" s="4">
        <v>44450</v>
      </c>
      <c r="P24" s="6">
        <f t="shared" si="0"/>
        <v>-2350</v>
      </c>
    </row>
    <row r="25" spans="1:16" ht="12" customHeight="1">
      <c r="A25" s="26" t="s">
        <v>61</v>
      </c>
      <c r="B25" s="1">
        <v>3900</v>
      </c>
      <c r="C25" s="1">
        <v>3900</v>
      </c>
      <c r="D25" s="1">
        <v>3800</v>
      </c>
      <c r="E25" s="1">
        <v>2900</v>
      </c>
      <c r="F25" s="1">
        <v>3000</v>
      </c>
      <c r="G25" s="1">
        <v>2900</v>
      </c>
      <c r="H25" s="1">
        <v>2100</v>
      </c>
      <c r="I25" s="1">
        <v>2100</v>
      </c>
      <c r="J25" s="2">
        <v>2100</v>
      </c>
      <c r="K25" s="2">
        <v>3600</v>
      </c>
      <c r="L25" s="1">
        <v>4100</v>
      </c>
      <c r="M25" s="1">
        <v>4100</v>
      </c>
      <c r="N25" s="27">
        <f t="shared" si="1"/>
        <v>38500</v>
      </c>
      <c r="O25" s="4">
        <v>44150</v>
      </c>
      <c r="P25" s="6">
        <f t="shared" si="0"/>
        <v>-5650</v>
      </c>
    </row>
    <row r="26" spans="1:16" ht="12" customHeight="1">
      <c r="A26" s="26" t="s">
        <v>62</v>
      </c>
      <c r="B26" s="1">
        <v>3500</v>
      </c>
      <c r="C26" s="1">
        <v>3300</v>
      </c>
      <c r="D26" s="1">
        <v>3100</v>
      </c>
      <c r="E26" s="1">
        <v>2600</v>
      </c>
      <c r="F26" s="1">
        <v>2500</v>
      </c>
      <c r="G26" s="1">
        <v>2800</v>
      </c>
      <c r="H26" s="1">
        <v>1900</v>
      </c>
      <c r="I26" s="1">
        <v>1700</v>
      </c>
      <c r="J26" s="2">
        <v>2000</v>
      </c>
      <c r="K26" s="2">
        <v>2900</v>
      </c>
      <c r="L26" s="1">
        <v>3400</v>
      </c>
      <c r="M26" s="1">
        <v>3500</v>
      </c>
      <c r="N26" s="27">
        <f t="shared" si="1"/>
        <v>33200</v>
      </c>
      <c r="O26" s="4">
        <v>35000</v>
      </c>
      <c r="P26" s="6">
        <f t="shared" si="0"/>
        <v>-1800</v>
      </c>
    </row>
    <row r="27" spans="1:16" ht="12" customHeight="1">
      <c r="A27" s="26" t="s">
        <v>63</v>
      </c>
      <c r="B27" s="1">
        <v>5200</v>
      </c>
      <c r="C27" s="1">
        <v>4400</v>
      </c>
      <c r="D27" s="1">
        <v>4400</v>
      </c>
      <c r="E27" s="1">
        <v>4000</v>
      </c>
      <c r="F27" s="1">
        <v>3500</v>
      </c>
      <c r="G27" s="1">
        <v>3500</v>
      </c>
      <c r="H27" s="1">
        <v>2600</v>
      </c>
      <c r="I27" s="1">
        <v>2500</v>
      </c>
      <c r="J27" s="2">
        <v>3300</v>
      </c>
      <c r="K27" s="2">
        <v>4300</v>
      </c>
      <c r="L27" s="1">
        <v>4500</v>
      </c>
      <c r="M27" s="1">
        <v>4800</v>
      </c>
      <c r="N27" s="27">
        <f t="shared" si="1"/>
        <v>47000</v>
      </c>
      <c r="O27" s="4">
        <v>49000</v>
      </c>
      <c r="P27" s="6">
        <f t="shared" si="0"/>
        <v>-2000</v>
      </c>
    </row>
    <row r="28" spans="1:16" ht="12" customHeight="1">
      <c r="A28" s="26" t="s">
        <v>28</v>
      </c>
      <c r="B28" s="1">
        <v>3300</v>
      </c>
      <c r="C28" s="1">
        <v>2700</v>
      </c>
      <c r="D28" s="1">
        <v>2300</v>
      </c>
      <c r="E28" s="1">
        <v>2400</v>
      </c>
      <c r="F28" s="1">
        <v>2200</v>
      </c>
      <c r="G28" s="1">
        <v>2300</v>
      </c>
      <c r="H28" s="1">
        <v>2100</v>
      </c>
      <c r="I28" s="1">
        <v>2100</v>
      </c>
      <c r="J28" s="2">
        <v>2000</v>
      </c>
      <c r="K28" s="2">
        <v>2600</v>
      </c>
      <c r="L28" s="1">
        <v>3000</v>
      </c>
      <c r="M28" s="1">
        <v>3000</v>
      </c>
      <c r="N28" s="27">
        <f t="shared" si="1"/>
        <v>30000</v>
      </c>
      <c r="O28" s="4">
        <v>34225</v>
      </c>
      <c r="P28" s="6">
        <f t="shared" si="0"/>
        <v>-4225</v>
      </c>
    </row>
    <row r="29" spans="1:16" ht="12" customHeight="1">
      <c r="A29" s="26" t="s">
        <v>64</v>
      </c>
      <c r="B29" s="1">
        <v>5000</v>
      </c>
      <c r="C29" s="1">
        <v>4900</v>
      </c>
      <c r="D29" s="1">
        <v>3400</v>
      </c>
      <c r="E29" s="1">
        <v>4300</v>
      </c>
      <c r="F29" s="1">
        <v>4000</v>
      </c>
      <c r="G29" s="1">
        <v>4000</v>
      </c>
      <c r="H29" s="1">
        <v>3000</v>
      </c>
      <c r="I29" s="1">
        <v>2100</v>
      </c>
      <c r="J29" s="2">
        <v>3500</v>
      </c>
      <c r="K29" s="2">
        <v>5500</v>
      </c>
      <c r="L29" s="1">
        <v>5600</v>
      </c>
      <c r="M29" s="1">
        <v>5700</v>
      </c>
      <c r="N29" s="27">
        <f t="shared" si="1"/>
        <v>51000</v>
      </c>
      <c r="O29" s="4">
        <v>58100</v>
      </c>
      <c r="P29" s="6">
        <f t="shared" si="0"/>
        <v>-7100</v>
      </c>
    </row>
    <row r="30" spans="1:16" ht="12" customHeight="1">
      <c r="A30" s="26" t="s">
        <v>65</v>
      </c>
      <c r="B30" s="1">
        <v>5900</v>
      </c>
      <c r="C30" s="1">
        <v>5500</v>
      </c>
      <c r="D30" s="1">
        <v>5000</v>
      </c>
      <c r="E30" s="1">
        <v>4500</v>
      </c>
      <c r="F30" s="1">
        <v>4500</v>
      </c>
      <c r="G30" s="1">
        <v>5000</v>
      </c>
      <c r="H30" s="1">
        <v>3000</v>
      </c>
      <c r="I30" s="1">
        <v>3500</v>
      </c>
      <c r="J30" s="2">
        <v>4100</v>
      </c>
      <c r="K30" s="2">
        <v>4650</v>
      </c>
      <c r="L30" s="1">
        <v>4600</v>
      </c>
      <c r="M30" s="1">
        <v>4750</v>
      </c>
      <c r="N30" s="27">
        <f t="shared" si="1"/>
        <v>55000</v>
      </c>
      <c r="O30" s="4">
        <v>66700</v>
      </c>
      <c r="P30" s="6">
        <f t="shared" si="0"/>
        <v>-11700</v>
      </c>
    </row>
    <row r="31" spans="1:16" ht="11.25" customHeight="1">
      <c r="A31" s="26" t="s">
        <v>66</v>
      </c>
      <c r="B31" s="1">
        <v>5100</v>
      </c>
      <c r="C31" s="1">
        <v>4700</v>
      </c>
      <c r="D31" s="1">
        <v>4400</v>
      </c>
      <c r="E31" s="1">
        <v>3500</v>
      </c>
      <c r="F31" s="1">
        <v>3000</v>
      </c>
      <c r="G31" s="1">
        <v>2800</v>
      </c>
      <c r="H31" s="1">
        <v>2600</v>
      </c>
      <c r="I31" s="1">
        <v>2700</v>
      </c>
      <c r="J31" s="2">
        <v>2200</v>
      </c>
      <c r="K31" s="2">
        <v>2900</v>
      </c>
      <c r="L31" s="1">
        <v>4300</v>
      </c>
      <c r="M31" s="1">
        <v>4800</v>
      </c>
      <c r="N31" s="27">
        <f t="shared" si="1"/>
        <v>43000</v>
      </c>
      <c r="O31" s="4">
        <v>44500</v>
      </c>
      <c r="P31" s="6">
        <f t="shared" si="0"/>
        <v>-1500</v>
      </c>
    </row>
    <row r="32" spans="1:16" ht="12.75" customHeight="1">
      <c r="A32" s="26" t="s">
        <v>67</v>
      </c>
      <c r="B32" s="1">
        <v>5500</v>
      </c>
      <c r="C32" s="1">
        <v>5000</v>
      </c>
      <c r="D32" s="1">
        <v>5150</v>
      </c>
      <c r="E32" s="1">
        <v>4800</v>
      </c>
      <c r="F32" s="1">
        <v>4500</v>
      </c>
      <c r="G32" s="1">
        <v>4800</v>
      </c>
      <c r="H32" s="1">
        <v>3900</v>
      </c>
      <c r="I32" s="1">
        <v>3350</v>
      </c>
      <c r="J32" s="2">
        <v>3900</v>
      </c>
      <c r="K32" s="2">
        <v>5300</v>
      </c>
      <c r="L32" s="1">
        <v>5500</v>
      </c>
      <c r="M32" s="1">
        <v>5500</v>
      </c>
      <c r="N32" s="27">
        <f t="shared" si="1"/>
        <v>57200</v>
      </c>
      <c r="O32" s="4">
        <v>59700</v>
      </c>
      <c r="P32" s="6">
        <f t="shared" si="0"/>
        <v>-2500</v>
      </c>
    </row>
    <row r="33" spans="1:16" ht="12" customHeight="1">
      <c r="A33" s="26" t="s">
        <v>68</v>
      </c>
      <c r="B33" s="1">
        <v>2800</v>
      </c>
      <c r="C33" s="1">
        <v>2600</v>
      </c>
      <c r="D33" s="1">
        <v>2600</v>
      </c>
      <c r="E33" s="1">
        <v>2300</v>
      </c>
      <c r="F33" s="1">
        <v>2200</v>
      </c>
      <c r="G33" s="1">
        <v>2100</v>
      </c>
      <c r="H33" s="1">
        <v>1350</v>
      </c>
      <c r="I33" s="1">
        <v>1650</v>
      </c>
      <c r="J33" s="2">
        <v>1900</v>
      </c>
      <c r="K33" s="2">
        <v>2500</v>
      </c>
      <c r="L33" s="1">
        <v>2800</v>
      </c>
      <c r="M33" s="1">
        <v>2800</v>
      </c>
      <c r="N33" s="27">
        <f t="shared" si="1"/>
        <v>27600</v>
      </c>
      <c r="O33" s="4">
        <v>29700</v>
      </c>
      <c r="P33" s="6">
        <f t="shared" si="0"/>
        <v>-2100</v>
      </c>
    </row>
    <row r="34" spans="1:16" ht="12" customHeight="1">
      <c r="A34" s="26" t="s">
        <v>69</v>
      </c>
      <c r="B34" s="1">
        <v>5000</v>
      </c>
      <c r="C34" s="1">
        <v>4500</v>
      </c>
      <c r="D34" s="1">
        <v>4400</v>
      </c>
      <c r="E34" s="1">
        <v>4300</v>
      </c>
      <c r="F34" s="1">
        <v>3700</v>
      </c>
      <c r="G34" s="1">
        <v>3900</v>
      </c>
      <c r="H34" s="1">
        <v>3000</v>
      </c>
      <c r="I34" s="1">
        <v>2600</v>
      </c>
      <c r="J34" s="2">
        <v>3600</v>
      </c>
      <c r="K34" s="2">
        <v>3900</v>
      </c>
      <c r="L34" s="1">
        <v>4200</v>
      </c>
      <c r="M34" s="1">
        <v>4900</v>
      </c>
      <c r="N34" s="27">
        <f t="shared" si="1"/>
        <v>48000</v>
      </c>
      <c r="O34" s="4">
        <v>50000</v>
      </c>
      <c r="P34" s="6">
        <f t="shared" si="0"/>
        <v>-2000</v>
      </c>
    </row>
    <row r="35" spans="1:16" ht="12" customHeight="1">
      <c r="A35" s="26" t="s">
        <v>70</v>
      </c>
      <c r="B35" s="1">
        <v>2700</v>
      </c>
      <c r="C35" s="1">
        <v>2800</v>
      </c>
      <c r="D35" s="1">
        <v>2400</v>
      </c>
      <c r="E35" s="1">
        <v>2400</v>
      </c>
      <c r="F35" s="1">
        <v>2300</v>
      </c>
      <c r="G35" s="1">
        <v>2300</v>
      </c>
      <c r="H35" s="1">
        <v>2500</v>
      </c>
      <c r="I35" s="1">
        <v>1800</v>
      </c>
      <c r="J35" s="2">
        <v>1900</v>
      </c>
      <c r="K35" s="2">
        <v>2400</v>
      </c>
      <c r="L35" s="1">
        <v>2650</v>
      </c>
      <c r="M35" s="1">
        <v>2600</v>
      </c>
      <c r="N35" s="27">
        <f t="shared" si="1"/>
        <v>28750</v>
      </c>
      <c r="O35" s="4">
        <v>28500</v>
      </c>
      <c r="P35" s="6">
        <f t="shared" si="0"/>
        <v>250</v>
      </c>
    </row>
    <row r="36" spans="1:16" ht="11.25" customHeight="1">
      <c r="A36" s="26" t="s">
        <v>71</v>
      </c>
      <c r="B36" s="1">
        <v>1900</v>
      </c>
      <c r="C36" s="1">
        <v>1700</v>
      </c>
      <c r="D36" s="1">
        <v>1800</v>
      </c>
      <c r="E36" s="1">
        <v>1700</v>
      </c>
      <c r="F36" s="1">
        <v>1700</v>
      </c>
      <c r="G36" s="1">
        <v>1500</v>
      </c>
      <c r="H36" s="1">
        <v>1100</v>
      </c>
      <c r="I36" s="1">
        <v>1300</v>
      </c>
      <c r="J36" s="2">
        <v>1400</v>
      </c>
      <c r="K36" s="2">
        <v>1700</v>
      </c>
      <c r="L36" s="1">
        <v>1600</v>
      </c>
      <c r="M36" s="1">
        <v>1600</v>
      </c>
      <c r="N36" s="27">
        <f t="shared" si="1"/>
        <v>19000</v>
      </c>
      <c r="O36" s="4">
        <v>20500</v>
      </c>
      <c r="P36" s="6">
        <f t="shared" si="0"/>
        <v>-1500</v>
      </c>
    </row>
    <row r="37" spans="1:16" ht="12" customHeight="1">
      <c r="A37" s="26" t="s">
        <v>72</v>
      </c>
      <c r="B37" s="1">
        <v>5300</v>
      </c>
      <c r="C37" s="1">
        <v>5600</v>
      </c>
      <c r="D37" s="1">
        <v>5000</v>
      </c>
      <c r="E37" s="1">
        <v>3800</v>
      </c>
      <c r="F37" s="1">
        <v>3650</v>
      </c>
      <c r="G37" s="1">
        <v>4500</v>
      </c>
      <c r="H37" s="1">
        <v>3000</v>
      </c>
      <c r="I37" s="1">
        <v>2950</v>
      </c>
      <c r="J37" s="2">
        <v>2900</v>
      </c>
      <c r="K37" s="2">
        <v>4700</v>
      </c>
      <c r="L37" s="1">
        <v>5700</v>
      </c>
      <c r="M37" s="1">
        <v>5400</v>
      </c>
      <c r="N37" s="27">
        <f t="shared" si="1"/>
        <v>52500</v>
      </c>
      <c r="O37" s="4">
        <v>52800</v>
      </c>
      <c r="P37" s="6">
        <f t="shared" si="0"/>
        <v>-300</v>
      </c>
    </row>
    <row r="38" spans="1:16" ht="12" customHeight="1">
      <c r="A38" s="26" t="s">
        <v>126</v>
      </c>
      <c r="B38" s="1">
        <v>2050</v>
      </c>
      <c r="C38" s="1">
        <v>1623</v>
      </c>
      <c r="D38" s="1">
        <v>1460</v>
      </c>
      <c r="E38" s="1">
        <v>1480</v>
      </c>
      <c r="F38" s="1">
        <v>1259</v>
      </c>
      <c r="G38" s="1">
        <v>1185</v>
      </c>
      <c r="H38" s="1">
        <v>1030</v>
      </c>
      <c r="I38" s="1">
        <v>1029</v>
      </c>
      <c r="J38" s="2">
        <v>1033</v>
      </c>
      <c r="K38" s="2">
        <v>1221</v>
      </c>
      <c r="L38" s="1">
        <v>1354</v>
      </c>
      <c r="M38" s="1">
        <v>1434</v>
      </c>
      <c r="N38" s="27">
        <f t="shared" si="1"/>
        <v>16158</v>
      </c>
      <c r="O38" s="4">
        <v>16475</v>
      </c>
      <c r="P38" s="6">
        <f t="shared" si="0"/>
        <v>-317</v>
      </c>
    </row>
    <row r="39" spans="1:16" ht="12" customHeight="1">
      <c r="A39" s="26" t="s">
        <v>90</v>
      </c>
      <c r="B39" s="1"/>
      <c r="C39" s="1">
        <v>223</v>
      </c>
      <c r="D39" s="1">
        <v>160</v>
      </c>
      <c r="E39" s="1">
        <v>180</v>
      </c>
      <c r="F39" s="1">
        <v>59</v>
      </c>
      <c r="G39" s="1">
        <v>35</v>
      </c>
      <c r="H39" s="1">
        <v>30</v>
      </c>
      <c r="I39" s="1">
        <v>29</v>
      </c>
      <c r="J39" s="2">
        <v>33</v>
      </c>
      <c r="K39" s="2">
        <v>21</v>
      </c>
      <c r="L39" s="1">
        <v>154</v>
      </c>
      <c r="M39" s="1">
        <v>234</v>
      </c>
      <c r="N39" s="27">
        <f t="shared" si="1"/>
        <v>1158</v>
      </c>
      <c r="O39" s="4">
        <v>1247</v>
      </c>
      <c r="P39" s="6">
        <f t="shared" si="0"/>
        <v>-89</v>
      </c>
    </row>
    <row r="40" spans="1:16" ht="24" customHeight="1">
      <c r="A40" s="26" t="s">
        <v>132</v>
      </c>
      <c r="B40" s="1">
        <f>B38-B39</f>
        <v>2050</v>
      </c>
      <c r="C40" s="1">
        <f aca="true" t="shared" si="2" ref="C40:M40">C38-C39</f>
        <v>1400</v>
      </c>
      <c r="D40" s="1">
        <f t="shared" si="2"/>
        <v>1300</v>
      </c>
      <c r="E40" s="1">
        <f t="shared" si="2"/>
        <v>1300</v>
      </c>
      <c r="F40" s="1">
        <f t="shared" si="2"/>
        <v>1200</v>
      </c>
      <c r="G40" s="1">
        <f t="shared" si="2"/>
        <v>1150</v>
      </c>
      <c r="H40" s="1">
        <f t="shared" si="2"/>
        <v>1000</v>
      </c>
      <c r="I40" s="1">
        <f t="shared" si="2"/>
        <v>1000</v>
      </c>
      <c r="J40" s="1">
        <f t="shared" si="2"/>
        <v>1000</v>
      </c>
      <c r="K40" s="1">
        <f t="shared" si="2"/>
        <v>1200</v>
      </c>
      <c r="L40" s="1">
        <f t="shared" si="2"/>
        <v>1200</v>
      </c>
      <c r="M40" s="1">
        <f t="shared" si="2"/>
        <v>1200</v>
      </c>
      <c r="N40" s="27">
        <f t="shared" si="1"/>
        <v>15000</v>
      </c>
      <c r="P40" s="6"/>
    </row>
    <row r="41" spans="1:16" ht="12" customHeight="1">
      <c r="A41" s="26" t="s">
        <v>73</v>
      </c>
      <c r="B41" s="1">
        <v>4200</v>
      </c>
      <c r="C41" s="1">
        <v>4000</v>
      </c>
      <c r="D41" s="1">
        <v>4000</v>
      </c>
      <c r="E41" s="1">
        <v>3900</v>
      </c>
      <c r="F41" s="1">
        <v>3600</v>
      </c>
      <c r="G41" s="1">
        <v>3600</v>
      </c>
      <c r="H41" s="1">
        <v>2600</v>
      </c>
      <c r="I41" s="1">
        <v>2700</v>
      </c>
      <c r="J41" s="2">
        <v>3000</v>
      </c>
      <c r="K41" s="2">
        <v>3900</v>
      </c>
      <c r="L41" s="1">
        <v>4000</v>
      </c>
      <c r="M41" s="1">
        <v>4000</v>
      </c>
      <c r="N41" s="27">
        <f t="shared" si="1"/>
        <v>43500</v>
      </c>
      <c r="O41" s="4">
        <v>45500</v>
      </c>
      <c r="P41" s="6">
        <f aca="true" t="shared" si="3" ref="P41:P47">N41-O41</f>
        <v>-2000</v>
      </c>
    </row>
    <row r="42" spans="1:16" ht="14.25" customHeight="1">
      <c r="A42" s="26" t="s">
        <v>114</v>
      </c>
      <c r="B42" s="1">
        <v>3500</v>
      </c>
      <c r="C42" s="1">
        <v>3500</v>
      </c>
      <c r="D42" s="1">
        <v>3000</v>
      </c>
      <c r="E42" s="1">
        <v>3200</v>
      </c>
      <c r="F42" s="1">
        <v>3000</v>
      </c>
      <c r="G42" s="1">
        <v>3000</v>
      </c>
      <c r="H42" s="1">
        <v>2100</v>
      </c>
      <c r="I42" s="1">
        <v>2200</v>
      </c>
      <c r="J42" s="2">
        <v>3200</v>
      </c>
      <c r="K42" s="2">
        <v>3400</v>
      </c>
      <c r="L42" s="1">
        <v>3400</v>
      </c>
      <c r="M42" s="1">
        <v>3500</v>
      </c>
      <c r="N42" s="27">
        <f t="shared" si="1"/>
        <v>37000</v>
      </c>
      <c r="O42" s="4">
        <v>30300</v>
      </c>
      <c r="P42" s="6">
        <f t="shared" si="3"/>
        <v>6700</v>
      </c>
    </row>
    <row r="43" spans="1:16" ht="12" customHeight="1">
      <c r="A43" s="26" t="s">
        <v>74</v>
      </c>
      <c r="B43" s="1">
        <v>4400</v>
      </c>
      <c r="C43" s="1">
        <v>4000</v>
      </c>
      <c r="D43" s="1">
        <v>4000</v>
      </c>
      <c r="E43" s="1">
        <v>3200</v>
      </c>
      <c r="F43" s="1">
        <v>3200</v>
      </c>
      <c r="G43" s="1">
        <v>3300</v>
      </c>
      <c r="H43" s="1">
        <v>3100</v>
      </c>
      <c r="I43" s="1">
        <v>2500</v>
      </c>
      <c r="J43" s="2">
        <v>3400</v>
      </c>
      <c r="K43" s="2">
        <v>3300</v>
      </c>
      <c r="L43" s="1">
        <v>3900</v>
      </c>
      <c r="M43" s="1">
        <v>3900</v>
      </c>
      <c r="N43" s="27">
        <f t="shared" si="1"/>
        <v>42200</v>
      </c>
      <c r="O43" s="4">
        <v>43000</v>
      </c>
      <c r="P43" s="6">
        <f t="shared" si="3"/>
        <v>-800</v>
      </c>
    </row>
    <row r="44" spans="1:16" ht="13.5" customHeight="1">
      <c r="A44" s="26" t="s">
        <v>29</v>
      </c>
      <c r="B44" s="1">
        <v>4400</v>
      </c>
      <c r="C44" s="1">
        <v>4300</v>
      </c>
      <c r="D44" s="1">
        <v>4100</v>
      </c>
      <c r="E44" s="1">
        <v>4000</v>
      </c>
      <c r="F44" s="1">
        <v>3100</v>
      </c>
      <c r="G44" s="1">
        <v>3700</v>
      </c>
      <c r="H44" s="1">
        <v>2700</v>
      </c>
      <c r="I44" s="1">
        <v>2600</v>
      </c>
      <c r="J44" s="2">
        <v>3000</v>
      </c>
      <c r="K44" s="2">
        <v>3800</v>
      </c>
      <c r="L44" s="1">
        <v>4300</v>
      </c>
      <c r="M44" s="1">
        <v>4100</v>
      </c>
      <c r="N44" s="27">
        <f t="shared" si="1"/>
        <v>44100</v>
      </c>
      <c r="O44" s="4">
        <v>46700</v>
      </c>
      <c r="P44" s="6">
        <f t="shared" si="3"/>
        <v>-2600</v>
      </c>
    </row>
    <row r="45" spans="1:18" ht="25.5" customHeight="1">
      <c r="A45" s="33" t="s">
        <v>75</v>
      </c>
      <c r="B45" s="34">
        <f>B8+B9+B10+B11+B12+B13+B14+B15+B16+B17+B18+B19+B20+B21+B23+B22+B24+B25+B26+B27+B28+B29+B30+B31+B32+B33+B34+B35+B36+B37+B38+B41+B42+B43+B44</f>
        <v>151400</v>
      </c>
      <c r="C45" s="34">
        <f aca="true" t="shared" si="4" ref="C45:R45">C8+C9+C10+C11+C12+C13+C14+C15+C16+C17+C18+C19+C20+C21+C23+C22+C24+C25+C26+C27+C28+C29+C30+C31+C32+C33+C34+C35+C36+C37+C38+C41+C42+C43+C44</f>
        <v>142623</v>
      </c>
      <c r="D45" s="34">
        <f t="shared" si="4"/>
        <v>134010</v>
      </c>
      <c r="E45" s="34">
        <f t="shared" si="4"/>
        <v>125730</v>
      </c>
      <c r="F45" s="34">
        <f t="shared" si="4"/>
        <v>112809</v>
      </c>
      <c r="G45" s="34">
        <f t="shared" si="4"/>
        <v>116085</v>
      </c>
      <c r="H45" s="34">
        <f t="shared" si="4"/>
        <v>90180</v>
      </c>
      <c r="I45" s="34">
        <f t="shared" si="4"/>
        <v>85679</v>
      </c>
      <c r="J45" s="34">
        <f t="shared" si="4"/>
        <v>95733</v>
      </c>
      <c r="K45" s="34">
        <f t="shared" si="4"/>
        <v>129771</v>
      </c>
      <c r="L45" s="34">
        <f t="shared" si="4"/>
        <v>146454</v>
      </c>
      <c r="M45" s="34">
        <f t="shared" si="4"/>
        <v>148534</v>
      </c>
      <c r="N45" s="33">
        <f>N8+N9+N10+N11+N12+N13+N14+N15+N16+N17+N18+N19+N20+N21+N23+N22+N24+N25+N26+N27+N28+N29+N30+N31+N32+N33+N34+N35+N36+N37+N38+N41+N42+N43+N44</f>
        <v>1479008</v>
      </c>
      <c r="O45" s="34">
        <f t="shared" si="4"/>
        <v>1555050</v>
      </c>
      <c r="P45" s="34">
        <f t="shared" si="4"/>
        <v>-76042</v>
      </c>
      <c r="Q45" s="34">
        <f t="shared" si="4"/>
        <v>0</v>
      </c>
      <c r="R45" s="34">
        <f t="shared" si="4"/>
        <v>0</v>
      </c>
    </row>
    <row r="46" spans="1:16" ht="25.5" customHeight="1">
      <c r="A46" s="35" t="s">
        <v>76</v>
      </c>
      <c r="B46" s="35">
        <f>B39</f>
        <v>0</v>
      </c>
      <c r="C46" s="35">
        <f aca="true" t="shared" si="5" ref="C46:M46">C39</f>
        <v>223</v>
      </c>
      <c r="D46" s="35">
        <f t="shared" si="5"/>
        <v>160</v>
      </c>
      <c r="E46" s="35">
        <f t="shared" si="5"/>
        <v>180</v>
      </c>
      <c r="F46" s="35">
        <f t="shared" si="5"/>
        <v>59</v>
      </c>
      <c r="G46" s="35">
        <f t="shared" si="5"/>
        <v>35</v>
      </c>
      <c r="H46" s="35">
        <f t="shared" si="5"/>
        <v>30</v>
      </c>
      <c r="I46" s="35">
        <f t="shared" si="5"/>
        <v>29</v>
      </c>
      <c r="J46" s="35">
        <f t="shared" si="5"/>
        <v>33</v>
      </c>
      <c r="K46" s="35">
        <f t="shared" si="5"/>
        <v>21</v>
      </c>
      <c r="L46" s="35">
        <f t="shared" si="5"/>
        <v>154</v>
      </c>
      <c r="M46" s="35">
        <f t="shared" si="5"/>
        <v>234</v>
      </c>
      <c r="N46" s="36">
        <f t="shared" si="1"/>
        <v>1158</v>
      </c>
      <c r="O46" s="4">
        <v>1247</v>
      </c>
      <c r="P46" s="6">
        <f t="shared" si="3"/>
        <v>-89</v>
      </c>
    </row>
    <row r="47" spans="1:18" ht="28.5" customHeight="1">
      <c r="A47" s="37" t="s">
        <v>37</v>
      </c>
      <c r="B47" s="37">
        <f aca="true" t="shared" si="6" ref="B47:N47">B45-B46</f>
        <v>151400</v>
      </c>
      <c r="C47" s="37">
        <f t="shared" si="6"/>
        <v>142400</v>
      </c>
      <c r="D47" s="37">
        <f t="shared" si="6"/>
        <v>133850</v>
      </c>
      <c r="E47" s="37">
        <f t="shared" si="6"/>
        <v>125550</v>
      </c>
      <c r="F47" s="37">
        <f t="shared" si="6"/>
        <v>112750</v>
      </c>
      <c r="G47" s="37">
        <f t="shared" si="6"/>
        <v>116050</v>
      </c>
      <c r="H47" s="37">
        <f t="shared" si="6"/>
        <v>90150</v>
      </c>
      <c r="I47" s="37">
        <f t="shared" si="6"/>
        <v>85650</v>
      </c>
      <c r="J47" s="37">
        <f t="shared" si="6"/>
        <v>95700</v>
      </c>
      <c r="K47" s="37">
        <f t="shared" si="6"/>
        <v>129750</v>
      </c>
      <c r="L47" s="37">
        <f t="shared" si="6"/>
        <v>146300</v>
      </c>
      <c r="M47" s="37">
        <f t="shared" si="6"/>
        <v>148300</v>
      </c>
      <c r="N47" s="42">
        <f t="shared" si="6"/>
        <v>1477850</v>
      </c>
      <c r="O47" s="4">
        <v>1523503</v>
      </c>
      <c r="P47" s="6">
        <f t="shared" si="3"/>
        <v>-45653</v>
      </c>
      <c r="Q47" s="4">
        <v>2.44</v>
      </c>
      <c r="R47" s="4">
        <f>N47*Q47</f>
        <v>3605954</v>
      </c>
    </row>
    <row r="50" ht="12" customHeight="1">
      <c r="Q50" s="6"/>
    </row>
    <row r="85" ht="12" customHeight="1" hidden="1"/>
    <row r="86" ht="12" customHeight="1" hidden="1"/>
    <row r="87" spans="2:14" ht="12" customHeight="1" hidden="1">
      <c r="B87" s="4">
        <f aca="true" t="shared" si="7" ref="B87:N87">B28+B35+B38+B42</f>
        <v>11550</v>
      </c>
      <c r="C87" s="4">
        <f t="shared" si="7"/>
        <v>10623</v>
      </c>
      <c r="D87" s="4">
        <f t="shared" si="7"/>
        <v>9160</v>
      </c>
      <c r="E87" s="4">
        <f t="shared" si="7"/>
        <v>9480</v>
      </c>
      <c r="F87" s="4">
        <f t="shared" si="7"/>
        <v>8759</v>
      </c>
      <c r="G87" s="4">
        <f t="shared" si="7"/>
        <v>8785</v>
      </c>
      <c r="H87" s="4">
        <f t="shared" si="7"/>
        <v>7730</v>
      </c>
      <c r="I87" s="4">
        <f t="shared" si="7"/>
        <v>7129</v>
      </c>
      <c r="J87" s="4">
        <f t="shared" si="7"/>
        <v>8133</v>
      </c>
      <c r="K87" s="4">
        <f t="shared" si="7"/>
        <v>9621</v>
      </c>
      <c r="L87" s="4">
        <f t="shared" si="7"/>
        <v>10404</v>
      </c>
      <c r="M87" s="4">
        <f t="shared" si="7"/>
        <v>10534</v>
      </c>
      <c r="N87" s="4">
        <f t="shared" si="7"/>
        <v>111908</v>
      </c>
    </row>
    <row r="88" ht="12" customHeight="1" hidden="1"/>
    <row r="89" ht="12" customHeight="1" hidden="1"/>
    <row r="90" spans="2:14" ht="12" customHeight="1" hidden="1">
      <c r="B90" s="4">
        <v>2.8692</v>
      </c>
      <c r="C90" s="4">
        <v>2.8692</v>
      </c>
      <c r="D90" s="4">
        <v>2.8692</v>
      </c>
      <c r="E90" s="4">
        <v>2.8692</v>
      </c>
      <c r="F90" s="4">
        <v>2.8692</v>
      </c>
      <c r="G90" s="4">
        <v>2.8692</v>
      </c>
      <c r="H90" s="4">
        <v>2.8692</v>
      </c>
      <c r="I90" s="4">
        <v>2.8692</v>
      </c>
      <c r="J90" s="4">
        <v>2.8692</v>
      </c>
      <c r="K90" s="4">
        <v>2.8692</v>
      </c>
      <c r="L90" s="4">
        <v>2.8692</v>
      </c>
      <c r="M90" s="4">
        <v>2.8692</v>
      </c>
      <c r="N90" s="4">
        <v>2.8692</v>
      </c>
    </row>
    <row r="91" spans="1:18" ht="12" customHeight="1" hidden="1">
      <c r="A91" s="4" t="s">
        <v>125</v>
      </c>
      <c r="B91" s="65">
        <f aca="true" t="shared" si="8" ref="B91:R91">B47*B90</f>
        <v>434396.88</v>
      </c>
      <c r="C91" s="65">
        <f t="shared" si="8"/>
        <v>408574.08</v>
      </c>
      <c r="D91" s="65">
        <f t="shared" si="8"/>
        <v>384042.42000000004</v>
      </c>
      <c r="E91" s="65">
        <f t="shared" si="8"/>
        <v>360228.06</v>
      </c>
      <c r="F91" s="65">
        <f t="shared" si="8"/>
        <v>323502.30000000005</v>
      </c>
      <c r="G91" s="65">
        <f t="shared" si="8"/>
        <v>332970.66000000003</v>
      </c>
      <c r="H91" s="65">
        <f t="shared" si="8"/>
        <v>258658.38</v>
      </c>
      <c r="I91" s="65">
        <f t="shared" si="8"/>
        <v>245746.98</v>
      </c>
      <c r="J91" s="65">
        <f t="shared" si="8"/>
        <v>274582.44</v>
      </c>
      <c r="K91" s="65">
        <f t="shared" si="8"/>
        <v>372278.7</v>
      </c>
      <c r="L91" s="65">
        <f t="shared" si="8"/>
        <v>419763.96</v>
      </c>
      <c r="M91" s="65">
        <f t="shared" si="8"/>
        <v>425502.36000000004</v>
      </c>
      <c r="N91" s="65">
        <f t="shared" si="8"/>
        <v>4240247.220000001</v>
      </c>
      <c r="O91" s="4">
        <f t="shared" si="8"/>
        <v>0</v>
      </c>
      <c r="P91" s="4">
        <f t="shared" si="8"/>
        <v>0</v>
      </c>
      <c r="Q91" s="4">
        <f t="shared" si="8"/>
        <v>0</v>
      </c>
      <c r="R91" s="4">
        <f t="shared" si="8"/>
        <v>0</v>
      </c>
    </row>
    <row r="92" ht="12" customHeight="1" hidden="1"/>
    <row r="93" ht="12" customHeight="1" hidden="1"/>
    <row r="94" ht="12" customHeight="1" hidden="1"/>
    <row r="95" ht="12" customHeight="1" hidden="1"/>
  </sheetData>
  <sheetProtection/>
  <mergeCells count="6">
    <mergeCell ref="A5:N5"/>
    <mergeCell ref="A6:N6"/>
    <mergeCell ref="L1:N1"/>
    <mergeCell ref="L2:N2"/>
    <mergeCell ref="L3:N3"/>
    <mergeCell ref="L4:N4"/>
  </mergeCells>
  <printOptions/>
  <pageMargins left="0.7874015748031497" right="0.7874015748031497" top="1.1811023622047245" bottom="0.3937007874015748" header="0.1968503937007874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90"/>
  <sheetViews>
    <sheetView workbookViewId="0" topLeftCell="A1">
      <pane xSplit="1" ySplit="3" topLeftCell="B5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9" sqref="A59"/>
    </sheetView>
  </sheetViews>
  <sheetFormatPr defaultColWidth="9.125" defaultRowHeight="12.75"/>
  <cols>
    <col min="1" max="1" width="13.875" style="25" customWidth="1"/>
    <col min="2" max="2" width="9.00390625" style="25" customWidth="1"/>
    <col min="3" max="3" width="9.375" style="25" customWidth="1"/>
    <col min="4" max="4" width="8.50390625" style="25" customWidth="1"/>
    <col min="5" max="5" width="9.375" style="25" customWidth="1"/>
    <col min="6" max="6" width="8.50390625" style="25" customWidth="1"/>
    <col min="7" max="7" width="8.25390625" style="25" customWidth="1"/>
    <col min="8" max="8" width="7.625" style="25" customWidth="1"/>
    <col min="9" max="9" width="9.125" style="25" customWidth="1"/>
    <col min="10" max="10" width="8.75390625" style="25" customWidth="1"/>
    <col min="11" max="11" width="8.625" style="25" customWidth="1"/>
    <col min="12" max="12" width="10.25390625" style="25" customWidth="1"/>
    <col min="13" max="13" width="8.25390625" style="25" customWidth="1"/>
    <col min="14" max="14" width="10.75390625" style="25" customWidth="1"/>
    <col min="15" max="16384" width="9.125" style="25" customWidth="1"/>
  </cols>
  <sheetData>
    <row r="1" spans="1:14" ht="15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5">
      <c r="A2" s="67" t="s">
        <v>142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24" customHeight="1">
      <c r="A3" s="43" t="s">
        <v>22</v>
      </c>
      <c r="B3" s="44" t="s">
        <v>0</v>
      </c>
      <c r="C3" s="44" t="s">
        <v>1</v>
      </c>
      <c r="D3" s="44" t="s">
        <v>2</v>
      </c>
      <c r="E3" s="44" t="s">
        <v>3</v>
      </c>
      <c r="F3" s="44" t="s">
        <v>4</v>
      </c>
      <c r="G3" s="44" t="s">
        <v>23</v>
      </c>
      <c r="H3" s="44" t="s">
        <v>5</v>
      </c>
      <c r="I3" s="44" t="s">
        <v>6</v>
      </c>
      <c r="J3" s="44" t="s">
        <v>7</v>
      </c>
      <c r="K3" s="44" t="s">
        <v>8</v>
      </c>
      <c r="L3" s="44" t="s">
        <v>9</v>
      </c>
      <c r="M3" s="44" t="s">
        <v>10</v>
      </c>
      <c r="N3" s="44" t="s">
        <v>21</v>
      </c>
    </row>
    <row r="4" spans="1:14" ht="12.75" customHeight="1">
      <c r="A4" s="39" t="s">
        <v>83</v>
      </c>
      <c r="B4" s="1">
        <v>4610</v>
      </c>
      <c r="C4" s="1">
        <v>4910</v>
      </c>
      <c r="D4" s="1">
        <v>3310</v>
      </c>
      <c r="E4" s="1">
        <v>3310</v>
      </c>
      <c r="F4" s="1">
        <v>3510</v>
      </c>
      <c r="G4" s="1">
        <v>3300</v>
      </c>
      <c r="H4" s="1">
        <v>1600</v>
      </c>
      <c r="I4" s="1">
        <v>700</v>
      </c>
      <c r="J4" s="45">
        <v>1210</v>
      </c>
      <c r="K4" s="45">
        <v>5510</v>
      </c>
      <c r="L4" s="3">
        <v>5010</v>
      </c>
      <c r="M4" s="1">
        <v>5120</v>
      </c>
      <c r="N4" s="40">
        <f>B4+C4+D4+E4+F4+G4+H4+I4+J4+K4+L4+M4</f>
        <v>42100</v>
      </c>
    </row>
    <row r="5" spans="1:14" ht="12.75" customHeight="1">
      <c r="A5" s="39" t="s">
        <v>90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/>
      <c r="H5" s="1"/>
      <c r="I5" s="1"/>
      <c r="J5" s="45">
        <v>10</v>
      </c>
      <c r="K5" s="45">
        <v>10</v>
      </c>
      <c r="L5" s="3">
        <v>10</v>
      </c>
      <c r="M5" s="1">
        <v>20</v>
      </c>
      <c r="N5" s="40">
        <f aca="true" t="shared" si="0" ref="N5:N81">B5+C5+D5+E5+F5+G5+H5+I5+J5+K5+L5+M5</f>
        <v>100</v>
      </c>
    </row>
    <row r="6" spans="1:14" ht="22.5" customHeight="1">
      <c r="A6" s="39" t="s">
        <v>133</v>
      </c>
      <c r="B6" s="1">
        <f>B4-B5</f>
        <v>4600</v>
      </c>
      <c r="C6" s="1">
        <f aca="true" t="shared" si="1" ref="C6:M6">C4-C5</f>
        <v>4900</v>
      </c>
      <c r="D6" s="1">
        <f t="shared" si="1"/>
        <v>3300</v>
      </c>
      <c r="E6" s="1">
        <f t="shared" si="1"/>
        <v>3300</v>
      </c>
      <c r="F6" s="1">
        <f t="shared" si="1"/>
        <v>3500</v>
      </c>
      <c r="G6" s="1">
        <f t="shared" si="1"/>
        <v>3300</v>
      </c>
      <c r="H6" s="1">
        <f t="shared" si="1"/>
        <v>1600</v>
      </c>
      <c r="I6" s="1">
        <f t="shared" si="1"/>
        <v>700</v>
      </c>
      <c r="J6" s="1">
        <f t="shared" si="1"/>
        <v>1200</v>
      </c>
      <c r="K6" s="1">
        <f t="shared" si="1"/>
        <v>5500</v>
      </c>
      <c r="L6" s="1">
        <f t="shared" si="1"/>
        <v>5000</v>
      </c>
      <c r="M6" s="1">
        <f t="shared" si="1"/>
        <v>5100</v>
      </c>
      <c r="N6" s="40">
        <f t="shared" si="0"/>
        <v>42000</v>
      </c>
    </row>
    <row r="7" spans="1:14" ht="12.75" customHeight="1">
      <c r="A7" s="39" t="s">
        <v>88</v>
      </c>
      <c r="B7" s="1">
        <v>5425</v>
      </c>
      <c r="C7" s="1">
        <v>4926</v>
      </c>
      <c r="D7" s="1">
        <v>5776</v>
      </c>
      <c r="E7" s="1">
        <v>3977</v>
      </c>
      <c r="F7" s="1">
        <v>4535</v>
      </c>
      <c r="G7" s="1">
        <v>3673</v>
      </c>
      <c r="H7" s="1">
        <v>2221</v>
      </c>
      <c r="I7" s="1">
        <v>1080</v>
      </c>
      <c r="J7" s="45">
        <v>1282</v>
      </c>
      <c r="K7" s="45">
        <v>4785</v>
      </c>
      <c r="L7" s="3">
        <v>5185</v>
      </c>
      <c r="M7" s="1">
        <v>5835</v>
      </c>
      <c r="N7" s="40">
        <f t="shared" si="0"/>
        <v>48700</v>
      </c>
    </row>
    <row r="8" spans="1:14" ht="11.25" customHeight="1">
      <c r="A8" s="39" t="s">
        <v>84</v>
      </c>
      <c r="B8" s="1">
        <v>425</v>
      </c>
      <c r="C8" s="1">
        <v>426</v>
      </c>
      <c r="D8" s="1">
        <v>476</v>
      </c>
      <c r="E8" s="1">
        <v>427</v>
      </c>
      <c r="F8" s="1">
        <v>385</v>
      </c>
      <c r="G8" s="1">
        <v>23</v>
      </c>
      <c r="H8" s="1">
        <v>21</v>
      </c>
      <c r="I8" s="1">
        <v>180</v>
      </c>
      <c r="J8" s="45">
        <v>182</v>
      </c>
      <c r="K8" s="45">
        <v>285</v>
      </c>
      <c r="L8" s="3">
        <v>185</v>
      </c>
      <c r="M8" s="1">
        <v>185</v>
      </c>
      <c r="N8" s="40">
        <f t="shared" si="0"/>
        <v>3200</v>
      </c>
    </row>
    <row r="9" spans="1:14" ht="21.75" customHeight="1">
      <c r="A9" s="39" t="s">
        <v>133</v>
      </c>
      <c r="B9" s="1">
        <f>B7-B8</f>
        <v>5000</v>
      </c>
      <c r="C9" s="1">
        <f aca="true" t="shared" si="2" ref="C9:M9">C7-C8</f>
        <v>4500</v>
      </c>
      <c r="D9" s="1">
        <f t="shared" si="2"/>
        <v>5300</v>
      </c>
      <c r="E9" s="1">
        <f t="shared" si="2"/>
        <v>3550</v>
      </c>
      <c r="F9" s="1">
        <f t="shared" si="2"/>
        <v>4150</v>
      </c>
      <c r="G9" s="1">
        <f t="shared" si="2"/>
        <v>3650</v>
      </c>
      <c r="H9" s="1">
        <f t="shared" si="2"/>
        <v>2200</v>
      </c>
      <c r="I9" s="1">
        <f t="shared" si="2"/>
        <v>900</v>
      </c>
      <c r="J9" s="1">
        <f t="shared" si="2"/>
        <v>1100</v>
      </c>
      <c r="K9" s="1">
        <f t="shared" si="2"/>
        <v>4500</v>
      </c>
      <c r="L9" s="1">
        <f t="shared" si="2"/>
        <v>5000</v>
      </c>
      <c r="M9" s="1">
        <f t="shared" si="2"/>
        <v>5650</v>
      </c>
      <c r="N9" s="40">
        <f t="shared" si="0"/>
        <v>45500</v>
      </c>
    </row>
    <row r="10" spans="1:14" ht="10.5" customHeight="1">
      <c r="A10" s="39" t="s">
        <v>86</v>
      </c>
      <c r="B10" s="1">
        <v>2500</v>
      </c>
      <c r="C10" s="1">
        <v>2204</v>
      </c>
      <c r="D10" s="1">
        <v>1998</v>
      </c>
      <c r="E10" s="1">
        <v>1823</v>
      </c>
      <c r="F10" s="1">
        <v>1563</v>
      </c>
      <c r="G10" s="1">
        <v>1513</v>
      </c>
      <c r="H10" s="1">
        <v>500</v>
      </c>
      <c r="I10" s="1">
        <v>430</v>
      </c>
      <c r="J10" s="45">
        <v>478</v>
      </c>
      <c r="K10" s="45">
        <v>1913</v>
      </c>
      <c r="L10" s="3">
        <v>2513</v>
      </c>
      <c r="M10" s="1">
        <v>2165</v>
      </c>
      <c r="N10" s="40">
        <f t="shared" si="0"/>
        <v>19600</v>
      </c>
    </row>
    <row r="11" spans="1:14" ht="12" customHeight="1">
      <c r="A11" s="39" t="s">
        <v>84</v>
      </c>
      <c r="B11" s="1"/>
      <c r="C11" s="1">
        <v>54</v>
      </c>
      <c r="D11" s="1">
        <v>48</v>
      </c>
      <c r="E11" s="1">
        <v>23</v>
      </c>
      <c r="F11" s="1">
        <v>13</v>
      </c>
      <c r="G11" s="1">
        <v>13</v>
      </c>
      <c r="H11" s="1"/>
      <c r="I11" s="1"/>
      <c r="J11" s="45">
        <v>8</v>
      </c>
      <c r="K11" s="45">
        <v>13</v>
      </c>
      <c r="L11" s="3">
        <v>13</v>
      </c>
      <c r="M11" s="1">
        <v>15</v>
      </c>
      <c r="N11" s="40">
        <f t="shared" si="0"/>
        <v>200</v>
      </c>
    </row>
    <row r="12" spans="1:14" ht="22.5" customHeight="1">
      <c r="A12" s="39" t="s">
        <v>133</v>
      </c>
      <c r="B12" s="1">
        <f>B10-B11</f>
        <v>2500</v>
      </c>
      <c r="C12" s="1">
        <f aca="true" t="shared" si="3" ref="C12:M12">C10-C11</f>
        <v>2150</v>
      </c>
      <c r="D12" s="1">
        <f t="shared" si="3"/>
        <v>1950</v>
      </c>
      <c r="E12" s="1">
        <f t="shared" si="3"/>
        <v>1800</v>
      </c>
      <c r="F12" s="1">
        <f t="shared" si="3"/>
        <v>1550</v>
      </c>
      <c r="G12" s="1">
        <f t="shared" si="3"/>
        <v>1500</v>
      </c>
      <c r="H12" s="1">
        <f t="shared" si="3"/>
        <v>500</v>
      </c>
      <c r="I12" s="1">
        <f t="shared" si="3"/>
        <v>430</v>
      </c>
      <c r="J12" s="1">
        <f t="shared" si="3"/>
        <v>470</v>
      </c>
      <c r="K12" s="1">
        <f t="shared" si="3"/>
        <v>1900</v>
      </c>
      <c r="L12" s="1">
        <f t="shared" si="3"/>
        <v>2500</v>
      </c>
      <c r="M12" s="1">
        <f t="shared" si="3"/>
        <v>2150</v>
      </c>
      <c r="N12" s="40">
        <f t="shared" si="0"/>
        <v>19400</v>
      </c>
    </row>
    <row r="13" spans="1:14" ht="12.75" customHeight="1">
      <c r="A13" s="39" t="s">
        <v>87</v>
      </c>
      <c r="B13" s="1">
        <v>5120</v>
      </c>
      <c r="C13" s="1">
        <v>5110</v>
      </c>
      <c r="D13" s="1">
        <v>4120</v>
      </c>
      <c r="E13" s="1">
        <v>3920</v>
      </c>
      <c r="F13" s="1">
        <v>3715</v>
      </c>
      <c r="G13" s="1">
        <v>3415</v>
      </c>
      <c r="H13" s="1">
        <v>2915</v>
      </c>
      <c r="I13" s="1">
        <v>3710</v>
      </c>
      <c r="J13" s="45">
        <v>3220</v>
      </c>
      <c r="K13" s="45">
        <v>4570</v>
      </c>
      <c r="L13" s="3">
        <v>4670</v>
      </c>
      <c r="M13" s="1">
        <v>4520</v>
      </c>
      <c r="N13" s="40">
        <f t="shared" si="0"/>
        <v>49005</v>
      </c>
    </row>
    <row r="14" spans="1:14" ht="12" customHeight="1">
      <c r="A14" s="39" t="s">
        <v>84</v>
      </c>
      <c r="B14" s="1">
        <v>120</v>
      </c>
      <c r="C14" s="1">
        <v>110</v>
      </c>
      <c r="D14" s="1">
        <v>120</v>
      </c>
      <c r="E14" s="1">
        <v>120</v>
      </c>
      <c r="F14" s="1">
        <v>15</v>
      </c>
      <c r="G14" s="1">
        <v>15</v>
      </c>
      <c r="H14" s="1">
        <v>15</v>
      </c>
      <c r="I14" s="1">
        <v>10</v>
      </c>
      <c r="J14" s="45">
        <v>120</v>
      </c>
      <c r="K14" s="45">
        <v>120</v>
      </c>
      <c r="L14" s="3">
        <v>120</v>
      </c>
      <c r="M14" s="1">
        <v>120</v>
      </c>
      <c r="N14" s="40">
        <f t="shared" si="0"/>
        <v>1005</v>
      </c>
    </row>
    <row r="15" spans="1:14" ht="21.75" customHeight="1">
      <c r="A15" s="39" t="s">
        <v>133</v>
      </c>
      <c r="B15" s="1">
        <f>B13-B14</f>
        <v>5000</v>
      </c>
      <c r="C15" s="1">
        <f aca="true" t="shared" si="4" ref="C15:M15">C13-C14</f>
        <v>5000</v>
      </c>
      <c r="D15" s="1">
        <f t="shared" si="4"/>
        <v>4000</v>
      </c>
      <c r="E15" s="1">
        <f t="shared" si="4"/>
        <v>3800</v>
      </c>
      <c r="F15" s="1">
        <f t="shared" si="4"/>
        <v>3700</v>
      </c>
      <c r="G15" s="1">
        <f t="shared" si="4"/>
        <v>3400</v>
      </c>
      <c r="H15" s="1">
        <f t="shared" si="4"/>
        <v>2900</v>
      </c>
      <c r="I15" s="1">
        <f t="shared" si="4"/>
        <v>3700</v>
      </c>
      <c r="J15" s="1">
        <f t="shared" si="4"/>
        <v>3100</v>
      </c>
      <c r="K15" s="1">
        <f t="shared" si="4"/>
        <v>4450</v>
      </c>
      <c r="L15" s="1">
        <f t="shared" si="4"/>
        <v>4550</v>
      </c>
      <c r="M15" s="1">
        <f t="shared" si="4"/>
        <v>4400</v>
      </c>
      <c r="N15" s="40">
        <f t="shared" si="0"/>
        <v>48000</v>
      </c>
    </row>
    <row r="16" spans="1:14" ht="12" customHeight="1">
      <c r="A16" s="39" t="s">
        <v>11</v>
      </c>
      <c r="B16" s="1">
        <v>4000</v>
      </c>
      <c r="C16" s="1">
        <v>4000</v>
      </c>
      <c r="D16" s="1">
        <v>3700</v>
      </c>
      <c r="E16" s="1">
        <v>4000</v>
      </c>
      <c r="F16" s="1">
        <v>3300</v>
      </c>
      <c r="G16" s="1">
        <v>2900</v>
      </c>
      <c r="H16" s="1">
        <v>1100</v>
      </c>
      <c r="I16" s="1">
        <v>600</v>
      </c>
      <c r="J16" s="45">
        <v>1500</v>
      </c>
      <c r="K16" s="45">
        <v>3700</v>
      </c>
      <c r="L16" s="3">
        <v>4000</v>
      </c>
      <c r="M16" s="1">
        <v>4200</v>
      </c>
      <c r="N16" s="40">
        <f t="shared" si="0"/>
        <v>37000</v>
      </c>
    </row>
    <row r="17" spans="1:14" ht="10.5" customHeight="1">
      <c r="A17" s="39" t="s">
        <v>12</v>
      </c>
      <c r="B17" s="1">
        <v>5500</v>
      </c>
      <c r="C17" s="1">
        <v>6000</v>
      </c>
      <c r="D17" s="1">
        <v>4900</v>
      </c>
      <c r="E17" s="1">
        <v>2800</v>
      </c>
      <c r="F17" s="1">
        <v>2300</v>
      </c>
      <c r="G17" s="1">
        <v>4000</v>
      </c>
      <c r="H17" s="1">
        <v>1800</v>
      </c>
      <c r="I17" s="1">
        <v>700</v>
      </c>
      <c r="J17" s="45">
        <v>2100</v>
      </c>
      <c r="K17" s="45">
        <v>3500</v>
      </c>
      <c r="L17" s="3">
        <v>6000</v>
      </c>
      <c r="M17" s="1">
        <v>5900</v>
      </c>
      <c r="N17" s="40">
        <f t="shared" si="0"/>
        <v>45500</v>
      </c>
    </row>
    <row r="18" spans="1:14" ht="10.5" customHeight="1">
      <c r="A18" s="39" t="s">
        <v>27</v>
      </c>
      <c r="B18" s="1">
        <v>11700</v>
      </c>
      <c r="C18" s="1">
        <v>12500</v>
      </c>
      <c r="D18" s="1">
        <v>11000</v>
      </c>
      <c r="E18" s="1">
        <v>9600</v>
      </c>
      <c r="F18" s="1">
        <v>6000</v>
      </c>
      <c r="G18" s="1">
        <v>5800</v>
      </c>
      <c r="H18" s="1">
        <v>2600</v>
      </c>
      <c r="I18" s="1">
        <v>2200</v>
      </c>
      <c r="J18" s="46">
        <v>4300</v>
      </c>
      <c r="K18" s="46">
        <v>10000</v>
      </c>
      <c r="L18" s="3">
        <v>11000</v>
      </c>
      <c r="M18" s="1">
        <v>11300</v>
      </c>
      <c r="N18" s="40">
        <f t="shared" si="0"/>
        <v>98000</v>
      </c>
    </row>
    <row r="19" spans="1:14" ht="11.25" customHeight="1">
      <c r="A19" s="39" t="s">
        <v>13</v>
      </c>
      <c r="B19" s="1">
        <v>2500</v>
      </c>
      <c r="C19" s="1">
        <v>2200</v>
      </c>
      <c r="D19" s="1">
        <v>2150</v>
      </c>
      <c r="E19" s="1">
        <v>2200</v>
      </c>
      <c r="F19" s="1">
        <v>2000</v>
      </c>
      <c r="G19" s="1">
        <v>2150</v>
      </c>
      <c r="H19" s="1">
        <v>1000</v>
      </c>
      <c r="I19" s="1">
        <v>400</v>
      </c>
      <c r="J19" s="46">
        <v>700</v>
      </c>
      <c r="K19" s="46">
        <v>2600</v>
      </c>
      <c r="L19" s="3">
        <v>2600</v>
      </c>
      <c r="M19" s="1">
        <v>2500</v>
      </c>
      <c r="N19" s="40">
        <f t="shared" si="0"/>
        <v>23000</v>
      </c>
    </row>
    <row r="20" spans="1:14" ht="9.75" customHeight="1">
      <c r="A20" s="39" t="s">
        <v>123</v>
      </c>
      <c r="B20" s="1">
        <v>11000</v>
      </c>
      <c r="C20" s="1">
        <v>12200</v>
      </c>
      <c r="D20" s="1">
        <v>12000</v>
      </c>
      <c r="E20" s="1">
        <v>9200</v>
      </c>
      <c r="F20" s="1">
        <v>9000</v>
      </c>
      <c r="G20" s="1">
        <v>8000</v>
      </c>
      <c r="H20" s="1">
        <v>3000</v>
      </c>
      <c r="I20" s="1">
        <v>1200</v>
      </c>
      <c r="J20" s="1">
        <v>3100</v>
      </c>
      <c r="K20" s="1">
        <v>11500</v>
      </c>
      <c r="L20" s="1">
        <v>11500</v>
      </c>
      <c r="M20" s="1">
        <v>12800</v>
      </c>
      <c r="N20" s="40">
        <f t="shared" si="0"/>
        <v>104500</v>
      </c>
    </row>
    <row r="21" spans="1:14" ht="10.5" customHeight="1">
      <c r="A21" s="39" t="s">
        <v>89</v>
      </c>
      <c r="B21" s="1">
        <v>6734</v>
      </c>
      <c r="C21" s="1">
        <v>6234</v>
      </c>
      <c r="D21" s="1">
        <v>5933</v>
      </c>
      <c r="E21" s="1">
        <v>5484</v>
      </c>
      <c r="F21" s="1">
        <v>5034</v>
      </c>
      <c r="G21" s="1">
        <v>4715</v>
      </c>
      <c r="H21" s="1">
        <v>2665</v>
      </c>
      <c r="I21" s="1">
        <v>1315</v>
      </c>
      <c r="J21" s="2">
        <v>2534</v>
      </c>
      <c r="K21" s="2">
        <v>5233</v>
      </c>
      <c r="L21" s="3">
        <v>6534</v>
      </c>
      <c r="M21" s="1">
        <v>6535</v>
      </c>
      <c r="N21" s="40">
        <f t="shared" si="0"/>
        <v>58950</v>
      </c>
    </row>
    <row r="22" spans="1:14" ht="9.75" customHeight="1">
      <c r="A22" s="39" t="s">
        <v>90</v>
      </c>
      <c r="B22" s="1">
        <v>34</v>
      </c>
      <c r="C22" s="1">
        <v>34</v>
      </c>
      <c r="D22" s="1">
        <v>33</v>
      </c>
      <c r="E22" s="1">
        <v>34</v>
      </c>
      <c r="F22" s="1">
        <v>34</v>
      </c>
      <c r="G22" s="1">
        <v>15</v>
      </c>
      <c r="H22" s="1">
        <v>15</v>
      </c>
      <c r="I22" s="1">
        <v>15</v>
      </c>
      <c r="J22" s="2">
        <v>34</v>
      </c>
      <c r="K22" s="2">
        <v>33</v>
      </c>
      <c r="L22" s="3">
        <v>34</v>
      </c>
      <c r="M22" s="1">
        <v>35</v>
      </c>
      <c r="N22" s="40">
        <f t="shared" si="0"/>
        <v>350</v>
      </c>
    </row>
    <row r="23" spans="1:14" ht="25.5" customHeight="1">
      <c r="A23" s="39" t="s">
        <v>133</v>
      </c>
      <c r="B23" s="1">
        <f>B21-B22</f>
        <v>6700</v>
      </c>
      <c r="C23" s="1">
        <f aca="true" t="shared" si="5" ref="C23:M23">C21-C22</f>
        <v>6200</v>
      </c>
      <c r="D23" s="1">
        <f t="shared" si="5"/>
        <v>5900</v>
      </c>
      <c r="E23" s="1">
        <f t="shared" si="5"/>
        <v>5450</v>
      </c>
      <c r="F23" s="1">
        <f t="shared" si="5"/>
        <v>5000</v>
      </c>
      <c r="G23" s="1">
        <f t="shared" si="5"/>
        <v>4700</v>
      </c>
      <c r="H23" s="1">
        <f t="shared" si="5"/>
        <v>2650</v>
      </c>
      <c r="I23" s="1">
        <f t="shared" si="5"/>
        <v>1300</v>
      </c>
      <c r="J23" s="1">
        <f t="shared" si="5"/>
        <v>2500</v>
      </c>
      <c r="K23" s="1">
        <f t="shared" si="5"/>
        <v>5200</v>
      </c>
      <c r="L23" s="1">
        <f t="shared" si="5"/>
        <v>6500</v>
      </c>
      <c r="M23" s="1">
        <f t="shared" si="5"/>
        <v>6500</v>
      </c>
      <c r="N23" s="40">
        <f t="shared" si="0"/>
        <v>58600</v>
      </c>
    </row>
    <row r="24" spans="1:14" ht="13.5" customHeight="1">
      <c r="A24" s="39" t="s">
        <v>130</v>
      </c>
      <c r="B24" s="1">
        <v>3000</v>
      </c>
      <c r="C24" s="1">
        <v>3000</v>
      </c>
      <c r="D24" s="1">
        <v>2800</v>
      </c>
      <c r="E24" s="1">
        <v>3000</v>
      </c>
      <c r="F24" s="1">
        <v>3500</v>
      </c>
      <c r="G24" s="1">
        <v>3500</v>
      </c>
      <c r="H24" s="1">
        <v>2000</v>
      </c>
      <c r="I24" s="1">
        <v>1800</v>
      </c>
      <c r="J24" s="2">
        <v>2600</v>
      </c>
      <c r="K24" s="2">
        <v>2800</v>
      </c>
      <c r="L24" s="3">
        <v>3000</v>
      </c>
      <c r="M24" s="1">
        <v>3000</v>
      </c>
      <c r="N24" s="40">
        <f t="shared" si="0"/>
        <v>34000</v>
      </c>
    </row>
    <row r="25" spans="1:14" ht="9.75" customHeight="1">
      <c r="A25" s="39" t="s">
        <v>124</v>
      </c>
      <c r="B25" s="1">
        <v>1350</v>
      </c>
      <c r="C25" s="1">
        <v>1350</v>
      </c>
      <c r="D25" s="1">
        <v>1260</v>
      </c>
      <c r="E25" s="1">
        <v>1260</v>
      </c>
      <c r="F25" s="1">
        <v>1170</v>
      </c>
      <c r="G25" s="1">
        <v>1170</v>
      </c>
      <c r="H25" s="1">
        <v>900</v>
      </c>
      <c r="I25" s="1">
        <v>810</v>
      </c>
      <c r="J25" s="2">
        <v>1170</v>
      </c>
      <c r="K25" s="2">
        <v>1260</v>
      </c>
      <c r="L25" s="3">
        <v>1350</v>
      </c>
      <c r="M25" s="1">
        <v>1350</v>
      </c>
      <c r="N25" s="40">
        <f t="shared" si="0"/>
        <v>14400</v>
      </c>
    </row>
    <row r="26" spans="1:14" ht="10.5" customHeight="1">
      <c r="A26" s="39" t="s">
        <v>115</v>
      </c>
      <c r="B26" s="1">
        <f>B24-B25</f>
        <v>1650</v>
      </c>
      <c r="C26" s="1">
        <f aca="true" t="shared" si="6" ref="C26:M26">C24-C25</f>
        <v>1650</v>
      </c>
      <c r="D26" s="1">
        <f t="shared" si="6"/>
        <v>1540</v>
      </c>
      <c r="E26" s="1">
        <f t="shared" si="6"/>
        <v>1740</v>
      </c>
      <c r="F26" s="1">
        <f t="shared" si="6"/>
        <v>2330</v>
      </c>
      <c r="G26" s="1">
        <f t="shared" si="6"/>
        <v>2330</v>
      </c>
      <c r="H26" s="1">
        <f t="shared" si="6"/>
        <v>1100</v>
      </c>
      <c r="I26" s="1">
        <f t="shared" si="6"/>
        <v>990</v>
      </c>
      <c r="J26" s="1">
        <f t="shared" si="6"/>
        <v>1430</v>
      </c>
      <c r="K26" s="1">
        <f t="shared" si="6"/>
        <v>1540</v>
      </c>
      <c r="L26" s="1">
        <f t="shared" si="6"/>
        <v>1650</v>
      </c>
      <c r="M26" s="1">
        <f t="shared" si="6"/>
        <v>1650</v>
      </c>
      <c r="N26" s="40">
        <f t="shared" si="0"/>
        <v>19600</v>
      </c>
    </row>
    <row r="27" spans="1:14" ht="13.5" customHeight="1">
      <c r="A27" s="39" t="s">
        <v>41</v>
      </c>
      <c r="B27" s="1">
        <v>4600</v>
      </c>
      <c r="C27" s="1">
        <v>5000</v>
      </c>
      <c r="D27" s="1">
        <v>4300</v>
      </c>
      <c r="E27" s="1">
        <v>4100</v>
      </c>
      <c r="F27" s="1">
        <v>4000</v>
      </c>
      <c r="G27" s="1">
        <v>3900</v>
      </c>
      <c r="H27" s="1">
        <v>1400</v>
      </c>
      <c r="I27" s="1">
        <v>700</v>
      </c>
      <c r="J27" s="2">
        <v>850</v>
      </c>
      <c r="K27" s="2">
        <v>4500</v>
      </c>
      <c r="L27" s="3">
        <v>4200</v>
      </c>
      <c r="M27" s="1">
        <v>4600</v>
      </c>
      <c r="N27" s="40">
        <f t="shared" si="0"/>
        <v>42150</v>
      </c>
    </row>
    <row r="28" spans="1:14" ht="11.25" customHeight="1">
      <c r="A28" s="39" t="s">
        <v>117</v>
      </c>
      <c r="B28" s="1">
        <v>4000</v>
      </c>
      <c r="C28" s="1">
        <v>4000</v>
      </c>
      <c r="D28" s="1">
        <v>3300</v>
      </c>
      <c r="E28" s="1">
        <v>3200</v>
      </c>
      <c r="F28" s="1">
        <v>3200</v>
      </c>
      <c r="G28" s="1">
        <v>2700</v>
      </c>
      <c r="H28" s="1">
        <v>1200</v>
      </c>
      <c r="I28" s="1">
        <v>700</v>
      </c>
      <c r="J28" s="2">
        <v>1600</v>
      </c>
      <c r="K28" s="2">
        <v>3600</v>
      </c>
      <c r="L28" s="3">
        <v>4000</v>
      </c>
      <c r="M28" s="1">
        <v>4000</v>
      </c>
      <c r="N28" s="40">
        <f t="shared" si="0"/>
        <v>35500</v>
      </c>
    </row>
    <row r="29" spans="1:14" ht="12" customHeight="1" hidden="1">
      <c r="A29" s="39" t="s">
        <v>85</v>
      </c>
      <c r="B29" s="1"/>
      <c r="C29" s="1"/>
      <c r="D29" s="1"/>
      <c r="E29" s="1"/>
      <c r="F29" s="1"/>
      <c r="G29" s="1"/>
      <c r="H29" s="1"/>
      <c r="I29" s="1"/>
      <c r="J29" s="2"/>
      <c r="K29" s="2"/>
      <c r="L29" s="3"/>
      <c r="M29" s="1"/>
      <c r="N29" s="40">
        <f t="shared" si="0"/>
        <v>0</v>
      </c>
    </row>
    <row r="30" spans="1:14" ht="12.75" customHeight="1">
      <c r="A30" s="39" t="s">
        <v>121</v>
      </c>
      <c r="B30" s="1">
        <v>6694</v>
      </c>
      <c r="C30" s="1">
        <v>6994</v>
      </c>
      <c r="D30" s="1">
        <v>5394</v>
      </c>
      <c r="E30" s="1">
        <v>5594</v>
      </c>
      <c r="F30" s="1">
        <v>5494</v>
      </c>
      <c r="G30" s="1">
        <v>5133</v>
      </c>
      <c r="H30" s="1">
        <v>1700</v>
      </c>
      <c r="I30" s="1">
        <v>1100</v>
      </c>
      <c r="J30" s="1">
        <v>2833</v>
      </c>
      <c r="K30" s="1">
        <v>5363</v>
      </c>
      <c r="L30" s="1">
        <v>5894</v>
      </c>
      <c r="M30" s="1">
        <v>5594</v>
      </c>
      <c r="N30" s="40">
        <f t="shared" si="0"/>
        <v>57787</v>
      </c>
    </row>
    <row r="31" spans="1:14" ht="13.5" customHeight="1">
      <c r="A31" s="39" t="s">
        <v>90</v>
      </c>
      <c r="B31" s="1">
        <v>394</v>
      </c>
      <c r="C31" s="1">
        <v>394</v>
      </c>
      <c r="D31" s="1">
        <v>394</v>
      </c>
      <c r="E31" s="1">
        <v>394</v>
      </c>
      <c r="F31" s="1">
        <v>394</v>
      </c>
      <c r="G31" s="1">
        <v>333</v>
      </c>
      <c r="H31" s="1"/>
      <c r="I31" s="1"/>
      <c r="J31" s="1">
        <v>333</v>
      </c>
      <c r="K31" s="1">
        <v>363</v>
      </c>
      <c r="L31" s="1">
        <v>394</v>
      </c>
      <c r="M31" s="1">
        <v>394</v>
      </c>
      <c r="N31" s="40">
        <f t="shared" si="0"/>
        <v>3787</v>
      </c>
    </row>
    <row r="32" spans="1:14" ht="21.75" customHeight="1">
      <c r="A32" s="39" t="s">
        <v>133</v>
      </c>
      <c r="B32" s="1">
        <f>B30-B31</f>
        <v>6300</v>
      </c>
      <c r="C32" s="1">
        <f aca="true" t="shared" si="7" ref="C32:M32">C30-C31</f>
        <v>6600</v>
      </c>
      <c r="D32" s="1">
        <f t="shared" si="7"/>
        <v>5000</v>
      </c>
      <c r="E32" s="1">
        <f t="shared" si="7"/>
        <v>5200</v>
      </c>
      <c r="F32" s="1">
        <f t="shared" si="7"/>
        <v>5100</v>
      </c>
      <c r="G32" s="1">
        <f t="shared" si="7"/>
        <v>4800</v>
      </c>
      <c r="H32" s="1">
        <f t="shared" si="7"/>
        <v>1700</v>
      </c>
      <c r="I32" s="1">
        <f t="shared" si="7"/>
        <v>1100</v>
      </c>
      <c r="J32" s="1">
        <f t="shared" si="7"/>
        <v>2500</v>
      </c>
      <c r="K32" s="1">
        <f t="shared" si="7"/>
        <v>5000</v>
      </c>
      <c r="L32" s="1">
        <f t="shared" si="7"/>
        <v>5500</v>
      </c>
      <c r="M32" s="1">
        <f t="shared" si="7"/>
        <v>5200</v>
      </c>
      <c r="N32" s="40">
        <f t="shared" si="0"/>
        <v>54000</v>
      </c>
    </row>
    <row r="33" spans="1:14" ht="10.5" customHeight="1">
      <c r="A33" s="39" t="s">
        <v>122</v>
      </c>
      <c r="B33" s="1">
        <v>12000</v>
      </c>
      <c r="C33" s="1">
        <v>11514</v>
      </c>
      <c r="D33" s="1">
        <v>10011</v>
      </c>
      <c r="E33" s="1">
        <v>8010</v>
      </c>
      <c r="F33" s="1">
        <v>5009</v>
      </c>
      <c r="G33" s="1">
        <v>5500</v>
      </c>
      <c r="H33" s="1">
        <v>2200</v>
      </c>
      <c r="I33" s="1">
        <v>2000</v>
      </c>
      <c r="J33" s="1">
        <v>3013</v>
      </c>
      <c r="K33" s="1">
        <v>8514</v>
      </c>
      <c r="L33" s="1">
        <v>8515</v>
      </c>
      <c r="M33" s="1">
        <v>11814</v>
      </c>
      <c r="N33" s="40">
        <f t="shared" si="0"/>
        <v>88100</v>
      </c>
    </row>
    <row r="34" spans="1:14" ht="18.75" customHeight="1">
      <c r="A34" s="39" t="s">
        <v>90</v>
      </c>
      <c r="B34" s="1"/>
      <c r="C34" s="1">
        <v>14</v>
      </c>
      <c r="D34" s="1">
        <v>11</v>
      </c>
      <c r="E34" s="1">
        <v>10</v>
      </c>
      <c r="F34" s="1">
        <v>9</v>
      </c>
      <c r="G34" s="1"/>
      <c r="H34" s="1"/>
      <c r="I34" s="1"/>
      <c r="J34" s="1">
        <v>13</v>
      </c>
      <c r="K34" s="1">
        <v>14</v>
      </c>
      <c r="L34" s="1">
        <v>15</v>
      </c>
      <c r="M34" s="1">
        <v>14</v>
      </c>
      <c r="N34" s="40">
        <f t="shared" si="0"/>
        <v>100</v>
      </c>
    </row>
    <row r="35" spans="1:14" ht="24.75" customHeight="1">
      <c r="A35" s="39" t="s">
        <v>133</v>
      </c>
      <c r="B35" s="1">
        <f>B33-B34</f>
        <v>12000</v>
      </c>
      <c r="C35" s="1">
        <f aca="true" t="shared" si="8" ref="C35:M35">C33-C34</f>
        <v>11500</v>
      </c>
      <c r="D35" s="1">
        <f t="shared" si="8"/>
        <v>10000</v>
      </c>
      <c r="E35" s="1">
        <f t="shared" si="8"/>
        <v>8000</v>
      </c>
      <c r="F35" s="1">
        <f t="shared" si="8"/>
        <v>5000</v>
      </c>
      <c r="G35" s="1">
        <f t="shared" si="8"/>
        <v>5500</v>
      </c>
      <c r="H35" s="1">
        <f t="shared" si="8"/>
        <v>2200</v>
      </c>
      <c r="I35" s="1">
        <f t="shared" si="8"/>
        <v>2000</v>
      </c>
      <c r="J35" s="1">
        <f t="shared" si="8"/>
        <v>3000</v>
      </c>
      <c r="K35" s="1">
        <f t="shared" si="8"/>
        <v>8500</v>
      </c>
      <c r="L35" s="1">
        <f t="shared" si="8"/>
        <v>8500</v>
      </c>
      <c r="M35" s="1">
        <f t="shared" si="8"/>
        <v>11800</v>
      </c>
      <c r="N35" s="40">
        <f t="shared" si="0"/>
        <v>88000</v>
      </c>
    </row>
    <row r="36" spans="1:14" ht="13.5" customHeight="1">
      <c r="A36" s="43" t="s">
        <v>22</v>
      </c>
      <c r="B36" s="44" t="s">
        <v>0</v>
      </c>
      <c r="C36" s="44" t="s">
        <v>1</v>
      </c>
      <c r="D36" s="44" t="s">
        <v>2</v>
      </c>
      <c r="E36" s="44" t="s">
        <v>3</v>
      </c>
      <c r="F36" s="44" t="s">
        <v>4</v>
      </c>
      <c r="G36" s="44" t="s">
        <v>23</v>
      </c>
      <c r="H36" s="44" t="s">
        <v>5</v>
      </c>
      <c r="I36" s="44" t="s">
        <v>6</v>
      </c>
      <c r="J36" s="44" t="s">
        <v>7</v>
      </c>
      <c r="K36" s="44" t="s">
        <v>8</v>
      </c>
      <c r="L36" s="44" t="s">
        <v>9</v>
      </c>
      <c r="M36" s="44" t="s">
        <v>10</v>
      </c>
      <c r="N36" s="40"/>
    </row>
    <row r="37" spans="1:14" s="47" customFormat="1" ht="10.5" customHeight="1">
      <c r="A37" s="39" t="s">
        <v>118</v>
      </c>
      <c r="B37" s="1">
        <v>6000</v>
      </c>
      <c r="C37" s="1">
        <v>5500</v>
      </c>
      <c r="D37" s="1">
        <v>4800</v>
      </c>
      <c r="E37" s="1">
        <v>4500</v>
      </c>
      <c r="F37" s="1">
        <v>5000</v>
      </c>
      <c r="G37" s="1">
        <v>5000</v>
      </c>
      <c r="H37" s="1">
        <v>1800</v>
      </c>
      <c r="I37" s="1">
        <v>550</v>
      </c>
      <c r="J37" s="5">
        <v>1500</v>
      </c>
      <c r="K37" s="5">
        <v>6300</v>
      </c>
      <c r="L37" s="3">
        <v>7000</v>
      </c>
      <c r="M37" s="1">
        <v>6550</v>
      </c>
      <c r="N37" s="40">
        <f t="shared" si="0"/>
        <v>54500</v>
      </c>
    </row>
    <row r="38" spans="1:14" ht="12.75" customHeight="1">
      <c r="A38" s="39" t="s">
        <v>14</v>
      </c>
      <c r="B38" s="1">
        <v>3000</v>
      </c>
      <c r="C38" s="1">
        <v>3000</v>
      </c>
      <c r="D38" s="1">
        <v>2800</v>
      </c>
      <c r="E38" s="1">
        <v>2500</v>
      </c>
      <c r="F38" s="1">
        <v>2000</v>
      </c>
      <c r="G38" s="1">
        <v>2000</v>
      </c>
      <c r="H38" s="1">
        <v>900</v>
      </c>
      <c r="I38" s="1">
        <v>400</v>
      </c>
      <c r="J38" s="2">
        <v>1000</v>
      </c>
      <c r="K38" s="2">
        <v>2700</v>
      </c>
      <c r="L38" s="3">
        <v>3000</v>
      </c>
      <c r="M38" s="1">
        <v>2700</v>
      </c>
      <c r="N38" s="40">
        <f t="shared" si="0"/>
        <v>26000</v>
      </c>
    </row>
    <row r="39" spans="1:14" ht="12.75" customHeight="1">
      <c r="A39" s="39" t="s">
        <v>128</v>
      </c>
      <c r="B39" s="1">
        <v>6505</v>
      </c>
      <c r="C39" s="1">
        <v>7006</v>
      </c>
      <c r="D39" s="1">
        <v>6005</v>
      </c>
      <c r="E39" s="1">
        <v>4806</v>
      </c>
      <c r="F39" s="1">
        <v>4506</v>
      </c>
      <c r="G39" s="1">
        <v>4000</v>
      </c>
      <c r="H39" s="1">
        <v>1000</v>
      </c>
      <c r="I39" s="1">
        <v>1000</v>
      </c>
      <c r="J39" s="2">
        <v>1405</v>
      </c>
      <c r="K39" s="2">
        <v>6006</v>
      </c>
      <c r="L39" s="3">
        <v>6006</v>
      </c>
      <c r="M39" s="1">
        <v>7005</v>
      </c>
      <c r="N39" s="40">
        <f t="shared" si="0"/>
        <v>55250</v>
      </c>
    </row>
    <row r="40" spans="1:14" ht="11.25" customHeight="1">
      <c r="A40" s="39" t="s">
        <v>90</v>
      </c>
      <c r="B40" s="1">
        <v>5</v>
      </c>
      <c r="C40" s="1">
        <v>6</v>
      </c>
      <c r="D40" s="1">
        <v>5</v>
      </c>
      <c r="E40" s="1">
        <v>6</v>
      </c>
      <c r="F40" s="1">
        <v>6</v>
      </c>
      <c r="G40" s="1"/>
      <c r="H40" s="1"/>
      <c r="I40" s="1"/>
      <c r="J40" s="2">
        <v>5</v>
      </c>
      <c r="K40" s="2">
        <v>6</v>
      </c>
      <c r="L40" s="3">
        <v>6</v>
      </c>
      <c r="M40" s="1">
        <v>5</v>
      </c>
      <c r="N40" s="40">
        <f t="shared" si="0"/>
        <v>50</v>
      </c>
    </row>
    <row r="41" spans="1:14" ht="24" customHeight="1">
      <c r="A41" s="39" t="s">
        <v>133</v>
      </c>
      <c r="B41" s="1">
        <f>B39-B40</f>
        <v>6500</v>
      </c>
      <c r="C41" s="1">
        <f aca="true" t="shared" si="9" ref="C41:M41">C39-C40</f>
        <v>7000</v>
      </c>
      <c r="D41" s="1">
        <f t="shared" si="9"/>
        <v>6000</v>
      </c>
      <c r="E41" s="1">
        <f t="shared" si="9"/>
        <v>4800</v>
      </c>
      <c r="F41" s="1">
        <f t="shared" si="9"/>
        <v>4500</v>
      </c>
      <c r="G41" s="1">
        <f t="shared" si="9"/>
        <v>4000</v>
      </c>
      <c r="H41" s="1">
        <f t="shared" si="9"/>
        <v>1000</v>
      </c>
      <c r="I41" s="1">
        <f t="shared" si="9"/>
        <v>1000</v>
      </c>
      <c r="J41" s="1">
        <f t="shared" si="9"/>
        <v>1400</v>
      </c>
      <c r="K41" s="1">
        <f t="shared" si="9"/>
        <v>6000</v>
      </c>
      <c r="L41" s="1">
        <f t="shared" si="9"/>
        <v>6000</v>
      </c>
      <c r="M41" s="1">
        <f t="shared" si="9"/>
        <v>7000</v>
      </c>
      <c r="N41" s="40">
        <f t="shared" si="0"/>
        <v>55200</v>
      </c>
    </row>
    <row r="42" spans="1:14" ht="12" customHeight="1">
      <c r="A42" s="39" t="s">
        <v>15</v>
      </c>
      <c r="B42" s="1">
        <v>5500</v>
      </c>
      <c r="C42" s="1">
        <v>5300</v>
      </c>
      <c r="D42" s="1">
        <v>5200</v>
      </c>
      <c r="E42" s="1">
        <v>4700</v>
      </c>
      <c r="F42" s="1">
        <v>3800</v>
      </c>
      <c r="G42" s="1">
        <v>3800</v>
      </c>
      <c r="H42" s="1">
        <v>1900</v>
      </c>
      <c r="I42" s="1">
        <v>500</v>
      </c>
      <c r="J42" s="2">
        <v>1800</v>
      </c>
      <c r="K42" s="2">
        <v>5200</v>
      </c>
      <c r="L42" s="3">
        <v>5000</v>
      </c>
      <c r="M42" s="1">
        <v>5600</v>
      </c>
      <c r="N42" s="40">
        <f t="shared" si="0"/>
        <v>48300</v>
      </c>
    </row>
    <row r="43" spans="1:14" ht="12.75" customHeight="1">
      <c r="A43" s="39" t="s">
        <v>16</v>
      </c>
      <c r="B43" s="1">
        <v>10000</v>
      </c>
      <c r="C43" s="1">
        <v>8700</v>
      </c>
      <c r="D43" s="1">
        <v>5500</v>
      </c>
      <c r="E43" s="1">
        <v>6800</v>
      </c>
      <c r="F43" s="1">
        <v>5100</v>
      </c>
      <c r="G43" s="1">
        <v>4500</v>
      </c>
      <c r="H43" s="1">
        <v>3000</v>
      </c>
      <c r="I43" s="1">
        <v>1500</v>
      </c>
      <c r="J43" s="2">
        <v>2500</v>
      </c>
      <c r="K43" s="2">
        <v>6500</v>
      </c>
      <c r="L43" s="3">
        <v>8700</v>
      </c>
      <c r="M43" s="1">
        <v>9200</v>
      </c>
      <c r="N43" s="40">
        <f t="shared" si="0"/>
        <v>72000</v>
      </c>
    </row>
    <row r="44" spans="1:14" ht="12" customHeight="1">
      <c r="A44" s="39" t="s">
        <v>17</v>
      </c>
      <c r="B44" s="1">
        <v>7500</v>
      </c>
      <c r="C44" s="1">
        <v>7135</v>
      </c>
      <c r="D44" s="1">
        <v>7200</v>
      </c>
      <c r="E44" s="1">
        <v>6000</v>
      </c>
      <c r="F44" s="1">
        <v>6000</v>
      </c>
      <c r="G44" s="1">
        <v>6000</v>
      </c>
      <c r="H44" s="1">
        <v>2500</v>
      </c>
      <c r="I44" s="1">
        <v>1900</v>
      </c>
      <c r="J44" s="2">
        <v>2600</v>
      </c>
      <c r="K44" s="2">
        <v>8000</v>
      </c>
      <c r="L44" s="3">
        <v>7700</v>
      </c>
      <c r="M44" s="1">
        <v>7815</v>
      </c>
      <c r="N44" s="40">
        <f t="shared" si="0"/>
        <v>70350</v>
      </c>
    </row>
    <row r="45" spans="1:14" ht="23.25" customHeight="1">
      <c r="A45" s="39" t="s">
        <v>136</v>
      </c>
      <c r="B45" s="48">
        <v>6150</v>
      </c>
      <c r="C45" s="48">
        <v>5150</v>
      </c>
      <c r="D45" s="48">
        <v>5038</v>
      </c>
      <c r="E45" s="48">
        <v>5037</v>
      </c>
      <c r="F45" s="48">
        <v>5031</v>
      </c>
      <c r="G45" s="48">
        <v>4300</v>
      </c>
      <c r="H45" s="48">
        <v>1000</v>
      </c>
      <c r="I45" s="48">
        <v>1000</v>
      </c>
      <c r="J45" s="48">
        <v>2006</v>
      </c>
      <c r="K45" s="48">
        <v>5038</v>
      </c>
      <c r="L45" s="48">
        <v>6550</v>
      </c>
      <c r="M45" s="48">
        <v>7050</v>
      </c>
      <c r="N45" s="49">
        <f t="shared" si="0"/>
        <v>53350</v>
      </c>
    </row>
    <row r="46" spans="1:14" ht="14.25" customHeight="1">
      <c r="A46" s="39" t="s">
        <v>84</v>
      </c>
      <c r="B46" s="50">
        <v>50</v>
      </c>
      <c r="C46" s="50">
        <v>50</v>
      </c>
      <c r="D46" s="50">
        <v>38</v>
      </c>
      <c r="E46" s="50">
        <v>37</v>
      </c>
      <c r="F46" s="50">
        <v>31</v>
      </c>
      <c r="G46" s="50"/>
      <c r="H46" s="50"/>
      <c r="I46" s="50"/>
      <c r="J46" s="50">
        <v>6</v>
      </c>
      <c r="K46" s="50">
        <v>38</v>
      </c>
      <c r="L46" s="50">
        <v>50</v>
      </c>
      <c r="M46" s="50">
        <v>50</v>
      </c>
      <c r="N46" s="49">
        <f t="shared" si="0"/>
        <v>350</v>
      </c>
    </row>
    <row r="47" spans="1:14" ht="26.25" customHeight="1">
      <c r="A47" s="39" t="s">
        <v>133</v>
      </c>
      <c r="B47" s="50">
        <f>B45-B46</f>
        <v>6100</v>
      </c>
      <c r="C47" s="50">
        <f aca="true" t="shared" si="10" ref="C47:M47">C45-C46</f>
        <v>5100</v>
      </c>
      <c r="D47" s="50">
        <f t="shared" si="10"/>
        <v>5000</v>
      </c>
      <c r="E47" s="50">
        <f t="shared" si="10"/>
        <v>5000</v>
      </c>
      <c r="F47" s="50">
        <f t="shared" si="10"/>
        <v>5000</v>
      </c>
      <c r="G47" s="50">
        <f t="shared" si="10"/>
        <v>4300</v>
      </c>
      <c r="H47" s="50">
        <f t="shared" si="10"/>
        <v>1000</v>
      </c>
      <c r="I47" s="50">
        <f t="shared" si="10"/>
        <v>1000</v>
      </c>
      <c r="J47" s="50">
        <f t="shared" si="10"/>
        <v>2000</v>
      </c>
      <c r="K47" s="50">
        <f t="shared" si="10"/>
        <v>5000</v>
      </c>
      <c r="L47" s="50">
        <f t="shared" si="10"/>
        <v>6500</v>
      </c>
      <c r="M47" s="50">
        <f t="shared" si="10"/>
        <v>7000</v>
      </c>
      <c r="N47" s="49">
        <f t="shared" si="0"/>
        <v>53000</v>
      </c>
    </row>
    <row r="48" spans="1:14" ht="11.25" customHeight="1">
      <c r="A48" s="39" t="s">
        <v>91</v>
      </c>
      <c r="B48" s="1">
        <v>5050</v>
      </c>
      <c r="C48" s="1">
        <v>3850</v>
      </c>
      <c r="D48" s="1">
        <v>3938</v>
      </c>
      <c r="E48" s="1">
        <v>3437</v>
      </c>
      <c r="F48" s="1">
        <v>3631</v>
      </c>
      <c r="G48" s="1">
        <v>3400</v>
      </c>
      <c r="H48" s="1">
        <v>1600</v>
      </c>
      <c r="I48" s="1">
        <v>400</v>
      </c>
      <c r="J48" s="2">
        <v>1106</v>
      </c>
      <c r="K48" s="2">
        <v>4838</v>
      </c>
      <c r="L48" s="3">
        <v>5050</v>
      </c>
      <c r="M48" s="1">
        <v>5050</v>
      </c>
      <c r="N48" s="49">
        <f t="shared" si="0"/>
        <v>41350</v>
      </c>
    </row>
    <row r="49" spans="1:14" ht="15" customHeight="1">
      <c r="A49" s="39" t="s">
        <v>84</v>
      </c>
      <c r="B49" s="50">
        <v>50</v>
      </c>
      <c r="C49" s="50">
        <v>50</v>
      </c>
      <c r="D49" s="50">
        <v>38</v>
      </c>
      <c r="E49" s="50">
        <v>37</v>
      </c>
      <c r="F49" s="50">
        <v>31</v>
      </c>
      <c r="G49" s="1"/>
      <c r="H49" s="1"/>
      <c r="I49" s="1"/>
      <c r="J49" s="51">
        <v>6</v>
      </c>
      <c r="K49" s="51">
        <v>38</v>
      </c>
      <c r="L49" s="50">
        <v>50</v>
      </c>
      <c r="M49" s="50">
        <v>50</v>
      </c>
      <c r="N49" s="49">
        <f t="shared" si="0"/>
        <v>350</v>
      </c>
    </row>
    <row r="50" spans="1:14" ht="25.5" customHeight="1">
      <c r="A50" s="39" t="s">
        <v>133</v>
      </c>
      <c r="B50" s="50">
        <f>B48-B49</f>
        <v>5000</v>
      </c>
      <c r="C50" s="50">
        <f aca="true" t="shared" si="11" ref="C50:M50">C48-C49</f>
        <v>3800</v>
      </c>
      <c r="D50" s="50">
        <f t="shared" si="11"/>
        <v>3900</v>
      </c>
      <c r="E50" s="50">
        <f t="shared" si="11"/>
        <v>3400</v>
      </c>
      <c r="F50" s="50">
        <f t="shared" si="11"/>
        <v>3600</v>
      </c>
      <c r="G50" s="50">
        <f t="shared" si="11"/>
        <v>3400</v>
      </c>
      <c r="H50" s="50">
        <f t="shared" si="11"/>
        <v>1600</v>
      </c>
      <c r="I50" s="50">
        <f t="shared" si="11"/>
        <v>400</v>
      </c>
      <c r="J50" s="50">
        <f t="shared" si="11"/>
        <v>1100</v>
      </c>
      <c r="K50" s="50">
        <f t="shared" si="11"/>
        <v>4800</v>
      </c>
      <c r="L50" s="50">
        <f t="shared" si="11"/>
        <v>5000</v>
      </c>
      <c r="M50" s="50">
        <f t="shared" si="11"/>
        <v>5000</v>
      </c>
      <c r="N50" s="49">
        <f t="shared" si="0"/>
        <v>41000</v>
      </c>
    </row>
    <row r="51" spans="1:14" ht="12.75" customHeight="1">
      <c r="A51" s="39" t="s">
        <v>18</v>
      </c>
      <c r="B51" s="1">
        <v>3200</v>
      </c>
      <c r="C51" s="1">
        <v>3600</v>
      </c>
      <c r="D51" s="1">
        <v>3700</v>
      </c>
      <c r="E51" s="1">
        <v>3100</v>
      </c>
      <c r="F51" s="1">
        <v>3100</v>
      </c>
      <c r="G51" s="1">
        <v>2900</v>
      </c>
      <c r="H51" s="1">
        <v>1000</v>
      </c>
      <c r="I51" s="1">
        <v>500</v>
      </c>
      <c r="J51" s="2">
        <v>900</v>
      </c>
      <c r="K51" s="2">
        <v>3300</v>
      </c>
      <c r="L51" s="3">
        <v>3300</v>
      </c>
      <c r="M51" s="1">
        <v>3900</v>
      </c>
      <c r="N51" s="40">
        <f t="shared" si="0"/>
        <v>32500</v>
      </c>
    </row>
    <row r="52" spans="1:14" ht="12.75" customHeight="1">
      <c r="A52" s="39" t="s">
        <v>19</v>
      </c>
      <c r="B52" s="1">
        <v>5500</v>
      </c>
      <c r="C52" s="1">
        <v>5000</v>
      </c>
      <c r="D52" s="1">
        <v>5400</v>
      </c>
      <c r="E52" s="1">
        <v>4500</v>
      </c>
      <c r="F52" s="1">
        <v>4900</v>
      </c>
      <c r="G52" s="1">
        <v>4300</v>
      </c>
      <c r="H52" s="1">
        <v>1750</v>
      </c>
      <c r="I52" s="1">
        <v>650</v>
      </c>
      <c r="J52" s="2">
        <v>1400</v>
      </c>
      <c r="K52" s="2">
        <v>5000</v>
      </c>
      <c r="L52" s="3">
        <v>5000</v>
      </c>
      <c r="M52" s="1">
        <v>4900</v>
      </c>
      <c r="N52" s="40">
        <f t="shared" si="0"/>
        <v>48300</v>
      </c>
    </row>
    <row r="53" spans="1:14" ht="13.5" customHeight="1">
      <c r="A53" s="39" t="s">
        <v>119</v>
      </c>
      <c r="B53" s="1">
        <v>11000</v>
      </c>
      <c r="C53" s="1">
        <v>12000</v>
      </c>
      <c r="D53" s="1">
        <v>10000</v>
      </c>
      <c r="E53" s="1">
        <v>9400</v>
      </c>
      <c r="F53" s="1">
        <v>8200</v>
      </c>
      <c r="G53" s="1">
        <v>9000</v>
      </c>
      <c r="H53" s="1">
        <v>2300</v>
      </c>
      <c r="I53" s="1">
        <v>1000</v>
      </c>
      <c r="J53" s="2">
        <v>3900</v>
      </c>
      <c r="K53" s="2">
        <v>11300</v>
      </c>
      <c r="L53" s="3">
        <v>11000</v>
      </c>
      <c r="M53" s="1">
        <v>11900</v>
      </c>
      <c r="N53" s="40">
        <f t="shared" si="0"/>
        <v>101000</v>
      </c>
    </row>
    <row r="54" spans="1:14" ht="12" customHeight="1">
      <c r="A54" s="39" t="s">
        <v>93</v>
      </c>
      <c r="B54" s="48">
        <v>6800</v>
      </c>
      <c r="C54" s="52">
        <v>6500</v>
      </c>
      <c r="D54" s="52">
        <v>6500</v>
      </c>
      <c r="E54" s="52">
        <v>5250</v>
      </c>
      <c r="F54" s="52">
        <v>4150</v>
      </c>
      <c r="G54" s="52">
        <v>4650</v>
      </c>
      <c r="H54" s="52">
        <v>2810</v>
      </c>
      <c r="I54" s="52">
        <v>2100</v>
      </c>
      <c r="J54" s="52">
        <v>2210</v>
      </c>
      <c r="K54" s="52">
        <v>6010</v>
      </c>
      <c r="L54" s="52">
        <v>5820</v>
      </c>
      <c r="M54" s="52">
        <v>5800</v>
      </c>
      <c r="N54" s="40">
        <f t="shared" si="0"/>
        <v>58600</v>
      </c>
    </row>
    <row r="55" spans="1:14" ht="12.75" customHeight="1">
      <c r="A55" s="39" t="s">
        <v>84</v>
      </c>
      <c r="B55" s="1">
        <v>800</v>
      </c>
      <c r="C55" s="1">
        <v>800</v>
      </c>
      <c r="D55" s="1">
        <v>1000</v>
      </c>
      <c r="E55" s="1">
        <v>750</v>
      </c>
      <c r="F55" s="1">
        <v>650</v>
      </c>
      <c r="G55" s="1">
        <v>650</v>
      </c>
      <c r="H55" s="1">
        <v>310</v>
      </c>
      <c r="I55" s="1">
        <v>100</v>
      </c>
      <c r="J55" s="2">
        <v>210</v>
      </c>
      <c r="K55" s="2">
        <v>810</v>
      </c>
      <c r="L55" s="3">
        <v>820</v>
      </c>
      <c r="M55" s="1">
        <v>800</v>
      </c>
      <c r="N55" s="40">
        <f t="shared" si="0"/>
        <v>7700</v>
      </c>
    </row>
    <row r="56" spans="1:14" ht="24" customHeight="1">
      <c r="A56" s="39" t="s">
        <v>133</v>
      </c>
      <c r="B56" s="48">
        <f>B54-B55</f>
        <v>6000</v>
      </c>
      <c r="C56" s="48">
        <f aca="true" t="shared" si="12" ref="C56:M56">C54-C55</f>
        <v>5700</v>
      </c>
      <c r="D56" s="48">
        <f t="shared" si="12"/>
        <v>5500</v>
      </c>
      <c r="E56" s="48">
        <f t="shared" si="12"/>
        <v>4500</v>
      </c>
      <c r="F56" s="48">
        <f t="shared" si="12"/>
        <v>3500</v>
      </c>
      <c r="G56" s="48">
        <f t="shared" si="12"/>
        <v>4000</v>
      </c>
      <c r="H56" s="48">
        <f t="shared" si="12"/>
        <v>2500</v>
      </c>
      <c r="I56" s="48">
        <f t="shared" si="12"/>
        <v>2000</v>
      </c>
      <c r="J56" s="48">
        <f t="shared" si="12"/>
        <v>2000</v>
      </c>
      <c r="K56" s="48">
        <f t="shared" si="12"/>
        <v>5200</v>
      </c>
      <c r="L56" s="48">
        <f t="shared" si="12"/>
        <v>5000</v>
      </c>
      <c r="M56" s="48">
        <f t="shared" si="12"/>
        <v>5000</v>
      </c>
      <c r="N56" s="40">
        <f t="shared" si="0"/>
        <v>50900</v>
      </c>
    </row>
    <row r="57" spans="1:14" ht="12.75" customHeight="1">
      <c r="A57" s="39" t="s">
        <v>94</v>
      </c>
      <c r="B57" s="1">
        <v>5300</v>
      </c>
      <c r="C57" s="1">
        <v>5580</v>
      </c>
      <c r="D57" s="1">
        <v>4575</v>
      </c>
      <c r="E57" s="1">
        <v>3671</v>
      </c>
      <c r="F57" s="1">
        <v>4771</v>
      </c>
      <c r="G57" s="1">
        <v>2969</v>
      </c>
      <c r="H57" s="1">
        <v>1810</v>
      </c>
      <c r="I57" s="1">
        <v>1071</v>
      </c>
      <c r="J57" s="2">
        <v>1559</v>
      </c>
      <c r="K57" s="2">
        <v>4564</v>
      </c>
      <c r="L57" s="3">
        <v>5064</v>
      </c>
      <c r="M57" s="1">
        <v>6066</v>
      </c>
      <c r="N57" s="40">
        <f t="shared" si="0"/>
        <v>47000</v>
      </c>
    </row>
    <row r="58" spans="1:14" ht="12.75" customHeight="1">
      <c r="A58" s="39" t="s">
        <v>84</v>
      </c>
      <c r="B58" s="1"/>
      <c r="C58" s="1">
        <v>80</v>
      </c>
      <c r="D58" s="1">
        <v>75</v>
      </c>
      <c r="E58" s="1">
        <v>71</v>
      </c>
      <c r="F58" s="1">
        <v>71</v>
      </c>
      <c r="G58" s="1">
        <v>69</v>
      </c>
      <c r="H58" s="1">
        <v>10</v>
      </c>
      <c r="I58" s="1">
        <v>71</v>
      </c>
      <c r="J58" s="1">
        <v>59</v>
      </c>
      <c r="K58" s="1">
        <v>64</v>
      </c>
      <c r="L58" s="1">
        <v>64</v>
      </c>
      <c r="M58" s="1">
        <v>66</v>
      </c>
      <c r="N58" s="40">
        <f t="shared" si="0"/>
        <v>700</v>
      </c>
    </row>
    <row r="59" spans="1:14" ht="24" customHeight="1">
      <c r="A59" s="39" t="s">
        <v>133</v>
      </c>
      <c r="B59" s="1">
        <f>B57-B58</f>
        <v>5300</v>
      </c>
      <c r="C59" s="1">
        <f aca="true" t="shared" si="13" ref="C59:M59">C57-C58</f>
        <v>5500</v>
      </c>
      <c r="D59" s="1">
        <f t="shared" si="13"/>
        <v>4500</v>
      </c>
      <c r="E59" s="1">
        <f t="shared" si="13"/>
        <v>3600</v>
      </c>
      <c r="F59" s="1">
        <f t="shared" si="13"/>
        <v>4700</v>
      </c>
      <c r="G59" s="1">
        <f t="shared" si="13"/>
        <v>2900</v>
      </c>
      <c r="H59" s="1">
        <f t="shared" si="13"/>
        <v>1800</v>
      </c>
      <c r="I59" s="1">
        <f t="shared" si="13"/>
        <v>1000</v>
      </c>
      <c r="J59" s="1">
        <f t="shared" si="13"/>
        <v>1500</v>
      </c>
      <c r="K59" s="1">
        <f t="shared" si="13"/>
        <v>4500</v>
      </c>
      <c r="L59" s="1">
        <f t="shared" si="13"/>
        <v>5000</v>
      </c>
      <c r="M59" s="1">
        <f t="shared" si="13"/>
        <v>6000</v>
      </c>
      <c r="N59" s="40">
        <f t="shared" si="0"/>
        <v>46300</v>
      </c>
    </row>
    <row r="60" spans="1:14" ht="31.5" customHeight="1">
      <c r="A60" s="39" t="s">
        <v>129</v>
      </c>
      <c r="B60" s="1">
        <v>9500</v>
      </c>
      <c r="C60" s="1">
        <v>9551</v>
      </c>
      <c r="D60" s="1">
        <v>10314</v>
      </c>
      <c r="E60" s="1">
        <v>8670</v>
      </c>
      <c r="F60" s="1">
        <v>8651</v>
      </c>
      <c r="G60" s="1">
        <v>5928</v>
      </c>
      <c r="H60" s="1">
        <v>2000</v>
      </c>
      <c r="I60" s="1">
        <v>1849</v>
      </c>
      <c r="J60" s="5">
        <v>3315</v>
      </c>
      <c r="K60" s="5">
        <v>9545</v>
      </c>
      <c r="L60" s="3">
        <v>10543</v>
      </c>
      <c r="M60" s="1">
        <v>11034</v>
      </c>
      <c r="N60" s="40">
        <f t="shared" si="0"/>
        <v>90900</v>
      </c>
    </row>
    <row r="61" spans="1:14" ht="18.75" customHeight="1">
      <c r="A61" s="39" t="s">
        <v>84</v>
      </c>
      <c r="B61" s="1">
        <v>80</v>
      </c>
      <c r="C61" s="1">
        <v>80</v>
      </c>
      <c r="D61" s="1">
        <v>80</v>
      </c>
      <c r="E61" s="1">
        <v>70</v>
      </c>
      <c r="F61" s="1">
        <v>70</v>
      </c>
      <c r="G61" s="1">
        <v>10</v>
      </c>
      <c r="H61" s="1">
        <v>10</v>
      </c>
      <c r="I61" s="1">
        <v>10</v>
      </c>
      <c r="J61" s="5">
        <v>70</v>
      </c>
      <c r="K61" s="5">
        <v>70</v>
      </c>
      <c r="L61" s="3">
        <v>70</v>
      </c>
      <c r="M61" s="1">
        <v>80</v>
      </c>
      <c r="N61" s="40">
        <f t="shared" si="0"/>
        <v>700</v>
      </c>
    </row>
    <row r="62" spans="1:14" ht="26.25" customHeight="1">
      <c r="A62" s="39" t="s">
        <v>133</v>
      </c>
      <c r="B62" s="1">
        <f>B60-B61</f>
        <v>9420</v>
      </c>
      <c r="C62" s="1">
        <f aca="true" t="shared" si="14" ref="C62:M62">C60-C61</f>
        <v>9471</v>
      </c>
      <c r="D62" s="1">
        <f t="shared" si="14"/>
        <v>10234</v>
      </c>
      <c r="E62" s="1">
        <f t="shared" si="14"/>
        <v>8600</v>
      </c>
      <c r="F62" s="1">
        <f t="shared" si="14"/>
        <v>8581</v>
      </c>
      <c r="G62" s="1">
        <f t="shared" si="14"/>
        <v>5918</v>
      </c>
      <c r="H62" s="1">
        <f t="shared" si="14"/>
        <v>1990</v>
      </c>
      <c r="I62" s="1">
        <f t="shared" si="14"/>
        <v>1839</v>
      </c>
      <c r="J62" s="1">
        <f t="shared" si="14"/>
        <v>3245</v>
      </c>
      <c r="K62" s="1">
        <f t="shared" si="14"/>
        <v>9475</v>
      </c>
      <c r="L62" s="1">
        <f t="shared" si="14"/>
        <v>10473</v>
      </c>
      <c r="M62" s="1">
        <f t="shared" si="14"/>
        <v>10954</v>
      </c>
      <c r="N62" s="40">
        <f t="shared" si="0"/>
        <v>90200</v>
      </c>
    </row>
    <row r="63" spans="1:14" ht="21" customHeight="1">
      <c r="A63" s="39" t="s">
        <v>77</v>
      </c>
      <c r="B63" s="48">
        <v>2200</v>
      </c>
      <c r="C63" s="52">
        <v>2000</v>
      </c>
      <c r="D63" s="52">
        <v>2000</v>
      </c>
      <c r="E63" s="52">
        <v>1800</v>
      </c>
      <c r="F63" s="52">
        <v>1900</v>
      </c>
      <c r="G63" s="52">
        <v>1200</v>
      </c>
      <c r="H63" s="52">
        <v>350</v>
      </c>
      <c r="I63" s="52">
        <v>250</v>
      </c>
      <c r="J63" s="52">
        <v>350</v>
      </c>
      <c r="K63" s="52">
        <v>1700</v>
      </c>
      <c r="L63" s="52">
        <v>1800</v>
      </c>
      <c r="M63" s="52">
        <v>1950</v>
      </c>
      <c r="N63" s="40">
        <f t="shared" si="0"/>
        <v>17500</v>
      </c>
    </row>
    <row r="64" spans="1:14" ht="25.5" customHeight="1">
      <c r="A64" s="39" t="s">
        <v>78</v>
      </c>
      <c r="B64" s="1">
        <v>1300</v>
      </c>
      <c r="C64" s="1">
        <v>1700</v>
      </c>
      <c r="D64" s="1">
        <v>1250</v>
      </c>
      <c r="E64" s="1">
        <v>1200</v>
      </c>
      <c r="F64" s="1">
        <v>1300</v>
      </c>
      <c r="G64" s="1">
        <v>750</v>
      </c>
      <c r="H64" s="1">
        <v>150</v>
      </c>
      <c r="I64" s="1">
        <v>120</v>
      </c>
      <c r="J64" s="2">
        <v>400</v>
      </c>
      <c r="K64" s="2">
        <v>1200</v>
      </c>
      <c r="L64" s="3">
        <v>1250</v>
      </c>
      <c r="M64" s="1">
        <v>1600</v>
      </c>
      <c r="N64" s="40">
        <f t="shared" si="0"/>
        <v>12220</v>
      </c>
    </row>
    <row r="65" spans="1:14" ht="19.5" customHeight="1">
      <c r="A65" s="53" t="s">
        <v>22</v>
      </c>
      <c r="B65" s="54" t="s">
        <v>0</v>
      </c>
      <c r="C65" s="54" t="s">
        <v>1</v>
      </c>
      <c r="D65" s="54" t="s">
        <v>2</v>
      </c>
      <c r="E65" s="54" t="s">
        <v>3</v>
      </c>
      <c r="F65" s="54" t="s">
        <v>4</v>
      </c>
      <c r="G65" s="54" t="s">
        <v>23</v>
      </c>
      <c r="H65" s="54" t="s">
        <v>5</v>
      </c>
      <c r="I65" s="54" t="s">
        <v>6</v>
      </c>
      <c r="J65" s="54" t="s">
        <v>7</v>
      </c>
      <c r="K65" s="54" t="s">
        <v>8</v>
      </c>
      <c r="L65" s="54" t="s">
        <v>9</v>
      </c>
      <c r="M65" s="54" t="s">
        <v>10</v>
      </c>
      <c r="N65" s="55"/>
    </row>
    <row r="66" spans="1:14" s="56" customFormat="1" ht="24" customHeight="1">
      <c r="A66" s="39" t="s">
        <v>116</v>
      </c>
      <c r="B66" s="1">
        <v>4400</v>
      </c>
      <c r="C66" s="1">
        <v>4000</v>
      </c>
      <c r="D66" s="1">
        <v>5000</v>
      </c>
      <c r="E66" s="1">
        <v>4300</v>
      </c>
      <c r="F66" s="1">
        <v>4200</v>
      </c>
      <c r="G66" s="1">
        <v>4700</v>
      </c>
      <c r="H66" s="1">
        <v>2800</v>
      </c>
      <c r="I66" s="1">
        <v>2800</v>
      </c>
      <c r="J66" s="5">
        <v>4000</v>
      </c>
      <c r="K66" s="5">
        <v>5000</v>
      </c>
      <c r="L66" s="3">
        <v>5000</v>
      </c>
      <c r="M66" s="1">
        <v>5300</v>
      </c>
      <c r="N66" s="40">
        <f t="shared" si="0"/>
        <v>51500</v>
      </c>
    </row>
    <row r="67" spans="1:14" ht="12" customHeight="1">
      <c r="A67" s="39" t="s">
        <v>124</v>
      </c>
      <c r="B67" s="1">
        <f aca="true" t="shared" si="15" ref="B67:M67">B66-B68</f>
        <v>3650</v>
      </c>
      <c r="C67" s="1">
        <f t="shared" si="15"/>
        <v>3350</v>
      </c>
      <c r="D67" s="1">
        <f t="shared" si="15"/>
        <v>3700</v>
      </c>
      <c r="E67" s="1">
        <f t="shared" si="15"/>
        <v>3600</v>
      </c>
      <c r="F67" s="1">
        <f t="shared" si="15"/>
        <v>3330</v>
      </c>
      <c r="G67" s="1">
        <f t="shared" si="15"/>
        <v>3750</v>
      </c>
      <c r="H67" s="1">
        <f t="shared" si="15"/>
        <v>2800</v>
      </c>
      <c r="I67" s="1">
        <f t="shared" si="15"/>
        <v>2800</v>
      </c>
      <c r="J67" s="1">
        <f t="shared" si="15"/>
        <v>2700</v>
      </c>
      <c r="K67" s="1">
        <f t="shared" si="15"/>
        <v>3600</v>
      </c>
      <c r="L67" s="1">
        <f t="shared" si="15"/>
        <v>3600</v>
      </c>
      <c r="M67" s="1">
        <f t="shared" si="15"/>
        <v>3800</v>
      </c>
      <c r="N67" s="40">
        <f t="shared" si="0"/>
        <v>40680</v>
      </c>
    </row>
    <row r="68" spans="1:14" ht="16.5" customHeight="1">
      <c r="A68" s="39" t="s">
        <v>115</v>
      </c>
      <c r="B68" s="1">
        <v>750</v>
      </c>
      <c r="C68" s="1">
        <v>650</v>
      </c>
      <c r="D68" s="1">
        <v>1300</v>
      </c>
      <c r="E68" s="1">
        <v>700</v>
      </c>
      <c r="F68" s="1">
        <v>870</v>
      </c>
      <c r="G68" s="1">
        <v>950</v>
      </c>
      <c r="H68" s="1"/>
      <c r="I68" s="1"/>
      <c r="J68" s="2">
        <v>1300</v>
      </c>
      <c r="K68" s="2">
        <v>1400</v>
      </c>
      <c r="L68" s="3">
        <v>1400</v>
      </c>
      <c r="M68" s="1">
        <v>1500</v>
      </c>
      <c r="N68" s="40">
        <f t="shared" si="0"/>
        <v>10820</v>
      </c>
    </row>
    <row r="69" spans="1:14" ht="12.75" customHeight="1">
      <c r="A69" s="39" t="s">
        <v>26</v>
      </c>
      <c r="B69" s="1">
        <v>6000</v>
      </c>
      <c r="C69" s="1">
        <v>6000</v>
      </c>
      <c r="D69" s="1">
        <v>5500</v>
      </c>
      <c r="E69" s="1">
        <v>5000</v>
      </c>
      <c r="F69" s="1">
        <v>4400</v>
      </c>
      <c r="G69" s="1">
        <v>4200</v>
      </c>
      <c r="H69" s="1">
        <v>3000</v>
      </c>
      <c r="I69" s="1">
        <v>2800</v>
      </c>
      <c r="J69" s="2">
        <v>3400</v>
      </c>
      <c r="K69" s="2">
        <v>5000</v>
      </c>
      <c r="L69" s="3">
        <v>5500</v>
      </c>
      <c r="M69" s="1">
        <v>5700</v>
      </c>
      <c r="N69" s="40">
        <f t="shared" si="0"/>
        <v>56500</v>
      </c>
    </row>
    <row r="70" spans="1:14" ht="12.75" customHeight="1">
      <c r="A70" s="39" t="s">
        <v>124</v>
      </c>
      <c r="B70" s="1">
        <f>B69-B71</f>
        <v>4700</v>
      </c>
      <c r="C70" s="1">
        <f aca="true" t="shared" si="16" ref="C70:M70">C69-C71</f>
        <v>4650</v>
      </c>
      <c r="D70" s="1">
        <f t="shared" si="16"/>
        <v>4300</v>
      </c>
      <c r="E70" s="1">
        <f t="shared" si="16"/>
        <v>3900</v>
      </c>
      <c r="F70" s="1">
        <f t="shared" si="16"/>
        <v>3400</v>
      </c>
      <c r="G70" s="1">
        <f t="shared" si="16"/>
        <v>3250</v>
      </c>
      <c r="H70" s="1">
        <f t="shared" si="16"/>
        <v>2350</v>
      </c>
      <c r="I70" s="1">
        <f t="shared" si="16"/>
        <v>2150</v>
      </c>
      <c r="J70" s="1">
        <f t="shared" si="16"/>
        <v>2600</v>
      </c>
      <c r="K70" s="1">
        <f t="shared" si="16"/>
        <v>3900</v>
      </c>
      <c r="L70" s="1">
        <f t="shared" si="16"/>
        <v>4200</v>
      </c>
      <c r="M70" s="1">
        <f t="shared" si="16"/>
        <v>4400</v>
      </c>
      <c r="N70" s="40">
        <f t="shared" si="0"/>
        <v>43800</v>
      </c>
    </row>
    <row r="71" spans="1:14" ht="12.75" customHeight="1">
      <c r="A71" s="39" t="s">
        <v>115</v>
      </c>
      <c r="B71" s="1">
        <v>1300</v>
      </c>
      <c r="C71" s="1">
        <v>1350</v>
      </c>
      <c r="D71" s="1">
        <v>1200</v>
      </c>
      <c r="E71" s="1">
        <v>1100</v>
      </c>
      <c r="F71" s="1">
        <v>1000</v>
      </c>
      <c r="G71" s="1">
        <v>950</v>
      </c>
      <c r="H71" s="1">
        <v>650</v>
      </c>
      <c r="I71" s="1">
        <v>650</v>
      </c>
      <c r="J71" s="2">
        <v>800</v>
      </c>
      <c r="K71" s="2">
        <v>1100</v>
      </c>
      <c r="L71" s="3">
        <v>1300</v>
      </c>
      <c r="M71" s="1">
        <v>1300</v>
      </c>
      <c r="N71" s="40">
        <f t="shared" si="0"/>
        <v>12700</v>
      </c>
    </row>
    <row r="72" spans="1:14" ht="12.75" customHeight="1">
      <c r="A72" s="39" t="s">
        <v>24</v>
      </c>
      <c r="B72" s="1">
        <v>4300</v>
      </c>
      <c r="C72" s="1">
        <v>4400</v>
      </c>
      <c r="D72" s="1">
        <v>4200</v>
      </c>
      <c r="E72" s="1">
        <v>4250</v>
      </c>
      <c r="F72" s="1">
        <v>2900</v>
      </c>
      <c r="G72" s="1">
        <v>3100</v>
      </c>
      <c r="H72" s="1">
        <v>2200</v>
      </c>
      <c r="I72" s="1">
        <v>2200</v>
      </c>
      <c r="J72" s="2">
        <v>2300</v>
      </c>
      <c r="K72" s="2">
        <v>3200</v>
      </c>
      <c r="L72" s="3">
        <v>4000</v>
      </c>
      <c r="M72" s="1">
        <v>4050</v>
      </c>
      <c r="N72" s="40">
        <f t="shared" si="0"/>
        <v>41100</v>
      </c>
    </row>
    <row r="73" spans="1:14" ht="13.5" customHeight="1">
      <c r="A73" s="39" t="s">
        <v>124</v>
      </c>
      <c r="B73" s="1">
        <f>B72-B74</f>
        <v>3850</v>
      </c>
      <c r="C73" s="1">
        <f aca="true" t="shared" si="17" ref="C73:M73">C72-C74</f>
        <v>3950</v>
      </c>
      <c r="D73" s="1">
        <f t="shared" si="17"/>
        <v>3400</v>
      </c>
      <c r="E73" s="1">
        <f t="shared" si="17"/>
        <v>3750</v>
      </c>
      <c r="F73" s="1">
        <f t="shared" si="17"/>
        <v>2500</v>
      </c>
      <c r="G73" s="1">
        <f t="shared" si="17"/>
        <v>2750</v>
      </c>
      <c r="H73" s="1">
        <f t="shared" si="17"/>
        <v>2050</v>
      </c>
      <c r="I73" s="1">
        <f t="shared" si="17"/>
        <v>1950</v>
      </c>
      <c r="J73" s="1">
        <f t="shared" si="17"/>
        <v>2000</v>
      </c>
      <c r="K73" s="1">
        <f t="shared" si="17"/>
        <v>2830</v>
      </c>
      <c r="L73" s="1">
        <f t="shared" si="17"/>
        <v>3600</v>
      </c>
      <c r="M73" s="1">
        <f t="shared" si="17"/>
        <v>3600</v>
      </c>
      <c r="N73" s="40">
        <f t="shared" si="0"/>
        <v>36230</v>
      </c>
    </row>
    <row r="74" spans="1:14" ht="12.75" customHeight="1">
      <c r="A74" s="39" t="s">
        <v>115</v>
      </c>
      <c r="B74" s="1">
        <v>450</v>
      </c>
      <c r="C74" s="1">
        <v>450</v>
      </c>
      <c r="D74" s="1">
        <v>800</v>
      </c>
      <c r="E74" s="1">
        <v>500</v>
      </c>
      <c r="F74" s="1">
        <v>400</v>
      </c>
      <c r="G74" s="1">
        <v>350</v>
      </c>
      <c r="H74" s="1">
        <v>150</v>
      </c>
      <c r="I74" s="1">
        <v>250</v>
      </c>
      <c r="J74" s="2">
        <v>300</v>
      </c>
      <c r="K74" s="2">
        <v>370</v>
      </c>
      <c r="L74" s="3">
        <v>400</v>
      </c>
      <c r="M74" s="1">
        <v>450</v>
      </c>
      <c r="N74" s="40">
        <f t="shared" si="0"/>
        <v>4870</v>
      </c>
    </row>
    <row r="75" spans="1:14" ht="12.75" customHeight="1">
      <c r="A75" s="39" t="s">
        <v>30</v>
      </c>
      <c r="B75" s="1">
        <v>4500</v>
      </c>
      <c r="C75" s="1">
        <v>4500</v>
      </c>
      <c r="D75" s="1">
        <v>4200</v>
      </c>
      <c r="E75" s="1">
        <v>3700</v>
      </c>
      <c r="F75" s="1">
        <v>3400</v>
      </c>
      <c r="G75" s="1">
        <v>3300</v>
      </c>
      <c r="H75" s="1">
        <v>3200</v>
      </c>
      <c r="I75" s="1">
        <v>2600</v>
      </c>
      <c r="J75" s="2">
        <v>3100</v>
      </c>
      <c r="K75" s="2">
        <v>4800</v>
      </c>
      <c r="L75" s="3">
        <v>4800</v>
      </c>
      <c r="M75" s="1">
        <v>4900</v>
      </c>
      <c r="N75" s="40">
        <f t="shared" si="0"/>
        <v>47000</v>
      </c>
    </row>
    <row r="76" spans="1:14" ht="12" customHeight="1">
      <c r="A76" s="39" t="s">
        <v>124</v>
      </c>
      <c r="B76" s="1">
        <f>B75-B77</f>
        <v>1500</v>
      </c>
      <c r="C76" s="1">
        <f aca="true" t="shared" si="18" ref="C76:M76">C75-C77</f>
        <v>1550</v>
      </c>
      <c r="D76" s="1">
        <f t="shared" si="18"/>
        <v>1100</v>
      </c>
      <c r="E76" s="1">
        <f t="shared" si="18"/>
        <v>1350</v>
      </c>
      <c r="F76" s="1">
        <f t="shared" si="18"/>
        <v>1400</v>
      </c>
      <c r="G76" s="1">
        <f t="shared" si="18"/>
        <v>1300</v>
      </c>
      <c r="H76" s="1">
        <f t="shared" si="18"/>
        <v>1450</v>
      </c>
      <c r="I76" s="1">
        <f t="shared" si="18"/>
        <v>1000</v>
      </c>
      <c r="J76" s="1">
        <f t="shared" si="18"/>
        <v>1350</v>
      </c>
      <c r="K76" s="1">
        <f t="shared" si="18"/>
        <v>1450</v>
      </c>
      <c r="L76" s="1">
        <f t="shared" si="18"/>
        <v>1800</v>
      </c>
      <c r="M76" s="1">
        <f t="shared" si="18"/>
        <v>1550</v>
      </c>
      <c r="N76" s="40">
        <f t="shared" si="0"/>
        <v>16800</v>
      </c>
    </row>
    <row r="77" spans="1:14" ht="12.75" customHeight="1">
      <c r="A77" s="39" t="s">
        <v>115</v>
      </c>
      <c r="B77" s="1">
        <v>3000</v>
      </c>
      <c r="C77" s="1">
        <v>2950</v>
      </c>
      <c r="D77" s="1">
        <v>3100</v>
      </c>
      <c r="E77" s="1">
        <v>2350</v>
      </c>
      <c r="F77" s="1">
        <v>2000</v>
      </c>
      <c r="G77" s="1">
        <v>2000</v>
      </c>
      <c r="H77" s="1">
        <v>1750</v>
      </c>
      <c r="I77" s="1">
        <v>1600</v>
      </c>
      <c r="J77" s="2">
        <v>1750</v>
      </c>
      <c r="K77" s="2">
        <v>3350</v>
      </c>
      <c r="L77" s="3">
        <v>3000</v>
      </c>
      <c r="M77" s="1">
        <v>3350</v>
      </c>
      <c r="N77" s="40">
        <f t="shared" si="0"/>
        <v>30200</v>
      </c>
    </row>
    <row r="78" spans="1:14" ht="12.75" customHeight="1">
      <c r="A78" s="57" t="s">
        <v>31</v>
      </c>
      <c r="B78" s="1">
        <v>4500</v>
      </c>
      <c r="C78" s="1">
        <v>4000</v>
      </c>
      <c r="D78" s="1">
        <v>4000</v>
      </c>
      <c r="E78" s="1">
        <v>3700</v>
      </c>
      <c r="F78" s="1">
        <v>3600</v>
      </c>
      <c r="G78" s="1">
        <v>4100</v>
      </c>
      <c r="H78" s="1">
        <v>3000</v>
      </c>
      <c r="I78" s="1">
        <v>1800</v>
      </c>
      <c r="J78" s="2">
        <v>3200</v>
      </c>
      <c r="K78" s="2">
        <v>4200</v>
      </c>
      <c r="L78" s="3">
        <v>4100</v>
      </c>
      <c r="M78" s="1">
        <v>4800</v>
      </c>
      <c r="N78" s="40">
        <f t="shared" si="0"/>
        <v>45000</v>
      </c>
    </row>
    <row r="79" spans="1:14" ht="12" customHeight="1">
      <c r="A79" s="39" t="s">
        <v>124</v>
      </c>
      <c r="B79" s="1">
        <f>B78-B80</f>
        <v>3200</v>
      </c>
      <c r="C79" s="1">
        <f aca="true" t="shared" si="19" ref="C79:M79">C78-C80</f>
        <v>2750</v>
      </c>
      <c r="D79" s="1">
        <f t="shared" si="19"/>
        <v>2700</v>
      </c>
      <c r="E79" s="1">
        <f t="shared" si="19"/>
        <v>2450</v>
      </c>
      <c r="F79" s="1">
        <f t="shared" si="19"/>
        <v>2600</v>
      </c>
      <c r="G79" s="1">
        <f t="shared" si="19"/>
        <v>2850</v>
      </c>
      <c r="H79" s="1">
        <f t="shared" si="19"/>
        <v>2100</v>
      </c>
      <c r="I79" s="1">
        <f t="shared" si="19"/>
        <v>300</v>
      </c>
      <c r="J79" s="1">
        <f t="shared" si="19"/>
        <v>2300</v>
      </c>
      <c r="K79" s="1">
        <f t="shared" si="19"/>
        <v>2900</v>
      </c>
      <c r="L79" s="1">
        <f t="shared" si="19"/>
        <v>2900</v>
      </c>
      <c r="M79" s="1">
        <f t="shared" si="19"/>
        <v>3400</v>
      </c>
      <c r="N79" s="40">
        <f t="shared" si="0"/>
        <v>30450</v>
      </c>
    </row>
    <row r="80" spans="1:14" ht="12.75" customHeight="1">
      <c r="A80" s="39" t="s">
        <v>115</v>
      </c>
      <c r="B80" s="1">
        <v>1300</v>
      </c>
      <c r="C80" s="1">
        <v>1250</v>
      </c>
      <c r="D80" s="1">
        <v>1300</v>
      </c>
      <c r="E80" s="1">
        <v>1250</v>
      </c>
      <c r="F80" s="1">
        <v>1000</v>
      </c>
      <c r="G80" s="1">
        <v>1250</v>
      </c>
      <c r="H80" s="1">
        <v>900</v>
      </c>
      <c r="I80" s="1">
        <v>1500</v>
      </c>
      <c r="J80" s="2">
        <v>900</v>
      </c>
      <c r="K80" s="2">
        <v>1300</v>
      </c>
      <c r="L80" s="3">
        <v>1200</v>
      </c>
      <c r="M80" s="1">
        <v>1400</v>
      </c>
      <c r="N80" s="40">
        <f t="shared" si="0"/>
        <v>14550</v>
      </c>
    </row>
    <row r="81" spans="1:14" ht="24" customHeight="1">
      <c r="A81" s="41" t="s">
        <v>135</v>
      </c>
      <c r="B81" s="1">
        <v>4800</v>
      </c>
      <c r="C81" s="1">
        <v>5000</v>
      </c>
      <c r="D81" s="1">
        <v>4700</v>
      </c>
      <c r="E81" s="1">
        <v>4700</v>
      </c>
      <c r="F81" s="1">
        <v>4500</v>
      </c>
      <c r="G81" s="1">
        <v>4450</v>
      </c>
      <c r="H81" s="1">
        <v>2700</v>
      </c>
      <c r="I81" s="1">
        <v>1800</v>
      </c>
      <c r="J81" s="1">
        <v>2850</v>
      </c>
      <c r="K81" s="1">
        <v>5000</v>
      </c>
      <c r="L81" s="1">
        <v>5200</v>
      </c>
      <c r="M81" s="1">
        <v>5300</v>
      </c>
      <c r="N81" s="40">
        <f t="shared" si="0"/>
        <v>51000</v>
      </c>
    </row>
    <row r="82" spans="1:14" ht="11.25" customHeight="1">
      <c r="A82" s="39" t="s">
        <v>124</v>
      </c>
      <c r="B82" s="1">
        <v>2055</v>
      </c>
      <c r="C82" s="1">
        <v>2606</v>
      </c>
      <c r="D82" s="1">
        <v>3155</v>
      </c>
      <c r="E82" s="1">
        <v>2107</v>
      </c>
      <c r="F82" s="1">
        <v>2256</v>
      </c>
      <c r="G82" s="1">
        <v>4450</v>
      </c>
      <c r="H82" s="1">
        <v>2700</v>
      </c>
      <c r="I82" s="1">
        <v>1800</v>
      </c>
      <c r="J82" s="1">
        <v>307</v>
      </c>
      <c r="K82" s="1">
        <v>2256</v>
      </c>
      <c r="L82" s="1">
        <v>2457</v>
      </c>
      <c r="M82" s="1">
        <v>3111</v>
      </c>
      <c r="N82" s="40">
        <f>B82+C82+D82+E82+F82+G82+H82+I82+J82+K82+L82+M82</f>
        <v>29260</v>
      </c>
    </row>
    <row r="83" spans="1:14" ht="11.25" customHeight="1">
      <c r="A83" s="39" t="s">
        <v>115</v>
      </c>
      <c r="B83" s="1">
        <v>2745</v>
      </c>
      <c r="C83" s="1">
        <v>2394</v>
      </c>
      <c r="D83" s="1">
        <v>1545</v>
      </c>
      <c r="E83" s="1">
        <v>2593</v>
      </c>
      <c r="F83" s="1">
        <v>2244</v>
      </c>
      <c r="G83" s="1">
        <v>0</v>
      </c>
      <c r="H83" s="1">
        <v>0</v>
      </c>
      <c r="I83" s="1">
        <v>0</v>
      </c>
      <c r="J83" s="1">
        <v>2543</v>
      </c>
      <c r="K83" s="1">
        <v>2744</v>
      </c>
      <c r="L83" s="1">
        <v>2743</v>
      </c>
      <c r="M83" s="1">
        <v>2189</v>
      </c>
      <c r="N83" s="40">
        <f>B83+C83+D83+E83+F83+G83+H83+I83+J83+K83+L83+M83</f>
        <v>21740</v>
      </c>
    </row>
    <row r="84" spans="1:14" ht="11.25" customHeight="1" hidden="1">
      <c r="A84" s="39" t="s">
        <v>92</v>
      </c>
      <c r="B84" s="1"/>
      <c r="C84" s="1"/>
      <c r="D84" s="1"/>
      <c r="E84" s="1"/>
      <c r="F84" s="1"/>
      <c r="G84" s="1"/>
      <c r="H84" s="1"/>
      <c r="I84" s="1"/>
      <c r="J84" s="5"/>
      <c r="K84" s="5"/>
      <c r="L84" s="3"/>
      <c r="M84" s="1"/>
      <c r="N84" s="40">
        <f>B84+C84+D84+E84+F84+G84+H84+I84+J84+K84+L84+M84</f>
        <v>0</v>
      </c>
    </row>
    <row r="85" spans="1:14" ht="26.25" customHeight="1" hidden="1">
      <c r="A85" s="39" t="s">
        <v>134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40">
        <f>B85+C85+D85+E85+F85+G85+H85+I85+J85+K85+L85+M85</f>
        <v>0</v>
      </c>
    </row>
    <row r="86" spans="1:14" ht="15.75" customHeight="1">
      <c r="A86" s="39" t="s">
        <v>92</v>
      </c>
      <c r="B86" s="1">
        <v>1100</v>
      </c>
      <c r="C86" s="1">
        <v>850</v>
      </c>
      <c r="D86" s="1">
        <v>700</v>
      </c>
      <c r="E86" s="1">
        <v>200</v>
      </c>
      <c r="F86" s="1">
        <v>152</v>
      </c>
      <c r="G86" s="1"/>
      <c r="H86" s="1"/>
      <c r="I86" s="1"/>
      <c r="J86" s="1">
        <v>350</v>
      </c>
      <c r="K86" s="1">
        <v>750</v>
      </c>
      <c r="L86" s="1">
        <v>900</v>
      </c>
      <c r="M86" s="1">
        <v>1100</v>
      </c>
      <c r="N86" s="40">
        <f>B86+C86+D86+E86+F86+G86+H86+I86+J86+K86+L86+M86</f>
        <v>6102</v>
      </c>
    </row>
    <row r="87" spans="1:14" ht="12.75" customHeight="1">
      <c r="A87" s="58" t="s">
        <v>21</v>
      </c>
      <c r="B87" s="59">
        <f>B4+B7+B10+B13+B16+B17+B18+B19+B20+B21+B24+B27+B28+B30+B33+B37+B38+B39+B42+B43+B44+B45+B48+B51+B52+B53+B54+B57+B60+B63+B64+B66+B69+B72+B75+B78+B81+B86</f>
        <v>213488</v>
      </c>
      <c r="C87" s="59">
        <f aca="true" t="shared" si="20" ref="C87:M87">C4+C7+C10+C13+C16+C17+C18+C19+C20+C21+C24+C27+C28+C30+C33+C37+C38+C39+C42+C43+C44+C45+C48+C51+C52+C53+C54+C57+C60+C63+C64+C66+C69+C72+C75+C78+C81+C86</f>
        <v>211114</v>
      </c>
      <c r="D87" s="59">
        <f t="shared" si="20"/>
        <v>193212</v>
      </c>
      <c r="E87" s="59">
        <f t="shared" si="20"/>
        <v>171439</v>
      </c>
      <c r="F87" s="59">
        <f t="shared" si="20"/>
        <v>157352</v>
      </c>
      <c r="G87" s="59">
        <f t="shared" si="20"/>
        <v>148746</v>
      </c>
      <c r="H87" s="59">
        <f t="shared" si="20"/>
        <v>70671</v>
      </c>
      <c r="I87" s="59">
        <f t="shared" si="20"/>
        <v>47425</v>
      </c>
      <c r="J87" s="59">
        <f t="shared" si="20"/>
        <v>78471</v>
      </c>
      <c r="K87" s="59">
        <f t="shared" si="20"/>
        <v>193239</v>
      </c>
      <c r="L87" s="59">
        <f t="shared" si="20"/>
        <v>206904</v>
      </c>
      <c r="M87" s="59">
        <f t="shared" si="20"/>
        <v>219153</v>
      </c>
      <c r="N87" s="59">
        <f>SUM(B87:M87)</f>
        <v>1911214</v>
      </c>
    </row>
    <row r="88" spans="1:14" ht="24.75" customHeight="1">
      <c r="A88" s="60" t="s">
        <v>36</v>
      </c>
      <c r="B88" s="50">
        <f>B8+B11+B14+B22+B31+B34+B40+B46+B49+B58+B61+B55+B5</f>
        <v>1968</v>
      </c>
      <c r="C88" s="50">
        <f aca="true" t="shared" si="21" ref="C88:M88">C8+C11+C14+C22+C31+C34+C40+C46+C49+C58+C61+C55+C5</f>
        <v>2108</v>
      </c>
      <c r="D88" s="50">
        <f t="shared" si="21"/>
        <v>2328</v>
      </c>
      <c r="E88" s="50">
        <f t="shared" si="21"/>
        <v>1989</v>
      </c>
      <c r="F88" s="50">
        <f t="shared" si="21"/>
        <v>1719</v>
      </c>
      <c r="G88" s="50">
        <f t="shared" si="21"/>
        <v>1128</v>
      </c>
      <c r="H88" s="50">
        <f t="shared" si="21"/>
        <v>381</v>
      </c>
      <c r="I88" s="50">
        <f t="shared" si="21"/>
        <v>386</v>
      </c>
      <c r="J88" s="50">
        <f t="shared" si="21"/>
        <v>1056</v>
      </c>
      <c r="K88" s="50">
        <f t="shared" si="21"/>
        <v>1864</v>
      </c>
      <c r="L88" s="50">
        <f t="shared" si="21"/>
        <v>1831</v>
      </c>
      <c r="M88" s="50">
        <f t="shared" si="21"/>
        <v>1834</v>
      </c>
      <c r="N88" s="49">
        <f>B88+C88+D88+E88+F88+G88+H88+I88+J88+K88+L88+M88</f>
        <v>18592</v>
      </c>
    </row>
    <row r="89" spans="1:14" ht="24.75" customHeight="1">
      <c r="A89" s="60" t="s">
        <v>127</v>
      </c>
      <c r="B89" s="3">
        <v>1100</v>
      </c>
      <c r="C89" s="3">
        <v>850</v>
      </c>
      <c r="D89" s="3">
        <v>700</v>
      </c>
      <c r="E89" s="3">
        <v>200</v>
      </c>
      <c r="F89" s="3">
        <v>152</v>
      </c>
      <c r="G89" s="3">
        <v>0</v>
      </c>
      <c r="H89" s="3">
        <v>0</v>
      </c>
      <c r="I89" s="3">
        <v>0</v>
      </c>
      <c r="J89" s="3">
        <v>350</v>
      </c>
      <c r="K89" s="3">
        <v>750</v>
      </c>
      <c r="L89" s="3">
        <v>900</v>
      </c>
      <c r="M89" s="3">
        <v>1100</v>
      </c>
      <c r="N89" s="49">
        <f>B89+C89+D89+E89+F89+G89+H89+I89+J89+K89+L89+M89</f>
        <v>6102</v>
      </c>
    </row>
    <row r="90" spans="1:14" ht="38.25" customHeight="1">
      <c r="A90" s="61" t="s">
        <v>102</v>
      </c>
      <c r="B90" s="62">
        <f>B87-B88-B89</f>
        <v>210420</v>
      </c>
      <c r="C90" s="62">
        <f aca="true" t="shared" si="22" ref="C90:N90">C87-C88-C89</f>
        <v>208156</v>
      </c>
      <c r="D90" s="62">
        <f t="shared" si="22"/>
        <v>190184</v>
      </c>
      <c r="E90" s="62">
        <f t="shared" si="22"/>
        <v>169250</v>
      </c>
      <c r="F90" s="62">
        <f t="shared" si="22"/>
        <v>155481</v>
      </c>
      <c r="G90" s="62">
        <f t="shared" si="22"/>
        <v>147618</v>
      </c>
      <c r="H90" s="62">
        <f t="shared" si="22"/>
        <v>70290</v>
      </c>
      <c r="I90" s="62">
        <f t="shared" si="22"/>
        <v>47039</v>
      </c>
      <c r="J90" s="62">
        <f t="shared" si="22"/>
        <v>77065</v>
      </c>
      <c r="K90" s="62">
        <f t="shared" si="22"/>
        <v>190625</v>
      </c>
      <c r="L90" s="62">
        <f t="shared" si="22"/>
        <v>204173</v>
      </c>
      <c r="M90" s="62">
        <f t="shared" si="22"/>
        <v>216219</v>
      </c>
      <c r="N90" s="62">
        <f t="shared" si="22"/>
        <v>1886520</v>
      </c>
    </row>
  </sheetData>
  <sheetProtection/>
  <mergeCells count="2">
    <mergeCell ref="A1:N1"/>
    <mergeCell ref="A2:N2"/>
  </mergeCells>
  <printOptions/>
  <pageMargins left="0.7874015748031497" right="0.7874015748031497" top="1.1811023622047245" bottom="0.3937007874015748" header="0.472440944881889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O50"/>
  <sheetViews>
    <sheetView zoomScalePageLayoutView="0" workbookViewId="0" topLeftCell="A1">
      <selection activeCell="H31" sqref="H31"/>
    </sheetView>
  </sheetViews>
  <sheetFormatPr defaultColWidth="8.875" defaultRowHeight="12.75"/>
  <cols>
    <col min="1" max="1" width="20.75390625" style="4" customWidth="1"/>
    <col min="2" max="3" width="8.50390625" style="4" customWidth="1"/>
    <col min="4" max="4" width="8.25390625" style="4" customWidth="1"/>
    <col min="5" max="5" width="8.625" style="4" customWidth="1"/>
    <col min="6" max="7" width="8.50390625" style="4" customWidth="1"/>
    <col min="8" max="8" width="8.375" style="4" customWidth="1"/>
    <col min="9" max="9" width="8.50390625" style="4" customWidth="1"/>
    <col min="10" max="10" width="8.375" style="4" customWidth="1"/>
    <col min="11" max="12" width="8.50390625" style="4" customWidth="1"/>
    <col min="13" max="13" width="8.25390625" style="4" customWidth="1"/>
    <col min="14" max="14" width="9.50390625" style="4" customWidth="1"/>
    <col min="15" max="15" width="9.50390625" style="4" hidden="1" customWidth="1"/>
    <col min="16" max="67" width="8.875" style="4" hidden="1" customWidth="1"/>
    <col min="68" max="69" width="8.875" style="4" customWidth="1"/>
    <col min="70" max="16384" width="8.875" style="4" customWidth="1"/>
  </cols>
  <sheetData>
    <row r="1" spans="1:14" ht="12.75" customHeight="1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2.75" customHeight="1">
      <c r="A2" s="71" t="s">
        <v>138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7.25" customHeight="1">
      <c r="A3" s="7" t="s">
        <v>22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23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35</v>
      </c>
    </row>
    <row r="4" spans="1:14" ht="12" customHeight="1">
      <c r="A4" s="9" t="s">
        <v>96</v>
      </c>
      <c r="B4" s="1">
        <v>8300</v>
      </c>
      <c r="C4" s="1">
        <v>7600</v>
      </c>
      <c r="D4" s="5">
        <v>6700</v>
      </c>
      <c r="E4" s="1">
        <v>6000</v>
      </c>
      <c r="F4" s="1">
        <v>4800</v>
      </c>
      <c r="G4" s="1">
        <v>4200</v>
      </c>
      <c r="H4" s="1">
        <v>2700</v>
      </c>
      <c r="I4" s="1">
        <v>1800</v>
      </c>
      <c r="J4" s="5">
        <v>3200</v>
      </c>
      <c r="K4" s="5">
        <v>6000</v>
      </c>
      <c r="L4" s="1">
        <v>8300</v>
      </c>
      <c r="M4" s="1">
        <v>8300</v>
      </c>
      <c r="N4" s="10">
        <f>B4+C4+D4+E4+F4+G4+H4+I4+J4+K4+L4+M4</f>
        <v>67900</v>
      </c>
    </row>
    <row r="5" spans="1:14" ht="38.25" customHeight="1">
      <c r="A5" s="9" t="s">
        <v>95</v>
      </c>
      <c r="B5" s="1">
        <v>3400</v>
      </c>
      <c r="C5" s="1">
        <v>3100</v>
      </c>
      <c r="D5" s="1">
        <v>3300</v>
      </c>
      <c r="E5" s="1">
        <v>2400</v>
      </c>
      <c r="F5" s="1">
        <v>1800</v>
      </c>
      <c r="G5" s="1">
        <v>1800</v>
      </c>
      <c r="H5" s="1">
        <v>1000</v>
      </c>
      <c r="I5" s="1">
        <v>700</v>
      </c>
      <c r="J5" s="1">
        <v>800</v>
      </c>
      <c r="K5" s="1">
        <v>1900</v>
      </c>
      <c r="L5" s="1">
        <v>2800</v>
      </c>
      <c r="M5" s="1">
        <v>3000</v>
      </c>
      <c r="N5" s="10">
        <f>B5+C5+D5+E5+F5+G5+H5+I5+J5+K5+L5+M5</f>
        <v>26000</v>
      </c>
    </row>
    <row r="6" spans="1:14" ht="12" customHeight="1">
      <c r="A6" s="9" t="s">
        <v>90</v>
      </c>
      <c r="B6" s="1">
        <v>57</v>
      </c>
      <c r="C6" s="1">
        <v>57</v>
      </c>
      <c r="D6" s="5">
        <v>60</v>
      </c>
      <c r="E6" s="1">
        <v>58</v>
      </c>
      <c r="F6" s="1">
        <v>57</v>
      </c>
      <c r="G6" s="1">
        <v>57</v>
      </c>
      <c r="H6" s="1">
        <v>56</v>
      </c>
      <c r="I6" s="1">
        <v>12</v>
      </c>
      <c r="J6" s="5">
        <v>10</v>
      </c>
      <c r="K6" s="5">
        <v>56</v>
      </c>
      <c r="L6" s="1">
        <v>58</v>
      </c>
      <c r="M6" s="1">
        <v>72</v>
      </c>
      <c r="N6" s="10">
        <f aca="true" t="shared" si="0" ref="N6:N41">B6+C6+D6+E6+F6+G6+H6+I6+J6+K6+L6+M6</f>
        <v>610</v>
      </c>
    </row>
    <row r="7" spans="1:14" ht="11.25" customHeight="1">
      <c r="A7" s="9" t="s">
        <v>131</v>
      </c>
      <c r="B7" s="1">
        <f>B5-B6</f>
        <v>3343</v>
      </c>
      <c r="C7" s="1">
        <f aca="true" t="shared" si="1" ref="C7:M7">C5-C6</f>
        <v>3043</v>
      </c>
      <c r="D7" s="1">
        <f t="shared" si="1"/>
        <v>3240</v>
      </c>
      <c r="E7" s="1">
        <f t="shared" si="1"/>
        <v>2342</v>
      </c>
      <c r="F7" s="1">
        <f t="shared" si="1"/>
        <v>1743</v>
      </c>
      <c r="G7" s="1">
        <f t="shared" si="1"/>
        <v>1743</v>
      </c>
      <c r="H7" s="1">
        <f t="shared" si="1"/>
        <v>944</v>
      </c>
      <c r="I7" s="1">
        <f t="shared" si="1"/>
        <v>688</v>
      </c>
      <c r="J7" s="1">
        <f t="shared" si="1"/>
        <v>790</v>
      </c>
      <c r="K7" s="1">
        <f t="shared" si="1"/>
        <v>1844</v>
      </c>
      <c r="L7" s="1">
        <f t="shared" si="1"/>
        <v>2742</v>
      </c>
      <c r="M7" s="1">
        <f t="shared" si="1"/>
        <v>2928</v>
      </c>
      <c r="N7" s="10">
        <f t="shared" si="0"/>
        <v>25390</v>
      </c>
    </row>
    <row r="8" spans="1:14" ht="12" customHeight="1">
      <c r="A8" s="9" t="s">
        <v>105</v>
      </c>
      <c r="B8" s="1">
        <v>150</v>
      </c>
      <c r="C8" s="1">
        <v>170</v>
      </c>
      <c r="D8" s="5">
        <v>180</v>
      </c>
      <c r="E8" s="1">
        <v>150</v>
      </c>
      <c r="F8" s="1">
        <v>100</v>
      </c>
      <c r="G8" s="1">
        <v>85</v>
      </c>
      <c r="H8" s="1">
        <v>32</v>
      </c>
      <c r="I8" s="1">
        <v>15</v>
      </c>
      <c r="J8" s="5">
        <v>25</v>
      </c>
      <c r="K8" s="5">
        <v>86</v>
      </c>
      <c r="L8" s="1">
        <v>200</v>
      </c>
      <c r="M8" s="1">
        <v>172</v>
      </c>
      <c r="N8" s="10">
        <f>SUM(B8:M8)</f>
        <v>1365</v>
      </c>
    </row>
    <row r="9" spans="1:14" ht="11.25" customHeight="1">
      <c r="A9" s="9" t="s">
        <v>106</v>
      </c>
      <c r="B9" s="1">
        <v>50</v>
      </c>
      <c r="C9" s="1">
        <v>50</v>
      </c>
      <c r="D9" s="5">
        <v>20</v>
      </c>
      <c r="E9" s="1">
        <v>20</v>
      </c>
      <c r="F9" s="1">
        <v>15</v>
      </c>
      <c r="G9" s="1">
        <v>10</v>
      </c>
      <c r="H9" s="1">
        <v>15</v>
      </c>
      <c r="I9" s="1">
        <v>5</v>
      </c>
      <c r="J9" s="5">
        <v>7</v>
      </c>
      <c r="K9" s="5">
        <v>20</v>
      </c>
      <c r="L9" s="1">
        <v>40</v>
      </c>
      <c r="M9" s="1">
        <v>45</v>
      </c>
      <c r="N9" s="10">
        <f t="shared" si="0"/>
        <v>297</v>
      </c>
    </row>
    <row r="10" spans="1:14" ht="11.25" customHeight="1">
      <c r="A10" s="9" t="s">
        <v>107</v>
      </c>
      <c r="B10" s="1">
        <v>10</v>
      </c>
      <c r="C10" s="1">
        <v>9</v>
      </c>
      <c r="D10" s="5">
        <v>10</v>
      </c>
      <c r="E10" s="1">
        <v>19</v>
      </c>
      <c r="F10" s="1">
        <v>5</v>
      </c>
      <c r="G10" s="1">
        <v>5</v>
      </c>
      <c r="H10" s="1">
        <v>4</v>
      </c>
      <c r="I10" s="1">
        <v>3</v>
      </c>
      <c r="J10" s="5">
        <v>5</v>
      </c>
      <c r="K10" s="5">
        <v>10</v>
      </c>
      <c r="L10" s="1">
        <v>20</v>
      </c>
      <c r="M10" s="1">
        <v>20</v>
      </c>
      <c r="N10" s="10">
        <f t="shared" si="0"/>
        <v>120</v>
      </c>
    </row>
    <row r="11" spans="1:14" ht="12" customHeight="1">
      <c r="A11" s="9" t="s">
        <v>108</v>
      </c>
      <c r="B11" s="1">
        <v>15</v>
      </c>
      <c r="C11" s="1">
        <v>15</v>
      </c>
      <c r="D11" s="5">
        <v>10</v>
      </c>
      <c r="E11" s="1">
        <v>10</v>
      </c>
      <c r="F11" s="1">
        <v>9</v>
      </c>
      <c r="G11" s="1">
        <v>5</v>
      </c>
      <c r="H11" s="1">
        <v>5</v>
      </c>
      <c r="I11" s="1">
        <v>5</v>
      </c>
      <c r="J11" s="5">
        <v>6</v>
      </c>
      <c r="K11" s="5">
        <v>15</v>
      </c>
      <c r="L11" s="1">
        <v>35</v>
      </c>
      <c r="M11" s="1">
        <v>30</v>
      </c>
      <c r="N11" s="10">
        <f t="shared" si="0"/>
        <v>160</v>
      </c>
    </row>
    <row r="12" spans="1:14" ht="10.5" customHeight="1">
      <c r="A12" s="9" t="s">
        <v>109</v>
      </c>
      <c r="B12" s="1">
        <v>150</v>
      </c>
      <c r="C12" s="1">
        <v>80</v>
      </c>
      <c r="D12" s="5">
        <v>110</v>
      </c>
      <c r="E12" s="1">
        <v>105</v>
      </c>
      <c r="F12" s="1">
        <v>120</v>
      </c>
      <c r="G12" s="1">
        <v>190</v>
      </c>
      <c r="H12" s="1">
        <v>60</v>
      </c>
      <c r="I12" s="1">
        <v>40</v>
      </c>
      <c r="J12" s="5">
        <v>40</v>
      </c>
      <c r="K12" s="5">
        <v>130</v>
      </c>
      <c r="L12" s="1">
        <v>100</v>
      </c>
      <c r="M12" s="1">
        <v>110</v>
      </c>
      <c r="N12" s="10">
        <f t="shared" si="0"/>
        <v>1235</v>
      </c>
    </row>
    <row r="13" spans="1:14" ht="11.25" customHeight="1">
      <c r="A13" s="9" t="s">
        <v>110</v>
      </c>
      <c r="B13" s="1">
        <v>15</v>
      </c>
      <c r="C13" s="1">
        <v>2</v>
      </c>
      <c r="D13" s="5">
        <v>20</v>
      </c>
      <c r="E13" s="1">
        <v>10</v>
      </c>
      <c r="F13" s="1">
        <v>10</v>
      </c>
      <c r="G13" s="1">
        <v>8</v>
      </c>
      <c r="H13" s="1">
        <v>9</v>
      </c>
      <c r="I13" s="1">
        <v>10</v>
      </c>
      <c r="J13" s="5">
        <v>5</v>
      </c>
      <c r="K13" s="5">
        <v>3</v>
      </c>
      <c r="L13" s="1">
        <v>25</v>
      </c>
      <c r="M13" s="1">
        <v>15</v>
      </c>
      <c r="N13" s="10">
        <f t="shared" si="0"/>
        <v>132</v>
      </c>
    </row>
    <row r="14" spans="1:14" ht="14.25" customHeight="1">
      <c r="A14" s="9" t="s">
        <v>111</v>
      </c>
      <c r="B14" s="1">
        <v>100</v>
      </c>
      <c r="C14" s="1">
        <v>50</v>
      </c>
      <c r="D14" s="5">
        <v>70</v>
      </c>
      <c r="E14" s="1">
        <v>40</v>
      </c>
      <c r="F14" s="1">
        <v>50</v>
      </c>
      <c r="G14" s="1">
        <v>50</v>
      </c>
      <c r="H14" s="1">
        <v>25</v>
      </c>
      <c r="I14" s="1">
        <v>10</v>
      </c>
      <c r="J14" s="5">
        <v>7</v>
      </c>
      <c r="K14" s="5">
        <v>45</v>
      </c>
      <c r="L14" s="1">
        <v>50</v>
      </c>
      <c r="M14" s="1">
        <v>53</v>
      </c>
      <c r="N14" s="10">
        <f t="shared" si="0"/>
        <v>550</v>
      </c>
    </row>
    <row r="15" spans="1:14" ht="12" customHeight="1">
      <c r="A15" s="9" t="s">
        <v>112</v>
      </c>
      <c r="B15" s="1">
        <v>100</v>
      </c>
      <c r="C15" s="1">
        <v>70</v>
      </c>
      <c r="D15" s="5">
        <v>100</v>
      </c>
      <c r="E15" s="1">
        <v>80</v>
      </c>
      <c r="F15" s="1">
        <v>65</v>
      </c>
      <c r="G15" s="1">
        <v>100</v>
      </c>
      <c r="H15" s="1">
        <v>30</v>
      </c>
      <c r="I15" s="1">
        <v>10</v>
      </c>
      <c r="J15" s="5">
        <v>45</v>
      </c>
      <c r="K15" s="5">
        <v>95</v>
      </c>
      <c r="L15" s="1">
        <v>80</v>
      </c>
      <c r="M15" s="1">
        <v>75</v>
      </c>
      <c r="N15" s="10">
        <f t="shared" si="0"/>
        <v>850</v>
      </c>
    </row>
    <row r="16" spans="1:14" ht="11.25" customHeight="1">
      <c r="A16" s="9" t="s">
        <v>113</v>
      </c>
      <c r="B16" s="1">
        <v>170</v>
      </c>
      <c r="C16" s="1">
        <v>150</v>
      </c>
      <c r="D16" s="5">
        <v>130</v>
      </c>
      <c r="E16" s="1">
        <v>180</v>
      </c>
      <c r="F16" s="1">
        <v>170</v>
      </c>
      <c r="G16" s="1">
        <v>150</v>
      </c>
      <c r="H16" s="1">
        <v>135</v>
      </c>
      <c r="I16" s="1">
        <v>60</v>
      </c>
      <c r="J16" s="5">
        <v>95</v>
      </c>
      <c r="K16" s="5">
        <v>150</v>
      </c>
      <c r="L16" s="1">
        <v>150</v>
      </c>
      <c r="M16" s="1">
        <v>160</v>
      </c>
      <c r="N16" s="10">
        <f t="shared" si="0"/>
        <v>1700</v>
      </c>
    </row>
    <row r="17" spans="1:14" ht="48.75" customHeight="1">
      <c r="A17" s="3" t="s">
        <v>38</v>
      </c>
      <c r="B17" s="1">
        <v>10000</v>
      </c>
      <c r="C17" s="1">
        <v>10000</v>
      </c>
      <c r="D17" s="5">
        <v>10000</v>
      </c>
      <c r="E17" s="1">
        <v>7600</v>
      </c>
      <c r="F17" s="1">
        <v>4000</v>
      </c>
      <c r="G17" s="1">
        <v>4300</v>
      </c>
      <c r="H17" s="1">
        <v>4300</v>
      </c>
      <c r="I17" s="1">
        <v>4300</v>
      </c>
      <c r="J17" s="5">
        <v>4500</v>
      </c>
      <c r="K17" s="5">
        <v>7000</v>
      </c>
      <c r="L17" s="1">
        <v>10000</v>
      </c>
      <c r="M17" s="1">
        <v>9000</v>
      </c>
      <c r="N17" s="10">
        <f t="shared" si="0"/>
        <v>85000</v>
      </c>
    </row>
    <row r="18" spans="1:14" ht="41.25" customHeight="1">
      <c r="A18" s="5" t="s">
        <v>103</v>
      </c>
      <c r="B18" s="1">
        <v>80</v>
      </c>
      <c r="C18" s="1">
        <v>80</v>
      </c>
      <c r="D18" s="5">
        <v>95</v>
      </c>
      <c r="E18" s="1">
        <v>80</v>
      </c>
      <c r="F18" s="1">
        <v>72</v>
      </c>
      <c r="G18" s="1">
        <v>71</v>
      </c>
      <c r="H18" s="1">
        <v>50</v>
      </c>
      <c r="I18" s="1">
        <v>50</v>
      </c>
      <c r="J18" s="5">
        <v>50</v>
      </c>
      <c r="K18" s="5">
        <v>80</v>
      </c>
      <c r="L18" s="1">
        <v>71</v>
      </c>
      <c r="M18" s="1">
        <v>71</v>
      </c>
      <c r="N18" s="10">
        <f t="shared" si="0"/>
        <v>850</v>
      </c>
    </row>
    <row r="19" spans="1:14" ht="66" customHeight="1">
      <c r="A19" s="5" t="s">
        <v>120</v>
      </c>
      <c r="B19" s="1">
        <v>500</v>
      </c>
      <c r="C19" s="1">
        <v>300</v>
      </c>
      <c r="D19" s="5">
        <v>240</v>
      </c>
      <c r="E19" s="1">
        <v>250</v>
      </c>
      <c r="F19" s="1">
        <v>200</v>
      </c>
      <c r="G19" s="1">
        <v>290</v>
      </c>
      <c r="H19" s="1">
        <v>230</v>
      </c>
      <c r="I19" s="1">
        <v>240</v>
      </c>
      <c r="J19" s="5">
        <v>500</v>
      </c>
      <c r="K19" s="5">
        <v>550</v>
      </c>
      <c r="L19" s="1">
        <v>600</v>
      </c>
      <c r="M19" s="1">
        <v>600</v>
      </c>
      <c r="N19" s="10">
        <f t="shared" si="0"/>
        <v>4500</v>
      </c>
    </row>
    <row r="20" spans="1:14" ht="34.5" customHeight="1">
      <c r="A20" s="5" t="s">
        <v>143</v>
      </c>
      <c r="B20" s="1">
        <v>3844</v>
      </c>
      <c r="C20" s="1">
        <v>4031</v>
      </c>
      <c r="D20" s="5">
        <v>3374</v>
      </c>
      <c r="E20" s="1">
        <v>3711</v>
      </c>
      <c r="F20" s="1">
        <v>3501</v>
      </c>
      <c r="G20" s="1">
        <v>3471</v>
      </c>
      <c r="H20" s="1">
        <v>2053</v>
      </c>
      <c r="I20" s="1">
        <v>2520</v>
      </c>
      <c r="J20" s="5">
        <v>2707</v>
      </c>
      <c r="K20" s="5">
        <v>4445</v>
      </c>
      <c r="L20" s="1">
        <v>4311</v>
      </c>
      <c r="M20" s="1">
        <v>3581</v>
      </c>
      <c r="N20" s="10">
        <f t="shared" si="0"/>
        <v>41549</v>
      </c>
    </row>
    <row r="21" spans="1:14" ht="15" customHeight="1">
      <c r="A21" s="5" t="s">
        <v>90</v>
      </c>
      <c r="B21" s="1">
        <v>2691</v>
      </c>
      <c r="C21" s="1">
        <v>2822</v>
      </c>
      <c r="D21" s="1">
        <v>2362</v>
      </c>
      <c r="E21" s="1">
        <v>2598</v>
      </c>
      <c r="F21" s="1">
        <v>2451</v>
      </c>
      <c r="G21" s="1">
        <v>2430</v>
      </c>
      <c r="H21" s="1">
        <v>1437</v>
      </c>
      <c r="I21" s="1">
        <v>1764</v>
      </c>
      <c r="J21" s="1">
        <v>1895</v>
      </c>
      <c r="K21" s="1">
        <v>3111</v>
      </c>
      <c r="L21" s="1">
        <v>3018</v>
      </c>
      <c r="M21" s="1">
        <v>2506</v>
      </c>
      <c r="N21" s="10">
        <f t="shared" si="0"/>
        <v>29085</v>
      </c>
    </row>
    <row r="22" spans="1:14" ht="15" customHeight="1">
      <c r="A22" s="39" t="s">
        <v>133</v>
      </c>
      <c r="B22" s="1">
        <f>B20-B21</f>
        <v>1153</v>
      </c>
      <c r="C22" s="1">
        <f aca="true" t="shared" si="2" ref="C22:M22">C20-C21</f>
        <v>1209</v>
      </c>
      <c r="D22" s="1">
        <f t="shared" si="2"/>
        <v>1012</v>
      </c>
      <c r="E22" s="1">
        <f t="shared" si="2"/>
        <v>1113</v>
      </c>
      <c r="F22" s="1">
        <f t="shared" si="2"/>
        <v>1050</v>
      </c>
      <c r="G22" s="1">
        <f t="shared" si="2"/>
        <v>1041</v>
      </c>
      <c r="H22" s="1">
        <f t="shared" si="2"/>
        <v>616</v>
      </c>
      <c r="I22" s="1">
        <f t="shared" si="2"/>
        <v>756</v>
      </c>
      <c r="J22" s="1">
        <f t="shared" si="2"/>
        <v>812</v>
      </c>
      <c r="K22" s="1">
        <f t="shared" si="2"/>
        <v>1334</v>
      </c>
      <c r="L22" s="1">
        <f t="shared" si="2"/>
        <v>1293</v>
      </c>
      <c r="M22" s="1">
        <f t="shared" si="2"/>
        <v>1075</v>
      </c>
      <c r="N22" s="10">
        <f t="shared" si="0"/>
        <v>12464</v>
      </c>
    </row>
    <row r="23" spans="1:15" ht="30.75" customHeight="1">
      <c r="A23" s="12" t="s">
        <v>100</v>
      </c>
      <c r="B23" s="10">
        <f>B4+B5+B17+B18+B19+B8+B9+B10+B11+B12+B13+B14+B15+B16+B20</f>
        <v>26884</v>
      </c>
      <c r="C23" s="10">
        <f aca="true" t="shared" si="3" ref="C23:M23">C4+C5+C17+C18+C19+C8+C9+C10+C11+C12+C13+C14+C15+C16+C20</f>
        <v>25707</v>
      </c>
      <c r="D23" s="10">
        <f t="shared" si="3"/>
        <v>24359</v>
      </c>
      <c r="E23" s="10">
        <f t="shared" si="3"/>
        <v>20655</v>
      </c>
      <c r="F23" s="10">
        <f t="shared" si="3"/>
        <v>14917</v>
      </c>
      <c r="G23" s="10">
        <f t="shared" si="3"/>
        <v>14735</v>
      </c>
      <c r="H23" s="10">
        <f t="shared" si="3"/>
        <v>10648</v>
      </c>
      <c r="I23" s="10">
        <f t="shared" si="3"/>
        <v>9768</v>
      </c>
      <c r="J23" s="10">
        <f t="shared" si="3"/>
        <v>11992</v>
      </c>
      <c r="K23" s="10">
        <f t="shared" si="3"/>
        <v>20529</v>
      </c>
      <c r="L23" s="10">
        <f t="shared" si="3"/>
        <v>26782</v>
      </c>
      <c r="M23" s="10">
        <f t="shared" si="3"/>
        <v>25232</v>
      </c>
      <c r="N23" s="10">
        <f>SUM(B23:M23)</f>
        <v>232208</v>
      </c>
      <c r="O23" s="6">
        <f>N4+N5+N17+N18+N19</f>
        <v>184250</v>
      </c>
    </row>
    <row r="24" spans="1:14" ht="15.75" customHeight="1">
      <c r="A24" s="13" t="s">
        <v>79</v>
      </c>
      <c r="B24" s="1">
        <f>B6+B21</f>
        <v>2748</v>
      </c>
      <c r="C24" s="1">
        <f aca="true" t="shared" si="4" ref="C24:M24">C6+C21</f>
        <v>2879</v>
      </c>
      <c r="D24" s="1">
        <f t="shared" si="4"/>
        <v>2422</v>
      </c>
      <c r="E24" s="1">
        <f t="shared" si="4"/>
        <v>2656</v>
      </c>
      <c r="F24" s="1">
        <f t="shared" si="4"/>
        <v>2508</v>
      </c>
      <c r="G24" s="1">
        <f t="shared" si="4"/>
        <v>2487</v>
      </c>
      <c r="H24" s="1">
        <f t="shared" si="4"/>
        <v>1493</v>
      </c>
      <c r="I24" s="1">
        <f t="shared" si="4"/>
        <v>1776</v>
      </c>
      <c r="J24" s="1">
        <f t="shared" si="4"/>
        <v>1905</v>
      </c>
      <c r="K24" s="1">
        <f t="shared" si="4"/>
        <v>3167</v>
      </c>
      <c r="L24" s="1">
        <f t="shared" si="4"/>
        <v>3076</v>
      </c>
      <c r="M24" s="1">
        <f t="shared" si="4"/>
        <v>2578</v>
      </c>
      <c r="N24" s="10">
        <f t="shared" si="0"/>
        <v>29695</v>
      </c>
    </row>
    <row r="25" spans="1:14" ht="17.25" customHeight="1">
      <c r="A25" s="12" t="s">
        <v>37</v>
      </c>
      <c r="B25" s="10">
        <f>B23-B24</f>
        <v>24136</v>
      </c>
      <c r="C25" s="10">
        <f aca="true" t="shared" si="5" ref="C25:N25">C23-C24</f>
        <v>22828</v>
      </c>
      <c r="D25" s="10">
        <f t="shared" si="5"/>
        <v>21937</v>
      </c>
      <c r="E25" s="10">
        <f t="shared" si="5"/>
        <v>17999</v>
      </c>
      <c r="F25" s="10">
        <f t="shared" si="5"/>
        <v>12409</v>
      </c>
      <c r="G25" s="10">
        <f t="shared" si="5"/>
        <v>12248</v>
      </c>
      <c r="H25" s="10">
        <f t="shared" si="5"/>
        <v>9155</v>
      </c>
      <c r="I25" s="10">
        <f t="shared" si="5"/>
        <v>7992</v>
      </c>
      <c r="J25" s="10">
        <f t="shared" si="5"/>
        <v>10087</v>
      </c>
      <c r="K25" s="10">
        <f t="shared" si="5"/>
        <v>17362</v>
      </c>
      <c r="L25" s="10">
        <f t="shared" si="5"/>
        <v>23706</v>
      </c>
      <c r="M25" s="10">
        <f t="shared" si="5"/>
        <v>22654</v>
      </c>
      <c r="N25" s="10">
        <f t="shared" si="5"/>
        <v>202513</v>
      </c>
    </row>
    <row r="26" spans="1:14" ht="18" customHeight="1">
      <c r="A26" s="9" t="s">
        <v>97</v>
      </c>
      <c r="B26" s="14">
        <v>3228</v>
      </c>
      <c r="C26" s="14">
        <v>3278</v>
      </c>
      <c r="D26" s="14">
        <v>2944</v>
      </c>
      <c r="E26" s="14">
        <v>2696</v>
      </c>
      <c r="F26" s="14">
        <v>2235</v>
      </c>
      <c r="G26" s="14">
        <v>1835</v>
      </c>
      <c r="H26" s="14">
        <v>885</v>
      </c>
      <c r="I26" s="14">
        <v>840</v>
      </c>
      <c r="J26" s="14">
        <v>1250</v>
      </c>
      <c r="K26" s="15">
        <v>2800</v>
      </c>
      <c r="L26" s="14">
        <v>2900</v>
      </c>
      <c r="M26" s="14">
        <v>2955</v>
      </c>
      <c r="N26" s="10">
        <f t="shared" si="0"/>
        <v>27846</v>
      </c>
    </row>
    <row r="27" spans="1:14" ht="15" customHeight="1">
      <c r="A27" s="13" t="s">
        <v>98</v>
      </c>
      <c r="B27" s="1">
        <v>228</v>
      </c>
      <c r="C27" s="1">
        <v>228</v>
      </c>
      <c r="D27" s="1">
        <v>204</v>
      </c>
      <c r="E27" s="1">
        <v>166</v>
      </c>
      <c r="F27" s="1">
        <v>180</v>
      </c>
      <c r="G27" s="1">
        <v>145</v>
      </c>
      <c r="H27" s="1">
        <v>145</v>
      </c>
      <c r="I27" s="1">
        <v>120</v>
      </c>
      <c r="J27" s="1">
        <v>150</v>
      </c>
      <c r="K27" s="1">
        <v>175</v>
      </c>
      <c r="L27" s="1">
        <v>200</v>
      </c>
      <c r="M27" s="1">
        <v>205</v>
      </c>
      <c r="N27" s="10">
        <f t="shared" si="0"/>
        <v>2146</v>
      </c>
    </row>
    <row r="28" spans="1:14" ht="15.75" customHeight="1">
      <c r="A28" s="12" t="s">
        <v>37</v>
      </c>
      <c r="B28" s="7">
        <f>B26-B27</f>
        <v>3000</v>
      </c>
      <c r="C28" s="7">
        <f aca="true" t="shared" si="6" ref="C28:M28">C26-C27</f>
        <v>3050</v>
      </c>
      <c r="D28" s="7">
        <f t="shared" si="6"/>
        <v>2740</v>
      </c>
      <c r="E28" s="7">
        <f t="shared" si="6"/>
        <v>2530</v>
      </c>
      <c r="F28" s="7">
        <f t="shared" si="6"/>
        <v>2055</v>
      </c>
      <c r="G28" s="7">
        <f t="shared" si="6"/>
        <v>1690</v>
      </c>
      <c r="H28" s="7">
        <f t="shared" si="6"/>
        <v>740</v>
      </c>
      <c r="I28" s="7">
        <f t="shared" si="6"/>
        <v>720</v>
      </c>
      <c r="J28" s="7">
        <f t="shared" si="6"/>
        <v>1100</v>
      </c>
      <c r="K28" s="7">
        <f t="shared" si="6"/>
        <v>2625</v>
      </c>
      <c r="L28" s="7">
        <f t="shared" si="6"/>
        <v>2700</v>
      </c>
      <c r="M28" s="7">
        <f t="shared" si="6"/>
        <v>2750</v>
      </c>
      <c r="N28" s="10">
        <f t="shared" si="0"/>
        <v>25700</v>
      </c>
    </row>
    <row r="29" spans="1:14" ht="20.25" customHeight="1">
      <c r="A29" s="7" t="s">
        <v>22</v>
      </c>
      <c r="B29" s="8" t="s">
        <v>0</v>
      </c>
      <c r="C29" s="8" t="s">
        <v>1</v>
      </c>
      <c r="D29" s="8" t="s">
        <v>2</v>
      </c>
      <c r="E29" s="8" t="s">
        <v>3</v>
      </c>
      <c r="F29" s="8" t="s">
        <v>4</v>
      </c>
      <c r="G29" s="8" t="s">
        <v>23</v>
      </c>
      <c r="H29" s="8" t="s">
        <v>5</v>
      </c>
      <c r="I29" s="8" t="s">
        <v>6</v>
      </c>
      <c r="J29" s="8" t="s">
        <v>7</v>
      </c>
      <c r="K29" s="8" t="s">
        <v>8</v>
      </c>
      <c r="L29" s="8" t="s">
        <v>9</v>
      </c>
      <c r="M29" s="8" t="s">
        <v>10</v>
      </c>
      <c r="N29" s="8" t="s">
        <v>35</v>
      </c>
    </row>
    <row r="30" spans="1:14" ht="25.5" customHeight="1">
      <c r="A30" s="9" t="s">
        <v>80</v>
      </c>
      <c r="B30" s="1">
        <v>800</v>
      </c>
      <c r="C30" s="1">
        <v>800</v>
      </c>
      <c r="D30" s="1">
        <v>1000</v>
      </c>
      <c r="E30" s="1">
        <v>750</v>
      </c>
      <c r="F30" s="1">
        <v>650</v>
      </c>
      <c r="G30" s="1">
        <v>650</v>
      </c>
      <c r="H30" s="1">
        <v>310</v>
      </c>
      <c r="I30" s="1">
        <v>100</v>
      </c>
      <c r="J30" s="1">
        <v>210</v>
      </c>
      <c r="K30" s="1">
        <v>810</v>
      </c>
      <c r="L30" s="1">
        <v>820</v>
      </c>
      <c r="M30" s="1">
        <v>800</v>
      </c>
      <c r="N30" s="10">
        <f t="shared" si="0"/>
        <v>7700</v>
      </c>
    </row>
    <row r="31" spans="1:14" ht="27.75" customHeight="1">
      <c r="A31" s="9" t="s">
        <v>139</v>
      </c>
      <c r="B31" s="1">
        <v>1000</v>
      </c>
      <c r="C31" s="1">
        <v>850</v>
      </c>
      <c r="D31" s="1">
        <v>750</v>
      </c>
      <c r="E31" s="1">
        <v>700</v>
      </c>
      <c r="F31" s="1">
        <v>650</v>
      </c>
      <c r="G31" s="1">
        <v>600</v>
      </c>
      <c r="H31" s="1">
        <v>200</v>
      </c>
      <c r="I31" s="1">
        <v>170</v>
      </c>
      <c r="J31" s="1">
        <v>180</v>
      </c>
      <c r="K31" s="1">
        <v>750</v>
      </c>
      <c r="L31" s="1">
        <v>1000</v>
      </c>
      <c r="M31" s="1">
        <v>850</v>
      </c>
      <c r="N31" s="10">
        <f t="shared" si="0"/>
        <v>7700</v>
      </c>
    </row>
    <row r="32" spans="1:14" ht="25.5" customHeight="1">
      <c r="A32" s="11" t="s">
        <v>81</v>
      </c>
      <c r="B32" s="1">
        <v>1995.8</v>
      </c>
      <c r="C32" s="1">
        <v>1995.8</v>
      </c>
      <c r="D32" s="1">
        <v>1995.8</v>
      </c>
      <c r="E32" s="1">
        <v>1643.6</v>
      </c>
      <c r="F32" s="1">
        <v>1643.6</v>
      </c>
      <c r="G32" s="1">
        <v>1408.8</v>
      </c>
      <c r="H32" s="1">
        <v>1408.8</v>
      </c>
      <c r="I32" s="1">
        <v>1408.8</v>
      </c>
      <c r="J32" s="1">
        <v>1408.8</v>
      </c>
      <c r="K32" s="1">
        <v>1995.8</v>
      </c>
      <c r="L32" s="1">
        <v>1995.8</v>
      </c>
      <c r="M32" s="1">
        <v>1995.8</v>
      </c>
      <c r="N32" s="16">
        <f>SUM(B32:M32)</f>
        <v>20897.199999999997</v>
      </c>
    </row>
    <row r="33" spans="1:14" ht="70.5" customHeight="1">
      <c r="A33" s="17" t="s">
        <v>40</v>
      </c>
      <c r="B33" s="1">
        <v>139.4</v>
      </c>
      <c r="C33" s="1">
        <v>139.4</v>
      </c>
      <c r="D33" s="1">
        <v>139.4</v>
      </c>
      <c r="E33" s="1">
        <v>114.8</v>
      </c>
      <c r="F33" s="1">
        <v>114.8</v>
      </c>
      <c r="G33" s="1">
        <v>98.4</v>
      </c>
      <c r="H33" s="1">
        <v>98.4</v>
      </c>
      <c r="I33" s="1">
        <v>98.4</v>
      </c>
      <c r="J33" s="1">
        <v>98.4</v>
      </c>
      <c r="K33" s="1">
        <v>139.4</v>
      </c>
      <c r="L33" s="1">
        <v>139.4</v>
      </c>
      <c r="M33" s="1">
        <v>139.4</v>
      </c>
      <c r="N33" s="18">
        <f t="shared" si="0"/>
        <v>1459.6000000000001</v>
      </c>
    </row>
    <row r="34" spans="1:14" ht="27" customHeight="1">
      <c r="A34" s="11" t="s">
        <v>32</v>
      </c>
      <c r="B34" s="1">
        <v>1300</v>
      </c>
      <c r="C34" s="1">
        <v>1100</v>
      </c>
      <c r="D34" s="1">
        <v>1100</v>
      </c>
      <c r="E34" s="1">
        <v>1100</v>
      </c>
      <c r="F34" s="1">
        <v>952</v>
      </c>
      <c r="G34" s="1">
        <v>570</v>
      </c>
      <c r="H34" s="1">
        <v>330</v>
      </c>
      <c r="I34" s="1">
        <v>230</v>
      </c>
      <c r="J34" s="1">
        <v>218</v>
      </c>
      <c r="K34" s="1">
        <v>700</v>
      </c>
      <c r="L34" s="1">
        <v>900</v>
      </c>
      <c r="M34" s="1">
        <v>900</v>
      </c>
      <c r="N34" s="10">
        <f t="shared" si="0"/>
        <v>9400</v>
      </c>
    </row>
    <row r="35" spans="1:15" ht="30.75" customHeight="1">
      <c r="A35" s="19" t="s">
        <v>43</v>
      </c>
      <c r="B35" s="20">
        <f>'ДДЗ світло'!B45+'ЗОШ світло'!B87+'позашк. з дюками'!B23+'позашк. з дюками'!B26+'позашк. з дюками'!B30+'позашк. з дюками'!B32+'позашк. з дюками'!B33+'позашк. з дюками'!B34+B31</f>
        <v>400235.2</v>
      </c>
      <c r="C35" s="20">
        <f>'ДДЗ світло'!C45+'ЗОШ світло'!C87+'позашк. з дюками'!C23+'позашк. з дюками'!C26+'позашк. з дюками'!C30+'позашк. з дюками'!C32+'позашк. з дюками'!C33+'позашк. з дюками'!C34+C31</f>
        <v>387607.2</v>
      </c>
      <c r="D35" s="20">
        <f>'ДДЗ світло'!D45+'ЗОШ світло'!D87+'позашк. з дюками'!D23+'позашк. з дюками'!D26+'позашк. з дюками'!D30+'позашк. з дюками'!D32+'позашк. з дюками'!D33+'позашк. з дюками'!D34+D31</f>
        <v>359510.2</v>
      </c>
      <c r="E35" s="20">
        <f>'ДДЗ світло'!E45+'ЗОШ світло'!E87+'позашк. з дюками'!E23+'позашк. з дюками'!E26+'позашк. з дюками'!E30+'позашк. з дюками'!E32+'позашк. з дюками'!E33+'позашк. з дюками'!E34+E31</f>
        <v>324828.39999999997</v>
      </c>
      <c r="F35" s="20">
        <f>'ДДЗ світло'!F45+'ЗОШ світло'!F87+'позашк. з дюками'!F23+'позашк. з дюками'!F26+'позашк. з дюками'!F30+'позашк. з дюками'!F32+'позашк. з дюками'!F33+'позашк. з дюками'!F34+F31</f>
        <v>291323.39999999997</v>
      </c>
      <c r="G35" s="20">
        <f>'ДДЗ світло'!G45+'ЗОШ світло'!G87+'позашк. з дюками'!G23+'позашк. з дюками'!G26+'позашк. з дюками'!G30+'позашк. з дюками'!G32+'позашк. з дюками'!G33+'позашк. з дюками'!G34+G31</f>
        <v>284728.2</v>
      </c>
      <c r="H35" s="20">
        <f>'ДДЗ світло'!H45+'ЗОШ світло'!H87+'позашк. з дюками'!H23+'позашк. з дюками'!H26+'позашк. з дюками'!H30+'позашк. з дюками'!H32+'позашк. з дюками'!H33+'позашк. з дюками'!H34+H31</f>
        <v>174731.19999999998</v>
      </c>
      <c r="I35" s="20">
        <f>'ДДЗ світло'!I45+'ЗОШ світло'!I87+'позашк. з дюками'!I23+'позашк. з дюками'!I26+'позашк. з дюками'!I30+'позашк. з дюками'!I32+'позашк. з дюками'!I33+'позашк. з дюками'!I34+I31</f>
        <v>145719.19999999998</v>
      </c>
      <c r="J35" s="20">
        <f>'ДДЗ світло'!J45+'ЗОШ світло'!J87+'позашк. з дюками'!J23+'позашк. з дюками'!J26+'позашк. з дюками'!J30+'позашк. з дюками'!J32+'позашк. з дюками'!J33+'позашк. з дюками'!J34+J31</f>
        <v>189561.19999999998</v>
      </c>
      <c r="K35" s="20">
        <f>'ДДЗ світло'!K45+'ЗОШ світло'!K87+'позашк. з дюками'!K23+'позашк. з дюками'!K26+'позашк. з дюками'!K30+'позашк. з дюками'!K32+'позашк. з дюками'!K33+'позашк. з дюками'!K34+K31</f>
        <v>350734.2</v>
      </c>
      <c r="L35" s="20">
        <f>'ДДЗ світло'!L45+'ЗОШ світло'!L87+'позашк. з дюками'!L23+'позашк. з дюками'!L26+'позашк. з дюками'!L30+'позашк. з дюками'!L32+'позашк. з дюками'!L33+'позашк. з дюками'!L34+L31</f>
        <v>387895.2</v>
      </c>
      <c r="M35" s="20">
        <f>'ДДЗ світло'!M45+'ЗОШ світло'!M87+'позашк. з дюками'!M23+'позашк. з дюками'!M26+'позашк. з дюками'!M30+'позашк. з дюками'!M32+'позашк. з дюками'!M33+'позашк. з дюками'!M34+M31</f>
        <v>400559.2</v>
      </c>
      <c r="N35" s="20">
        <f t="shared" si="0"/>
        <v>3697432.8000000007</v>
      </c>
      <c r="O35" s="21"/>
    </row>
    <row r="36" spans="1:15" ht="12.75" customHeight="1">
      <c r="A36" s="10" t="s">
        <v>76</v>
      </c>
      <c r="B36" s="18">
        <f>'ДДЗ світло'!B46+'ЗОШ світло'!B88+'позашк. з дюками'!B24+'позашк. з дюками'!B27</f>
        <v>4944</v>
      </c>
      <c r="C36" s="18">
        <f>'ДДЗ світло'!C46+'ЗОШ світло'!C88+'позашк. з дюками'!C24+'позашк. з дюками'!C27</f>
        <v>5438</v>
      </c>
      <c r="D36" s="18">
        <f>'ДДЗ світло'!D46+'ЗОШ світло'!D88+'позашк. з дюками'!D24+'позашк. з дюками'!D27</f>
        <v>5114</v>
      </c>
      <c r="E36" s="18">
        <f>'ДДЗ світло'!E46+'ЗОШ світло'!E88+'позашк. з дюками'!E24+'позашк. з дюками'!E27</f>
        <v>4991</v>
      </c>
      <c r="F36" s="18">
        <f>'ДДЗ світло'!F46+'ЗОШ світло'!F88+'позашк. з дюками'!F24+'позашк. з дюками'!F27</f>
        <v>4466</v>
      </c>
      <c r="G36" s="18">
        <f>'ДДЗ світло'!G46+'ЗОШ світло'!G88+'позашк. з дюками'!G24+'позашк. з дюками'!G27</f>
        <v>3795</v>
      </c>
      <c r="H36" s="18">
        <f>'ДДЗ світло'!H46+'ЗОШ світло'!H88+'позашк. з дюками'!H24+'позашк. з дюками'!H27</f>
        <v>2049</v>
      </c>
      <c r="I36" s="18">
        <f>'ДДЗ світло'!I46+'ЗОШ світло'!I88+'позашк. з дюками'!I24+'позашк. з дюками'!I27</f>
        <v>2311</v>
      </c>
      <c r="J36" s="18">
        <f>'ДДЗ світло'!J46+'ЗОШ світло'!J88+'позашк. з дюками'!J24+'позашк. з дюками'!J27</f>
        <v>3144</v>
      </c>
      <c r="K36" s="18">
        <f>'ДДЗ світло'!K46+'ЗОШ світло'!K88+'позашк. з дюками'!K24+'позашк. з дюками'!K27</f>
        <v>5227</v>
      </c>
      <c r="L36" s="18">
        <f>'ДДЗ світло'!L46+'ЗОШ світло'!L88+'позашк. з дюками'!L24+'позашк. з дюками'!L27</f>
        <v>5261</v>
      </c>
      <c r="M36" s="18">
        <f>'ДДЗ світло'!M46+'ЗОШ світло'!M88+'позашк. з дюками'!M24+'позашк. з дюками'!M27</f>
        <v>4851</v>
      </c>
      <c r="N36" s="18">
        <f t="shared" si="0"/>
        <v>51591</v>
      </c>
      <c r="O36" s="6"/>
    </row>
    <row r="37" spans="1:14" ht="12.75" customHeight="1">
      <c r="A37" s="10" t="s">
        <v>82</v>
      </c>
      <c r="B37" s="10">
        <f>'ЗОШ світло'!B89</f>
        <v>1100</v>
      </c>
      <c r="C37" s="10">
        <f>'ЗОШ світло'!C89</f>
        <v>850</v>
      </c>
      <c r="D37" s="10">
        <f>'ЗОШ світло'!D89</f>
        <v>700</v>
      </c>
      <c r="E37" s="10">
        <f>'ЗОШ світло'!E89</f>
        <v>200</v>
      </c>
      <c r="F37" s="10">
        <f>'ЗОШ світло'!F89</f>
        <v>152</v>
      </c>
      <c r="G37" s="10">
        <f>'ЗОШ світло'!G89</f>
        <v>0</v>
      </c>
      <c r="H37" s="10">
        <f>'ЗОШ світло'!H89</f>
        <v>0</v>
      </c>
      <c r="I37" s="10">
        <f>'ЗОШ світло'!I89</f>
        <v>0</v>
      </c>
      <c r="J37" s="10">
        <f>'ЗОШ світло'!J89</f>
        <v>350</v>
      </c>
      <c r="K37" s="10">
        <f>'ЗОШ світло'!K89</f>
        <v>750</v>
      </c>
      <c r="L37" s="10">
        <f>'ЗОШ світло'!L89</f>
        <v>900</v>
      </c>
      <c r="M37" s="10">
        <f>'ЗОШ світло'!M89</f>
        <v>1100</v>
      </c>
      <c r="N37" s="10">
        <f t="shared" si="0"/>
        <v>6102</v>
      </c>
    </row>
    <row r="38" spans="1:14" ht="39" customHeight="1">
      <c r="A38" s="10" t="s">
        <v>101</v>
      </c>
      <c r="B38" s="16">
        <f>B35-B36-B37</f>
        <v>394191.2</v>
      </c>
      <c r="C38" s="16">
        <f aca="true" t="shared" si="7" ref="C38:N38">C35-C36-C37</f>
        <v>381319.2</v>
      </c>
      <c r="D38" s="16">
        <f t="shared" si="7"/>
        <v>353696.2</v>
      </c>
      <c r="E38" s="16">
        <f t="shared" si="7"/>
        <v>319637.39999999997</v>
      </c>
      <c r="F38" s="16">
        <f t="shared" si="7"/>
        <v>286705.39999999997</v>
      </c>
      <c r="G38" s="16">
        <f t="shared" si="7"/>
        <v>280933.2</v>
      </c>
      <c r="H38" s="16">
        <f t="shared" si="7"/>
        <v>172682.19999999998</v>
      </c>
      <c r="I38" s="16">
        <f t="shared" si="7"/>
        <v>143408.19999999998</v>
      </c>
      <c r="J38" s="16">
        <f t="shared" si="7"/>
        <v>186067.19999999998</v>
      </c>
      <c r="K38" s="16">
        <f t="shared" si="7"/>
        <v>344757.2</v>
      </c>
      <c r="L38" s="16">
        <f t="shared" si="7"/>
        <v>381734.2</v>
      </c>
      <c r="M38" s="16">
        <f t="shared" si="7"/>
        <v>394608.2</v>
      </c>
      <c r="N38" s="16">
        <f t="shared" si="7"/>
        <v>3639739.8000000007</v>
      </c>
    </row>
    <row r="39" spans="1:14" ht="14.25" customHeight="1">
      <c r="A39" s="9" t="s">
        <v>39</v>
      </c>
      <c r="B39" s="1">
        <v>210</v>
      </c>
      <c r="C39" s="1">
        <v>210</v>
      </c>
      <c r="D39" s="1">
        <v>210</v>
      </c>
      <c r="E39" s="1">
        <v>207</v>
      </c>
      <c r="F39" s="1">
        <v>207</v>
      </c>
      <c r="G39" s="1">
        <v>86</v>
      </c>
      <c r="H39" s="1">
        <v>87</v>
      </c>
      <c r="I39" s="1">
        <v>86</v>
      </c>
      <c r="J39" s="1">
        <v>86</v>
      </c>
      <c r="K39" s="1">
        <v>207</v>
      </c>
      <c r="L39" s="1">
        <v>207</v>
      </c>
      <c r="M39" s="1">
        <v>197</v>
      </c>
      <c r="N39" s="10">
        <f t="shared" si="0"/>
        <v>2000</v>
      </c>
    </row>
    <row r="40" spans="1:14" ht="13.5">
      <c r="A40" s="9" t="s">
        <v>20</v>
      </c>
      <c r="B40" s="1">
        <v>500</v>
      </c>
      <c r="C40" s="1">
        <v>420</v>
      </c>
      <c r="D40" s="1">
        <v>440</v>
      </c>
      <c r="E40" s="1">
        <v>300</v>
      </c>
      <c r="F40" s="1">
        <v>250</v>
      </c>
      <c r="G40" s="1">
        <v>210</v>
      </c>
      <c r="H40" s="1">
        <v>150</v>
      </c>
      <c r="I40" s="1">
        <v>100</v>
      </c>
      <c r="J40" s="1">
        <v>130</v>
      </c>
      <c r="K40" s="1">
        <v>300</v>
      </c>
      <c r="L40" s="1">
        <v>500</v>
      </c>
      <c r="M40" s="1">
        <v>500</v>
      </c>
      <c r="N40" s="10">
        <f t="shared" si="0"/>
        <v>3800</v>
      </c>
    </row>
    <row r="41" spans="1:14" ht="30.75" customHeight="1">
      <c r="A41" s="19" t="s">
        <v>99</v>
      </c>
      <c r="B41" s="22">
        <f aca="true" t="shared" si="8" ref="B41:M41">SUM(B39:B40)</f>
        <v>710</v>
      </c>
      <c r="C41" s="22">
        <f t="shared" si="8"/>
        <v>630</v>
      </c>
      <c r="D41" s="22">
        <f t="shared" si="8"/>
        <v>650</v>
      </c>
      <c r="E41" s="22">
        <f t="shared" si="8"/>
        <v>507</v>
      </c>
      <c r="F41" s="22">
        <f t="shared" si="8"/>
        <v>457</v>
      </c>
      <c r="G41" s="22">
        <f t="shared" si="8"/>
        <v>296</v>
      </c>
      <c r="H41" s="22">
        <f t="shared" si="8"/>
        <v>237</v>
      </c>
      <c r="I41" s="22">
        <f t="shared" si="8"/>
        <v>186</v>
      </c>
      <c r="J41" s="22">
        <f t="shared" si="8"/>
        <v>216</v>
      </c>
      <c r="K41" s="22">
        <f t="shared" si="8"/>
        <v>507</v>
      </c>
      <c r="L41" s="22">
        <f t="shared" si="8"/>
        <v>707</v>
      </c>
      <c r="M41" s="22">
        <f t="shared" si="8"/>
        <v>697</v>
      </c>
      <c r="N41" s="10">
        <f t="shared" si="0"/>
        <v>5800</v>
      </c>
    </row>
    <row r="42" spans="1:14" ht="32.25" customHeight="1">
      <c r="A42" s="23" t="s">
        <v>42</v>
      </c>
      <c r="B42" s="14">
        <v>453.9</v>
      </c>
      <c r="C42" s="14">
        <v>453.9</v>
      </c>
      <c r="D42" s="14">
        <v>453.9</v>
      </c>
      <c r="E42" s="14">
        <v>373.8</v>
      </c>
      <c r="F42" s="14">
        <v>373.8</v>
      </c>
      <c r="G42" s="14">
        <v>320.4</v>
      </c>
      <c r="H42" s="14">
        <v>320.4</v>
      </c>
      <c r="I42" s="14">
        <v>320.4</v>
      </c>
      <c r="J42" s="14">
        <v>320.4</v>
      </c>
      <c r="K42" s="14">
        <v>453.9</v>
      </c>
      <c r="L42" s="14">
        <v>453.9</v>
      </c>
      <c r="M42" s="14">
        <v>453.9</v>
      </c>
      <c r="N42" s="18">
        <f>SUM(B42:M42)</f>
        <v>4752.599999999999</v>
      </c>
    </row>
    <row r="43" spans="1:14" ht="32.25" customHeight="1">
      <c r="A43" s="6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64"/>
    </row>
    <row r="44" spans="1:14" ht="21.75" customHeight="1">
      <c r="A44" s="72" t="s">
        <v>104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6" ht="12.75">
      <c r="N46" s="38"/>
    </row>
    <row r="50" ht="13.5">
      <c r="I50" s="25"/>
    </row>
  </sheetData>
  <sheetProtection/>
  <mergeCells count="3">
    <mergeCell ref="A1:N1"/>
    <mergeCell ref="A2:N2"/>
    <mergeCell ref="A44:N44"/>
  </mergeCells>
  <printOptions/>
  <pageMargins left="0.7874015748031497" right="0.7874015748031497" top="1.1811023622047245" bottom="0.3937007874015748" header="0.5118110236220472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Мелута Альона Олександрівна</cp:lastModifiedBy>
  <cp:lastPrinted>2019-03-04T07:33:19Z</cp:lastPrinted>
  <dcterms:created xsi:type="dcterms:W3CDTF">2004-07-05T12:07:17Z</dcterms:created>
  <dcterms:modified xsi:type="dcterms:W3CDTF">2019-05-20T08:23:25Z</dcterms:modified>
  <cp:category/>
  <cp:version/>
  <cp:contentType/>
  <cp:contentStatus/>
</cp:coreProperties>
</file>