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апрель\Бюджет\МВК\Доопрацьовано\"/>
    </mc:Choice>
  </mc:AlternateContent>
  <bookViews>
    <workbookView xWindow="0" yWindow="0" windowWidth="28800" windowHeight="13635" tabRatio="463"/>
  </bookViews>
  <sheets>
    <sheet name="дод. 5" sheetId="8" r:id="rId1"/>
  </sheets>
  <definedNames>
    <definedName name="_xlnm.Print_Titles" localSheetId="0">'дод. 5'!$A:$B</definedName>
    <definedName name="_xlnm.Print_Area" localSheetId="0">'дод. 5'!$A$1:$BS$33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1" i="8" l="1"/>
  <c r="BA26" i="8"/>
  <c r="BK26" i="8" s="1"/>
  <c r="BQ26" i="8" s="1"/>
  <c r="BR26" i="8" s="1"/>
  <c r="AT26" i="8"/>
  <c r="AS26" i="8"/>
  <c r="BA25" i="8"/>
  <c r="BK25" i="8" s="1"/>
  <c r="BQ25" i="8" s="1"/>
  <c r="BR25" i="8" s="1"/>
  <c r="AT25" i="8"/>
  <c r="AS25" i="8"/>
  <c r="BL24" i="8"/>
  <c r="BP24" i="8" s="1"/>
  <c r="BH24" i="8"/>
  <c r="BA24" i="8"/>
  <c r="AV24" i="8"/>
  <c r="AX24" i="8" s="1"/>
  <c r="AI24" i="8"/>
  <c r="AA24" i="8"/>
  <c r="L24" i="8"/>
  <c r="BM23" i="8"/>
  <c r="BL23" i="8" s="1"/>
  <c r="BP23" i="8" s="1"/>
  <c r="BH23" i="8"/>
  <c r="BA23" i="8"/>
  <c r="AV23" i="8"/>
  <c r="AX23" i="8" s="1"/>
  <c r="AI23" i="8"/>
  <c r="AA23" i="8"/>
  <c r="L23" i="8"/>
  <c r="BL22" i="8"/>
  <c r="BP22" i="8" s="1"/>
  <c r="BH22" i="8"/>
  <c r="BK22" i="8" s="1"/>
  <c r="BA22" i="8"/>
  <c r="AV22" i="8"/>
  <c r="AX22" i="8" s="1"/>
  <c r="AI22" i="8"/>
  <c r="L22" i="8"/>
  <c r="AG22" i="8" s="1"/>
  <c r="BO21" i="8"/>
  <c r="BO27" i="8" s="1"/>
  <c r="BN21" i="8"/>
  <c r="BN27" i="8" s="1"/>
  <c r="BJ21" i="8"/>
  <c r="BJ27" i="8" s="1"/>
  <c r="BI21" i="8"/>
  <c r="BI27" i="8" s="1"/>
  <c r="BF21" i="8"/>
  <c r="BF27" i="8" s="1"/>
  <c r="BE21" i="8"/>
  <c r="BE27" i="8" s="1"/>
  <c r="BD21" i="8"/>
  <c r="BD27" i="8" s="1"/>
  <c r="BC21" i="8"/>
  <c r="BC27" i="8" s="1"/>
  <c r="BB21" i="8"/>
  <c r="BB27" i="8" s="1"/>
  <c r="AZ21" i="8"/>
  <c r="AZ27" i="8" s="1"/>
  <c r="AW21" i="8"/>
  <c r="AW27" i="8" s="1"/>
  <c r="AR21" i="8"/>
  <c r="AR27" i="8" s="1"/>
  <c r="AQ21" i="8"/>
  <c r="AQ27" i="8" s="1"/>
  <c r="AP21" i="8"/>
  <c r="AP27" i="8" s="1"/>
  <c r="AO21" i="8"/>
  <c r="AO27" i="8" s="1"/>
  <c r="AN21" i="8"/>
  <c r="AN27" i="8" s="1"/>
  <c r="AM21" i="8"/>
  <c r="AM27" i="8" s="1"/>
  <c r="AL21" i="8"/>
  <c r="AL27" i="8" s="1"/>
  <c r="AK21" i="8"/>
  <c r="AJ21" i="8"/>
  <c r="AF21" i="8"/>
  <c r="AE21" i="8"/>
  <c r="AE27" i="8" s="1"/>
  <c r="AD21" i="8"/>
  <c r="AD27" i="8" s="1"/>
  <c r="AC21" i="8"/>
  <c r="AC27" i="8" s="1"/>
  <c r="AB21" i="8"/>
  <c r="AB27" i="8" s="1"/>
  <c r="AA21" i="8"/>
  <c r="Y21" i="8"/>
  <c r="Y27" i="8" s="1"/>
  <c r="X21" i="8"/>
  <c r="X27" i="8" s="1"/>
  <c r="W21" i="8"/>
  <c r="W27" i="8" s="1"/>
  <c r="V21" i="8"/>
  <c r="U21" i="8"/>
  <c r="U27" i="8" s="1"/>
  <c r="T21" i="8"/>
  <c r="T27" i="8" s="1"/>
  <c r="S21" i="8"/>
  <c r="S27" i="8" s="1"/>
  <c r="R21" i="8"/>
  <c r="R27" i="8" s="1"/>
  <c r="Q21" i="8"/>
  <c r="P21" i="8"/>
  <c r="O21" i="8"/>
  <c r="N21" i="8"/>
  <c r="N27" i="8" s="1"/>
  <c r="M21" i="8"/>
  <c r="M27" i="8" s="1"/>
  <c r="L21" i="8"/>
  <c r="J21" i="8"/>
  <c r="J27" i="8" s="1"/>
  <c r="I21" i="8"/>
  <c r="I27" i="8" s="1"/>
  <c r="H21" i="8"/>
  <c r="H27" i="8" s="1"/>
  <c r="G21" i="8"/>
  <c r="G27" i="8" s="1"/>
  <c r="F21" i="8"/>
  <c r="F27" i="8" s="1"/>
  <c r="E21" i="8"/>
  <c r="E27" i="8" s="1"/>
  <c r="D21" i="8"/>
  <c r="D27" i="8" s="1"/>
  <c r="C21" i="8"/>
  <c r="BL20" i="8"/>
  <c r="BP20" i="8" s="1"/>
  <c r="BH20" i="8"/>
  <c r="BA20" i="8"/>
  <c r="AV20" i="8"/>
  <c r="AX20" i="8" s="1"/>
  <c r="AI20" i="8"/>
  <c r="AA20" i="8"/>
  <c r="L20" i="8"/>
  <c r="BL19" i="8"/>
  <c r="BP19" i="8" s="1"/>
  <c r="BH19" i="8"/>
  <c r="BA19" i="8"/>
  <c r="AV19" i="8"/>
  <c r="AX19" i="8" s="1"/>
  <c r="AI19" i="8"/>
  <c r="AA19" i="8"/>
  <c r="L19" i="8"/>
  <c r="BL18" i="8"/>
  <c r="BH18" i="8"/>
  <c r="BA18" i="8"/>
  <c r="AV18" i="8"/>
  <c r="AX18" i="8" s="1"/>
  <c r="AK18" i="8"/>
  <c r="AJ18" i="8"/>
  <c r="AJ27" i="8" s="1"/>
  <c r="AF18" i="8"/>
  <c r="AF27" i="8" s="1"/>
  <c r="AA18" i="8"/>
  <c r="AA27" i="8" s="1"/>
  <c r="V18" i="8"/>
  <c r="V27" i="8" s="1"/>
  <c r="Q18" i="8"/>
  <c r="P18" i="8"/>
  <c r="L18" i="8"/>
  <c r="C18" i="8"/>
  <c r="BK23" i="8" l="1"/>
  <c r="AG24" i="8"/>
  <c r="AX21" i="8"/>
  <c r="AX27" i="8" s="1"/>
  <c r="L27" i="8"/>
  <c r="O18" i="8"/>
  <c r="BA21" i="8"/>
  <c r="BA27" i="8" s="1"/>
  <c r="BM21" i="8"/>
  <c r="BM27" i="8" s="1"/>
  <c r="BQ22" i="8"/>
  <c r="BR22" i="8" s="1"/>
  <c r="AG19" i="8"/>
  <c r="AT19" i="8" s="1"/>
  <c r="AY19" i="8" s="1"/>
  <c r="Q27" i="8"/>
  <c r="BK18" i="8"/>
  <c r="BK19" i="8"/>
  <c r="BQ19" i="8" s="1"/>
  <c r="BR19" i="8" s="1"/>
  <c r="BK20" i="8"/>
  <c r="BQ20" i="8" s="1"/>
  <c r="BR20" i="8" s="1"/>
  <c r="AV21" i="8"/>
  <c r="AG23" i="8"/>
  <c r="AG21" i="8" s="1"/>
  <c r="AG20" i="8"/>
  <c r="AT20" i="8" s="1"/>
  <c r="AY20" i="8" s="1"/>
  <c r="C27" i="8"/>
  <c r="AI18" i="8"/>
  <c r="AT23" i="8"/>
  <c r="AY23" i="8" s="1"/>
  <c r="AT24" i="8"/>
  <c r="AY24" i="8" s="1"/>
  <c r="BH21" i="8"/>
  <c r="BK21" i="8" s="1"/>
  <c r="AS27" i="8"/>
  <c r="AT22" i="8"/>
  <c r="AY22" i="8" s="1"/>
  <c r="BQ23" i="8"/>
  <c r="BR23" i="8" s="1"/>
  <c r="AG18" i="8"/>
  <c r="O27" i="8"/>
  <c r="BP21" i="8"/>
  <c r="BP18" i="8"/>
  <c r="AI21" i="8"/>
  <c r="BK24" i="8"/>
  <c r="BQ24" i="8" s="1"/>
  <c r="BR24" i="8" s="1"/>
  <c r="AK27" i="8"/>
  <c r="P27" i="8"/>
  <c r="AV27" i="8"/>
  <c r="BL21" i="8"/>
  <c r="BL27" i="8" s="1"/>
  <c r="AT18" i="8" l="1"/>
  <c r="BH27" i="8"/>
  <c r="AI27" i="8"/>
  <c r="BQ21" i="8"/>
  <c r="BR21" i="8" s="1"/>
  <c r="BK27" i="8"/>
  <c r="BP27" i="8"/>
  <c r="AY18" i="8"/>
  <c r="AT21" i="8"/>
  <c r="AY21" i="8" s="1"/>
  <c r="AG27" i="8"/>
  <c r="BQ18" i="8"/>
  <c r="AY27" i="8" l="1"/>
  <c r="AT27" i="8"/>
  <c r="BR18" i="8"/>
  <c r="BR27" i="8" s="1"/>
  <c r="BQ27" i="8"/>
</calcChain>
</file>

<file path=xl/sharedStrings.xml><?xml version="1.0" encoding="utf-8"?>
<sst xmlns="http://schemas.openxmlformats.org/spreadsheetml/2006/main" count="138" uniqueCount="105">
  <si>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</si>
  <si>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</si>
  <si>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</si>
  <si>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</si>
  <si>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</si>
  <si>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</si>
  <si>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</si>
  <si>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</si>
  <si>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</si>
  <si>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</si>
  <si>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</si>
  <si>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</si>
  <si>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</si>
  <si>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</si>
  <si>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</si>
  <si>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</si>
  <si>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</si>
  <si>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</si>
  <si>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</si>
  <si>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на оплату праці з нарахуваннями педагогічних працівників інклюзивно-ресурсних центрів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</si>
  <si>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</si>
  <si>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</si>
  <si>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</si>
  <si>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</si>
  <si>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</si>
  <si>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</si>
  <si>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</si>
  <si>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</si>
  <si>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</si>
  <si>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</si>
  <si>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</si>
  <si>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</si>
  <si>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</si>
  <si>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</si>
  <si>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</si>
  <si>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</si>
  <si>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</si>
  <si>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</si>
  <si>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</si>
  <si>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</si>
  <si>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</si>
  <si>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</si>
  <si>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</si>
  <si>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</si>
  <si>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</si>
  <si>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</si>
  <si>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</si>
  <si>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</si>
  <si>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</si>
  <si>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</si>
  <si>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</si>
  <si>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</si>
  <si>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</si>
  <si>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</si>
  <si>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</si>
  <si>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</si>
  <si>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на закупівлю україномовних дидактичних матеріалів для закладів загальної середньої освіти з навчанням мовами національних меншин (видатки споживання)</t>
  </si>
  <si>
    <t>на утримання професійно-технічних навчальних закладів</t>
  </si>
  <si>
    <t>Разом трансфертів спеціального фонду</t>
  </si>
  <si>
    <t>на капітальний ремонт під'їзної дороги до с. Піщане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</si>
  <si>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</si>
  <si>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</si>
  <si>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</si>
  <si>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</si>
  <si>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</si>
  <si>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</si>
  <si>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</si>
  <si>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</si>
  <si>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</si>
  <si>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</si>
  <si>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</si>
  <si>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</si>
  <si>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</si>
  <si>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</si>
  <si>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</si>
  <si>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</si>
  <si>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</si>
  <si>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</si>
  <si>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</si>
  <si>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</si>
  <si>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сільського бюджету с. Нижня Сироватка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</si>
  <si>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</si>
  <si>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</si>
  <si>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</si>
  <si>
    <t>41051400</t>
  </si>
  <si>
    <t>На забезпечення якісної, сучасної та доступної загальної середньої освіти "Нова українська школа"</t>
  </si>
  <si>
    <t>на закупівлю сучасних меблів для початкових класів нової української школи</t>
  </si>
  <si>
    <t>на закупівлю музичних інструментів, комп'ютерного обладнання, відповідного мультимедійного контенту для початкових класів нової української школи</t>
  </si>
  <si>
    <t>на закупівлю дидактичних матеріалів для учнів початкових класів, що навчаються за новими методиками відповідно до Концепції "Нова українська школа"</t>
  </si>
  <si>
    <t>Заступник директора департаменту фінансів, економіки та інвестицій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</si>
  <si>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</si>
  <si>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 них:</t>
  </si>
  <si>
    <t>по закладах дошкільної освіти</t>
  </si>
  <si>
    <t>по закладах професійно-технічної освіти</t>
  </si>
  <si>
    <t>Головному управлінню національної поліції в Сумській області для Сумського відділу поліції                     (м. Суми) ГУНП України в Сумській області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</si>
  <si>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</si>
  <si>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</si>
  <si>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на оплату за проведення (надання) корекційно-розвиткових занять (послуг) в інклюзивних групах закладів дошкільної освіти</t>
  </si>
  <si>
    <t>на придбання спеціальних засобів корекції психологічного розвитку у спеціальних групах</t>
  </si>
  <si>
    <t>Код бюджету/код доходыв та (або) КПКВ</t>
  </si>
  <si>
    <t xml:space="preserve">дошкільному навчальному закладу (ясла-садок) Національної поліції України </t>
  </si>
  <si>
    <t>до рішення виконавчого комітету</t>
  </si>
  <si>
    <t xml:space="preserve">                    Додаток 5</t>
  </si>
  <si>
    <t>Л.І. Співакова</t>
  </si>
  <si>
    <t>від 09.04.2019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</si>
</sst>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7" fillId="0" borderId="0" xfId="0" applyFont="1"/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Fill="1" applyAlignment="1">
      <alignment vertical="center"/>
    </xf>
    <xf numFmtId="4" fontId="13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4" fillId="0" borderId="0" xfId="0" applyFont="1" applyBorder="1" applyAlignment="1"/>
    <xf numFmtId="0" fontId="24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1" fillId="2" borderId="0" xfId="0" applyFont="1" applyFill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11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11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textRotation="180"/>
    </xf>
    <xf numFmtId="0" fontId="21" fillId="0" borderId="0" xfId="0" applyFont="1" applyBorder="1" applyAlignment="1">
      <alignment vertical="center"/>
    </xf>
    <xf numFmtId="0" fontId="26" fillId="0" borderId="0" xfId="0" applyFont="1" applyFill="1"/>
    <xf numFmtId="0" fontId="27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180"/>
    </xf>
    <xf numFmtId="0" fontId="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180"/>
    </xf>
    <xf numFmtId="0" fontId="18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180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2"/>
  <sheetViews>
    <sheetView tabSelected="1" view="pageBreakPreview" zoomScale="40" zoomScaleNormal="55" zoomScaleSheetLayoutView="40" zoomScalePageLayoutView="44" workbookViewId="0">
      <selection activeCell="H5" sqref="H5:J5"/>
    </sheetView>
  </sheetViews>
  <sheetFormatPr defaultRowHeight="18.75" x14ac:dyDescent="0.3"/>
  <cols>
    <col min="1" max="1" width="27.140625" style="2" customWidth="1"/>
    <col min="2" max="2" width="56.42578125" style="2" customWidth="1"/>
    <col min="3" max="3" width="45.42578125" style="2" customWidth="1"/>
    <col min="4" max="4" width="40.140625" style="2" customWidth="1"/>
    <col min="5" max="5" width="91.28515625" style="3" customWidth="1"/>
    <col min="6" max="6" width="48.28515625" style="3" customWidth="1"/>
    <col min="7" max="7" width="88.28515625" style="3" customWidth="1"/>
    <col min="8" max="8" width="68.7109375" style="3" customWidth="1"/>
    <col min="9" max="9" width="48.7109375" style="3" customWidth="1"/>
    <col min="10" max="10" width="44" style="3" customWidth="1"/>
    <col min="11" max="11" width="19.28515625" style="3" customWidth="1"/>
    <col min="12" max="12" width="38.28515625" style="3" customWidth="1"/>
    <col min="13" max="13" width="39.28515625" style="3" customWidth="1"/>
    <col min="14" max="14" width="30.85546875" style="3" customWidth="1"/>
    <col min="15" max="15" width="33.28515625" style="3" customWidth="1"/>
    <col min="16" max="16" width="38.42578125" style="3" customWidth="1"/>
    <col min="17" max="17" width="38.85546875" style="3" customWidth="1"/>
    <col min="18" max="19" width="33.42578125" style="3" customWidth="1"/>
    <col min="20" max="21" width="33.42578125" style="72" customWidth="1"/>
    <col min="22" max="25" width="33.42578125" style="3" customWidth="1"/>
    <col min="26" max="26" width="17.7109375" style="78" customWidth="1"/>
    <col min="27" max="27" width="66.140625" style="3" customWidth="1"/>
    <col min="28" max="28" width="60.85546875" style="3" customWidth="1"/>
    <col min="29" max="29" width="65" style="3" customWidth="1"/>
    <col min="30" max="30" width="102.5703125" style="3" customWidth="1"/>
    <col min="31" max="31" width="58.7109375" style="3" customWidth="1"/>
    <col min="32" max="32" width="59.28515625" style="3" customWidth="1"/>
    <col min="33" max="33" width="45.85546875" style="51" customWidth="1"/>
    <col min="34" max="34" width="17.7109375" style="78" customWidth="1"/>
    <col min="35" max="35" width="33.28515625" style="51" customWidth="1"/>
    <col min="36" max="36" width="56.140625" style="3" customWidth="1"/>
    <col min="37" max="37" width="35.42578125" style="3" customWidth="1"/>
    <col min="38" max="38" width="52.28515625" style="3" customWidth="1"/>
    <col min="39" max="39" width="34" style="3" customWidth="1"/>
    <col min="40" max="40" width="38" style="3" customWidth="1"/>
    <col min="41" max="41" width="31.5703125" style="3" customWidth="1"/>
    <col min="42" max="42" width="35.7109375" style="3" customWidth="1"/>
    <col min="43" max="43" width="37.28515625" style="3" customWidth="1"/>
    <col min="44" max="44" width="37.85546875" style="3" customWidth="1"/>
    <col min="45" max="45" width="41.7109375" style="3" customWidth="1"/>
    <col min="46" max="46" width="31.28515625" style="4" customWidth="1"/>
    <col min="47" max="47" width="17.7109375" style="78" customWidth="1"/>
    <col min="48" max="48" width="44.85546875" style="4" customWidth="1"/>
    <col min="49" max="49" width="39.28515625" style="4" customWidth="1"/>
    <col min="50" max="50" width="40.42578125" style="4" customWidth="1"/>
    <col min="51" max="51" width="44.42578125" style="4" customWidth="1"/>
    <col min="52" max="52" width="49.85546875" style="2" customWidth="1"/>
    <col min="53" max="53" width="45.5703125" style="3" customWidth="1"/>
    <col min="54" max="54" width="29.85546875" style="3" customWidth="1"/>
    <col min="55" max="55" width="41.7109375" style="3" customWidth="1"/>
    <col min="56" max="56" width="38.5703125" style="3" customWidth="1"/>
    <col min="57" max="57" width="39.140625" style="3" customWidth="1"/>
    <col min="58" max="58" width="47" style="3" customWidth="1"/>
    <col min="59" max="59" width="17.7109375" style="78" customWidth="1"/>
    <col min="60" max="60" width="49.28515625" style="2" customWidth="1"/>
    <col min="61" max="61" width="58.5703125" style="2" customWidth="1"/>
    <col min="62" max="62" width="51.5703125" style="2" customWidth="1"/>
    <col min="63" max="63" width="39" style="5" customWidth="1"/>
    <col min="64" max="64" width="42.7109375" style="2" customWidth="1"/>
    <col min="65" max="65" width="44.28515625" style="2" customWidth="1"/>
    <col min="66" max="66" width="42" style="2" customWidth="1"/>
    <col min="67" max="67" width="43.85546875" style="2" customWidth="1"/>
    <col min="68" max="68" width="39" style="5" customWidth="1"/>
    <col min="69" max="69" width="31.5703125" style="5" customWidth="1"/>
    <col min="70" max="70" width="30.7109375" style="5" customWidth="1"/>
    <col min="71" max="71" width="17.7109375" style="78" customWidth="1"/>
    <col min="72" max="74" width="9.140625" style="2"/>
  </cols>
  <sheetData>
    <row r="1" spans="1:71" ht="39" customHeight="1" x14ac:dyDescent="0.55000000000000004">
      <c r="H1" s="83" t="s">
        <v>102</v>
      </c>
      <c r="I1" s="83"/>
      <c r="J1" s="83"/>
      <c r="K1" s="80"/>
      <c r="M1" s="10"/>
      <c r="N1" s="10"/>
      <c r="O1" s="10"/>
      <c r="P1" s="10"/>
      <c r="Z1" s="70"/>
      <c r="AH1" s="70"/>
      <c r="AU1" s="70"/>
      <c r="BG1" s="70"/>
      <c r="BL1" s="10"/>
      <c r="BM1" s="10"/>
      <c r="BN1" s="10"/>
      <c r="BO1" s="10"/>
      <c r="BP1" s="11"/>
      <c r="BQ1" s="10"/>
      <c r="BR1" s="10"/>
      <c r="BS1" s="70"/>
    </row>
    <row r="2" spans="1:71" ht="39" customHeight="1" x14ac:dyDescent="0.55000000000000004">
      <c r="H2" s="83" t="s">
        <v>101</v>
      </c>
      <c r="I2" s="83"/>
      <c r="J2" s="83"/>
      <c r="K2" s="80"/>
      <c r="M2" s="10"/>
      <c r="N2" s="10"/>
      <c r="O2" s="10"/>
      <c r="P2" s="10"/>
      <c r="Z2" s="70"/>
      <c r="AH2" s="70"/>
      <c r="AU2" s="70"/>
      <c r="BG2" s="70"/>
      <c r="BL2" s="10"/>
      <c r="BM2" s="10"/>
      <c r="BN2" s="10"/>
      <c r="BO2" s="10"/>
      <c r="BP2" s="11"/>
      <c r="BQ2" s="10"/>
      <c r="BR2" s="10"/>
      <c r="BS2" s="70"/>
    </row>
    <row r="3" spans="1:71" ht="39" customHeight="1" x14ac:dyDescent="0.55000000000000004">
      <c r="H3" s="83" t="s">
        <v>104</v>
      </c>
      <c r="I3" s="83"/>
      <c r="J3" s="83"/>
      <c r="K3" s="80"/>
      <c r="M3" s="64"/>
      <c r="N3" s="64"/>
      <c r="O3" s="10"/>
      <c r="P3" s="10"/>
      <c r="Z3" s="70"/>
      <c r="AH3" s="70"/>
      <c r="AU3" s="70"/>
      <c r="BG3" s="70"/>
      <c r="BL3" s="10"/>
      <c r="BM3" s="10"/>
      <c r="BN3" s="10"/>
      <c r="BO3" s="10"/>
      <c r="BP3" s="11"/>
      <c r="BQ3" s="10"/>
      <c r="BR3" s="10"/>
      <c r="BS3" s="70"/>
    </row>
    <row r="4" spans="1:71" ht="39" customHeight="1" x14ac:dyDescent="0.55000000000000004">
      <c r="H4" s="83"/>
      <c r="I4" s="83"/>
      <c r="J4" s="83"/>
      <c r="K4" s="80"/>
      <c r="M4" s="64"/>
      <c r="N4" s="64"/>
      <c r="O4" s="10"/>
      <c r="P4" s="10"/>
      <c r="Z4" s="70"/>
      <c r="AH4" s="70"/>
      <c r="AU4" s="70"/>
      <c r="BG4" s="70"/>
      <c r="BL4" s="10"/>
      <c r="BM4" s="10"/>
      <c r="BN4" s="10"/>
      <c r="BO4" s="10"/>
      <c r="BP4" s="11"/>
      <c r="BQ4" s="10"/>
      <c r="BR4" s="10"/>
      <c r="BS4" s="70"/>
    </row>
    <row r="5" spans="1:71" ht="39" customHeight="1" x14ac:dyDescent="0.55000000000000004">
      <c r="H5" s="83"/>
      <c r="I5" s="83"/>
      <c r="J5" s="83"/>
      <c r="K5" s="80"/>
      <c r="M5" s="64"/>
      <c r="N5" s="64"/>
      <c r="O5" s="10"/>
      <c r="P5" s="10"/>
      <c r="Z5" s="70"/>
      <c r="AH5" s="70"/>
      <c r="AU5" s="70"/>
      <c r="BG5" s="70"/>
      <c r="BL5" s="10"/>
      <c r="BM5" s="10"/>
      <c r="BN5" s="10"/>
      <c r="BO5" s="10"/>
      <c r="BP5" s="11"/>
      <c r="BQ5" s="10"/>
      <c r="BR5" s="10"/>
      <c r="BS5" s="70"/>
    </row>
    <row r="6" spans="1:71" s="2" customFormat="1" ht="33.75" customHeight="1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2"/>
      <c r="U6" s="72"/>
      <c r="V6" s="3"/>
      <c r="W6" s="3"/>
      <c r="X6" s="3"/>
      <c r="Y6" s="3"/>
      <c r="Z6" s="70"/>
      <c r="AA6" s="3"/>
      <c r="AB6" s="3"/>
      <c r="AC6" s="3"/>
      <c r="AD6" s="3"/>
      <c r="AE6" s="3"/>
      <c r="AF6" s="3"/>
      <c r="AG6" s="51"/>
      <c r="AH6" s="70"/>
      <c r="AI6" s="51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  <c r="AU6" s="70"/>
      <c r="AV6" s="4"/>
      <c r="AW6" s="4"/>
      <c r="AX6" s="4"/>
      <c r="AY6" s="4"/>
      <c r="BA6" s="3"/>
      <c r="BB6" s="3"/>
      <c r="BC6" s="3"/>
      <c r="BD6" s="3"/>
      <c r="BE6" s="3"/>
      <c r="BF6" s="3"/>
      <c r="BG6" s="70"/>
      <c r="BK6" s="5"/>
      <c r="BM6" s="6"/>
      <c r="BN6" s="6"/>
      <c r="BO6" s="6"/>
      <c r="BP6" s="12"/>
      <c r="BQ6" s="6"/>
      <c r="BR6" s="6"/>
      <c r="BS6" s="70"/>
    </row>
    <row r="7" spans="1:71" s="38" customFormat="1" ht="67.5" customHeight="1" x14ac:dyDescent="0.8">
      <c r="A7" s="84" t="s">
        <v>7</v>
      </c>
      <c r="B7" s="84"/>
      <c r="C7" s="84"/>
      <c r="D7" s="84"/>
      <c r="E7" s="84"/>
      <c r="F7" s="84"/>
      <c r="G7" s="84"/>
      <c r="H7" s="84"/>
      <c r="I7" s="37"/>
      <c r="J7" s="37"/>
      <c r="K7" s="71"/>
      <c r="L7" s="37"/>
      <c r="M7" s="37"/>
      <c r="N7" s="37"/>
      <c r="O7" s="37"/>
      <c r="P7" s="37"/>
      <c r="Q7" s="37"/>
      <c r="R7" s="37"/>
      <c r="S7" s="37"/>
      <c r="T7" s="73"/>
      <c r="U7" s="73"/>
      <c r="V7" s="37"/>
      <c r="W7" s="37"/>
      <c r="X7" s="37"/>
      <c r="Y7" s="37"/>
      <c r="Z7" s="70"/>
      <c r="AA7" s="37"/>
      <c r="AB7" s="37"/>
      <c r="AC7" s="37"/>
      <c r="AD7" s="37"/>
      <c r="AE7" s="37"/>
      <c r="AF7" s="37"/>
      <c r="AG7" s="52"/>
      <c r="AH7" s="70"/>
      <c r="AI7" s="52"/>
      <c r="AJ7" s="37"/>
      <c r="AK7" s="37"/>
      <c r="AL7" s="37"/>
      <c r="AM7" s="37"/>
      <c r="AN7" s="37"/>
      <c r="AO7" s="37"/>
      <c r="AP7" s="37"/>
      <c r="AQ7" s="37"/>
      <c r="AR7" s="39"/>
      <c r="AS7" s="37"/>
      <c r="AT7" s="37"/>
      <c r="AU7" s="70"/>
      <c r="AV7" s="39"/>
      <c r="AW7" s="39"/>
      <c r="AX7" s="39"/>
      <c r="AY7" s="37"/>
      <c r="AZ7" s="37"/>
      <c r="BA7" s="39"/>
      <c r="BB7" s="39"/>
      <c r="BC7" s="39"/>
      <c r="BD7" s="39"/>
      <c r="BE7" s="39"/>
      <c r="BF7" s="39"/>
      <c r="BG7" s="70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70"/>
    </row>
    <row r="8" spans="1:71" s="2" customFormat="1" ht="27.75" customHeight="1" x14ac:dyDescent="0.55000000000000004">
      <c r="A8" s="1"/>
      <c r="E8" s="3"/>
      <c r="F8" s="3"/>
      <c r="G8" s="3"/>
      <c r="J8" s="58" t="s">
        <v>8</v>
      </c>
      <c r="K8" s="79"/>
      <c r="L8" s="3"/>
      <c r="M8" s="3"/>
      <c r="N8" s="3"/>
      <c r="O8" s="3"/>
      <c r="P8" s="3"/>
      <c r="Q8" s="3"/>
      <c r="R8" s="3"/>
      <c r="S8" s="3"/>
      <c r="T8" s="72"/>
      <c r="U8" s="72"/>
      <c r="V8" s="3"/>
      <c r="W8" s="3"/>
      <c r="X8" s="3"/>
      <c r="Y8" s="3"/>
      <c r="Z8" s="70"/>
      <c r="AA8" s="3"/>
      <c r="AB8" s="3"/>
      <c r="AC8" s="3"/>
      <c r="AD8" s="3"/>
      <c r="AE8" s="3"/>
      <c r="AF8" s="3"/>
      <c r="AG8" s="51"/>
      <c r="AH8" s="70"/>
      <c r="AI8" s="51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70"/>
      <c r="AV8" s="4"/>
      <c r="AW8" s="4"/>
      <c r="AX8" s="4"/>
      <c r="AY8" s="4"/>
      <c r="BA8" s="3"/>
      <c r="BB8" s="3"/>
      <c r="BC8" s="3"/>
      <c r="BD8" s="3"/>
      <c r="BE8" s="3"/>
      <c r="BF8" s="3"/>
      <c r="BG8" s="70"/>
      <c r="BK8" s="5"/>
      <c r="BP8" s="5"/>
      <c r="BQ8" s="5"/>
      <c r="BR8" s="9"/>
      <c r="BS8" s="70"/>
    </row>
    <row r="9" spans="1:71" s="36" customFormat="1" ht="51" customHeight="1" x14ac:dyDescent="0.4">
      <c r="A9" s="85" t="s">
        <v>99</v>
      </c>
      <c r="B9" s="85" t="s">
        <v>0</v>
      </c>
      <c r="C9" s="88" t="s">
        <v>1</v>
      </c>
      <c r="D9" s="88"/>
      <c r="E9" s="88"/>
      <c r="F9" s="88"/>
      <c r="G9" s="88"/>
      <c r="H9" s="88"/>
      <c r="I9" s="88"/>
      <c r="J9" s="88"/>
      <c r="K9" s="89">
        <v>30</v>
      </c>
      <c r="L9" s="90" t="s">
        <v>1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91">
        <v>31</v>
      </c>
      <c r="AA9" s="109" t="s">
        <v>1</v>
      </c>
      <c r="AB9" s="109"/>
      <c r="AC9" s="109"/>
      <c r="AD9" s="109"/>
      <c r="AE9" s="109"/>
      <c r="AF9" s="109"/>
      <c r="AG9" s="90"/>
      <c r="AH9" s="91">
        <v>32</v>
      </c>
      <c r="AI9" s="150" t="s">
        <v>1</v>
      </c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90"/>
      <c r="AU9" s="91">
        <v>33</v>
      </c>
      <c r="AV9" s="109" t="s">
        <v>1</v>
      </c>
      <c r="AW9" s="109"/>
      <c r="AX9" s="90"/>
      <c r="AY9" s="122" t="s">
        <v>34</v>
      </c>
      <c r="AZ9" s="123" t="s">
        <v>17</v>
      </c>
      <c r="BA9" s="124"/>
      <c r="BB9" s="124"/>
      <c r="BC9" s="124"/>
      <c r="BD9" s="124"/>
      <c r="BE9" s="124"/>
      <c r="BF9" s="124"/>
      <c r="BG9" s="91">
        <v>34</v>
      </c>
      <c r="BH9" s="124" t="s">
        <v>17</v>
      </c>
      <c r="BI9" s="124"/>
      <c r="BJ9" s="124"/>
      <c r="BK9" s="124"/>
      <c r="BL9" s="124"/>
      <c r="BM9" s="124"/>
      <c r="BN9" s="124"/>
      <c r="BO9" s="124"/>
      <c r="BP9" s="124"/>
      <c r="BQ9" s="124"/>
      <c r="BR9" s="125"/>
      <c r="BS9" s="91">
        <v>35</v>
      </c>
    </row>
    <row r="10" spans="1:71" s="36" customFormat="1" ht="60.75" customHeight="1" x14ac:dyDescent="0.4">
      <c r="A10" s="86"/>
      <c r="B10" s="86"/>
      <c r="C10" s="92" t="s">
        <v>81</v>
      </c>
      <c r="D10" s="92"/>
      <c r="E10" s="92" t="s">
        <v>82</v>
      </c>
      <c r="F10" s="92"/>
      <c r="G10" s="92"/>
      <c r="H10" s="92"/>
      <c r="I10" s="92"/>
      <c r="J10" s="92"/>
      <c r="K10" s="89"/>
      <c r="L10" s="93" t="s">
        <v>11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1"/>
      <c r="AA10" s="110" t="s">
        <v>11</v>
      </c>
      <c r="AB10" s="110"/>
      <c r="AC10" s="110"/>
      <c r="AD10" s="110"/>
      <c r="AE10" s="110"/>
      <c r="AF10" s="110"/>
      <c r="AG10" s="93"/>
      <c r="AH10" s="91"/>
      <c r="AI10" s="151" t="s">
        <v>11</v>
      </c>
      <c r="AJ10" s="110"/>
      <c r="AK10" s="110"/>
      <c r="AL10" s="110"/>
      <c r="AM10" s="110"/>
      <c r="AN10" s="110"/>
      <c r="AO10" s="110"/>
      <c r="AP10" s="110"/>
      <c r="AQ10" s="110"/>
      <c r="AR10" s="110"/>
      <c r="AS10" s="93"/>
      <c r="AT10" s="111" t="s">
        <v>52</v>
      </c>
      <c r="AU10" s="91"/>
      <c r="AV10" s="95" t="s">
        <v>14</v>
      </c>
      <c r="AW10" s="96"/>
      <c r="AX10" s="97" t="s">
        <v>58</v>
      </c>
      <c r="AY10" s="122"/>
      <c r="AZ10" s="100" t="s">
        <v>6</v>
      </c>
      <c r="BA10" s="103" t="s">
        <v>11</v>
      </c>
      <c r="BB10" s="104"/>
      <c r="BC10" s="104"/>
      <c r="BD10" s="104"/>
      <c r="BE10" s="104"/>
      <c r="BF10" s="104"/>
      <c r="BG10" s="91"/>
      <c r="BH10" s="104" t="s">
        <v>11</v>
      </c>
      <c r="BI10" s="104"/>
      <c r="BJ10" s="104"/>
      <c r="BK10" s="126"/>
      <c r="BL10" s="103" t="s">
        <v>14</v>
      </c>
      <c r="BM10" s="104"/>
      <c r="BN10" s="104"/>
      <c r="BO10" s="104"/>
      <c r="BP10" s="104"/>
      <c r="BQ10" s="112" t="s">
        <v>33</v>
      </c>
      <c r="BR10" s="113" t="s">
        <v>34</v>
      </c>
      <c r="BS10" s="91"/>
    </row>
    <row r="11" spans="1:71" s="36" customFormat="1" ht="53.25" customHeight="1" x14ac:dyDescent="0.4">
      <c r="A11" s="86"/>
      <c r="B11" s="86"/>
      <c r="C11" s="116" t="s">
        <v>25</v>
      </c>
      <c r="D11" s="116"/>
      <c r="E11" s="117" t="s">
        <v>18</v>
      </c>
      <c r="F11" s="117"/>
      <c r="G11" s="117"/>
      <c r="H11" s="117"/>
      <c r="I11" s="117"/>
      <c r="J11" s="117"/>
      <c r="K11" s="89"/>
      <c r="L11" s="95" t="s">
        <v>18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1"/>
      <c r="AA11" s="118" t="s">
        <v>18</v>
      </c>
      <c r="AB11" s="118"/>
      <c r="AC11" s="118"/>
      <c r="AD11" s="118"/>
      <c r="AE11" s="118"/>
      <c r="AF11" s="118"/>
      <c r="AG11" s="119"/>
      <c r="AH11" s="91"/>
      <c r="AI11" s="152" t="s">
        <v>22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95"/>
      <c r="AT11" s="111"/>
      <c r="AU11" s="91"/>
      <c r="AV11" s="158" t="s">
        <v>18</v>
      </c>
      <c r="AW11" s="94"/>
      <c r="AX11" s="98"/>
      <c r="AY11" s="122"/>
      <c r="AZ11" s="101"/>
      <c r="BA11" s="105"/>
      <c r="BB11" s="106"/>
      <c r="BC11" s="106"/>
      <c r="BD11" s="106"/>
      <c r="BE11" s="106"/>
      <c r="BF11" s="106"/>
      <c r="BG11" s="91"/>
      <c r="BH11" s="106"/>
      <c r="BI11" s="106"/>
      <c r="BJ11" s="106"/>
      <c r="BK11" s="127"/>
      <c r="BL11" s="105"/>
      <c r="BM11" s="106"/>
      <c r="BN11" s="106"/>
      <c r="BO11" s="106"/>
      <c r="BP11" s="106"/>
      <c r="BQ11" s="112"/>
      <c r="BR11" s="114"/>
      <c r="BS11" s="91"/>
    </row>
    <row r="12" spans="1:71" s="36" customFormat="1" ht="75" customHeight="1" x14ac:dyDescent="0.4">
      <c r="A12" s="86"/>
      <c r="B12" s="86"/>
      <c r="C12" s="116"/>
      <c r="D12" s="116"/>
      <c r="E12" s="117"/>
      <c r="F12" s="117"/>
      <c r="G12" s="117"/>
      <c r="H12" s="117"/>
      <c r="I12" s="117"/>
      <c r="J12" s="117"/>
      <c r="K12" s="89"/>
      <c r="L12" s="95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1"/>
      <c r="AA12" s="120"/>
      <c r="AB12" s="120"/>
      <c r="AC12" s="120"/>
      <c r="AD12" s="120"/>
      <c r="AE12" s="120"/>
      <c r="AF12" s="120"/>
      <c r="AG12" s="121"/>
      <c r="AH12" s="91"/>
      <c r="AI12" s="96" t="s">
        <v>23</v>
      </c>
      <c r="AJ12" s="96"/>
      <c r="AK12" s="96"/>
      <c r="AL12" s="96"/>
      <c r="AM12" s="96"/>
      <c r="AN12" s="96"/>
      <c r="AO12" s="96"/>
      <c r="AP12" s="96"/>
      <c r="AQ12" s="96"/>
      <c r="AR12" s="96"/>
      <c r="AS12" s="82" t="s">
        <v>36</v>
      </c>
      <c r="AT12" s="111"/>
      <c r="AU12" s="91"/>
      <c r="AV12" s="158"/>
      <c r="AW12" s="94"/>
      <c r="AX12" s="98"/>
      <c r="AY12" s="122"/>
      <c r="AZ12" s="102"/>
      <c r="BA12" s="107"/>
      <c r="BB12" s="108"/>
      <c r="BC12" s="108"/>
      <c r="BD12" s="108"/>
      <c r="BE12" s="108"/>
      <c r="BF12" s="108"/>
      <c r="BG12" s="91"/>
      <c r="BH12" s="108"/>
      <c r="BI12" s="108"/>
      <c r="BJ12" s="108"/>
      <c r="BK12" s="128"/>
      <c r="BL12" s="107"/>
      <c r="BM12" s="108"/>
      <c r="BN12" s="108"/>
      <c r="BO12" s="108"/>
      <c r="BP12" s="108"/>
      <c r="BQ12" s="112"/>
      <c r="BR12" s="114"/>
      <c r="BS12" s="91"/>
    </row>
    <row r="13" spans="1:71" s="17" customFormat="1" ht="42.75" customHeight="1" x14ac:dyDescent="0.4">
      <c r="A13" s="86"/>
      <c r="B13" s="86"/>
      <c r="C13" s="112" t="s">
        <v>66</v>
      </c>
      <c r="D13" s="94" t="s">
        <v>12</v>
      </c>
      <c r="E13" s="122" t="s">
        <v>67</v>
      </c>
      <c r="F13" s="122" t="s">
        <v>68</v>
      </c>
      <c r="G13" s="122" t="s">
        <v>69</v>
      </c>
      <c r="H13" s="122" t="s">
        <v>70</v>
      </c>
      <c r="I13" s="122" t="s">
        <v>71</v>
      </c>
      <c r="J13" s="94" t="s">
        <v>12</v>
      </c>
      <c r="K13" s="89"/>
      <c r="L13" s="129" t="s">
        <v>72</v>
      </c>
      <c r="M13" s="94" t="s">
        <v>12</v>
      </c>
      <c r="N13" s="94"/>
      <c r="O13" s="122" t="s">
        <v>73</v>
      </c>
      <c r="P13" s="130" t="s">
        <v>12</v>
      </c>
      <c r="Q13" s="131"/>
      <c r="R13" s="131"/>
      <c r="S13" s="131"/>
      <c r="T13" s="131"/>
      <c r="U13" s="132"/>
      <c r="V13" s="122" t="s">
        <v>85</v>
      </c>
      <c r="W13" s="94" t="s">
        <v>12</v>
      </c>
      <c r="X13" s="94"/>
      <c r="Y13" s="94"/>
      <c r="Z13" s="91"/>
      <c r="AA13" s="122" t="s">
        <v>74</v>
      </c>
      <c r="AB13" s="94" t="s">
        <v>12</v>
      </c>
      <c r="AC13" s="94"/>
      <c r="AD13" s="94"/>
      <c r="AE13" s="94"/>
      <c r="AF13" s="122" t="s">
        <v>75</v>
      </c>
      <c r="AG13" s="138" t="s">
        <v>13</v>
      </c>
      <c r="AH13" s="91"/>
      <c r="AI13" s="122" t="s">
        <v>13</v>
      </c>
      <c r="AJ13" s="141" t="s">
        <v>12</v>
      </c>
      <c r="AK13" s="141"/>
      <c r="AL13" s="141"/>
      <c r="AM13" s="141"/>
      <c r="AN13" s="141"/>
      <c r="AO13" s="141"/>
      <c r="AP13" s="141"/>
      <c r="AQ13" s="141"/>
      <c r="AR13" s="141"/>
      <c r="AS13" s="122" t="s">
        <v>76</v>
      </c>
      <c r="AT13" s="111"/>
      <c r="AU13" s="91"/>
      <c r="AV13" s="129" t="s">
        <v>72</v>
      </c>
      <c r="AW13" s="94" t="s">
        <v>12</v>
      </c>
      <c r="AX13" s="98"/>
      <c r="AY13" s="122"/>
      <c r="AZ13" s="113" t="s">
        <v>9</v>
      </c>
      <c r="BA13" s="159" t="s">
        <v>77</v>
      </c>
      <c r="BB13" s="156" t="s">
        <v>12</v>
      </c>
      <c r="BC13" s="157"/>
      <c r="BD13" s="158"/>
      <c r="BE13" s="159" t="s">
        <v>78</v>
      </c>
      <c r="BF13" s="162" t="s">
        <v>79</v>
      </c>
      <c r="BG13" s="91"/>
      <c r="BH13" s="165" t="s">
        <v>10</v>
      </c>
      <c r="BI13" s="146" t="s">
        <v>12</v>
      </c>
      <c r="BJ13" s="148"/>
      <c r="BK13" s="113" t="s">
        <v>13</v>
      </c>
      <c r="BL13" s="113" t="s">
        <v>10</v>
      </c>
      <c r="BM13" s="146" t="s">
        <v>12</v>
      </c>
      <c r="BN13" s="147"/>
      <c r="BO13" s="148"/>
      <c r="BP13" s="155" t="s">
        <v>13</v>
      </c>
      <c r="BQ13" s="112"/>
      <c r="BR13" s="114"/>
      <c r="BS13" s="91"/>
    </row>
    <row r="14" spans="1:71" s="17" customFormat="1" ht="19.5" customHeight="1" x14ac:dyDescent="0.4">
      <c r="A14" s="86"/>
      <c r="B14" s="86"/>
      <c r="C14" s="112"/>
      <c r="D14" s="94"/>
      <c r="E14" s="122"/>
      <c r="F14" s="122"/>
      <c r="G14" s="122"/>
      <c r="H14" s="122"/>
      <c r="I14" s="122"/>
      <c r="J14" s="94"/>
      <c r="K14" s="89"/>
      <c r="L14" s="129"/>
      <c r="M14" s="94" t="s">
        <v>56</v>
      </c>
      <c r="N14" s="94" t="s">
        <v>57</v>
      </c>
      <c r="O14" s="122"/>
      <c r="P14" s="133"/>
      <c r="Q14" s="134"/>
      <c r="R14" s="134"/>
      <c r="S14" s="134"/>
      <c r="T14" s="134"/>
      <c r="U14" s="135"/>
      <c r="V14" s="122"/>
      <c r="W14" s="94"/>
      <c r="X14" s="94"/>
      <c r="Y14" s="94"/>
      <c r="Z14" s="91"/>
      <c r="AA14" s="122"/>
      <c r="AB14" s="94"/>
      <c r="AC14" s="94"/>
      <c r="AD14" s="94"/>
      <c r="AE14" s="94"/>
      <c r="AF14" s="122"/>
      <c r="AG14" s="139"/>
      <c r="AH14" s="91"/>
      <c r="AI14" s="122"/>
      <c r="AJ14" s="94" t="s">
        <v>26</v>
      </c>
      <c r="AK14" s="94" t="s">
        <v>27</v>
      </c>
      <c r="AL14" s="94" t="s">
        <v>28</v>
      </c>
      <c r="AM14" s="94" t="s">
        <v>29</v>
      </c>
      <c r="AN14" s="94" t="s">
        <v>30</v>
      </c>
      <c r="AO14" s="94" t="s">
        <v>31</v>
      </c>
      <c r="AP14" s="94" t="s">
        <v>24</v>
      </c>
      <c r="AQ14" s="94" t="s">
        <v>32</v>
      </c>
      <c r="AR14" s="94" t="s">
        <v>90</v>
      </c>
      <c r="AS14" s="122"/>
      <c r="AT14" s="111"/>
      <c r="AU14" s="91"/>
      <c r="AV14" s="129"/>
      <c r="AW14" s="94"/>
      <c r="AX14" s="98"/>
      <c r="AY14" s="122"/>
      <c r="AZ14" s="114"/>
      <c r="BA14" s="160"/>
      <c r="BB14" s="136" t="s">
        <v>63</v>
      </c>
      <c r="BC14" s="136" t="s">
        <v>100</v>
      </c>
      <c r="BD14" s="136" t="s">
        <v>94</v>
      </c>
      <c r="BE14" s="160"/>
      <c r="BF14" s="163"/>
      <c r="BG14" s="91"/>
      <c r="BH14" s="166"/>
      <c r="BI14" s="85" t="s">
        <v>51</v>
      </c>
      <c r="BJ14" s="85" t="s">
        <v>83</v>
      </c>
      <c r="BK14" s="114"/>
      <c r="BL14" s="114"/>
      <c r="BM14" s="85" t="s">
        <v>15</v>
      </c>
      <c r="BN14" s="85" t="s">
        <v>59</v>
      </c>
      <c r="BO14" s="85" t="s">
        <v>83</v>
      </c>
      <c r="BP14" s="155"/>
      <c r="BQ14" s="112"/>
      <c r="BR14" s="114"/>
      <c r="BS14" s="91"/>
    </row>
    <row r="15" spans="1:71" s="17" customFormat="1" ht="55.5" customHeight="1" x14ac:dyDescent="0.4">
      <c r="A15" s="86"/>
      <c r="B15" s="86"/>
      <c r="C15" s="112"/>
      <c r="D15" s="85" t="s">
        <v>80</v>
      </c>
      <c r="E15" s="122"/>
      <c r="F15" s="122"/>
      <c r="G15" s="122"/>
      <c r="H15" s="122"/>
      <c r="I15" s="122"/>
      <c r="J15" s="136" t="s">
        <v>19</v>
      </c>
      <c r="K15" s="89"/>
      <c r="L15" s="129"/>
      <c r="M15" s="94"/>
      <c r="N15" s="94"/>
      <c r="O15" s="122"/>
      <c r="P15" s="94" t="s">
        <v>95</v>
      </c>
      <c r="Q15" s="94" t="s">
        <v>96</v>
      </c>
      <c r="R15" s="94" t="s">
        <v>97</v>
      </c>
      <c r="S15" s="94" t="s">
        <v>98</v>
      </c>
      <c r="T15" s="143" t="s">
        <v>91</v>
      </c>
      <c r="U15" s="144"/>
      <c r="V15" s="122"/>
      <c r="W15" s="136" t="s">
        <v>88</v>
      </c>
      <c r="X15" s="136" t="s">
        <v>86</v>
      </c>
      <c r="Y15" s="136" t="s">
        <v>87</v>
      </c>
      <c r="Z15" s="91"/>
      <c r="AA15" s="122"/>
      <c r="AB15" s="94" t="s">
        <v>20</v>
      </c>
      <c r="AC15" s="94" t="s">
        <v>21</v>
      </c>
      <c r="AD15" s="94" t="s">
        <v>64</v>
      </c>
      <c r="AE15" s="94" t="s">
        <v>50</v>
      </c>
      <c r="AF15" s="122"/>
      <c r="AG15" s="139"/>
      <c r="AH15" s="91"/>
      <c r="AI15" s="122"/>
      <c r="AJ15" s="94"/>
      <c r="AK15" s="94"/>
      <c r="AL15" s="94"/>
      <c r="AM15" s="94"/>
      <c r="AN15" s="94"/>
      <c r="AO15" s="94"/>
      <c r="AP15" s="94"/>
      <c r="AQ15" s="94"/>
      <c r="AR15" s="94"/>
      <c r="AS15" s="122"/>
      <c r="AT15" s="111"/>
      <c r="AU15" s="91"/>
      <c r="AV15" s="129"/>
      <c r="AW15" s="136" t="s">
        <v>57</v>
      </c>
      <c r="AX15" s="98"/>
      <c r="AY15" s="122"/>
      <c r="AZ15" s="114"/>
      <c r="BA15" s="160"/>
      <c r="BB15" s="145"/>
      <c r="BC15" s="145"/>
      <c r="BD15" s="145"/>
      <c r="BE15" s="160"/>
      <c r="BF15" s="163"/>
      <c r="BG15" s="91"/>
      <c r="BH15" s="166"/>
      <c r="BI15" s="86"/>
      <c r="BJ15" s="86"/>
      <c r="BK15" s="114"/>
      <c r="BL15" s="114"/>
      <c r="BM15" s="86"/>
      <c r="BN15" s="86"/>
      <c r="BO15" s="86"/>
      <c r="BP15" s="155"/>
      <c r="BQ15" s="112"/>
      <c r="BR15" s="114"/>
      <c r="BS15" s="91"/>
    </row>
    <row r="16" spans="1:71" s="17" customFormat="1" ht="409.6" customHeight="1" x14ac:dyDescent="0.4">
      <c r="A16" s="87"/>
      <c r="B16" s="87"/>
      <c r="C16" s="112"/>
      <c r="D16" s="87"/>
      <c r="E16" s="122"/>
      <c r="F16" s="122"/>
      <c r="G16" s="122"/>
      <c r="H16" s="122"/>
      <c r="I16" s="122"/>
      <c r="J16" s="137"/>
      <c r="K16" s="89"/>
      <c r="L16" s="129"/>
      <c r="M16" s="94"/>
      <c r="N16" s="94"/>
      <c r="O16" s="122"/>
      <c r="P16" s="94"/>
      <c r="Q16" s="94"/>
      <c r="R16" s="94"/>
      <c r="S16" s="94"/>
      <c r="T16" s="74" t="s">
        <v>92</v>
      </c>
      <c r="U16" s="74" t="s">
        <v>93</v>
      </c>
      <c r="V16" s="122"/>
      <c r="W16" s="137"/>
      <c r="X16" s="137"/>
      <c r="Y16" s="137"/>
      <c r="Z16" s="91"/>
      <c r="AA16" s="122"/>
      <c r="AB16" s="94"/>
      <c r="AC16" s="94"/>
      <c r="AD16" s="94"/>
      <c r="AE16" s="94"/>
      <c r="AF16" s="122"/>
      <c r="AG16" s="140"/>
      <c r="AH16" s="91"/>
      <c r="AI16" s="122"/>
      <c r="AJ16" s="94"/>
      <c r="AK16" s="94"/>
      <c r="AL16" s="94"/>
      <c r="AM16" s="94"/>
      <c r="AN16" s="94"/>
      <c r="AO16" s="94"/>
      <c r="AP16" s="94"/>
      <c r="AQ16" s="94"/>
      <c r="AR16" s="94"/>
      <c r="AS16" s="122"/>
      <c r="AT16" s="111"/>
      <c r="AU16" s="91"/>
      <c r="AV16" s="129"/>
      <c r="AW16" s="137"/>
      <c r="AX16" s="99"/>
      <c r="AY16" s="122"/>
      <c r="AZ16" s="115"/>
      <c r="BA16" s="161"/>
      <c r="BB16" s="137"/>
      <c r="BC16" s="137"/>
      <c r="BD16" s="137"/>
      <c r="BE16" s="161"/>
      <c r="BF16" s="164"/>
      <c r="BG16" s="91"/>
      <c r="BH16" s="167"/>
      <c r="BI16" s="87"/>
      <c r="BJ16" s="87"/>
      <c r="BK16" s="115"/>
      <c r="BL16" s="115"/>
      <c r="BM16" s="87"/>
      <c r="BN16" s="87"/>
      <c r="BO16" s="87"/>
      <c r="BP16" s="155"/>
      <c r="BQ16" s="112"/>
      <c r="BR16" s="115"/>
      <c r="BS16" s="91"/>
    </row>
    <row r="17" spans="1:74" s="19" customFormat="1" ht="39" customHeight="1" x14ac:dyDescent="0.35">
      <c r="A17" s="18"/>
      <c r="B17" s="18"/>
      <c r="C17" s="50" t="s">
        <v>39</v>
      </c>
      <c r="D17" s="50"/>
      <c r="E17" s="50" t="s">
        <v>40</v>
      </c>
      <c r="F17" s="50" t="s">
        <v>41</v>
      </c>
      <c r="G17" s="50" t="s">
        <v>42</v>
      </c>
      <c r="H17" s="50" t="s">
        <v>43</v>
      </c>
      <c r="I17" s="50" t="s">
        <v>49</v>
      </c>
      <c r="J17" s="50"/>
      <c r="K17" s="89"/>
      <c r="L17" s="69" t="s">
        <v>65</v>
      </c>
      <c r="M17" s="50"/>
      <c r="N17" s="50"/>
      <c r="O17" s="50" t="s">
        <v>44</v>
      </c>
      <c r="P17" s="50"/>
      <c r="Q17" s="50"/>
      <c r="R17" s="50"/>
      <c r="S17" s="50"/>
      <c r="T17" s="75"/>
      <c r="U17" s="75"/>
      <c r="V17" s="50" t="s">
        <v>84</v>
      </c>
      <c r="W17" s="50"/>
      <c r="X17" s="50"/>
      <c r="Y17" s="50"/>
      <c r="Z17" s="91"/>
      <c r="AA17" s="50" t="s">
        <v>45</v>
      </c>
      <c r="AB17" s="50"/>
      <c r="AC17" s="50"/>
      <c r="AD17" s="50"/>
      <c r="AE17" s="50"/>
      <c r="AF17" s="50" t="s">
        <v>46</v>
      </c>
      <c r="AG17" s="53"/>
      <c r="AH17" s="91"/>
      <c r="AI17" s="50" t="s">
        <v>47</v>
      </c>
      <c r="AJ17" s="57"/>
      <c r="AK17" s="57"/>
      <c r="AL17" s="57"/>
      <c r="AM17" s="57"/>
      <c r="AN17" s="57"/>
      <c r="AO17" s="57"/>
      <c r="AP17" s="57"/>
      <c r="AQ17" s="57"/>
      <c r="AR17" s="53"/>
      <c r="AS17" s="50" t="s">
        <v>48</v>
      </c>
      <c r="AT17" s="65"/>
      <c r="AU17" s="91"/>
      <c r="AV17" s="67" t="s">
        <v>65</v>
      </c>
      <c r="AW17" s="50"/>
      <c r="AX17" s="50"/>
      <c r="AY17" s="50"/>
      <c r="AZ17" s="50" t="s">
        <v>37</v>
      </c>
      <c r="BA17" s="50" t="s">
        <v>55</v>
      </c>
      <c r="BB17" s="50"/>
      <c r="BC17" s="50"/>
      <c r="BD17" s="50"/>
      <c r="BE17" s="50" t="s">
        <v>54</v>
      </c>
      <c r="BF17" s="65" t="s">
        <v>53</v>
      </c>
      <c r="BG17" s="91"/>
      <c r="BH17" s="69" t="s">
        <v>38</v>
      </c>
      <c r="BI17" s="50"/>
      <c r="BJ17" s="50"/>
      <c r="BK17" s="50"/>
      <c r="BL17" s="50" t="s">
        <v>38</v>
      </c>
      <c r="BM17" s="50"/>
      <c r="BN17" s="50"/>
      <c r="BO17" s="50"/>
      <c r="BP17" s="50"/>
      <c r="BQ17" s="50"/>
      <c r="BR17" s="50"/>
      <c r="BS17" s="91"/>
    </row>
    <row r="18" spans="1:74" s="17" customFormat="1" ht="63.75" customHeight="1" x14ac:dyDescent="0.4">
      <c r="A18" s="63">
        <v>18201100000</v>
      </c>
      <c r="B18" s="20" t="s">
        <v>16</v>
      </c>
      <c r="C18" s="21">
        <f>3474230+D18</f>
        <v>3581630</v>
      </c>
      <c r="D18" s="21">
        <v>107400</v>
      </c>
      <c r="E18" s="22">
        <v>283223940</v>
      </c>
      <c r="F18" s="22">
        <v>352400</v>
      </c>
      <c r="G18" s="22">
        <v>339093600</v>
      </c>
      <c r="H18" s="22">
        <v>3600900</v>
      </c>
      <c r="I18" s="22">
        <v>1178720</v>
      </c>
      <c r="J18" s="22">
        <v>1178720</v>
      </c>
      <c r="K18" s="89"/>
      <c r="L18" s="42">
        <f>M18+N18</f>
        <v>774663</v>
      </c>
      <c r="M18" s="22">
        <v>152663</v>
      </c>
      <c r="N18" s="22">
        <v>622000</v>
      </c>
      <c r="O18" s="22">
        <f>P18+Q18+R18+S18</f>
        <v>1814729</v>
      </c>
      <c r="P18" s="22">
        <f>1033063-190117</f>
        <v>842946</v>
      </c>
      <c r="Q18" s="22">
        <f>134786+233926</f>
        <v>368712</v>
      </c>
      <c r="R18" s="22">
        <v>44000</v>
      </c>
      <c r="S18" s="22">
        <v>559071</v>
      </c>
      <c r="T18" s="29">
        <v>24000</v>
      </c>
      <c r="U18" s="29">
        <v>553071</v>
      </c>
      <c r="V18" s="22">
        <f>W18+X18+Y18</f>
        <v>4956663</v>
      </c>
      <c r="W18" s="22">
        <v>1264105</v>
      </c>
      <c r="X18" s="22">
        <v>2954121</v>
      </c>
      <c r="Y18" s="22">
        <v>738437</v>
      </c>
      <c r="Z18" s="91"/>
      <c r="AA18" s="22">
        <f>AB18+AC18+AD18+AE18</f>
        <v>16261030</v>
      </c>
      <c r="AB18" s="22">
        <v>10489630</v>
      </c>
      <c r="AC18" s="22">
        <v>4580500</v>
      </c>
      <c r="AD18" s="22">
        <v>400000</v>
      </c>
      <c r="AE18" s="22">
        <v>790900</v>
      </c>
      <c r="AF18" s="22">
        <f>1465420-9120</f>
        <v>1456300</v>
      </c>
      <c r="AG18" s="54">
        <f>E18+F18+G18+H18+I18+O18+AA18+AF18+V18+L18</f>
        <v>652712945</v>
      </c>
      <c r="AH18" s="91"/>
      <c r="AI18" s="23">
        <f>AQ18+AP18+AO18+AN18+AM18+AL18+AK18+AJ18+AR18</f>
        <v>5464220.6699999999</v>
      </c>
      <c r="AJ18" s="22">
        <f>61200+1000000</f>
        <v>1061200</v>
      </c>
      <c r="AK18" s="22">
        <f>19700+200000+144346.67</f>
        <v>364046.67000000004</v>
      </c>
      <c r="AL18" s="22">
        <v>317300</v>
      </c>
      <c r="AM18" s="22">
        <v>680</v>
      </c>
      <c r="AN18" s="22">
        <v>686000</v>
      </c>
      <c r="AO18" s="22">
        <v>215500</v>
      </c>
      <c r="AP18" s="22">
        <v>205040</v>
      </c>
      <c r="AQ18" s="22">
        <v>25600</v>
      </c>
      <c r="AR18" s="22">
        <v>2588854</v>
      </c>
      <c r="AS18" s="22">
        <v>310960</v>
      </c>
      <c r="AT18" s="41">
        <f>AI18+C18+AG18+AS18</f>
        <v>662069755.66999996</v>
      </c>
      <c r="AU18" s="91"/>
      <c r="AV18" s="42">
        <f>AW18</f>
        <v>3528000</v>
      </c>
      <c r="AW18" s="22">
        <v>3528000</v>
      </c>
      <c r="AX18" s="23">
        <f>AV18</f>
        <v>3528000</v>
      </c>
      <c r="AY18" s="23">
        <f>AT18+AX18</f>
        <v>665597755.66999996</v>
      </c>
      <c r="AZ18" s="21"/>
      <c r="BA18" s="22">
        <f>BB18+BC18</f>
        <v>0</v>
      </c>
      <c r="BB18" s="22"/>
      <c r="BC18" s="22"/>
      <c r="BD18" s="22"/>
      <c r="BE18" s="22"/>
      <c r="BF18" s="68"/>
      <c r="BG18" s="91"/>
      <c r="BH18" s="43">
        <f t="shared" ref="BH18:BH19" si="0">BI18</f>
        <v>0</v>
      </c>
      <c r="BI18" s="21"/>
      <c r="BJ18" s="21"/>
      <c r="BK18" s="24">
        <f>BH18+BF18+BE18+BA18</f>
        <v>0</v>
      </c>
      <c r="BL18" s="21">
        <f>BM18+BN18</f>
        <v>0</v>
      </c>
      <c r="BM18" s="21"/>
      <c r="BN18" s="21"/>
      <c r="BO18" s="21"/>
      <c r="BP18" s="24">
        <f>BL18</f>
        <v>0</v>
      </c>
      <c r="BQ18" s="24">
        <f>BK18+BP18</f>
        <v>0</v>
      </c>
      <c r="BR18" s="24">
        <f>BQ18+AZ18</f>
        <v>0</v>
      </c>
      <c r="BS18" s="91"/>
    </row>
    <row r="19" spans="1:74" s="60" customFormat="1" ht="50.25" customHeight="1" x14ac:dyDescent="0.4">
      <c r="A19" s="77"/>
      <c r="B19" s="59" t="s">
        <v>4</v>
      </c>
      <c r="C19" s="22"/>
      <c r="D19" s="22"/>
      <c r="E19" s="22"/>
      <c r="F19" s="22"/>
      <c r="G19" s="22"/>
      <c r="H19" s="22"/>
      <c r="I19" s="22"/>
      <c r="J19" s="22"/>
      <c r="K19" s="89"/>
      <c r="L19" s="42">
        <f t="shared" ref="L19:L24" si="1">M19+N19</f>
        <v>0</v>
      </c>
      <c r="M19" s="22"/>
      <c r="N19" s="22"/>
      <c r="O19" s="22"/>
      <c r="P19" s="22"/>
      <c r="Q19" s="22"/>
      <c r="R19" s="22"/>
      <c r="S19" s="22"/>
      <c r="T19" s="29"/>
      <c r="U19" s="29"/>
      <c r="V19" s="22"/>
      <c r="W19" s="22"/>
      <c r="X19" s="22"/>
      <c r="Y19" s="22"/>
      <c r="Z19" s="91"/>
      <c r="AA19" s="22">
        <f t="shared" ref="AA19:AA24" si="2">AB19+AC19+AD19+AE19</f>
        <v>0</v>
      </c>
      <c r="AB19" s="22"/>
      <c r="AC19" s="22"/>
      <c r="AD19" s="22"/>
      <c r="AE19" s="22"/>
      <c r="AF19" s="22"/>
      <c r="AG19" s="54">
        <f t="shared" ref="AG19:AG24" si="3">E19+F19+G19+H19+I19+O19+AA19+AF19+V19+L19</f>
        <v>0</v>
      </c>
      <c r="AH19" s="91"/>
      <c r="AI19" s="23">
        <f>AQ19+AP19+AO19+AN19+AM19+AL19+AK19+AJ19+AR19</f>
        <v>0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41">
        <f>AI19+C19+AG19+AS19</f>
        <v>0</v>
      </c>
      <c r="AU19" s="91"/>
      <c r="AV19" s="42">
        <f t="shared" ref="AV19:AV24" si="4">AW19</f>
        <v>0</v>
      </c>
      <c r="AW19" s="22"/>
      <c r="AX19" s="23">
        <f>AV19</f>
        <v>0</v>
      </c>
      <c r="AY19" s="23">
        <f>AT19+AX19</f>
        <v>0</v>
      </c>
      <c r="AZ19" s="22">
        <v>111090200</v>
      </c>
      <c r="BA19" s="22">
        <f>BB19+BC19+BD19</f>
        <v>556192</v>
      </c>
      <c r="BB19" s="22">
        <v>271850</v>
      </c>
      <c r="BC19" s="22">
        <v>46152</v>
      </c>
      <c r="BD19" s="22">
        <v>238190</v>
      </c>
      <c r="BE19" s="22"/>
      <c r="BF19" s="68"/>
      <c r="BG19" s="91"/>
      <c r="BH19" s="42">
        <f t="shared" si="0"/>
        <v>0</v>
      </c>
      <c r="BI19" s="22"/>
      <c r="BJ19" s="22"/>
      <c r="BK19" s="23">
        <f t="shared" ref="BK19:BK26" si="5">BH19+BF19+BE19+BA19</f>
        <v>556192</v>
      </c>
      <c r="BL19" s="22">
        <f t="shared" ref="BL19:BL24" si="6">BM19+BN19</f>
        <v>0</v>
      </c>
      <c r="BM19" s="22"/>
      <c r="BN19" s="22"/>
      <c r="BO19" s="22"/>
      <c r="BP19" s="23">
        <f>BL19</f>
        <v>0</v>
      </c>
      <c r="BQ19" s="23">
        <f t="shared" ref="BQ19:BQ26" si="7">BK19+BP19</f>
        <v>556192</v>
      </c>
      <c r="BR19" s="23">
        <f t="shared" ref="BR19:BR26" si="8">BQ19+AZ19</f>
        <v>111646392</v>
      </c>
      <c r="BS19" s="91"/>
    </row>
    <row r="20" spans="1:74" s="61" customFormat="1" ht="86.25" customHeight="1" x14ac:dyDescent="0.4">
      <c r="A20" s="77">
        <v>18100000000</v>
      </c>
      <c r="B20" s="59" t="s">
        <v>5</v>
      </c>
      <c r="C20" s="22"/>
      <c r="D20" s="22"/>
      <c r="E20" s="22"/>
      <c r="F20" s="22"/>
      <c r="G20" s="22"/>
      <c r="H20" s="22"/>
      <c r="I20" s="22"/>
      <c r="J20" s="22"/>
      <c r="K20" s="89"/>
      <c r="L20" s="42">
        <f t="shared" si="1"/>
        <v>0</v>
      </c>
      <c r="M20" s="22"/>
      <c r="N20" s="22"/>
      <c r="O20" s="22"/>
      <c r="P20" s="22"/>
      <c r="Q20" s="22"/>
      <c r="R20" s="22"/>
      <c r="S20" s="22"/>
      <c r="T20" s="29"/>
      <c r="U20" s="29"/>
      <c r="V20" s="22"/>
      <c r="W20" s="22"/>
      <c r="X20" s="22"/>
      <c r="Y20" s="22"/>
      <c r="Z20" s="91"/>
      <c r="AA20" s="22">
        <f t="shared" si="2"/>
        <v>0</v>
      </c>
      <c r="AB20" s="22"/>
      <c r="AC20" s="22"/>
      <c r="AD20" s="22"/>
      <c r="AE20" s="22"/>
      <c r="AF20" s="22"/>
      <c r="AG20" s="54">
        <f t="shared" si="3"/>
        <v>0</v>
      </c>
      <c r="AH20" s="91"/>
      <c r="AI20" s="23">
        <f>AQ20+AP20+AO20+AN20+AM20+AL20+AK20+AJ20+AR20</f>
        <v>0</v>
      </c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41">
        <f>AI20+C20+AG20+AS20</f>
        <v>0</v>
      </c>
      <c r="AU20" s="91"/>
      <c r="AV20" s="42">
        <f t="shared" si="4"/>
        <v>0</v>
      </c>
      <c r="AW20" s="22"/>
      <c r="AX20" s="23">
        <f>AV20</f>
        <v>0</v>
      </c>
      <c r="AY20" s="23">
        <f>AT20+AX20</f>
        <v>0</v>
      </c>
      <c r="AZ20" s="22"/>
      <c r="BA20" s="22">
        <f t="shared" ref="BA20:BA26" si="9">BB20+BC20</f>
        <v>0</v>
      </c>
      <c r="BB20" s="22"/>
      <c r="BC20" s="22"/>
      <c r="BD20" s="22"/>
      <c r="BE20" s="22"/>
      <c r="BF20" s="68"/>
      <c r="BG20" s="91"/>
      <c r="BH20" s="42">
        <f>BI20+BJ20</f>
        <v>905000</v>
      </c>
      <c r="BI20" s="22">
        <v>664000</v>
      </c>
      <c r="BJ20" s="22">
        <v>241000</v>
      </c>
      <c r="BK20" s="23">
        <f t="shared" si="5"/>
        <v>905000</v>
      </c>
      <c r="BL20" s="22">
        <f>BM20+BN20+BO20</f>
        <v>159000</v>
      </c>
      <c r="BM20" s="22"/>
      <c r="BN20" s="22"/>
      <c r="BO20" s="22">
        <v>159000</v>
      </c>
      <c r="BP20" s="23">
        <f>BL20</f>
        <v>159000</v>
      </c>
      <c r="BQ20" s="23">
        <f t="shared" si="7"/>
        <v>1064000</v>
      </c>
      <c r="BR20" s="23">
        <f t="shared" si="8"/>
        <v>1064000</v>
      </c>
      <c r="BS20" s="91"/>
      <c r="BT20" s="60"/>
      <c r="BU20" s="60"/>
      <c r="BV20" s="60"/>
    </row>
    <row r="21" spans="1:74" s="25" customFormat="1" ht="60.75" customHeight="1" x14ac:dyDescent="0.4">
      <c r="A21" s="63"/>
      <c r="B21" s="20" t="s">
        <v>35</v>
      </c>
      <c r="C21" s="21">
        <f t="shared" ref="C21:AM21" si="10">C23+C24+C25+C26+C22</f>
        <v>0</v>
      </c>
      <c r="D21" s="21">
        <f t="shared" si="10"/>
        <v>0</v>
      </c>
      <c r="E21" s="21">
        <f t="shared" si="10"/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89"/>
      <c r="L21" s="42">
        <f t="shared" si="10"/>
        <v>0</v>
      </c>
      <c r="M21" s="22">
        <f t="shared" si="10"/>
        <v>0</v>
      </c>
      <c r="N21" s="22">
        <f t="shared" si="10"/>
        <v>0</v>
      </c>
      <c r="O21" s="22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8">
        <f t="shared" si="10"/>
        <v>0</v>
      </c>
      <c r="U21" s="28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91"/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  <c r="AE21" s="21">
        <f t="shared" si="10"/>
        <v>0</v>
      </c>
      <c r="AF21" s="21">
        <f t="shared" si="10"/>
        <v>0</v>
      </c>
      <c r="AG21" s="54">
        <f t="shared" si="10"/>
        <v>0</v>
      </c>
      <c r="AH21" s="91"/>
      <c r="AI21" s="23">
        <f>AI23+AI24+AI25+AI26+AI22</f>
        <v>0</v>
      </c>
      <c r="AJ21" s="21">
        <f t="shared" si="10"/>
        <v>0</v>
      </c>
      <c r="AK21" s="21">
        <f t="shared" si="10"/>
        <v>0</v>
      </c>
      <c r="AL21" s="21">
        <f t="shared" si="10"/>
        <v>0</v>
      </c>
      <c r="AM21" s="21">
        <f t="shared" si="10"/>
        <v>0</v>
      </c>
      <c r="AN21" s="21">
        <f>AN23+AN24+AN25+AN26+AN22</f>
        <v>0</v>
      </c>
      <c r="AO21" s="21">
        <f t="shared" ref="AO21:AR21" si="11">AO23+AO24+AO25+AO26+AO22</f>
        <v>0</v>
      </c>
      <c r="AP21" s="21">
        <f t="shared" si="11"/>
        <v>0</v>
      </c>
      <c r="AQ21" s="21">
        <f t="shared" si="11"/>
        <v>0</v>
      </c>
      <c r="AR21" s="22">
        <f t="shared" si="11"/>
        <v>0</v>
      </c>
      <c r="AS21" s="22">
        <f>AS22+AS23+AS24</f>
        <v>0</v>
      </c>
      <c r="AT21" s="41">
        <f>AI21+C21+AG21</f>
        <v>0</v>
      </c>
      <c r="AU21" s="91"/>
      <c r="AV21" s="42">
        <f t="shared" ref="AV21:BP21" si="12">AV23+AV24+AV25+AV26+AV22</f>
        <v>0</v>
      </c>
      <c r="AW21" s="22">
        <f t="shared" si="12"/>
        <v>0</v>
      </c>
      <c r="AX21" s="22">
        <f t="shared" si="12"/>
        <v>0</v>
      </c>
      <c r="AY21" s="23">
        <f>AT21</f>
        <v>0</v>
      </c>
      <c r="AZ21" s="21">
        <f t="shared" si="12"/>
        <v>0</v>
      </c>
      <c r="BA21" s="22">
        <f t="shared" si="9"/>
        <v>0</v>
      </c>
      <c r="BB21" s="22">
        <f t="shared" si="12"/>
        <v>0</v>
      </c>
      <c r="BC21" s="22">
        <f>BC23+BC24+BC25+BC26+BC22</f>
        <v>0</v>
      </c>
      <c r="BD21" s="22">
        <f>BD23+BD24+BD25+BD26+BD22</f>
        <v>0</v>
      </c>
      <c r="BE21" s="22">
        <f t="shared" si="12"/>
        <v>169000</v>
      </c>
      <c r="BF21" s="68">
        <f t="shared" si="12"/>
        <v>61000</v>
      </c>
      <c r="BG21" s="91"/>
      <c r="BH21" s="43">
        <f t="shared" si="12"/>
        <v>0</v>
      </c>
      <c r="BI21" s="21">
        <f t="shared" si="12"/>
        <v>0</v>
      </c>
      <c r="BJ21" s="21">
        <f t="shared" si="12"/>
        <v>0</v>
      </c>
      <c r="BK21" s="24">
        <f t="shared" si="5"/>
        <v>230000</v>
      </c>
      <c r="BL21" s="21">
        <f t="shared" si="12"/>
        <v>8492500</v>
      </c>
      <c r="BM21" s="21">
        <f t="shared" si="12"/>
        <v>7992500</v>
      </c>
      <c r="BN21" s="21">
        <f t="shared" si="12"/>
        <v>500000</v>
      </c>
      <c r="BO21" s="21">
        <f t="shared" si="12"/>
        <v>0</v>
      </c>
      <c r="BP21" s="23">
        <f t="shared" si="12"/>
        <v>8492500</v>
      </c>
      <c r="BQ21" s="24">
        <f t="shared" si="7"/>
        <v>8722500</v>
      </c>
      <c r="BR21" s="24">
        <f t="shared" si="8"/>
        <v>8722500</v>
      </c>
      <c r="BS21" s="91"/>
      <c r="BT21" s="17"/>
      <c r="BU21" s="17"/>
      <c r="BV21" s="17"/>
    </row>
    <row r="22" spans="1:74" s="32" customFormat="1" ht="72.75" customHeight="1" x14ac:dyDescent="0.4">
      <c r="A22" s="26">
        <v>18315200000</v>
      </c>
      <c r="B22" s="27" t="s">
        <v>60</v>
      </c>
      <c r="C22" s="28"/>
      <c r="D22" s="28"/>
      <c r="E22" s="28"/>
      <c r="F22" s="28"/>
      <c r="G22" s="28"/>
      <c r="H22" s="28"/>
      <c r="I22" s="28"/>
      <c r="J22" s="28"/>
      <c r="K22" s="89"/>
      <c r="L22" s="45">
        <f t="shared" si="1"/>
        <v>0</v>
      </c>
      <c r="M22" s="29"/>
      <c r="N22" s="29"/>
      <c r="O22" s="2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91"/>
      <c r="AA22" s="29"/>
      <c r="AB22" s="28"/>
      <c r="AC22" s="28"/>
      <c r="AD22" s="28"/>
      <c r="AE22" s="28"/>
      <c r="AF22" s="28"/>
      <c r="AG22" s="55">
        <f t="shared" si="3"/>
        <v>0</v>
      </c>
      <c r="AH22" s="91"/>
      <c r="AI22" s="33">
        <f>AQ22+AP22+AO22+AN22+AM22+AL22+AK22+AJ22+AR22</f>
        <v>0</v>
      </c>
      <c r="AJ22" s="28"/>
      <c r="AK22" s="28"/>
      <c r="AL22" s="28"/>
      <c r="AM22" s="28"/>
      <c r="AN22" s="28"/>
      <c r="AO22" s="28"/>
      <c r="AP22" s="28"/>
      <c r="AQ22" s="28"/>
      <c r="AR22" s="29"/>
      <c r="AS22" s="22"/>
      <c r="AT22" s="66">
        <f>AI22+C22+AG22+AS22</f>
        <v>0</v>
      </c>
      <c r="AU22" s="91"/>
      <c r="AV22" s="45">
        <f t="shared" si="4"/>
        <v>0</v>
      </c>
      <c r="AW22" s="33"/>
      <c r="AX22" s="33">
        <f>AV22</f>
        <v>0</v>
      </c>
      <c r="AY22" s="33">
        <f>AT22+AX22</f>
        <v>0</v>
      </c>
      <c r="AZ22" s="28"/>
      <c r="BA22" s="29">
        <f t="shared" si="9"/>
        <v>0</v>
      </c>
      <c r="BB22" s="29"/>
      <c r="BC22" s="29"/>
      <c r="BD22" s="29"/>
      <c r="BE22" s="29">
        <v>169000</v>
      </c>
      <c r="BF22" s="40">
        <v>61000</v>
      </c>
      <c r="BG22" s="91"/>
      <c r="BH22" s="44">
        <f t="shared" ref="BH22:BH24" si="13">BI22</f>
        <v>0</v>
      </c>
      <c r="BI22" s="28"/>
      <c r="BJ22" s="28"/>
      <c r="BK22" s="24">
        <f t="shared" si="5"/>
        <v>230000</v>
      </c>
      <c r="BL22" s="28">
        <f t="shared" si="6"/>
        <v>0</v>
      </c>
      <c r="BM22" s="28"/>
      <c r="BN22" s="28"/>
      <c r="BO22" s="28"/>
      <c r="BP22" s="30">
        <f>BL22</f>
        <v>0</v>
      </c>
      <c r="BQ22" s="30">
        <f t="shared" si="7"/>
        <v>230000</v>
      </c>
      <c r="BR22" s="30">
        <f t="shared" si="8"/>
        <v>230000</v>
      </c>
      <c r="BS22" s="91"/>
      <c r="BT22" s="31"/>
      <c r="BU22" s="31"/>
      <c r="BV22" s="31"/>
    </row>
    <row r="23" spans="1:74" s="32" customFormat="1" ht="69" customHeight="1" x14ac:dyDescent="0.4">
      <c r="A23" s="26">
        <v>18527000000</v>
      </c>
      <c r="B23" s="27" t="s">
        <v>61</v>
      </c>
      <c r="C23" s="28"/>
      <c r="D23" s="28"/>
      <c r="E23" s="29"/>
      <c r="F23" s="29"/>
      <c r="G23" s="29"/>
      <c r="H23" s="29"/>
      <c r="I23" s="29"/>
      <c r="J23" s="29"/>
      <c r="K23" s="89"/>
      <c r="L23" s="45">
        <f t="shared" si="1"/>
        <v>0</v>
      </c>
      <c r="M23" s="29"/>
      <c r="N23" s="29"/>
      <c r="O23" s="22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91"/>
      <c r="AA23" s="29">
        <f t="shared" si="2"/>
        <v>0</v>
      </c>
      <c r="AB23" s="29"/>
      <c r="AC23" s="29"/>
      <c r="AD23" s="29"/>
      <c r="AE23" s="29"/>
      <c r="AF23" s="29"/>
      <c r="AG23" s="55">
        <f t="shared" si="3"/>
        <v>0</v>
      </c>
      <c r="AH23" s="91"/>
      <c r="AI23" s="33">
        <f>AQ23+AP23+AO23+AN23+AM23+AL23+AK23+AJ23+AR23</f>
        <v>0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2"/>
      <c r="AT23" s="66">
        <f>AI23+C23+AG23+AS23</f>
        <v>0</v>
      </c>
      <c r="AU23" s="91"/>
      <c r="AV23" s="45">
        <f t="shared" si="4"/>
        <v>0</v>
      </c>
      <c r="AW23" s="29"/>
      <c r="AX23" s="33">
        <f>AV23</f>
        <v>0</v>
      </c>
      <c r="AY23" s="33">
        <f>AT23+AX23</f>
        <v>0</v>
      </c>
      <c r="AZ23" s="28"/>
      <c r="BA23" s="29">
        <f t="shared" si="9"/>
        <v>0</v>
      </c>
      <c r="BB23" s="29"/>
      <c r="BC23" s="29"/>
      <c r="BD23" s="29"/>
      <c r="BE23" s="29"/>
      <c r="BF23" s="40"/>
      <c r="BG23" s="91"/>
      <c r="BH23" s="44">
        <f t="shared" si="13"/>
        <v>0</v>
      </c>
      <c r="BI23" s="28"/>
      <c r="BJ23" s="28"/>
      <c r="BK23" s="24">
        <f t="shared" si="5"/>
        <v>0</v>
      </c>
      <c r="BL23" s="28">
        <f t="shared" si="6"/>
        <v>7992500</v>
      </c>
      <c r="BM23" s="28">
        <f>7000000+992500</f>
        <v>7992500</v>
      </c>
      <c r="BN23" s="28"/>
      <c r="BO23" s="28"/>
      <c r="BP23" s="30">
        <f>BL23</f>
        <v>7992500</v>
      </c>
      <c r="BQ23" s="30">
        <f t="shared" si="7"/>
        <v>7992500</v>
      </c>
      <c r="BR23" s="30">
        <f t="shared" si="8"/>
        <v>7992500</v>
      </c>
      <c r="BS23" s="91"/>
      <c r="BT23" s="31"/>
      <c r="BU23" s="31"/>
      <c r="BV23" s="31"/>
    </row>
    <row r="24" spans="1:74" s="32" customFormat="1" ht="71.25" customHeight="1" x14ac:dyDescent="0.4">
      <c r="A24" s="26">
        <v>18201501000</v>
      </c>
      <c r="B24" s="27" t="s">
        <v>62</v>
      </c>
      <c r="C24" s="28"/>
      <c r="D24" s="28"/>
      <c r="E24" s="29"/>
      <c r="F24" s="29"/>
      <c r="G24" s="29"/>
      <c r="H24" s="29"/>
      <c r="I24" s="29"/>
      <c r="J24" s="29"/>
      <c r="K24" s="89"/>
      <c r="L24" s="45">
        <f t="shared" si="1"/>
        <v>0</v>
      </c>
      <c r="M24" s="29"/>
      <c r="N24" s="29"/>
      <c r="O24" s="22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91"/>
      <c r="AA24" s="29">
        <f t="shared" si="2"/>
        <v>0</v>
      </c>
      <c r="AB24" s="29"/>
      <c r="AC24" s="29"/>
      <c r="AD24" s="29"/>
      <c r="AE24" s="29"/>
      <c r="AF24" s="29"/>
      <c r="AG24" s="55">
        <f t="shared" si="3"/>
        <v>0</v>
      </c>
      <c r="AH24" s="91"/>
      <c r="AI24" s="33">
        <f>AQ24+AP24+AO24+AN24+AM24+AL24+AK24+AJ24+AR24</f>
        <v>0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2"/>
      <c r="AT24" s="66">
        <f>AI24+C24+AG24+AS24</f>
        <v>0</v>
      </c>
      <c r="AU24" s="91"/>
      <c r="AV24" s="45">
        <f t="shared" si="4"/>
        <v>0</v>
      </c>
      <c r="AW24" s="29"/>
      <c r="AX24" s="33">
        <f>AV24</f>
        <v>0</v>
      </c>
      <c r="AY24" s="33">
        <f>AT24+AX24</f>
        <v>0</v>
      </c>
      <c r="AZ24" s="28"/>
      <c r="BA24" s="29">
        <f t="shared" si="9"/>
        <v>0</v>
      </c>
      <c r="BB24" s="29"/>
      <c r="BC24" s="29"/>
      <c r="BD24" s="29"/>
      <c r="BE24" s="29"/>
      <c r="BF24" s="40"/>
      <c r="BG24" s="91"/>
      <c r="BH24" s="44">
        <f t="shared" si="13"/>
        <v>0</v>
      </c>
      <c r="BI24" s="28"/>
      <c r="BJ24" s="28"/>
      <c r="BK24" s="24">
        <f t="shared" si="5"/>
        <v>0</v>
      </c>
      <c r="BL24" s="28">
        <f t="shared" si="6"/>
        <v>500000</v>
      </c>
      <c r="BM24" s="28"/>
      <c r="BN24" s="28">
        <v>500000</v>
      </c>
      <c r="BO24" s="28"/>
      <c r="BP24" s="30">
        <f>BL24</f>
        <v>500000</v>
      </c>
      <c r="BQ24" s="30">
        <f t="shared" si="7"/>
        <v>500000</v>
      </c>
      <c r="BR24" s="30">
        <f t="shared" si="8"/>
        <v>500000</v>
      </c>
      <c r="BS24" s="91"/>
      <c r="BT24" s="31"/>
      <c r="BU24" s="31"/>
      <c r="BV24" s="31"/>
    </row>
    <row r="25" spans="1:74" s="32" customFormat="1" ht="32.25" hidden="1" customHeight="1" x14ac:dyDescent="0.4">
      <c r="A25" s="26"/>
      <c r="B25" s="26"/>
      <c r="C25" s="28"/>
      <c r="D25" s="28"/>
      <c r="E25" s="29"/>
      <c r="F25" s="29"/>
      <c r="G25" s="29"/>
      <c r="H25" s="29"/>
      <c r="I25" s="29"/>
      <c r="J25" s="29"/>
      <c r="K25" s="89"/>
      <c r="L25" s="45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91"/>
      <c r="AA25" s="29"/>
      <c r="AB25" s="29"/>
      <c r="AC25" s="29"/>
      <c r="AD25" s="29"/>
      <c r="AE25" s="29"/>
      <c r="AF25" s="29"/>
      <c r="AG25" s="55"/>
      <c r="AH25" s="91"/>
      <c r="AI25" s="33"/>
      <c r="AJ25" s="29"/>
      <c r="AK25" s="29"/>
      <c r="AL25" s="29"/>
      <c r="AM25" s="29"/>
      <c r="AN25" s="29"/>
      <c r="AO25" s="29"/>
      <c r="AP25" s="29"/>
      <c r="AQ25" s="29"/>
      <c r="AR25" s="29"/>
      <c r="AS25" s="22" t="e">
        <f>#REF!+#REF!+#REF!+#REF!+#REF!+#REF!+#REF!+#REF!+#REF!+#REF!+#REF!</f>
        <v>#REF!</v>
      </c>
      <c r="AT25" s="41" t="e">
        <f>#REF!+AI25+#REF!+C25+#REF!+AG25+#REF!</f>
        <v>#REF!</v>
      </c>
      <c r="AU25" s="91"/>
      <c r="AV25" s="46"/>
      <c r="AW25" s="23"/>
      <c r="AX25" s="23"/>
      <c r="AY25" s="23"/>
      <c r="AZ25" s="28"/>
      <c r="BA25" s="22">
        <f t="shared" si="9"/>
        <v>0</v>
      </c>
      <c r="BB25" s="29"/>
      <c r="BC25" s="29"/>
      <c r="BD25" s="29"/>
      <c r="BE25" s="29"/>
      <c r="BF25" s="40"/>
      <c r="BG25" s="91"/>
      <c r="BH25" s="44"/>
      <c r="BI25" s="28"/>
      <c r="BJ25" s="28"/>
      <c r="BK25" s="24">
        <f t="shared" si="5"/>
        <v>0</v>
      </c>
      <c r="BL25" s="28"/>
      <c r="BM25" s="28"/>
      <c r="BN25" s="28"/>
      <c r="BO25" s="28"/>
      <c r="BP25" s="30"/>
      <c r="BQ25" s="24">
        <f t="shared" si="7"/>
        <v>0</v>
      </c>
      <c r="BR25" s="24">
        <f t="shared" si="8"/>
        <v>0</v>
      </c>
      <c r="BS25" s="91"/>
      <c r="BT25" s="31"/>
      <c r="BU25" s="31"/>
      <c r="BV25" s="31"/>
    </row>
    <row r="26" spans="1:74" s="32" customFormat="1" ht="13.5" hidden="1" customHeight="1" x14ac:dyDescent="0.4">
      <c r="A26" s="26"/>
      <c r="B26" s="26"/>
      <c r="C26" s="28"/>
      <c r="D26" s="28"/>
      <c r="E26" s="29"/>
      <c r="F26" s="29"/>
      <c r="G26" s="29"/>
      <c r="H26" s="29"/>
      <c r="I26" s="29"/>
      <c r="J26" s="29"/>
      <c r="K26" s="89"/>
      <c r="L26" s="45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91"/>
      <c r="AA26" s="29"/>
      <c r="AB26" s="29"/>
      <c r="AC26" s="29"/>
      <c r="AD26" s="29"/>
      <c r="AE26" s="29"/>
      <c r="AF26" s="29"/>
      <c r="AG26" s="55"/>
      <c r="AH26" s="91"/>
      <c r="AI26" s="33"/>
      <c r="AJ26" s="29"/>
      <c r="AK26" s="29"/>
      <c r="AL26" s="29"/>
      <c r="AM26" s="29"/>
      <c r="AN26" s="29"/>
      <c r="AO26" s="29"/>
      <c r="AP26" s="29"/>
      <c r="AQ26" s="29"/>
      <c r="AR26" s="29"/>
      <c r="AS26" s="22" t="e">
        <f>#REF!+#REF!+#REF!+#REF!+#REF!+#REF!+#REF!+#REF!+#REF!+#REF!+#REF!</f>
        <v>#REF!</v>
      </c>
      <c r="AT26" s="41" t="e">
        <f>#REF!+AI26+#REF!+C26+#REF!+AG26+#REF!</f>
        <v>#REF!</v>
      </c>
      <c r="AU26" s="91"/>
      <c r="AV26" s="46"/>
      <c r="AW26" s="23"/>
      <c r="AX26" s="23"/>
      <c r="AY26" s="23"/>
      <c r="AZ26" s="28"/>
      <c r="BA26" s="22">
        <f t="shared" si="9"/>
        <v>0</v>
      </c>
      <c r="BB26" s="29"/>
      <c r="BC26" s="29"/>
      <c r="BD26" s="29"/>
      <c r="BE26" s="29"/>
      <c r="BF26" s="40"/>
      <c r="BG26" s="91"/>
      <c r="BH26" s="44"/>
      <c r="BI26" s="28"/>
      <c r="BJ26" s="28"/>
      <c r="BK26" s="24">
        <f t="shared" si="5"/>
        <v>0</v>
      </c>
      <c r="BL26" s="28"/>
      <c r="BM26" s="28"/>
      <c r="BN26" s="28"/>
      <c r="BO26" s="28"/>
      <c r="BP26" s="30"/>
      <c r="BQ26" s="24">
        <f t="shared" si="7"/>
        <v>0</v>
      </c>
      <c r="BR26" s="24">
        <f t="shared" si="8"/>
        <v>0</v>
      </c>
      <c r="BS26" s="91"/>
      <c r="BT26" s="31"/>
      <c r="BU26" s="31"/>
      <c r="BV26" s="31"/>
    </row>
    <row r="27" spans="1:74" s="35" customFormat="1" ht="51" customHeight="1" x14ac:dyDescent="0.4">
      <c r="A27" s="81" t="s">
        <v>2</v>
      </c>
      <c r="B27" s="81" t="s">
        <v>3</v>
      </c>
      <c r="C27" s="23">
        <f>C18+C19+C20+C21</f>
        <v>3581630</v>
      </c>
      <c r="D27" s="23">
        <f>D18+D19+D20+D21</f>
        <v>107400</v>
      </c>
      <c r="E27" s="23">
        <f t="shared" ref="E27:BR27" si="14">E18+E19+E20+E21</f>
        <v>283223940</v>
      </c>
      <c r="F27" s="23">
        <f t="shared" si="14"/>
        <v>352400</v>
      </c>
      <c r="G27" s="23">
        <f t="shared" si="14"/>
        <v>339093600</v>
      </c>
      <c r="H27" s="23">
        <f t="shared" si="14"/>
        <v>3600900</v>
      </c>
      <c r="I27" s="23">
        <f t="shared" si="14"/>
        <v>1178720</v>
      </c>
      <c r="J27" s="23">
        <f t="shared" si="14"/>
        <v>1178720</v>
      </c>
      <c r="K27" s="89"/>
      <c r="L27" s="46">
        <f>L18+L19+L20+L21</f>
        <v>774663</v>
      </c>
      <c r="M27" s="23">
        <f>M18+M19+M20+M21</f>
        <v>152663</v>
      </c>
      <c r="N27" s="23">
        <f>N18+N19+N20+N21</f>
        <v>622000</v>
      </c>
      <c r="O27" s="23">
        <f t="shared" si="14"/>
        <v>1814729</v>
      </c>
      <c r="P27" s="23">
        <f t="shared" si="14"/>
        <v>842946</v>
      </c>
      <c r="Q27" s="23">
        <f t="shared" si="14"/>
        <v>368712</v>
      </c>
      <c r="R27" s="23">
        <f t="shared" si="14"/>
        <v>44000</v>
      </c>
      <c r="S27" s="23">
        <f t="shared" si="14"/>
        <v>559071</v>
      </c>
      <c r="T27" s="33">
        <f t="shared" si="14"/>
        <v>24000</v>
      </c>
      <c r="U27" s="33">
        <f t="shared" si="14"/>
        <v>553071</v>
      </c>
      <c r="V27" s="23">
        <f t="shared" si="14"/>
        <v>4956663</v>
      </c>
      <c r="W27" s="23">
        <f t="shared" si="14"/>
        <v>1264105</v>
      </c>
      <c r="X27" s="23">
        <f t="shared" si="14"/>
        <v>2954121</v>
      </c>
      <c r="Y27" s="23">
        <f t="shared" si="14"/>
        <v>738437</v>
      </c>
      <c r="Z27" s="91"/>
      <c r="AA27" s="23">
        <f t="shared" si="14"/>
        <v>16261030</v>
      </c>
      <c r="AB27" s="23">
        <f t="shared" si="14"/>
        <v>10489630</v>
      </c>
      <c r="AC27" s="23">
        <f t="shared" si="14"/>
        <v>4580500</v>
      </c>
      <c r="AD27" s="23">
        <f t="shared" si="14"/>
        <v>400000</v>
      </c>
      <c r="AE27" s="23">
        <f t="shared" si="14"/>
        <v>790900</v>
      </c>
      <c r="AF27" s="23">
        <f t="shared" si="14"/>
        <v>1456300</v>
      </c>
      <c r="AG27" s="54">
        <f t="shared" si="14"/>
        <v>652712945</v>
      </c>
      <c r="AH27" s="91"/>
      <c r="AI27" s="23">
        <f>AI18+AI19+AI20+AI21</f>
        <v>5464220.6699999999</v>
      </c>
      <c r="AJ27" s="23">
        <f t="shared" si="14"/>
        <v>1061200</v>
      </c>
      <c r="AK27" s="23">
        <f t="shared" si="14"/>
        <v>364046.67000000004</v>
      </c>
      <c r="AL27" s="23">
        <f t="shared" si="14"/>
        <v>317300</v>
      </c>
      <c r="AM27" s="23">
        <f t="shared" si="14"/>
        <v>680</v>
      </c>
      <c r="AN27" s="23">
        <f t="shared" si="14"/>
        <v>686000</v>
      </c>
      <c r="AO27" s="23">
        <f t="shared" si="14"/>
        <v>215500</v>
      </c>
      <c r="AP27" s="23">
        <f t="shared" si="14"/>
        <v>205040</v>
      </c>
      <c r="AQ27" s="23">
        <f t="shared" si="14"/>
        <v>25600</v>
      </c>
      <c r="AR27" s="23">
        <f t="shared" si="14"/>
        <v>2588854</v>
      </c>
      <c r="AS27" s="23">
        <f t="shared" si="14"/>
        <v>310960</v>
      </c>
      <c r="AT27" s="41">
        <f t="shared" si="14"/>
        <v>662069755.66999996</v>
      </c>
      <c r="AU27" s="91"/>
      <c r="AV27" s="46">
        <f t="shared" si="14"/>
        <v>3528000</v>
      </c>
      <c r="AW27" s="23">
        <f t="shared" si="14"/>
        <v>3528000</v>
      </c>
      <c r="AX27" s="23">
        <f t="shared" si="14"/>
        <v>3528000</v>
      </c>
      <c r="AY27" s="23">
        <f t="shared" si="14"/>
        <v>665597755.66999996</v>
      </c>
      <c r="AZ27" s="23">
        <f t="shared" si="14"/>
        <v>111090200</v>
      </c>
      <c r="BA27" s="23">
        <f t="shared" si="14"/>
        <v>556192</v>
      </c>
      <c r="BB27" s="23">
        <f t="shared" si="14"/>
        <v>271850</v>
      </c>
      <c r="BC27" s="23">
        <f t="shared" si="14"/>
        <v>46152</v>
      </c>
      <c r="BD27" s="23">
        <f>BD18+BD19+BD20+BD21</f>
        <v>238190</v>
      </c>
      <c r="BE27" s="23">
        <f t="shared" si="14"/>
        <v>169000</v>
      </c>
      <c r="BF27" s="41">
        <f t="shared" si="14"/>
        <v>61000</v>
      </c>
      <c r="BG27" s="91"/>
      <c r="BH27" s="46">
        <f t="shared" si="14"/>
        <v>905000</v>
      </c>
      <c r="BI27" s="23">
        <f t="shared" si="14"/>
        <v>664000</v>
      </c>
      <c r="BJ27" s="23">
        <f>BJ18+BJ19+BJ20+BJ21</f>
        <v>241000</v>
      </c>
      <c r="BK27" s="23">
        <f t="shared" si="14"/>
        <v>1691192</v>
      </c>
      <c r="BL27" s="23">
        <f t="shared" si="14"/>
        <v>8651500</v>
      </c>
      <c r="BM27" s="23">
        <f t="shared" si="14"/>
        <v>7992500</v>
      </c>
      <c r="BN27" s="23">
        <f>BN18+BN19+BN20+BN21</f>
        <v>500000</v>
      </c>
      <c r="BO27" s="23">
        <f>BO18+BO19+BO20+BO21</f>
        <v>159000</v>
      </c>
      <c r="BP27" s="23">
        <f t="shared" si="14"/>
        <v>8651500</v>
      </c>
      <c r="BQ27" s="23">
        <f t="shared" si="14"/>
        <v>10342692</v>
      </c>
      <c r="BR27" s="23">
        <f t="shared" si="14"/>
        <v>121432892</v>
      </c>
      <c r="BS27" s="91"/>
      <c r="BT27" s="34"/>
      <c r="BU27" s="34"/>
      <c r="BV27" s="34"/>
    </row>
    <row r="28" spans="1:74" ht="38.25" hidden="1" customHeight="1" x14ac:dyDescent="0.55000000000000004">
      <c r="A28" s="15"/>
      <c r="B28" s="15"/>
      <c r="C28" s="15"/>
      <c r="D28" s="15"/>
      <c r="E28" s="14"/>
      <c r="F28" s="14"/>
      <c r="G28" s="14"/>
      <c r="H28" s="14"/>
      <c r="I28" s="142"/>
      <c r="J28" s="142"/>
      <c r="K28" s="142"/>
      <c r="L28" s="142"/>
      <c r="M28" s="142"/>
      <c r="N28" s="142"/>
      <c r="O28" s="142"/>
      <c r="P28" s="14"/>
      <c r="Q28" s="14"/>
      <c r="R28" s="14"/>
      <c r="S28" s="14"/>
      <c r="T28" s="76"/>
      <c r="U28" s="76"/>
      <c r="V28" s="14"/>
      <c r="W28" s="14"/>
      <c r="X28" s="14"/>
      <c r="Y28" s="14"/>
      <c r="Z28" s="70"/>
      <c r="AA28" s="14"/>
      <c r="AB28" s="14"/>
      <c r="AC28" s="14"/>
      <c r="AD28" s="14"/>
      <c r="AE28" s="14"/>
      <c r="AF28" s="14"/>
      <c r="AG28" s="56"/>
      <c r="AH28" s="70"/>
      <c r="AI28" s="56"/>
      <c r="AJ28" s="14"/>
      <c r="AK28" s="14"/>
      <c r="AL28" s="14"/>
      <c r="AM28" s="14"/>
      <c r="AN28" s="14"/>
      <c r="AO28" s="14"/>
      <c r="AP28" s="14"/>
      <c r="AQ28" s="14"/>
      <c r="AR28" s="14"/>
      <c r="AS28" s="13"/>
      <c r="AT28" s="16"/>
      <c r="AU28" s="70"/>
      <c r="AV28" s="8"/>
      <c r="AW28" s="8"/>
      <c r="AX28" s="8"/>
      <c r="AY28" s="8"/>
      <c r="AZ28" s="48"/>
      <c r="BA28" s="49"/>
      <c r="BB28" s="14"/>
      <c r="BC28" s="14"/>
      <c r="BD28" s="14"/>
      <c r="BE28" s="14"/>
      <c r="BF28" s="14"/>
      <c r="BG28" s="70"/>
      <c r="BH28" s="15"/>
      <c r="BI28" s="15"/>
      <c r="BJ28" s="15"/>
      <c r="BK28" s="47"/>
      <c r="BL28" s="15"/>
      <c r="BM28" s="15"/>
      <c r="BN28" s="15"/>
      <c r="BO28" s="15"/>
      <c r="BP28" s="47"/>
      <c r="BQ28" s="47"/>
      <c r="BR28" s="47"/>
      <c r="BS28" s="70"/>
    </row>
    <row r="29" spans="1:74" ht="64.5" customHeight="1" x14ac:dyDescent="0.55000000000000004">
      <c r="I29" s="58"/>
      <c r="J29" s="58"/>
      <c r="K29" s="58"/>
      <c r="L29" s="58"/>
      <c r="M29" s="58"/>
      <c r="N29" s="58"/>
      <c r="O29" s="58"/>
      <c r="AS29" s="7"/>
      <c r="AT29" s="8"/>
      <c r="AV29" s="8"/>
      <c r="AW29" s="8"/>
      <c r="AX29" s="8"/>
      <c r="AY29" s="8"/>
      <c r="AZ29" s="15"/>
      <c r="BA29" s="14"/>
      <c r="BB29" s="14"/>
      <c r="BC29" s="14"/>
      <c r="BD29" s="14"/>
      <c r="BE29" s="14"/>
      <c r="BF29" s="14"/>
      <c r="BH29" s="149" t="s">
        <v>89</v>
      </c>
      <c r="BI29" s="149"/>
      <c r="BJ29" s="149"/>
      <c r="BK29" s="149"/>
      <c r="BL29" s="149"/>
      <c r="BM29" s="15"/>
      <c r="BN29" s="154" t="s">
        <v>103</v>
      </c>
      <c r="BO29" s="154"/>
      <c r="BP29" s="154"/>
      <c r="BQ29" s="154"/>
      <c r="BR29" s="154"/>
    </row>
    <row r="30" spans="1:74" s="78" customFormat="1" ht="119.25" customHeight="1" x14ac:dyDescent="0.55000000000000004">
      <c r="A30" s="2"/>
      <c r="B30" s="2"/>
      <c r="C30" s="2"/>
      <c r="D30" s="2"/>
      <c r="E30" s="3"/>
      <c r="F30" s="3"/>
      <c r="G30" s="3"/>
      <c r="H30" s="3"/>
      <c r="I30" s="58"/>
      <c r="J30" s="58"/>
      <c r="K30" s="58"/>
      <c r="L30" s="58"/>
      <c r="M30" s="58"/>
      <c r="N30" s="58"/>
      <c r="O30" s="58"/>
      <c r="P30" s="3"/>
      <c r="Q30" s="3"/>
      <c r="R30" s="3"/>
      <c r="S30" s="3"/>
      <c r="T30" s="72"/>
      <c r="U30" s="72"/>
      <c r="V30" s="3"/>
      <c r="W30" s="3"/>
      <c r="X30" s="3"/>
      <c r="Y30" s="3"/>
      <c r="AA30" s="3"/>
      <c r="AB30" s="3"/>
      <c r="AC30" s="3"/>
      <c r="AD30" s="3"/>
      <c r="AE30" s="3"/>
      <c r="AF30" s="3"/>
      <c r="AG30" s="51"/>
      <c r="AI30" s="51"/>
      <c r="AJ30" s="3"/>
      <c r="AK30" s="3"/>
      <c r="AL30" s="3"/>
      <c r="AM30" s="3"/>
      <c r="AN30" s="3"/>
      <c r="AO30" s="3"/>
      <c r="AP30" s="3"/>
      <c r="AQ30" s="3"/>
      <c r="AR30" s="3"/>
      <c r="AS30" s="13"/>
      <c r="AT30" s="8"/>
      <c r="AV30" s="8"/>
      <c r="AW30" s="8"/>
      <c r="AX30" s="8"/>
      <c r="AY30" s="8"/>
      <c r="AZ30" s="48"/>
      <c r="BA30" s="49"/>
      <c r="BB30" s="14"/>
      <c r="BC30" s="14"/>
      <c r="BD30" s="14"/>
      <c r="BE30" s="14"/>
      <c r="BF30" s="14"/>
      <c r="BH30" s="149"/>
      <c r="BI30" s="149"/>
      <c r="BJ30" s="149"/>
      <c r="BK30" s="149"/>
      <c r="BL30" s="149"/>
      <c r="BM30" s="15"/>
      <c r="BN30" s="154"/>
      <c r="BO30" s="154"/>
      <c r="BP30" s="154"/>
      <c r="BQ30" s="154"/>
      <c r="BR30" s="154"/>
      <c r="BT30" s="2"/>
      <c r="BU30" s="2"/>
      <c r="BV30" s="2"/>
    </row>
    <row r="31" spans="1:74" s="78" customFormat="1" ht="38.25" customHeight="1" x14ac:dyDescent="0.3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72"/>
      <c r="U31" s="72"/>
      <c r="V31" s="3"/>
      <c r="W31" s="3"/>
      <c r="X31" s="3"/>
      <c r="Y31" s="3"/>
      <c r="AA31" s="3"/>
      <c r="AB31" s="3"/>
      <c r="AC31" s="3"/>
      <c r="AD31" s="3"/>
      <c r="AE31" s="3"/>
      <c r="AF31" s="3"/>
      <c r="AG31" s="51"/>
      <c r="AI31" s="51"/>
      <c r="AJ31" s="3"/>
      <c r="AK31" s="3"/>
      <c r="AL31" s="3"/>
      <c r="AM31" s="3"/>
      <c r="AN31" s="3"/>
      <c r="AO31" s="3"/>
      <c r="AP31" s="3"/>
      <c r="AQ31" s="3"/>
      <c r="AR31" s="3"/>
      <c r="AS31" s="2"/>
      <c r="AT31" s="3"/>
      <c r="AV31" s="3"/>
      <c r="AW31" s="3"/>
      <c r="AX31" s="3"/>
      <c r="AY31" s="3"/>
      <c r="AZ31" s="2"/>
      <c r="BA31" s="3"/>
      <c r="BB31" s="14"/>
      <c r="BC31" s="14"/>
      <c r="BD31" s="14"/>
      <c r="BE31" s="14"/>
      <c r="BF31" s="14"/>
      <c r="BH31" s="62"/>
      <c r="BI31" s="62"/>
      <c r="BJ31" s="15"/>
      <c r="BK31" s="47"/>
      <c r="BL31" s="15"/>
      <c r="BM31" s="15"/>
      <c r="BN31" s="15"/>
      <c r="BO31" s="15"/>
      <c r="BP31" s="47"/>
      <c r="BQ31" s="47"/>
      <c r="BR31" s="47"/>
      <c r="BT31" s="2"/>
      <c r="BU31" s="2"/>
      <c r="BV31" s="2"/>
    </row>
    <row r="32" spans="1:74" s="78" customFormat="1" ht="18.75" hidden="1" customHeight="1" x14ac:dyDescent="0.3">
      <c r="A32" s="2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72"/>
      <c r="U32" s="72"/>
      <c r="V32" s="3"/>
      <c r="W32" s="3"/>
      <c r="X32" s="3"/>
      <c r="Y32" s="3"/>
      <c r="AA32" s="3"/>
      <c r="AB32" s="3"/>
      <c r="AC32" s="3"/>
      <c r="AD32" s="3"/>
      <c r="AE32" s="3"/>
      <c r="AF32" s="3"/>
      <c r="AG32" s="51"/>
      <c r="AI32" s="5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"/>
      <c r="AV32" s="4"/>
      <c r="AW32" s="4"/>
      <c r="AX32" s="4"/>
      <c r="AY32" s="4"/>
      <c r="AZ32" s="15"/>
      <c r="BA32" s="14"/>
      <c r="BB32" s="14"/>
      <c r="BC32" s="14"/>
      <c r="BD32" s="14"/>
      <c r="BE32" s="14"/>
      <c r="BF32" s="14"/>
      <c r="BH32" s="15"/>
      <c r="BI32" s="15"/>
      <c r="BJ32" s="15"/>
      <c r="BK32" s="47"/>
      <c r="BL32" s="15"/>
      <c r="BM32" s="15"/>
      <c r="BN32" s="15"/>
      <c r="BO32" s="15"/>
      <c r="BP32" s="47"/>
      <c r="BQ32" s="47"/>
      <c r="BR32" s="47"/>
      <c r="BT32" s="2"/>
      <c r="BU32" s="2"/>
      <c r="BV32" s="2"/>
    </row>
  </sheetData>
  <mergeCells count="114">
    <mergeCell ref="BH29:BL30"/>
    <mergeCell ref="AI9:AT9"/>
    <mergeCell ref="AI10:AS10"/>
    <mergeCell ref="AI11:AS11"/>
    <mergeCell ref="BN29:BR30"/>
    <mergeCell ref="AB15:AB16"/>
    <mergeCell ref="AC15:AC16"/>
    <mergeCell ref="AD15:AD16"/>
    <mergeCell ref="AE15:AE16"/>
    <mergeCell ref="AW15:AW16"/>
    <mergeCell ref="BP13:BP16"/>
    <mergeCell ref="AN14:AN16"/>
    <mergeCell ref="BB13:BD13"/>
    <mergeCell ref="BE13:BE16"/>
    <mergeCell ref="BF13:BF16"/>
    <mergeCell ref="BH13:BH16"/>
    <mergeCell ref="BI13:BJ13"/>
    <mergeCell ref="BK13:BK16"/>
    <mergeCell ref="AS13:AS16"/>
    <mergeCell ref="AV13:AV16"/>
    <mergeCell ref="AW13:AW14"/>
    <mergeCell ref="AZ13:AZ16"/>
    <mergeCell ref="BA13:BA16"/>
    <mergeCell ref="AV11:AW12"/>
    <mergeCell ref="I28:O28"/>
    <mergeCell ref="BM14:BM16"/>
    <mergeCell ref="BN14:BN16"/>
    <mergeCell ref="BO14:BO16"/>
    <mergeCell ref="D15:D16"/>
    <mergeCell ref="J15:J16"/>
    <mergeCell ref="P15:P16"/>
    <mergeCell ref="Q15:Q16"/>
    <mergeCell ref="R15:R16"/>
    <mergeCell ref="S15:S16"/>
    <mergeCell ref="T15:U15"/>
    <mergeCell ref="BB14:BB16"/>
    <mergeCell ref="BC14:BC16"/>
    <mergeCell ref="BD14:BD16"/>
    <mergeCell ref="BI14:BI16"/>
    <mergeCell ref="BJ14:BJ16"/>
    <mergeCell ref="BL13:BL16"/>
    <mergeCell ref="BM13:BO13"/>
    <mergeCell ref="M14:M16"/>
    <mergeCell ref="N14:N16"/>
    <mergeCell ref="AJ14:AJ16"/>
    <mergeCell ref="AK14:AK16"/>
    <mergeCell ref="AL14:AL16"/>
    <mergeCell ref="AM14:AM16"/>
    <mergeCell ref="AB13:AE14"/>
    <mergeCell ref="AF13:AF16"/>
    <mergeCell ref="AG13:AG16"/>
    <mergeCell ref="AI13:AI16"/>
    <mergeCell ref="AJ13:AR13"/>
    <mergeCell ref="AO14:AO16"/>
    <mergeCell ref="AP14:AP16"/>
    <mergeCell ref="AQ14:AQ16"/>
    <mergeCell ref="AR14:AR16"/>
    <mergeCell ref="AV9:AX9"/>
    <mergeCell ref="AY9:AY16"/>
    <mergeCell ref="AZ9:BF9"/>
    <mergeCell ref="BG9:BG27"/>
    <mergeCell ref="BH9:BR9"/>
    <mergeCell ref="AI12:AR12"/>
    <mergeCell ref="C13:C16"/>
    <mergeCell ref="D13:D14"/>
    <mergeCell ref="E13:E16"/>
    <mergeCell ref="F13:F16"/>
    <mergeCell ref="G13:G16"/>
    <mergeCell ref="H13:H16"/>
    <mergeCell ref="I13:I16"/>
    <mergeCell ref="BH10:BK12"/>
    <mergeCell ref="L13:L16"/>
    <mergeCell ref="M13:N13"/>
    <mergeCell ref="O13:O16"/>
    <mergeCell ref="P13:U14"/>
    <mergeCell ref="V13:V16"/>
    <mergeCell ref="W13:Y14"/>
    <mergeCell ref="W15:W16"/>
    <mergeCell ref="X15:X16"/>
    <mergeCell ref="Y15:Y16"/>
    <mergeCell ref="AA13:AA16"/>
    <mergeCell ref="K9:K27"/>
    <mergeCell ref="L9:Y9"/>
    <mergeCell ref="Z9:Z27"/>
    <mergeCell ref="C10:D10"/>
    <mergeCell ref="E10:J10"/>
    <mergeCell ref="L10:Y10"/>
    <mergeCell ref="J13:J14"/>
    <mergeCell ref="BS9:BS27"/>
    <mergeCell ref="AV10:AW10"/>
    <mergeCell ref="AX10:AX16"/>
    <mergeCell ref="AZ10:AZ12"/>
    <mergeCell ref="BA10:BF12"/>
    <mergeCell ref="AA9:AG9"/>
    <mergeCell ref="AH9:AH27"/>
    <mergeCell ref="AU9:AU27"/>
    <mergeCell ref="AA10:AG10"/>
    <mergeCell ref="AT10:AT16"/>
    <mergeCell ref="BL10:BP12"/>
    <mergeCell ref="BQ10:BQ16"/>
    <mergeCell ref="BR10:BR16"/>
    <mergeCell ref="C11:D12"/>
    <mergeCell ref="E11:J12"/>
    <mergeCell ref="L11:Y12"/>
    <mergeCell ref="AA11:AG12"/>
    <mergeCell ref="H1:J1"/>
    <mergeCell ref="H2:J2"/>
    <mergeCell ref="H3:J3"/>
    <mergeCell ref="H4:J4"/>
    <mergeCell ref="H5:J5"/>
    <mergeCell ref="A7:H7"/>
    <mergeCell ref="A9:A16"/>
    <mergeCell ref="B9:B16"/>
    <mergeCell ref="C9:J9"/>
  </mergeCells>
  <pageMargins left="0.78740157480314965" right="0.55118110236220474" top="0.78740157480314965" bottom="0.47244094488188981" header="0" footer="0"/>
  <pageSetup paperSize="9" scale="25" fitToWidth="6" orientation="landscape" useFirstPageNumber="1" horizontalDpi="300" verticalDpi="300" r:id="rId1"/>
  <headerFooter differentFirst="1">
    <oddHeader xml:space="preserve">&amp;R&amp;"Times New Roman,обычный"&amp;25
Продовження додатку 5
</oddHeader>
  </headerFooter>
  <colBreaks count="4" manualBreakCount="4">
    <brk id="11" max="35" man="1"/>
    <brk id="26" max="35" man="1"/>
    <brk id="34" max="35" man="1"/>
    <brk id="4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2019-04-10T12:53:53Z</cp:lastPrinted>
  <dcterms:created xsi:type="dcterms:W3CDTF">2018-11-15T08:41:33Z</dcterms:created>
  <dcterms:modified xsi:type="dcterms:W3CDTF">2019-04-16T13:36:31Z</dcterms:modified>
</cp:coreProperties>
</file>