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6" windowHeight="12276"/>
  </bookViews>
  <sheets>
    <sheet name="Лот1" sheetId="1" r:id="rId1"/>
    <sheet name="Лот2" sheetId="6" r:id="rId2"/>
    <sheet name="Лот3" sheetId="7" r:id="rId3"/>
    <sheet name="Лот4" sheetId="8" r:id="rId4"/>
    <sheet name="Лот5" sheetId="9" r:id="rId5"/>
    <sheet name="Лот6" sheetId="10" r:id="rId6"/>
    <sheet name="Лот7" sheetId="11" r:id="rId7"/>
  </sheets>
  <definedNames>
    <definedName name="_GoBack" localSheetId="2">Лот3!$B$15</definedName>
    <definedName name="_xlnm._FilterDatabase" localSheetId="0" hidden="1">Лот1!$A$6:$X$319</definedName>
    <definedName name="_xlnm._FilterDatabase" localSheetId="5" hidden="1">Лот6!$A$7:$Z$192</definedName>
  </definedNames>
  <calcPr calcId="162913"/>
</workbook>
</file>

<file path=xl/calcChain.xml><?xml version="1.0" encoding="utf-8"?>
<calcChain xmlns="http://schemas.openxmlformats.org/spreadsheetml/2006/main">
  <c r="I68" i="11" l="1"/>
  <c r="J68" i="11"/>
  <c r="J7" i="10"/>
  <c r="J8" i="10"/>
  <c r="J9" i="10"/>
  <c r="J14" i="10"/>
  <c r="J16" i="10"/>
  <c r="J28" i="10"/>
  <c r="J35" i="10"/>
  <c r="J38" i="10"/>
  <c r="J39" i="10"/>
  <c r="J43" i="10"/>
  <c r="J44" i="10"/>
  <c r="J55" i="10"/>
  <c r="J57" i="10"/>
  <c r="J58" i="10"/>
  <c r="J59" i="10"/>
  <c r="J61" i="10"/>
  <c r="J73" i="10"/>
  <c r="J78" i="10"/>
  <c r="J79" i="10"/>
  <c r="J80" i="10"/>
  <c r="J81" i="10"/>
  <c r="J82" i="10"/>
  <c r="J85" i="10"/>
  <c r="J87" i="10"/>
  <c r="J88" i="10"/>
  <c r="J89" i="10"/>
  <c r="J94" i="10"/>
  <c r="J100" i="10"/>
  <c r="J102" i="10"/>
  <c r="J103" i="10"/>
  <c r="J105" i="10"/>
  <c r="J108" i="10"/>
  <c r="J109" i="10"/>
  <c r="J112" i="10"/>
  <c r="J117" i="10"/>
  <c r="J123" i="10"/>
  <c r="J124" i="10"/>
  <c r="J125" i="10"/>
  <c r="J134" i="10"/>
  <c r="J137" i="10"/>
  <c r="J150" i="10"/>
  <c r="J151" i="10"/>
  <c r="J153" i="10"/>
  <c r="J167" i="10"/>
  <c r="J168" i="10"/>
  <c r="J169" i="10"/>
  <c r="J171" i="10"/>
  <c r="J172" i="10"/>
  <c r="J174" i="10"/>
  <c r="J186" i="10"/>
  <c r="I194" i="10"/>
  <c r="J194" i="10"/>
  <c r="J19" i="9" l="1"/>
  <c r="J21" i="9"/>
  <c r="J41" i="9"/>
  <c r="J42" i="9"/>
  <c r="I226" i="9"/>
  <c r="J226" i="9"/>
  <c r="J13" i="8" l="1"/>
  <c r="J47" i="8"/>
  <c r="J78" i="8" s="1"/>
  <c r="J50" i="8"/>
  <c r="I78" i="8"/>
  <c r="I158" i="7" l="1"/>
  <c r="J158" i="7"/>
  <c r="I227" i="6"/>
  <c r="J227" i="6"/>
  <c r="I368" i="1"/>
  <c r="J309" i="1"/>
  <c r="J368" i="1" s="1"/>
  <c r="K308" i="1"/>
</calcChain>
</file>

<file path=xl/sharedStrings.xml><?xml version="1.0" encoding="utf-8"?>
<sst xmlns="http://schemas.openxmlformats.org/spreadsheetml/2006/main" count="7540" uniqueCount="1540">
  <si>
    <t>склад та характер робіт</t>
  </si>
  <si>
    <t xml:space="preserve">рік проведення </t>
  </si>
  <si>
    <t>оголовка димовентиляційного каналу</t>
  </si>
  <si>
    <t>покрівлі</t>
  </si>
  <si>
    <t>стін</t>
  </si>
  <si>
    <t>фундаменту</t>
  </si>
  <si>
    <t>сходових кліток</t>
  </si>
  <si>
    <t>підвалу</t>
  </si>
  <si>
    <t>горища</t>
  </si>
  <si>
    <t>Площа прибудинкової території</t>
  </si>
  <si>
    <t>загальна площа квартир та нежитлових приміщень*</t>
  </si>
  <si>
    <t>загальна площа будинку</t>
  </si>
  <si>
    <t xml:space="preserve"> ліфтів</t>
  </si>
  <si>
    <t xml:space="preserve"> під`їздів</t>
  </si>
  <si>
    <t xml:space="preserve"> нежитлових приміщень</t>
  </si>
  <si>
    <t xml:space="preserve"> квартир</t>
  </si>
  <si>
    <t xml:space="preserve"> поверхів</t>
  </si>
  <si>
    <t>Капітальний ремонт</t>
  </si>
  <si>
    <t>Матеріали</t>
  </si>
  <si>
    <t>Площа (м кв.)</t>
  </si>
  <si>
    <t>Рік введення в експлуатацію будинку</t>
  </si>
  <si>
    <t>Кількість</t>
  </si>
  <si>
    <t>Місцезнаходження будинків</t>
  </si>
  <si>
    <t>№
з/п</t>
  </si>
  <si>
    <t>бутобетон</t>
  </si>
  <si>
    <t>цеглян.</t>
  </si>
  <si>
    <t>шиферна</t>
  </si>
  <si>
    <t>цегл.</t>
  </si>
  <si>
    <t>шлакобл.</t>
  </si>
  <si>
    <t>Д/цег</t>
  </si>
  <si>
    <t>шиф/мет</t>
  </si>
  <si>
    <t>стріч.цегл.</t>
  </si>
  <si>
    <t>д/цег</t>
  </si>
  <si>
    <t>зміш</t>
  </si>
  <si>
    <t>дер</t>
  </si>
  <si>
    <t>дерев</t>
  </si>
  <si>
    <t>металева</t>
  </si>
  <si>
    <t>Шлак.Блок</t>
  </si>
  <si>
    <t>щебен.</t>
  </si>
  <si>
    <t>Шлак блок</t>
  </si>
  <si>
    <t>цем</t>
  </si>
  <si>
    <t>стр.цегл.</t>
  </si>
  <si>
    <t>рак</t>
  </si>
  <si>
    <t>Шлак бет</t>
  </si>
  <si>
    <t>бутовий</t>
  </si>
  <si>
    <t>бетон.</t>
  </si>
  <si>
    <t>бутов.та цегл.</t>
  </si>
  <si>
    <t>стр.цегл., бутовий</t>
  </si>
  <si>
    <t>зб.з/б.плити</t>
  </si>
  <si>
    <t>з/б. блоки</t>
  </si>
  <si>
    <t>стр.цегл та шлакобет</t>
  </si>
  <si>
    <t>бутовий, з/б.блоки</t>
  </si>
  <si>
    <t>бутові плити</t>
  </si>
  <si>
    <t>рулонна</t>
  </si>
  <si>
    <t>цегл.та бетон.</t>
  </si>
  <si>
    <t>з/б.блоки</t>
  </si>
  <si>
    <t>зб.з/б блоки</t>
  </si>
  <si>
    <t>зб.з/б.та бетон. плити</t>
  </si>
  <si>
    <t>рул</t>
  </si>
  <si>
    <t>пан.</t>
  </si>
  <si>
    <t>з/б.палі</t>
  </si>
  <si>
    <t>з/б.панелі та з/б палі</t>
  </si>
  <si>
    <t>бет.блоки</t>
  </si>
  <si>
    <t>з/б.</t>
  </si>
  <si>
    <t>стріч. з/б</t>
  </si>
  <si>
    <t>зб.з/б.блоки</t>
  </si>
  <si>
    <t>з/б блоки</t>
  </si>
  <si>
    <t>зб.з/б плити</t>
  </si>
  <si>
    <t>Додаток 3 до конкурсної документації для проведення конкурсу з призначення управителя багатоквартирного будинку в місті Суми</t>
  </si>
  <si>
    <t>дер.обл. цеглою</t>
  </si>
  <si>
    <t>щит, обл. цегл.</t>
  </si>
  <si>
    <t>стр.бутові</t>
  </si>
  <si>
    <t>стріч.бет.</t>
  </si>
  <si>
    <t>зб.з/б та бетон.плити</t>
  </si>
  <si>
    <t>з/б</t>
  </si>
  <si>
    <t>зб.стрічк.</t>
  </si>
  <si>
    <t>з/б.плити</t>
  </si>
  <si>
    <t>бет.палі</t>
  </si>
  <si>
    <t>бет.плити</t>
  </si>
  <si>
    <t>стр.з/б.</t>
  </si>
  <si>
    <t>Цегл, З/б</t>
  </si>
  <si>
    <t>зб.з/б</t>
  </si>
  <si>
    <t>з/б панелі.</t>
  </si>
  <si>
    <t>пан</t>
  </si>
  <si>
    <t>моноліт бетон.</t>
  </si>
  <si>
    <t>зб.бетон.стін.блоки</t>
  </si>
  <si>
    <t>монол.</t>
  </si>
  <si>
    <t>моноліт.з/б стрічк.плити</t>
  </si>
  <si>
    <t>Монол.</t>
  </si>
  <si>
    <t>палі з/б.</t>
  </si>
  <si>
    <t>стр.бутобетонні</t>
  </si>
  <si>
    <t>вул. 20 р. Перемоги, 17 а</t>
  </si>
  <si>
    <t>вул. 20 р. Перемоги, 3а</t>
  </si>
  <si>
    <t>вул. 20 р. Перемоги, 5 б</t>
  </si>
  <si>
    <t>вул. 20 р. Перемоги, 5 в</t>
  </si>
  <si>
    <t>вул. Аерофлотська, 2</t>
  </si>
  <si>
    <t>бетон</t>
  </si>
  <si>
    <t>шифер</t>
  </si>
  <si>
    <t>ракушняк</t>
  </si>
  <si>
    <t>вул. Аерофлотська, 4</t>
  </si>
  <si>
    <t>цегла</t>
  </si>
  <si>
    <t>вул. Академічна, 5</t>
  </si>
  <si>
    <t>вул. Академічна, 7</t>
  </si>
  <si>
    <t>вул. Б.Хмельницького, 17</t>
  </si>
  <si>
    <t>вул. Бєлінського, 13А</t>
  </si>
  <si>
    <t>вул. Вільний лужок, 17А</t>
  </si>
  <si>
    <t>вул. Воскресенська, 10</t>
  </si>
  <si>
    <t>вул. Воскресенська, 14</t>
  </si>
  <si>
    <t>вул. Воскресенська, 15 а</t>
  </si>
  <si>
    <t>вул. Воскресенська, 2 а</t>
  </si>
  <si>
    <t>вул. Воскресенська, 3/5</t>
  </si>
  <si>
    <t>вул. Воскресенська, 4 а</t>
  </si>
  <si>
    <t>вул. Воскресенська, 4 в</t>
  </si>
  <si>
    <t>вул. Воскресенська, 9 а</t>
  </si>
  <si>
    <t>вул. Г. Кондратьєва, 132/1</t>
  </si>
  <si>
    <t>цегляні</t>
  </si>
  <si>
    <t>вул. Г. Кондратьєва, 132/2</t>
  </si>
  <si>
    <t>вул. Г. Кондратьєва, 165/148</t>
  </si>
  <si>
    <t>-</t>
  </si>
  <si>
    <t>вул. Г.Кондратьєва, 110</t>
  </si>
  <si>
    <t>вул. Г.Кондратьєва, 114</t>
  </si>
  <si>
    <t>з/б. плити</t>
  </si>
  <si>
    <t>вул. Г.Кондратьєва, 118</t>
  </si>
  <si>
    <t>вул. Г.Кондратьєва, 121</t>
  </si>
  <si>
    <t>вул. Г.Кондратьєва, 122</t>
  </si>
  <si>
    <t>вул. Г.Кондратьєва, 123 А</t>
  </si>
  <si>
    <t>вул. Г.Кондратьєва, 123Б</t>
  </si>
  <si>
    <t>вул. Г.Кондратьєва, 126</t>
  </si>
  <si>
    <t>вул. Г.Кондратьєва, 128</t>
  </si>
  <si>
    <t>вул. Г.Кондратьєва, 130</t>
  </si>
  <si>
    <t>вул. Г.Кондратьєва, 132</t>
  </si>
  <si>
    <t>вул. Г.Кондратьєва, 136/1-гурт.</t>
  </si>
  <si>
    <t>вул. Г.Кондратьєва, 138</t>
  </si>
  <si>
    <t>вул. Г.Кондратьєва, 140</t>
  </si>
  <si>
    <t>вул. Г.Кондратьєва, 143</t>
  </si>
  <si>
    <t>2015-2017</t>
  </si>
  <si>
    <t>покрівля</t>
  </si>
  <si>
    <t>вул. Г.Кондратьєва, 144</t>
  </si>
  <si>
    <t>водопідігрівач з терморегулятором, покрівля п.2</t>
  </si>
  <si>
    <t>вул. Г.Кондратьєва, 144/2</t>
  </si>
  <si>
    <t>вул. Г.Кондратьєва, 145</t>
  </si>
  <si>
    <t>вул. Г.Кондратьєва, 146/1</t>
  </si>
  <si>
    <t>вул. Г.Кондратьєва, 148</t>
  </si>
  <si>
    <t>вул. Г.Кондратьєва, 150</t>
  </si>
  <si>
    <t>вул. Г.Кондратьєва, 154</t>
  </si>
  <si>
    <t>вул. Г.Кондратьєва, 16</t>
  </si>
  <si>
    <t>вул. Г.Кондратьєва, 160/5</t>
  </si>
  <si>
    <t>вул. Г.Кондратьєва, 165 А</t>
  </si>
  <si>
    <t>вул. Г.Кондратьєва, 165/10</t>
  </si>
  <si>
    <t>вул. Г.Кондратьєва, 165/126</t>
  </si>
  <si>
    <t>вул. Г.Кондратьєва, 165/13</t>
  </si>
  <si>
    <t>капремонт будинку</t>
  </si>
  <si>
    <t>вул. Г.Кондратьєва, 165/134</t>
  </si>
  <si>
    <t>вул. Г.Кондратьєва, 165/135</t>
  </si>
  <si>
    <t>вул. Г.Кондратьєва, 165/140</t>
  </si>
  <si>
    <t>вул. Г.Кондратьєва, 165/78</t>
  </si>
  <si>
    <t>вул. Г.Кондратьєва, 165/8</t>
  </si>
  <si>
    <t>покрівля, фасад</t>
  </si>
  <si>
    <t>вул. Г.Кондратьєва, 165/9</t>
  </si>
  <si>
    <t>вул. Г.Кондратьєва, 167/1</t>
  </si>
  <si>
    <t>вул. Г.Кондратьєва, 171</t>
  </si>
  <si>
    <t>вул. Г.Кондратьєва, 171А</t>
  </si>
  <si>
    <t>вул. Г.Кондратьєва, 175</t>
  </si>
  <si>
    <t>водопідігрівач з терморегулятором</t>
  </si>
  <si>
    <t>вул. Г.Кондратьєва, 181</t>
  </si>
  <si>
    <t>вул. Г.Кондратьєва, 183</t>
  </si>
  <si>
    <t>вул. Г.Кондратьєва, 185</t>
  </si>
  <si>
    <t>вул. Г.Кондратьєва, 187</t>
  </si>
  <si>
    <t>вул. Г.Кондратьєва, 189</t>
  </si>
  <si>
    <t>вул. Г.Кондратьєва, 18а</t>
  </si>
  <si>
    <t>вул. Г.Кондратьєва, 191</t>
  </si>
  <si>
    <t>влаштування насос. станції</t>
  </si>
  <si>
    <t>вул. Г.Кондратьєва, 19а</t>
  </si>
  <si>
    <t>вул. Г.Кондратьєва, 209</t>
  </si>
  <si>
    <t>вул. Г.Кондратьєва, 211/1</t>
  </si>
  <si>
    <t>вул. Г.Кондратьєва, 22 а</t>
  </si>
  <si>
    <t>вул. Г.Кондратьєва, 22 в</t>
  </si>
  <si>
    <t>вул. Г.Кондратьєва, 24</t>
  </si>
  <si>
    <t>вул. Г.Кондратьєва, 35</t>
  </si>
  <si>
    <t>вул. Г.Кондратьєва, 36</t>
  </si>
  <si>
    <t>вул. Г.Кондратьєва, 38</t>
  </si>
  <si>
    <t>вул. Г.Кондратьєва, 4</t>
  </si>
  <si>
    <t>вул. Г.Кондратьєва, 46</t>
  </si>
  <si>
    <t>вул. Г.Кондратьєва, 48</t>
  </si>
  <si>
    <t>вул. Г.Кондратьєва, 53 а</t>
  </si>
  <si>
    <t>вул. Г.Кондратьєва, 54</t>
  </si>
  <si>
    <t>вул. Г.Кондратьєва, 6</t>
  </si>
  <si>
    <t>вул. Г.Кондратьєва, 74</t>
  </si>
  <si>
    <t>вул. Г.Кондратьєва, 75</t>
  </si>
  <si>
    <t>вул. Г.Кондратьєва, 77</t>
  </si>
  <si>
    <t>вул. Г.Кондратьєва, 88</t>
  </si>
  <si>
    <t>вул. Г.Кондратьєва, 89 а</t>
  </si>
  <si>
    <t>вул. Г.Кондратьєва, 89 в</t>
  </si>
  <si>
    <t>вул. Г.Кондратьєва, 96</t>
  </si>
  <si>
    <t>вул. Г.Кондратьєва, 98/3</t>
  </si>
  <si>
    <t>вул. Г.Кондратьєва,211Б</t>
  </si>
  <si>
    <t>рубер.</t>
  </si>
  <si>
    <t>вул. Гагаріна, 16</t>
  </si>
  <si>
    <t>вул. Гагаріна, 7 а</t>
  </si>
  <si>
    <t>вул. Гамалія, 1</t>
  </si>
  <si>
    <t>вул. Гамалія, 11</t>
  </si>
  <si>
    <t>вул. Гамалія, 17/1</t>
  </si>
  <si>
    <t>вул. Гамалія, 18</t>
  </si>
  <si>
    <t>вул. Гамалія, 19</t>
  </si>
  <si>
    <t>вул. Гамалія, 20</t>
  </si>
  <si>
    <t>вул. Гамалія, 21</t>
  </si>
  <si>
    <t>вул. Гамалія, 22</t>
  </si>
  <si>
    <t>вул. Гамалія, 24</t>
  </si>
  <si>
    <t>вул. Гамалія, 27</t>
  </si>
  <si>
    <t>вул. Гамалія, 28</t>
  </si>
  <si>
    <t>вул. Гамалія, 3</t>
  </si>
  <si>
    <t>вул. Гамалія, 30</t>
  </si>
  <si>
    <t>вул. Гамалія, 31</t>
  </si>
  <si>
    <t>вул. Гамалія, 33</t>
  </si>
  <si>
    <t>вул. Гамалія, 35</t>
  </si>
  <si>
    <t>вул. Гамалія, 36/1</t>
  </si>
  <si>
    <t>вул. Гамалія, 5</t>
  </si>
  <si>
    <t>вул. Гамалія, 6</t>
  </si>
  <si>
    <t>вул. Гамалія, 7</t>
  </si>
  <si>
    <t>вул. Гамалія, 8</t>
  </si>
  <si>
    <t>вул. Героїв Небесної Сотні,3</t>
  </si>
  <si>
    <t>м/чер.</t>
  </si>
  <si>
    <t>вул. Героїв Небесної Сотні,3/1</t>
  </si>
  <si>
    <t>вул. Героїв Небесної Сотні, 7</t>
  </si>
  <si>
    <t>вул. Героїв Небесної Сотні, 70</t>
  </si>
  <si>
    <t>вул. З.Космодем'янської, 2</t>
  </si>
  <si>
    <t>вул. З.Космодем'янської, 4</t>
  </si>
  <si>
    <t>вул. З.Космодем'янської, 5</t>
  </si>
  <si>
    <t>вул. З.Космодем'янської, 6</t>
  </si>
  <si>
    <t>водостічні труби та мережі водовідведення</t>
  </si>
  <si>
    <t>вул. З.Космодем'янської, 7</t>
  </si>
  <si>
    <t>вул. З.Космодем'янської, 8</t>
  </si>
  <si>
    <t>вул. Козацький вал, 4 а,в</t>
  </si>
  <si>
    <t>вул. Кооперативна, 19 а</t>
  </si>
  <si>
    <t>вул. Кооперативна, 19 в</t>
  </si>
  <si>
    <t>вул. Кооперативна, 4</t>
  </si>
  <si>
    <t>вул. Кооперативна, 6а</t>
  </si>
  <si>
    <t>вул. Кооперативна, 7</t>
  </si>
  <si>
    <t>вул. Кооперативна, 9А</t>
  </si>
  <si>
    <t>вул. Кузнечна, 14</t>
  </si>
  <si>
    <t>вул. Кузнечна, 18 а</t>
  </si>
  <si>
    <t>вул. Кузнечна, 18 б</t>
  </si>
  <si>
    <t>вул. Кузнечна, 1а,б,в</t>
  </si>
  <si>
    <t>вул. Кузнечна, 20а</t>
  </si>
  <si>
    <t>вул. Кузнечна, 22</t>
  </si>
  <si>
    <t>вул. Кузнечна, 26а,б</t>
  </si>
  <si>
    <t>вул. Кузнечна, 34</t>
  </si>
  <si>
    <t>вул. Кузнечна, 40</t>
  </si>
  <si>
    <t>вул. Кузнечна, 42</t>
  </si>
  <si>
    <t>вул. Кузнечна, 4а</t>
  </si>
  <si>
    <t>вул. Кузнечна, 5а</t>
  </si>
  <si>
    <t>вул. Кузнечна, 6 а,б</t>
  </si>
  <si>
    <t>вул. Лебединська, 10</t>
  </si>
  <si>
    <t>вул. Лебединська, 12</t>
  </si>
  <si>
    <t>вул. Лебединська, 6</t>
  </si>
  <si>
    <t>вул. Левітана, 1</t>
  </si>
  <si>
    <t>вул. Левітана, 2</t>
  </si>
  <si>
    <t>вул. Левітана, 4</t>
  </si>
  <si>
    <t>вул. Левітана, 5</t>
  </si>
  <si>
    <t>вул. Левітана, 8</t>
  </si>
  <si>
    <t>вул. Малиновського, 1</t>
  </si>
  <si>
    <t>вул. Малиновського, 10</t>
  </si>
  <si>
    <t>вул. Малиновського, 2</t>
  </si>
  <si>
    <t>вул. Малиновського, 9</t>
  </si>
  <si>
    <t>вул. Маяковського, 1</t>
  </si>
  <si>
    <t>вул. Маяковського, 12</t>
  </si>
  <si>
    <t>вул. Маяковського, 5</t>
  </si>
  <si>
    <t>вул. Маяковського, 6</t>
  </si>
  <si>
    <t>вул. Маяковського, 7</t>
  </si>
  <si>
    <t>вул. Маяковського, 8</t>
  </si>
  <si>
    <t>вул. Набережна р.Псел, 3</t>
  </si>
  <si>
    <t>вул. Над'ярна, 12</t>
  </si>
  <si>
    <t>вул. Нижньособорна, 12а</t>
  </si>
  <si>
    <t>вул. Нижньособорна, 5а</t>
  </si>
  <si>
    <t>вул. Нижньособорна, 6а</t>
  </si>
  <si>
    <t>вул. Нижньособорна, 8а, б</t>
  </si>
  <si>
    <t>вул. О.Аніщенка, 1</t>
  </si>
  <si>
    <t>вул. О.Аніщенка, 10</t>
  </si>
  <si>
    <t>вул. О.Аніщенка, 2</t>
  </si>
  <si>
    <t>вул. О.Аніщенка, 3</t>
  </si>
  <si>
    <t>вул. О.Аніщенка, 3/1</t>
  </si>
  <si>
    <t>вул. О.Береста, 13</t>
  </si>
  <si>
    <t>вул. О.Береста, 5</t>
  </si>
  <si>
    <t>покрівля, внутрішньобудинкові інженерні мережі</t>
  </si>
  <si>
    <t>вул. О.Береста, 9</t>
  </si>
  <si>
    <t xml:space="preserve">покрівля з перемуруванням димових та вентиляційних труб на даху  </t>
  </si>
  <si>
    <t>вул. О.Олеся, 1</t>
  </si>
  <si>
    <t>вул. О.Олеся, 2</t>
  </si>
  <si>
    <t>вул. О.Олеся, 4</t>
  </si>
  <si>
    <t>вул. О.Олеся, 5</t>
  </si>
  <si>
    <t>вул. Перекопська, 12</t>
  </si>
  <si>
    <t>вул. Перекопська, 16</t>
  </si>
  <si>
    <t>вул. Перекопська, 17</t>
  </si>
  <si>
    <t>вул. Перекопська, 18</t>
  </si>
  <si>
    <t>вул. Перекопська, 5</t>
  </si>
  <si>
    <t>вул. Перекопська, 9</t>
  </si>
  <si>
    <t>вул. Першотравнева, 10 а, б, д (1-9,29,31)</t>
  </si>
  <si>
    <t>вул. Першотравнева, 10 в, г (10-28)</t>
  </si>
  <si>
    <t>вул. Петропавлівська, 101</t>
  </si>
  <si>
    <t>вул. Петропавлівська, 103</t>
  </si>
  <si>
    <t>вул. Петропавлівська, 106</t>
  </si>
  <si>
    <t>вул. Петропавлівська, 107</t>
  </si>
  <si>
    <t>вул. Петропавлівська, 109</t>
  </si>
  <si>
    <t>вул. Петропавлівська, 111 а</t>
  </si>
  <si>
    <t>вул. Петропавлівська, 111 б</t>
  </si>
  <si>
    <t>вул. Петропавлівська, 113</t>
  </si>
  <si>
    <t>вул. Петропавлівська, 117</t>
  </si>
  <si>
    <t>вул. Петропавлівська, 123</t>
  </si>
  <si>
    <t>вул. Петропавлівська, 127</t>
  </si>
  <si>
    <t>внутрішньобудинкові інженерні мережі</t>
  </si>
  <si>
    <t>вул. Петропавлівська, 129</t>
  </si>
  <si>
    <t>вул. Петропавлівська, 50</t>
  </si>
  <si>
    <t>вул. Петропавлівська, 51а</t>
  </si>
  <si>
    <t>вул. Петропавлівська, 53</t>
  </si>
  <si>
    <t>вул. Петропавлівська, 60</t>
  </si>
  <si>
    <t>вул. Петропавлівська, 68</t>
  </si>
  <si>
    <t>вул. Петропавлівська, 72</t>
  </si>
  <si>
    <t>вул. Петропавлівська, 74</t>
  </si>
  <si>
    <t>вул. Петропавлівська, 76 (1-56)</t>
  </si>
  <si>
    <t>вул. Петропавлівська, 76 (57-104)</t>
  </si>
  <si>
    <t>вул. Петропавлівська, 77 а</t>
  </si>
  <si>
    <t>вул. Петропавлівська, 81</t>
  </si>
  <si>
    <t>вул. Петропавлівська, 87</t>
  </si>
  <si>
    <t>вул. Петропавлівська, 90</t>
  </si>
  <si>
    <t>вул. Петропавлівська, 92</t>
  </si>
  <si>
    <t>вул. Петропавлівська, 93</t>
  </si>
  <si>
    <t>вул. Петропавлівська, 96</t>
  </si>
  <si>
    <t>вул. Петропавлівська, 98д</t>
  </si>
  <si>
    <t>вул. Петропавлівська, 98ж</t>
  </si>
  <si>
    <t>вул. Покровська, 11</t>
  </si>
  <si>
    <t>вул. Покровська, 14</t>
  </si>
  <si>
    <t>вул. Покровська, 15</t>
  </si>
  <si>
    <t>вул. Покровська, 16</t>
  </si>
  <si>
    <t>вул. Покровська, 17а,б</t>
  </si>
  <si>
    <t>вул. Покровська, 18а</t>
  </si>
  <si>
    <t>вул. Покровська, 20</t>
  </si>
  <si>
    <t>вул. Покровська, 22</t>
  </si>
  <si>
    <t>вул. Покровська, 23</t>
  </si>
  <si>
    <t>вул. Покровська, 24</t>
  </si>
  <si>
    <t>вул. Покровська, 25</t>
  </si>
  <si>
    <t>вул. Покровська, 26</t>
  </si>
  <si>
    <t>вул. Покровська, 7а</t>
  </si>
  <si>
    <t>вул. Покровська, 8</t>
  </si>
  <si>
    <t>балкони, фасади</t>
  </si>
  <si>
    <t>вул. Рилєєва, 2</t>
  </si>
  <si>
    <t xml:space="preserve">вул. Соборна, 19 </t>
  </si>
  <si>
    <t>вул. Соборна, 25а</t>
  </si>
  <si>
    <t>вул. Соборна, 27а</t>
  </si>
  <si>
    <t>вул. Соборна, 29 в, г</t>
  </si>
  <si>
    <t>вул. Соборна, 32</t>
  </si>
  <si>
    <t>вул. Соборна, 36 б</t>
  </si>
  <si>
    <t>вул. Соборна, 36 в</t>
  </si>
  <si>
    <t>вул. Соборна, 38 а</t>
  </si>
  <si>
    <t>вул. Соборна, 38 б</t>
  </si>
  <si>
    <t>вул. Соборна, 42 а</t>
  </si>
  <si>
    <t>вул. Соборна, 43 а</t>
  </si>
  <si>
    <t>вул. Соборна, 46 а</t>
  </si>
  <si>
    <t>вул. Шишкарівська, 1</t>
  </si>
  <si>
    <t>вул. Шишкарівська, 11</t>
  </si>
  <si>
    <t>вул. Шишкарівська, 12/3</t>
  </si>
  <si>
    <t>газобетонні блоки</t>
  </si>
  <si>
    <t>металочерепиця</t>
  </si>
  <si>
    <t>вул. Шишкарівська, 15</t>
  </si>
  <si>
    <t>вул. Шишкарівська, 16</t>
  </si>
  <si>
    <t>вул. Шишкарівська, 2</t>
  </si>
  <si>
    <t>вул. Шишкарівська, 2А</t>
  </si>
  <si>
    <t>рубероїд</t>
  </si>
  <si>
    <t>вул. Шишкарівська, 51 а</t>
  </si>
  <si>
    <t>пл. Незалежності, 8а</t>
  </si>
  <si>
    <t>пл. Покровська, 15</t>
  </si>
  <si>
    <t>пл. Покровська, 8</t>
  </si>
  <si>
    <t>пл. Покровська, 9 а</t>
  </si>
  <si>
    <t>пл. Покровська, 9 б</t>
  </si>
  <si>
    <t>пр-д. Кузнечний, 10</t>
  </si>
  <si>
    <t>пр-д. Кузнечний, 3</t>
  </si>
  <si>
    <t>пров. Терезова, 1</t>
  </si>
  <si>
    <t>пров. 1-й Продольний, 12а</t>
  </si>
  <si>
    <t>пров. 1-й Продольний, 1а</t>
  </si>
  <si>
    <t>пров. 1-й Продольний, 9а</t>
  </si>
  <si>
    <t xml:space="preserve">пров. 2-й Продольний, 1 </t>
  </si>
  <si>
    <t>пров. 2-й Продольний, 5</t>
  </si>
  <si>
    <t>пров. 2-й Продольний, 9а</t>
  </si>
  <si>
    <t>пров. 9-го Травня, 4</t>
  </si>
  <si>
    <t>пров. 9-го Травня, 8</t>
  </si>
  <si>
    <t>пров. Огарьова, 2/1</t>
  </si>
  <si>
    <t>пров. Огарьова, 3</t>
  </si>
  <si>
    <t>пров. Огарьова, 4</t>
  </si>
  <si>
    <t>пров. Пляжний, 6</t>
  </si>
  <si>
    <t>пров. Пляжний, 8а</t>
  </si>
  <si>
    <t>вул. 2-га Харківська, 4</t>
  </si>
  <si>
    <t>вул. 2-га Харківська, 6</t>
  </si>
  <si>
    <t>вул. Даргомижського, 1</t>
  </si>
  <si>
    <t>вул. Даргомижського, 3</t>
  </si>
  <si>
    <t>вул. Даргомижського, 5</t>
  </si>
  <si>
    <t>вул. Даргомижського, 7</t>
  </si>
  <si>
    <t>вул. Заливна, 1</t>
  </si>
  <si>
    <t>вул. Заливна, 1/2</t>
  </si>
  <si>
    <t>вул. Заливна, 1/3</t>
  </si>
  <si>
    <t>вул. Заливна, 9</t>
  </si>
  <si>
    <t>вул. І.Сірка, 18</t>
  </si>
  <si>
    <t>вул. І.Сірка, 2</t>
  </si>
  <si>
    <t>вул. Інтернаціоналістів, 4</t>
  </si>
  <si>
    <t>вул. Прокоф’єва, 10</t>
  </si>
  <si>
    <t>вул. Прокоф’єва, 12</t>
  </si>
  <si>
    <t>вул. Прокоф’єва, 2</t>
  </si>
  <si>
    <t>вул. Прокоф’єва, 22</t>
  </si>
  <si>
    <t>вул. Прокоф’єва, 24</t>
  </si>
  <si>
    <t>вул. Прокоф’єва, 24Б</t>
  </si>
  <si>
    <t>вул. Прокоф’єва, 30</t>
  </si>
  <si>
    <t>вул. Прокоф’єва, 36</t>
  </si>
  <si>
    <t>вул. Прокоф’єва, 4</t>
  </si>
  <si>
    <t>вул. Прокоф’єва, 6</t>
  </si>
  <si>
    <t>вул. Прокоф’єва, 8</t>
  </si>
  <si>
    <t>вул. Прокоф'єва, 14/5</t>
  </si>
  <si>
    <t>вул. Прокоф'єва, 14/6</t>
  </si>
  <si>
    <t>вул. Прокоф'єва, 26</t>
  </si>
  <si>
    <t>з/б панелі</t>
  </si>
  <si>
    <t>вул. Прокоф'єва,32</t>
  </si>
  <si>
    <t>рубер</t>
  </si>
  <si>
    <t>вул. Прокоф'єва,46</t>
  </si>
  <si>
    <t>вул. Прокоф'єва,50</t>
  </si>
  <si>
    <t>вул. Прокоф'єва. 14/3</t>
  </si>
  <si>
    <t>вул. Харківська, 1</t>
  </si>
  <si>
    <t>вул. Харківська, 1/1</t>
  </si>
  <si>
    <t>вул. Харківська, 14</t>
  </si>
  <si>
    <t>вул. Харківська, 16/1</t>
  </si>
  <si>
    <t>вул. Харківська, 23</t>
  </si>
  <si>
    <t>холодне водопостачання</t>
  </si>
  <si>
    <t>вул. Харківська, 23/1</t>
  </si>
  <si>
    <t>вул. Харківська, 25</t>
  </si>
  <si>
    <t>вул. Харківська, 26/1</t>
  </si>
  <si>
    <t>вул. Харківська, 28/1</t>
  </si>
  <si>
    <t>вул. Харківська, 3</t>
  </si>
  <si>
    <t>вул. Харківська, 7</t>
  </si>
  <si>
    <t>вул. Харківська, 8</t>
  </si>
  <si>
    <t>вул. Харківська, 8/2</t>
  </si>
  <si>
    <t>вул. Харківська,22</t>
  </si>
  <si>
    <t>пр-кт М. Лушпи, 11</t>
  </si>
  <si>
    <t>пр-кт. М.Лушпи, 15</t>
  </si>
  <si>
    <t>пр-кт. М.Лушпи, 23</t>
  </si>
  <si>
    <t>пр-кт. М.Лушпи, 5/25</t>
  </si>
  <si>
    <t>пр-кт. М.Лушпи, 5/28</t>
  </si>
  <si>
    <t>пр-кт. М.Лушпи, 5/4</t>
  </si>
  <si>
    <t>пр-кт. М.Лушпи, 7</t>
  </si>
  <si>
    <t>проїзд Даргомижського, 1</t>
  </si>
  <si>
    <t>проїзд Даргомижського, 10</t>
  </si>
  <si>
    <t>проїзд Даргомижського, 11</t>
  </si>
  <si>
    <t>проїзд Даргомижського, 12</t>
  </si>
  <si>
    <t>проїзд Даргомижського, 2</t>
  </si>
  <si>
    <t>проїзд Даргомижського, 3</t>
  </si>
  <si>
    <t>проїзд Даргомижського, 4</t>
  </si>
  <si>
    <t>проїзд Даргомижського, 6</t>
  </si>
  <si>
    <t>проїзд Даргомижського, 8</t>
  </si>
  <si>
    <t>проїзд Прокоф’єва, 10</t>
  </si>
  <si>
    <t>проїзд Прокоф’єва, 2</t>
  </si>
  <si>
    <t>вул. І.Сірка, 37</t>
  </si>
  <si>
    <t>вул. Заливна, 11</t>
  </si>
  <si>
    <t>вул. Заливна, 13</t>
  </si>
  <si>
    <t>вул. Заливна, 13 а</t>
  </si>
  <si>
    <t>вул. Заливна, 13Б</t>
  </si>
  <si>
    <t>вул. Заливна, 15</t>
  </si>
  <si>
    <t>вул. Заливна, 29</t>
  </si>
  <si>
    <t>вул. Заливна, 31</t>
  </si>
  <si>
    <t>вул. Заливна, 31 Г</t>
  </si>
  <si>
    <t>просп. М.Лушпи, 31</t>
  </si>
  <si>
    <t>просп. М.Лушпи, 39/1</t>
  </si>
  <si>
    <t>просп. М.Лушпи, 43/2</t>
  </si>
  <si>
    <t>просп. М.Лушпи, 47</t>
  </si>
  <si>
    <t>просп. М.Лушпи, 49</t>
  </si>
  <si>
    <t>вул. І.Сірка, 10</t>
  </si>
  <si>
    <t>вул. І.Сірка, 4а</t>
  </si>
  <si>
    <t>вул. І.Сірка,12</t>
  </si>
  <si>
    <t>вул. І.Сірка,14</t>
  </si>
  <si>
    <t>з/б,  цегла</t>
  </si>
  <si>
    <t>вул. Г.Крут, 10</t>
  </si>
  <si>
    <t>вул. Г.Крут, 12</t>
  </si>
  <si>
    <t>вул. Г.Крут, 20</t>
  </si>
  <si>
    <t>вул. Г.Крут, 26</t>
  </si>
  <si>
    <t>вул. Г.Крут, 4</t>
  </si>
  <si>
    <t>опалення</t>
  </si>
  <si>
    <t>вул. Інтернаціоналістів, б. 22</t>
  </si>
  <si>
    <t>пл. Пришибська, б. 16</t>
  </si>
  <si>
    <t>водопідігрівач</t>
  </si>
  <si>
    <t>силік. блок</t>
  </si>
  <si>
    <t>пл. Пришибська, б. 15 корп. 1</t>
  </si>
  <si>
    <t>пл. Пришибська, 13</t>
  </si>
  <si>
    <t>вул. Харківська, б. 38</t>
  </si>
  <si>
    <t>вул. Харківська, б. 30 корп. 2</t>
  </si>
  <si>
    <t>вул. Харківська, 30/1 (22 житлові кімнати на 3 та 5 поверсі )</t>
  </si>
  <si>
    <t>вул. СКД,4</t>
  </si>
  <si>
    <t>вул. СКД, б. 9</t>
  </si>
  <si>
    <t>вул. СКД, б. 50</t>
  </si>
  <si>
    <t>вул. СКД, б. 42</t>
  </si>
  <si>
    <t>вул. СКД, б. 40</t>
  </si>
  <si>
    <t>вул. СКД, б. 38</t>
  </si>
  <si>
    <t>вул. СКД, б. 3 корп. 3</t>
  </si>
  <si>
    <t>вул. СКД, б. 10</t>
  </si>
  <si>
    <t>вул. СКД, 3/1</t>
  </si>
  <si>
    <t>вул. СКД, 22</t>
  </si>
  <si>
    <t>вул. СКД, б. 1</t>
  </si>
  <si>
    <t>вул. Прокоф'єва. 27</t>
  </si>
  <si>
    <t>панелі</t>
  </si>
  <si>
    <t>вул. Прокоф'єва. 25А</t>
  </si>
  <si>
    <t>З/Б</t>
  </si>
  <si>
    <t>вул. Прокоф'єва,35</t>
  </si>
  <si>
    <t>вул. Прокоф'єва, б. 5</t>
  </si>
  <si>
    <t>вул. Прокоф'єва, б. 31 корп. 1</t>
  </si>
  <si>
    <t>вул. Прокоф'єва, б. 3</t>
  </si>
  <si>
    <t>вул. Прокоф'єва, б. 25 корп. 1</t>
  </si>
  <si>
    <t>вул. Прокоф'єва, б. 25</t>
  </si>
  <si>
    <t>вул. Прокоф'єва, б. 11</t>
  </si>
  <si>
    <t>вул. Прокоф'єва, б. 1</t>
  </si>
  <si>
    <t>акваізол</t>
  </si>
  <si>
    <t>пальовий</t>
  </si>
  <si>
    <t>вул. Прокоф'єва, 45</t>
  </si>
  <si>
    <t>вул. Прокоф'єва, 39/2</t>
  </si>
  <si>
    <t>вул. НЕКРАСОВА, б. 4</t>
  </si>
  <si>
    <t>вул. НЕКРАСОВА, б. 2</t>
  </si>
  <si>
    <t>вул. ЗЕЛЕНКО, б. 3</t>
  </si>
  <si>
    <t>вул. ЗЕЛЕНКО, б. 14</t>
  </si>
  <si>
    <t>вул. ЗЕЛЕНКО, б. 12</t>
  </si>
  <si>
    <t xml:space="preserve">щебінь </t>
  </si>
  <si>
    <t>вул. ГЕН. ЧЕСНОВА,13</t>
  </si>
  <si>
    <t>вул. ГЕН. ЧЕСНОВА, б. 8</t>
  </si>
  <si>
    <t>вул. ГЕН. ЧЕСНОВА, б. 7А</t>
  </si>
  <si>
    <t>вул. ГЕН. ЧЕСНОВА, б. 7</t>
  </si>
  <si>
    <t>вул. ГЕН. ЧЕСНОВА, б. 6</t>
  </si>
  <si>
    <t>вул. ГЕН. ЧЕСНОВА, б. 5</t>
  </si>
  <si>
    <t>вул. ГЕН. ЧЕСНОВА, б. 3</t>
  </si>
  <si>
    <t>вул. ГЕН. ЧЕСНОВА, б. 14</t>
  </si>
  <si>
    <t>вул. ГЕН. ЧЕСНОВА, б. 12</t>
  </si>
  <si>
    <t>вул. ГЕН. ЧЕСНОВА, б. 11</t>
  </si>
  <si>
    <t>вул. ГЕН. ЧЕСНОВА, б. 10</t>
  </si>
  <si>
    <t>вул. ГЕН. ЧЕСНОВА, б. 1</t>
  </si>
  <si>
    <t>вул. ГЕН. ЧЕСНОВА , б. 9</t>
  </si>
  <si>
    <t>вул. ГЕН. ЧЕСНОВА , б. 4</t>
  </si>
  <si>
    <t>вул. ГЕН. ЧЕСНОВА , б. 2</t>
  </si>
  <si>
    <t>вул. 2-А ХАРКІВСЬКА, б. 10</t>
  </si>
  <si>
    <t>вул. 2-А СТАРОРІЧЕНСЬКА, б. 6</t>
  </si>
  <si>
    <t>вул. 2-А СТАРОРІЧЕНСЬКА, б. 2</t>
  </si>
  <si>
    <t>вул. 2-А СТАРОРІЧЕНСЬКА , б. 4</t>
  </si>
  <si>
    <t>просп. М. ЛУШПИ, б. 10</t>
  </si>
  <si>
    <t>проїзд 4-Й ПАРКОВИЙ, б. 17</t>
  </si>
  <si>
    <t>проїзд 4-Й ПАРКОВИЙ, б. 15</t>
  </si>
  <si>
    <t>проїзд 4-Й ПАРКОВИЙ, б. 13</t>
  </si>
  <si>
    <t>проїзд 3-Й ПАРКОВИЙ, б. 6</t>
  </si>
  <si>
    <t>проїзд 3-Й ПАРКОВИЙ, б. 2</t>
  </si>
  <si>
    <t>проїзд 3-Й ПАРКОВИЙ, б. 16</t>
  </si>
  <si>
    <t>проїзд 3-Й ПАРКОВИЙ, б. 15</t>
  </si>
  <si>
    <t>пров. Ювілейний, 38</t>
  </si>
  <si>
    <t>пров. ТИХОРІЦЬКИЙ, б. 11</t>
  </si>
  <si>
    <t>пров. КАРБИШЕВА, б. 104</t>
  </si>
  <si>
    <t>дерево-цегла</t>
  </si>
  <si>
    <t>пров. Карбишева, 138</t>
  </si>
  <si>
    <t>залізо</t>
  </si>
  <si>
    <t>щебневий</t>
  </si>
  <si>
    <t>пров. Карбишева, 122</t>
  </si>
  <si>
    <t>асбофанера</t>
  </si>
  <si>
    <t>пров. Карбишева, 120</t>
  </si>
  <si>
    <t>пров. БОГУНА, б. 6</t>
  </si>
  <si>
    <t>пров. БОГУНА, б. 5</t>
  </si>
  <si>
    <t>пров. БОГУНА, б. 4</t>
  </si>
  <si>
    <t>пров. БОГУНА, б. 3</t>
  </si>
  <si>
    <t>пров. БОГУНА, б. 2</t>
  </si>
  <si>
    <t>пров. БОГУНА, б. 1</t>
  </si>
  <si>
    <t>вул. ХАРКІВСЬКА, б. 98</t>
  </si>
  <si>
    <t>вул. ХАРКІВСЬКА, б. 96</t>
  </si>
  <si>
    <t>вул. ХАРКІВСЬКА, б. 94</t>
  </si>
  <si>
    <t>вул. ХАРКІВСЬКА, б. 92</t>
  </si>
  <si>
    <t>вул. ХАРКІВСЬКА, б. 54</t>
  </si>
  <si>
    <t>вул. ХАРКІВСЬКА, б. 42</t>
  </si>
  <si>
    <t>вул. ХАРКІВСЬКА, б. 41</t>
  </si>
  <si>
    <t>вул. ХАРКІВСЬКА, б. 33</t>
  </si>
  <si>
    <t>вул. ХАРКІВСЬКА, б. 114</t>
  </si>
  <si>
    <t>вул. ХАРКІВСЬКА, б. 110</t>
  </si>
  <si>
    <t>вул. ХАРКІВСЬКА, б. 108</t>
  </si>
  <si>
    <t>вул. ХАРКІВСЬКА, б. 106</t>
  </si>
  <si>
    <t>вул. ХАРКІВСЬКА, б. 102</t>
  </si>
  <si>
    <t>вул. ХАРКІВСЬКА, б. 100</t>
  </si>
  <si>
    <t>вул. ХАРКІВСЬКА , б. 104</t>
  </si>
  <si>
    <t>вул. ХАРКІВСЬКА, 103Б</t>
  </si>
  <si>
    <t>дерев обкл. Цеглою</t>
  </si>
  <si>
    <t>вул. Тихорецька, 25</t>
  </si>
  <si>
    <t>покрівля, водостічні труби, козирки</t>
  </si>
  <si>
    <t>вул. СЕРПНЕВА, б. 9</t>
  </si>
  <si>
    <t>вул. СЕРПНЕВА, б. 14</t>
  </si>
  <si>
    <t>вул. СЕРПНЕВА, б. 12</t>
  </si>
  <si>
    <t>вул. СЕРПНЕВА, 11</t>
  </si>
  <si>
    <t>дер/цег</t>
  </si>
  <si>
    <t>вул. СЕРГІЯ ТАБАЛИ (Сєвєра), 11</t>
  </si>
  <si>
    <t>вул. Р.КОРСАКОВА, 20</t>
  </si>
  <si>
    <t>вул. Р.КОРСАКОВА 16</t>
  </si>
  <si>
    <t>вул. Р.КОРСАКОВА 14</t>
  </si>
  <si>
    <t>вул. Р.КОРСАКОВА, 12</t>
  </si>
  <si>
    <t>шиф.</t>
  </si>
  <si>
    <t>вул. Р.КОРСАКОВА,10</t>
  </si>
  <si>
    <t>вул. Р.КОРСАКОВА, б. 8</t>
  </si>
  <si>
    <t>вул. Р.КОРСАКОВА, б. 4</t>
  </si>
  <si>
    <t>вул. Р.КОРСАКОВА, б. 34</t>
  </si>
  <si>
    <t>вул. Р.КОРСАКОВА, б. 32</t>
  </si>
  <si>
    <t>вул. Р.КОРСАКОВА, б. 30</t>
  </si>
  <si>
    <t>вул. Р.КОРСАКОВА, б. 3</t>
  </si>
  <si>
    <t>вул. Р.КОРСАКОВА, б. 28</t>
  </si>
  <si>
    <t>вул. Р.КОРСАКОВА, б. 26</t>
  </si>
  <si>
    <t>вул. Р.КОРСАКОВА, б. 24</t>
  </si>
  <si>
    <t>покрівля, водостічні труби, каналізаційна мережа</t>
  </si>
  <si>
    <t>вул. Р.КОРСАКОВА, б. 22</t>
  </si>
  <si>
    <t>вул. ОХТИРСЬКА, б. 9</t>
  </si>
  <si>
    <t>вул. ОХТИРСЬКА, б. 8</t>
  </si>
  <si>
    <t>вул. ОХТИРСЬКА, б. 6</t>
  </si>
  <si>
    <t>вул. ОХТИРСЬКА, б. 44</t>
  </si>
  <si>
    <t>вул. ОХТИРСЬКА, б. 42</t>
  </si>
  <si>
    <t>вул. ОХТИРСЬКА, б. 40</t>
  </si>
  <si>
    <t>вул. ОХТИРСЬКА, б. 4</t>
  </si>
  <si>
    <t>вул. ОХТИРСЬКА, б. 38</t>
  </si>
  <si>
    <t>вул. ОХТИРСЬКА, б. 36</t>
  </si>
  <si>
    <t>вул. ОХТИРСЬКА, б. 34</t>
  </si>
  <si>
    <t>вул. ОХТИРСЬКА, б. 32</t>
  </si>
  <si>
    <t>вул. ОХТИРСЬКА, б. 30</t>
  </si>
  <si>
    <t>вул. ОХТИРСЬКА, б. 3</t>
  </si>
  <si>
    <t>мережі холодного водопостачання, покрівля</t>
  </si>
  <si>
    <t>вул. ОХТИРСЬКА, б. 29</t>
  </si>
  <si>
    <t>вул. ОХТИРСЬКА, б. 27</t>
  </si>
  <si>
    <t>вул. ОХТИРСЬКА, б. 26</t>
  </si>
  <si>
    <t>вул. ОХТИРСЬКА, б. 25</t>
  </si>
  <si>
    <t>вул. ОХТИРСЬКА, б. 24</t>
  </si>
  <si>
    <t>вул. ОХТИРСЬКА, б. 22</t>
  </si>
  <si>
    <t>вул. ОХТИРСЬКА, б. 21 корп. 1</t>
  </si>
  <si>
    <t>покрівля, водостічні труби</t>
  </si>
  <si>
    <t>вул. ОХТИРСЬКА, б. 20</t>
  </si>
  <si>
    <t>вул. ОХТИРСЬКА, б. 2</t>
  </si>
  <si>
    <t>вул. ОХТИРСЬКА, б. 19 корп. 3</t>
  </si>
  <si>
    <t>вул. ОХТИРСЬКА, б. 19 корп. 2</t>
  </si>
  <si>
    <t>водопідігрівач, покрівля</t>
  </si>
  <si>
    <t>вул. ОХТИРСЬКА, б. 19</t>
  </si>
  <si>
    <t>вул. ОХТИРСЬКА, б. 16</t>
  </si>
  <si>
    <t>вул. ОХТИРСЬКА, б. 12</t>
  </si>
  <si>
    <t>вул. ОХТИРСЬКА, б. 11</t>
  </si>
  <si>
    <t>вул. ОХТИРСЬКА,15</t>
  </si>
  <si>
    <t>вул. ОХТИРСЬКА,13</t>
  </si>
  <si>
    <t>вул. Н.СИРОВАТСЬКА, б. 69</t>
  </si>
  <si>
    <t>покрівля, внутрішньобуд.інж.мережі</t>
  </si>
  <si>
    <t>вул. Н.СИРОВАТСЬКА, б. 66</t>
  </si>
  <si>
    <t>вул. Н.СИРОВАТСЬКА, б. 65</t>
  </si>
  <si>
    <t>вул. Н.СИРОВАТСЬКА, б. 63</t>
  </si>
  <si>
    <t>вул. Н.СИРОВАТСЬКА, б. 62</t>
  </si>
  <si>
    <t>вул. Н.СИРОВАТСЬКА, б. 60</t>
  </si>
  <si>
    <t>вул. Н.СИРОВАТСЬКА, б. 58</t>
  </si>
  <si>
    <t>вул. Н.СИРОВАТСЬКА, б. 57</t>
  </si>
  <si>
    <t>вул. Н.СИРОВАТСЬКА, б. 52</t>
  </si>
  <si>
    <t>вул. МИРУ, б. 9</t>
  </si>
  <si>
    <t>вул. МИРУ, б. 38</t>
  </si>
  <si>
    <t>вул. МИРУ, б. 32</t>
  </si>
  <si>
    <t>вул. МИРУ, б. 30</t>
  </si>
  <si>
    <t>вул. МИРУ, б. 26</t>
  </si>
  <si>
    <t>вул. МИРУ, б. 23</t>
  </si>
  <si>
    <t>вул. МИРУ, б. 21</t>
  </si>
  <si>
    <t>вул. МИРУ, б. 19</t>
  </si>
  <si>
    <t>вул. МИРУ, б. 17</t>
  </si>
  <si>
    <t>вул. МИРУ, б. 15</t>
  </si>
  <si>
    <t>вул. МИРУ, б. 13</t>
  </si>
  <si>
    <t>вул. МИРУ, б. 11</t>
  </si>
  <si>
    <t>вул. МЕНДЕЛЄЄВА, б. 4</t>
  </si>
  <si>
    <t>вул. МАРКА ВОВЧКА, б. 9</t>
  </si>
  <si>
    <t>вул. МАРКА ВОВЧКА, б. 5</t>
  </si>
  <si>
    <t>вул. МАРКА ВОВЧКА, б. 3</t>
  </si>
  <si>
    <t>вул. МАРКА ВОВЧКА, б. 29</t>
  </si>
  <si>
    <t>вул. МАРКА ВОВЧКА, б. 27</t>
  </si>
  <si>
    <t>вул. МАРКА ВОВЧКА, б. 25</t>
  </si>
  <si>
    <t>вул. МАРКА ВОВЧКА, б. 23</t>
  </si>
  <si>
    <t>вул. МАРКА ВОВЧКА, б. 21</t>
  </si>
  <si>
    <t>вул. МАРКА ВОВЧКА, б. 19</t>
  </si>
  <si>
    <t>вул. МАРКА ВОВЧКА, б. 17</t>
  </si>
  <si>
    <t>фасад</t>
  </si>
  <si>
    <t>вул. МАРКА ВОВЧКА, б. 15</t>
  </si>
  <si>
    <t>вул. МАРКА ВОВЧКА, б. 13Б</t>
  </si>
  <si>
    <t>вул. МАРКА ВОВЧКА, б. 13</t>
  </si>
  <si>
    <t>вул. МАРКА ВОВЧКА, б. 11</t>
  </si>
  <si>
    <t>вул. МАРКА ВОВЧКА, 7</t>
  </si>
  <si>
    <t>вул. ЛІНІЙНА, б. 9</t>
  </si>
  <si>
    <t>вул. ЛІНІЙНА, б. 7</t>
  </si>
  <si>
    <t>вул. ЛІНІЙНА, б. 5</t>
  </si>
  <si>
    <t>вул. ЛІНІЙНА, б. 4</t>
  </si>
  <si>
    <t>вул. ЛІНІЙНА, б. 3</t>
  </si>
  <si>
    <t>вул. ЛІНІЙНА, б. 2</t>
  </si>
  <si>
    <t>вул. ЛІНІЙНА, б. 13</t>
  </si>
  <si>
    <t>вул. ЛІНІЙНА, б. 12</t>
  </si>
  <si>
    <t>вул. ЛІНІЙНА, б. 11</t>
  </si>
  <si>
    <t>вул. ЛІНІЙНА, б. 10</t>
  </si>
  <si>
    <t>вул. ЛІНІЙНА, б. 1</t>
  </si>
  <si>
    <t>вул. КАРБИШЕВА, б. 134</t>
  </si>
  <si>
    <t>вул. КАРБИШЕВА, б. 124</t>
  </si>
  <si>
    <t>вул. КАРБИШЕВА, б. 110</t>
  </si>
  <si>
    <t>вул. ДЖЕРЕЛЬНА, б. 37</t>
  </si>
  <si>
    <t>вул. ДЖЕРЕЛЬНА, б. 35</t>
  </si>
  <si>
    <t>вул. ДЖЕРЕЛЬНА, б. 33</t>
  </si>
  <si>
    <t>вул. ДЖЕРЕЛЬНА, б. 31</t>
  </si>
  <si>
    <t>вул. ДЖЕРЕЛЬНА, б. 18</t>
  </si>
  <si>
    <t>вул. ДЖЕРЕЛЬНА, б. 16</t>
  </si>
  <si>
    <t>вул. ДЖЕРЕЛЬНА, б. 14</t>
  </si>
  <si>
    <t>вул. ГЛІНКИ, б. 7</t>
  </si>
  <si>
    <t>вул. ГЛІНКИ, б. 1</t>
  </si>
  <si>
    <t>ш/бет.</t>
  </si>
  <si>
    <t>вул. Врожайна, 30</t>
  </si>
  <si>
    <t>вул. Врожайна, 28</t>
  </si>
  <si>
    <t>покрівля, перемурування димовентканалів, покрівля п.7,8</t>
  </si>
  <si>
    <t>вул. ВОДНА, б. 65 корп. 3</t>
  </si>
  <si>
    <t>вул. ВОДНА, б. 65 корп. 2</t>
  </si>
  <si>
    <t>покрівля, перемурування димовентканалів</t>
  </si>
  <si>
    <t>вул. ВОДНА, б. 65 корп. 1</t>
  </si>
  <si>
    <t>вул. БОРОВА, б. 47</t>
  </si>
  <si>
    <t>вул. БОГУНА, б. 9</t>
  </si>
  <si>
    <t>вул. БОГУНА, б. 8</t>
  </si>
  <si>
    <t>вул. БОГУНА, б. 7</t>
  </si>
  <si>
    <t>вул. БОГУНА, б. 5</t>
  </si>
  <si>
    <t>вул. БОГУНА, б. 3</t>
  </si>
  <si>
    <t>вул. БОГУНА, б. 21</t>
  </si>
  <si>
    <t>вул. БОГУНА, б. 2 корп. 1</t>
  </si>
  <si>
    <t>вул. БОГУНА, б. 19</t>
  </si>
  <si>
    <t>вул. БОГУНА, б. 17</t>
  </si>
  <si>
    <t>вул. БОГУНА, б. 15</t>
  </si>
  <si>
    <t>вул. БОГУНА, б. 13</t>
  </si>
  <si>
    <t>вул. БОГУНА, б. 1</t>
  </si>
  <si>
    <t>вул. Басівська, 33</t>
  </si>
  <si>
    <t>зал.</t>
  </si>
  <si>
    <t>стр.з/бет</t>
  </si>
  <si>
    <t>до 1917</t>
  </si>
  <si>
    <t>х</t>
  </si>
  <si>
    <t>пр-т. Курський,8/7</t>
  </si>
  <si>
    <t>пр-т. Курський,8/6</t>
  </si>
  <si>
    <t>пр-т. Курський,8/2</t>
  </si>
  <si>
    <t>пр-т. Курський,8/1</t>
  </si>
  <si>
    <t>пр-т. Курський,8</t>
  </si>
  <si>
    <t>перекриття</t>
  </si>
  <si>
    <t>пр-т. Курський,6/1</t>
  </si>
  <si>
    <t>руб.</t>
  </si>
  <si>
    <t>*</t>
  </si>
  <si>
    <t>пр-т. Курський,55</t>
  </si>
  <si>
    <t>пр-т. Курський,53</t>
  </si>
  <si>
    <t>пр-т. Курський,51</t>
  </si>
  <si>
    <t>пр-т. Курський,46</t>
  </si>
  <si>
    <t>з/бетон</t>
  </si>
  <si>
    <t>панельн</t>
  </si>
  <si>
    <t>пр-т. Курський,45</t>
  </si>
  <si>
    <t>пр-т. Курський,44</t>
  </si>
  <si>
    <t>пр-т. Курський,43</t>
  </si>
  <si>
    <t>пр-т. Курський,42</t>
  </si>
  <si>
    <t>покрівля, внутрішньобудинкові мережі</t>
  </si>
  <si>
    <t>пр-т. Курський,39</t>
  </si>
  <si>
    <t>пр-т. Курський,37</t>
  </si>
  <si>
    <t>покрівля п. 1,2</t>
  </si>
  <si>
    <t>пр-т. Курський,33</t>
  </si>
  <si>
    <t>пр-т. Курський,143</t>
  </si>
  <si>
    <t>пр-т. Курський,135</t>
  </si>
  <si>
    <t>пр-т. Курський,131</t>
  </si>
  <si>
    <t>пр-т. Курський,129</t>
  </si>
  <si>
    <t>сходи у п.2</t>
  </si>
  <si>
    <t>пр-т. Курський,127</t>
  </si>
  <si>
    <t>пр-т. Курський,123</t>
  </si>
  <si>
    <t>пр-т. Курський,121</t>
  </si>
  <si>
    <t>пр-т. Курський,12/2</t>
  </si>
  <si>
    <t>пр-т. Курський,12/1</t>
  </si>
  <si>
    <t>пр-т. Курський,12</t>
  </si>
  <si>
    <t>водопідігрівач, внутрішньобудинкові інженерні мережі</t>
  </si>
  <si>
    <t>пр-т. Курський,115</t>
  </si>
  <si>
    <t>пр-т. Курський,103/1</t>
  </si>
  <si>
    <t>пр-т. Курський,103</t>
  </si>
  <si>
    <t>пр-т. Курський, 133</t>
  </si>
  <si>
    <t>пр-т. Курський, 125</t>
  </si>
  <si>
    <t>пр-т. Курський, 119</t>
  </si>
  <si>
    <t>територія сільськогосподарського технікуму,9</t>
  </si>
  <si>
    <t>територія сільськогосподарського технікуму,6</t>
  </si>
  <si>
    <t>територія сільськогосподарського технікуму,5</t>
  </si>
  <si>
    <t>територія сільськогосподарського технікуму,4</t>
  </si>
  <si>
    <t>територія сільськогосподарського технікуму,25</t>
  </si>
  <si>
    <t>територія сільськогосподарського технікуму,24</t>
  </si>
  <si>
    <t>територія сільськогосподарського технікуму,22</t>
  </si>
  <si>
    <t>територія сільськогосподарського технікуму,21</t>
  </si>
  <si>
    <t>територія сільськогосподарського технікуму,20</t>
  </si>
  <si>
    <t>територія сільськогосподарського технікуму,11</t>
  </si>
  <si>
    <t>територія сільськогосподарського технікуму,10</t>
  </si>
  <si>
    <t>територія сільськогосподарського технікуму, 8</t>
  </si>
  <si>
    <t>пров. Л.Українки,6</t>
  </si>
  <si>
    <t>пров. Л.Українки,4</t>
  </si>
  <si>
    <t>пров. Л.Українки,3</t>
  </si>
  <si>
    <t>пров. Л.Українки,2а</t>
  </si>
  <si>
    <t>пров. Л.Українки,2</t>
  </si>
  <si>
    <t>пров. Л.Українки,1</t>
  </si>
  <si>
    <t>пров. Березовий 31</t>
  </si>
  <si>
    <t>пров. Березовий 30</t>
  </si>
  <si>
    <t>пров. Березовий 29</t>
  </si>
  <si>
    <t>вул. Ю.Ветрова,9</t>
  </si>
  <si>
    <t>вул. Ю.Ветрова,13</t>
  </si>
  <si>
    <t>вул. Ю.Ветрова,11</t>
  </si>
  <si>
    <t>вул. Р. Атаманюка,7</t>
  </si>
  <si>
    <t>вул. Р. Атаманюка,69</t>
  </si>
  <si>
    <t>вул. Р. Атаманюка,67</t>
  </si>
  <si>
    <t>вул. Р. Атаманюка,63</t>
  </si>
  <si>
    <t>вул. Р. Атаманюка,59</t>
  </si>
  <si>
    <t>вул. Р. Атаманюка,57</t>
  </si>
  <si>
    <t>вул. Р. Атаманюка,55</t>
  </si>
  <si>
    <t>покрівля п.3,4</t>
  </si>
  <si>
    <t>вул. Р. Атаманюка,53</t>
  </si>
  <si>
    <t>вул. Р. Атаманюка,51</t>
  </si>
  <si>
    <t>вул. Р. Атаманюка,5</t>
  </si>
  <si>
    <t>вул. Р. Атаманюка,49</t>
  </si>
  <si>
    <t>вул. Р. Атаманюка,43б</t>
  </si>
  <si>
    <t>вул. Р. Атаманюка,43</t>
  </si>
  <si>
    <t>вул. Р. Атаманюка,41</t>
  </si>
  <si>
    <t>вул. Р. Атаманюка,35</t>
  </si>
  <si>
    <t>вул. Р. Атаманюка,33</t>
  </si>
  <si>
    <t>вул. Р. Атаманюка,31</t>
  </si>
  <si>
    <t>вул. Р. Атаманюка,3</t>
  </si>
  <si>
    <t>покрівля п.3</t>
  </si>
  <si>
    <t>вул. Р. Атаманюка,29</t>
  </si>
  <si>
    <t>вул. Р. Атаманюка,28</t>
  </si>
  <si>
    <t>вул. Р. Атаманюка,27</t>
  </si>
  <si>
    <t>вул. Р. Атаманюка,26</t>
  </si>
  <si>
    <t>вул. Р. Атаманюка,25</t>
  </si>
  <si>
    <t>вул. Р. Атаманюка,24</t>
  </si>
  <si>
    <t>вул. Р. Атаманюка,23</t>
  </si>
  <si>
    <t>вул. Р. Атаманюка,22</t>
  </si>
  <si>
    <t>вул. Р. Атаманюка,21/1</t>
  </si>
  <si>
    <t>вул. Р. Атаманюка,20</t>
  </si>
  <si>
    <t>вул. Р. Атаманюка,1а</t>
  </si>
  <si>
    <t>вул. Р. Атаманюка,19</t>
  </si>
  <si>
    <t>вул. Р. Атаманюка,18</t>
  </si>
  <si>
    <t>вул. Р. Атаманюка,17</t>
  </si>
  <si>
    <t>вул. Р. Атаманюка,16</t>
  </si>
  <si>
    <t>вул. Р. Атаманюка,15</t>
  </si>
  <si>
    <t>вул. Р. Атаманюка,14</t>
  </si>
  <si>
    <t>вул. Р. Атаманюка,13</t>
  </si>
  <si>
    <t>вул. Р. Атаманюка,11</t>
  </si>
  <si>
    <t>вул. Р. Атаманюка,1</t>
  </si>
  <si>
    <t>вул. Р. Атаманюка, 45</t>
  </si>
  <si>
    <t>вул. Р. Атаманюка, 21</t>
  </si>
  <si>
    <t>вул. Новорічна,7</t>
  </si>
  <si>
    <t>вул. Новорічна,6</t>
  </si>
  <si>
    <t>вул. Новорічна,4</t>
  </si>
  <si>
    <t>вул. Новорічна,3</t>
  </si>
  <si>
    <t>вул. Новорічна,2</t>
  </si>
  <si>
    <t>вул. Новорічна,1</t>
  </si>
  <si>
    <t>вул. Л.Українки,6</t>
  </si>
  <si>
    <t>вул. Л.Українки,4/1</t>
  </si>
  <si>
    <t>вул. Л.Українки,4</t>
  </si>
  <si>
    <t>вул. Л.Українки,25</t>
  </si>
  <si>
    <t>вул. Л.Українки,2</t>
  </si>
  <si>
    <t>гаряче водопостачання та опалення</t>
  </si>
  <si>
    <t>вул. Л.Українки,14</t>
  </si>
  <si>
    <t>вул. Л.Українки,12</t>
  </si>
  <si>
    <t>вул. Л.Українки,10</t>
  </si>
  <si>
    <t>вул. Ковпака,75</t>
  </si>
  <si>
    <t>вул. Ковпака, 91/1</t>
  </si>
  <si>
    <t>вул. Ковпака, 91</t>
  </si>
  <si>
    <t>вул. Ковпака, 73</t>
  </si>
  <si>
    <t>вул. Ковпака, 61</t>
  </si>
  <si>
    <t>вул. Ковпака, 55</t>
  </si>
  <si>
    <t>вул. Ковпака, 53</t>
  </si>
  <si>
    <t>вул. Ковпака, 47</t>
  </si>
  <si>
    <t>вул. Ковпака, 45</t>
  </si>
  <si>
    <t>вул. Ковпака, 43</t>
  </si>
  <si>
    <t>вул. Ковпака, 41</t>
  </si>
  <si>
    <t>покрівля п.1,2</t>
  </si>
  <si>
    <t>вул. Ковпака, 31</t>
  </si>
  <si>
    <t>вул. Ковпака, 15</t>
  </si>
  <si>
    <t>вул. Ковпака, 14</t>
  </si>
  <si>
    <t>вул. Ковпака, 13</t>
  </si>
  <si>
    <t>вул. Генерала Чибісова11/1</t>
  </si>
  <si>
    <t>вул. Генерала Чибісова,9</t>
  </si>
  <si>
    <t>вул. Генерала Чибісова,8</t>
  </si>
  <si>
    <t>вул. Генерала Чибісова,7</t>
  </si>
  <si>
    <t>вул. Генерала Чибісова,6</t>
  </si>
  <si>
    <t>вул. Генерала Чибісова,5</t>
  </si>
  <si>
    <t>вул. Генерала Чибісова,4</t>
  </si>
  <si>
    <t>вул. Генерала Чибісова,3</t>
  </si>
  <si>
    <t>вул. Генерала Чибісова,20</t>
  </si>
  <si>
    <t>вул. Генерала Чибісова,2</t>
  </si>
  <si>
    <t>вул. Генерала Чибісова,18</t>
  </si>
  <si>
    <t>вул. Генерала Чибісова,17</t>
  </si>
  <si>
    <t>вул. Генерала Чибісова,16б</t>
  </si>
  <si>
    <t>вул. Генерала Чибісова,16а</t>
  </si>
  <si>
    <t>вул. Генерала Чибісова,16/1</t>
  </si>
  <si>
    <t>вул. Генерала Чибісова,16</t>
  </si>
  <si>
    <t>зал./шиф</t>
  </si>
  <si>
    <t>вул. Генерала Чибісова,15</t>
  </si>
  <si>
    <t>вул. Генерала Чибісова,14а</t>
  </si>
  <si>
    <t>вул. Генерала Чибісова,14</t>
  </si>
  <si>
    <t>вул. Генерала Чибісова,13</t>
  </si>
  <si>
    <t>вул. Генерала Чибісова,12</t>
  </si>
  <si>
    <t>вул. Генерала Чибісова,11</t>
  </si>
  <si>
    <t>вул. Генерала Чибісова,10</t>
  </si>
  <si>
    <t>вул. Генерала Чибісова,1</t>
  </si>
  <si>
    <t>вул. Бориса Гмирі,7а</t>
  </si>
  <si>
    <t>пров. Сумський, 13</t>
  </si>
  <si>
    <t>пров. Вільний, 6</t>
  </si>
  <si>
    <t>руберойд</t>
  </si>
  <si>
    <t>вул. Холодногірська, 51</t>
  </si>
  <si>
    <t>вул. Холодногірська, 49</t>
  </si>
  <si>
    <t>вул. Холодногірська, 45</t>
  </si>
  <si>
    <t>ліфт</t>
  </si>
  <si>
    <t>вул. Холодногірська, 41</t>
  </si>
  <si>
    <t>вул. Холодногірська, 39</t>
  </si>
  <si>
    <t>ліфт, інженерні мережі</t>
  </si>
  <si>
    <t>вул. Холодногірська, 37</t>
  </si>
  <si>
    <t>вул. Холодногірська, 33/1</t>
  </si>
  <si>
    <t>вул. Холодногірська, 31</t>
  </si>
  <si>
    <t>вул. Холодногірська, 30/1</t>
  </si>
  <si>
    <t>вул. Степаненківська, 20</t>
  </si>
  <si>
    <t>вул. Реміснича, 6А</t>
  </si>
  <si>
    <t>вул. Реміснича, 6</t>
  </si>
  <si>
    <t>вул. Реміснича, 35</t>
  </si>
  <si>
    <t>вул. Реміснича, 31/1</t>
  </si>
  <si>
    <t>вул. Реміснича, 31</t>
  </si>
  <si>
    <t>ліфти</t>
  </si>
  <si>
    <t>2013-2014</t>
  </si>
  <si>
    <t>вул. Реміснича, 25</t>
  </si>
  <si>
    <t>ліфти
покрівля</t>
  </si>
  <si>
    <t>2013-2014
2017</t>
  </si>
  <si>
    <t>вул. Реміснича, 21</t>
  </si>
  <si>
    <t>ліфти, інженерні мережі</t>
  </si>
  <si>
    <t>вул. Реміснича, 19</t>
  </si>
  <si>
    <t>вул. Реміснича, 15</t>
  </si>
  <si>
    <t>2014-2015
2016</t>
  </si>
  <si>
    <t>вул. Реміснича, 12/2</t>
  </si>
  <si>
    <t>вул. Реміснича, 12/1</t>
  </si>
  <si>
    <t>вул. Реміснича, 10А</t>
  </si>
  <si>
    <t>вул. Реміснича, 10/1</t>
  </si>
  <si>
    <t>водопідігрівач та мережа ГВП</t>
  </si>
  <si>
    <t>вул. Реміснича, 10</t>
  </si>
  <si>
    <t>вул. Праці, 39</t>
  </si>
  <si>
    <t>вул. Праці, 37</t>
  </si>
  <si>
    <t>вул. Праці, 34</t>
  </si>
  <si>
    <t>мережа ГВП</t>
  </si>
  <si>
    <t>вул. Праці, 32</t>
  </si>
  <si>
    <t>вул. Праці, 31</t>
  </si>
  <si>
    <t>вул. Праці, 30</t>
  </si>
  <si>
    <t>вул. Праці, 28</t>
  </si>
  <si>
    <t>вул. Праці, 26</t>
  </si>
  <si>
    <t>вул. Праці, 2</t>
  </si>
  <si>
    <t>вул. О.Шапаренко, 6</t>
  </si>
  <si>
    <t>вул. О.Шапаренко, 2</t>
  </si>
  <si>
    <t>мережа опалення</t>
  </si>
  <si>
    <t>вул. Н.Холодногірська, 10</t>
  </si>
  <si>
    <t>вул. Металургів, 9/1</t>
  </si>
  <si>
    <t>вул. Металургів, 9</t>
  </si>
  <si>
    <t>шл/бл</t>
  </si>
  <si>
    <t>вул. Металургів, 77</t>
  </si>
  <si>
    <t>вул. Металургів, 75</t>
  </si>
  <si>
    <t>вул. Металургів, 73</t>
  </si>
  <si>
    <t>вул. Металургів, 7</t>
  </si>
  <si>
    <t>каналізаційна мережа; мережа ХВП; мережа опалення</t>
  </si>
  <si>
    <t>2016
2015</t>
  </si>
  <si>
    <t>вул. Металургів, 5</t>
  </si>
  <si>
    <t>вул. Металургів, 4</t>
  </si>
  <si>
    <t>водопідігрівач; мережа ХВП; мережа ГВП</t>
  </si>
  <si>
    <t>вул. Металургів, 3</t>
  </si>
  <si>
    <t>вул. Металургів, 26</t>
  </si>
  <si>
    <t>вул. Металургів, 24</t>
  </si>
  <si>
    <t>вул. Металургів, 2</t>
  </si>
  <si>
    <t>1982-85</t>
  </si>
  <si>
    <t>вул. Металургів, 17</t>
  </si>
  <si>
    <t>вул. Металургів, 16</t>
  </si>
  <si>
    <t>вул. Металургів, 15</t>
  </si>
  <si>
    <t>вул. Металургів, 14</t>
  </si>
  <si>
    <t>вул. Металургів, 13А</t>
  </si>
  <si>
    <t>вул. Металургів, 13</t>
  </si>
  <si>
    <t>вул. Металургів, 11</t>
  </si>
  <si>
    <t>вул. Лермонтова, 3</t>
  </si>
  <si>
    <t>покрівля 4 під'їзд</t>
  </si>
  <si>
    <t>вул. Лермонтова, 17</t>
  </si>
  <si>
    <t>вул. Лермонтова, 15</t>
  </si>
  <si>
    <t>з/бет</t>
  </si>
  <si>
    <t>вул. Лермонтова, 13</t>
  </si>
  <si>
    <t>вул. Лермонтова, 1</t>
  </si>
  <si>
    <t>вул. Л. Бикова, 7</t>
  </si>
  <si>
    <t>вул. Л. Бикова, 3</t>
  </si>
  <si>
    <t>вул. Л. Бикова , 1</t>
  </si>
  <si>
    <t>ліфти ,    інженерні мережі</t>
  </si>
  <si>
    <t>2016-2017</t>
  </si>
  <si>
    <t>вул. Л. Бикова, 2/1</t>
  </si>
  <si>
    <t>вул. Л. Бикова, 6/1</t>
  </si>
  <si>
    <t>вул. Л. Бикова, 6</t>
  </si>
  <si>
    <t>вул. Л. Бикова, 2</t>
  </si>
  <si>
    <t>вул. Аксакова, 10</t>
  </si>
  <si>
    <t>покірвля</t>
  </si>
  <si>
    <t>вул. 1-ша Новопоселенська, 1</t>
  </si>
  <si>
    <t>Цегла</t>
  </si>
  <si>
    <t>Шифер.</t>
  </si>
  <si>
    <t>Цегла.</t>
  </si>
  <si>
    <t>Ленточ.</t>
  </si>
  <si>
    <t>внутрішньобудинкові електричні мережі</t>
  </si>
  <si>
    <t>вул. Доватора,52</t>
  </si>
  <si>
    <t>дерево</t>
  </si>
  <si>
    <t>вул. Доватора,50</t>
  </si>
  <si>
    <t>Дерево</t>
  </si>
  <si>
    <t>вул. Доватора,48</t>
  </si>
  <si>
    <t>вул. Доватора,46</t>
  </si>
  <si>
    <t>вул. Доватора,44</t>
  </si>
  <si>
    <t>Рубероїд</t>
  </si>
  <si>
    <t>просп. Шевченка 18</t>
  </si>
  <si>
    <t>просп. Шевченка 11</t>
  </si>
  <si>
    <t>просп. Шевченко 9</t>
  </si>
  <si>
    <t>просп. Шевченко 7</t>
  </si>
  <si>
    <t>просп. Шевченко 3 А</t>
  </si>
  <si>
    <t>Рубероїд.</t>
  </si>
  <si>
    <t>просп. Шевченко 25</t>
  </si>
  <si>
    <t>просп. Шевченко 23</t>
  </si>
  <si>
    <t>покрівля п.1.</t>
  </si>
  <si>
    <t>просп. Шевченко 21</t>
  </si>
  <si>
    <t>просп. Шевченко 19</t>
  </si>
  <si>
    <t xml:space="preserve">просп. Шевченко 13 </t>
  </si>
  <si>
    <t>просп. Шевченко 1</t>
  </si>
  <si>
    <t>пров.І. Дерев’янка 7</t>
  </si>
  <si>
    <t>пров. Чугуївський 4</t>
  </si>
  <si>
    <t>Змішан</t>
  </si>
  <si>
    <t>пров. Чугуївський 2 Б</t>
  </si>
  <si>
    <t>пров. Чугуївський 2 А</t>
  </si>
  <si>
    <t>пров. Чугуївський 13</t>
  </si>
  <si>
    <t>пров. Чугуївський 11</t>
  </si>
  <si>
    <t>пров. Чугуївський  5</t>
  </si>
  <si>
    <t>пров. Суханівський 8</t>
  </si>
  <si>
    <t>пров. Суханівський 1</t>
  </si>
  <si>
    <t>пров. Суханівский 2</t>
  </si>
  <si>
    <t>пров. Псільський 6</t>
  </si>
  <si>
    <t>пров. Л.Толстого 3</t>
  </si>
  <si>
    <t>пров. Л.Толстого 1</t>
  </si>
  <si>
    <t>Пан.</t>
  </si>
  <si>
    <t>пров. Інститутський 7</t>
  </si>
  <si>
    <t>пров. Інститутський 5</t>
  </si>
  <si>
    <t>пров. Інститутський 4</t>
  </si>
  <si>
    <t>пров. Інститутський 3</t>
  </si>
  <si>
    <t>пров. Інститутський 1</t>
  </si>
  <si>
    <t>пров. І.Дерев’янка 1</t>
  </si>
  <si>
    <t>пров. І.Дерев’янка 6</t>
  </si>
  <si>
    <t>пров. З.Красовицького 9</t>
  </si>
  <si>
    <t>пров. З.Красовицького 7</t>
  </si>
  <si>
    <t>пров. З.Красовицького 5</t>
  </si>
  <si>
    <t>пров. З.Красовицького 4</t>
  </si>
  <si>
    <t>пров. З.Красовицького 2</t>
  </si>
  <si>
    <t>пров. Г. Сковороди 3</t>
  </si>
  <si>
    <t>пров. Г. Сковороди 1</t>
  </si>
  <si>
    <t>вул. Троїцька,21</t>
  </si>
  <si>
    <t>вул. Троїцька  9</t>
  </si>
  <si>
    <t>Шифер</t>
  </si>
  <si>
    <t>вул. Троїцька  51</t>
  </si>
  <si>
    <t>ремонт сходів</t>
  </si>
  <si>
    <t>вул. Троїцька  33</t>
  </si>
  <si>
    <t>вул. Троїцька  29</t>
  </si>
  <si>
    <t>вул. Троїцька  26</t>
  </si>
  <si>
    <t>вул. Троїцька  24</t>
  </si>
  <si>
    <t>вул. Троїцька  18</t>
  </si>
  <si>
    <t>вул. Троїцька  17</t>
  </si>
  <si>
    <t>вул. Троїцька  16 А</t>
  </si>
  <si>
    <t>вул. Троїцька  14</t>
  </si>
  <si>
    <t>внутрішньобудинкові інженерні мережі, покрівля</t>
  </si>
  <si>
    <t>вул. Троїцька  13</t>
  </si>
  <si>
    <t>вул. Троїцька  12 В</t>
  </si>
  <si>
    <t>вул. Троїцька  12 А</t>
  </si>
  <si>
    <t>вул. Троїцька  10</t>
  </si>
  <si>
    <t>вул. Супруна 34</t>
  </si>
  <si>
    <t>вул. Супруна 32/1</t>
  </si>
  <si>
    <t>вул. Супруна 26</t>
  </si>
  <si>
    <t>вул. Супруна 21</t>
  </si>
  <si>
    <t>вул. Супруна 20</t>
  </si>
  <si>
    <t>вул. Супруна 19</t>
  </si>
  <si>
    <t>вул. Супруна 18</t>
  </si>
  <si>
    <t>вул. Рибалка 8</t>
  </si>
  <si>
    <t>водопідігрівач, внутрішньобудинкові електричні мережі</t>
  </si>
  <si>
    <t>вул. Рибалка 6</t>
  </si>
  <si>
    <t>вул. Рибалка 4</t>
  </si>
  <si>
    <t>вул. Р.Линтварьових 68</t>
  </si>
  <si>
    <t>вул. Р. Линтварьових 70</t>
  </si>
  <si>
    <t>вул. Псільська 96 Б</t>
  </si>
  <si>
    <t>вул. Псільська 96 А</t>
  </si>
  <si>
    <t>вул. Псільська 92 А</t>
  </si>
  <si>
    <t>вул. Псільська 8</t>
  </si>
  <si>
    <t>Змінан</t>
  </si>
  <si>
    <t>вул. Псільська 72 А</t>
  </si>
  <si>
    <t>вул. Псільська 70</t>
  </si>
  <si>
    <t>вул. Псільська 64 Б</t>
  </si>
  <si>
    <t>вул. Псільська 64 А</t>
  </si>
  <si>
    <t>вул. Псільська 47</t>
  </si>
  <si>
    <t>Змішана.</t>
  </si>
  <si>
    <t>вул. Псільська 41 а,б</t>
  </si>
  <si>
    <t>вул. Псільська 3а</t>
  </si>
  <si>
    <t>вул. Псільська 38</t>
  </si>
  <si>
    <t>вул. Псільська 37</t>
  </si>
  <si>
    <t>вул. Псільська 34 Б</t>
  </si>
  <si>
    <t>вул. Псільська 34 А</t>
  </si>
  <si>
    <t>вул. Псільська 30</t>
  </si>
  <si>
    <t>вул. Псільська 24 Б</t>
  </si>
  <si>
    <t>вул. Псільська 24 А</t>
  </si>
  <si>
    <t>вул. Псільська 20 В</t>
  </si>
  <si>
    <t>вул. Псільська 20 Б</t>
  </si>
  <si>
    <t>вул. Псільська 18 Б</t>
  </si>
  <si>
    <t>вул. Псільська 17</t>
  </si>
  <si>
    <t>вул. Псільська 15</t>
  </si>
  <si>
    <t>вул. Привокзальна 9</t>
  </si>
  <si>
    <t>вул. Привокзальна 8</t>
  </si>
  <si>
    <t>вул. Привокзальна 7</t>
  </si>
  <si>
    <t>вул. Привокзальна 6</t>
  </si>
  <si>
    <t>вул. Привокзальна 35 Ж</t>
  </si>
  <si>
    <t>вул. Привокзальна 35 Є</t>
  </si>
  <si>
    <t>вул. Привокзальна 35 Д</t>
  </si>
  <si>
    <t>вул. Привокзальна 35 Г</t>
  </si>
  <si>
    <t>вул. Привокзальна 35 В</t>
  </si>
  <si>
    <t>вул. Привокзальна 35 Б</t>
  </si>
  <si>
    <t>вул. Привокзальна 35 А</t>
  </si>
  <si>
    <t>вул. Привокзальна 35</t>
  </si>
  <si>
    <t>вул. Привокзальна 3</t>
  </si>
  <si>
    <t>вул. Привокзальна 18</t>
  </si>
  <si>
    <t>вул. Привокзальна  17</t>
  </si>
  <si>
    <t>вул. Привокзальна 16</t>
  </si>
  <si>
    <t>вул. Привокзальна 14</t>
  </si>
  <si>
    <t>вул. Привокзальна 13</t>
  </si>
  <si>
    <t>вул. Привокзальна 12</t>
  </si>
  <si>
    <t>вул. Привокзальна 11</t>
  </si>
  <si>
    <t>вул. Привокзальна 10</t>
  </si>
  <si>
    <t>вул. Привокзальна  19</t>
  </si>
  <si>
    <t>вул. Партизанська 38</t>
  </si>
  <si>
    <t>вул. Новомістенська 4</t>
  </si>
  <si>
    <t>вул. Новомістенська 3</t>
  </si>
  <si>
    <t>вул. Новомістенська 25</t>
  </si>
  <si>
    <t>вул. Новомістенська 23</t>
  </si>
  <si>
    <t>вул. Новомістенська 1</t>
  </si>
  <si>
    <t>вул. Матросова 6 В</t>
  </si>
  <si>
    <t>вул. Матросова 6 А,Б</t>
  </si>
  <si>
    <t>вул. Лучанська 34</t>
  </si>
  <si>
    <t>вул. Леваневського,16</t>
  </si>
  <si>
    <t>вул. Леваневського 28</t>
  </si>
  <si>
    <t>вул. Леваневського 4</t>
  </si>
  <si>
    <t>вул. Леваневського 2</t>
  </si>
  <si>
    <t>вул. Леваневського 12</t>
  </si>
  <si>
    <t>вул. Леваневського 26</t>
  </si>
  <si>
    <t>вул. Леваневського 22</t>
  </si>
  <si>
    <t>вул. Л.Толстого, 12</t>
  </si>
  <si>
    <t>вул. Л. Толстого, 10</t>
  </si>
  <si>
    <t>вул. Бельгійська 4</t>
  </si>
  <si>
    <t>вул. Бельгійська 34</t>
  </si>
  <si>
    <t>вул. Бельгійська 23</t>
  </si>
  <si>
    <t>вул. Бельгійська 21</t>
  </si>
  <si>
    <t>вул. Бельгійська 2</t>
  </si>
  <si>
    <t>вул. Бельгійська 19</t>
  </si>
  <si>
    <t>підкачувальна насосна станція</t>
  </si>
  <si>
    <t>вул. Бельгійська 18</t>
  </si>
  <si>
    <t>вул. Бельгійська 12</t>
  </si>
  <si>
    <t>вул. 2-А Залізнична 3</t>
  </si>
  <si>
    <t>вул. 2-А Залізнична 22 А</t>
  </si>
  <si>
    <t>вул. 2-А Залізнична 22</t>
  </si>
  <si>
    <t>вул. 2-А Залізнична 20</t>
  </si>
  <si>
    <t>Шлак/б</t>
  </si>
  <si>
    <t>вул. 2-А Залізнична 18</t>
  </si>
  <si>
    <t>вул. 2-А Залізнична 16</t>
  </si>
  <si>
    <t>вул. 2-А Залізнична 14</t>
  </si>
  <si>
    <t>вул. 2-А Залізнична 10/1</t>
  </si>
  <si>
    <t>пл. Горького 5</t>
  </si>
  <si>
    <t>пл. Горького 2</t>
  </si>
  <si>
    <t>цеглян</t>
  </si>
  <si>
    <t>вул. Горького, 13Б</t>
  </si>
  <si>
    <t>вул. Горького 5 А</t>
  </si>
  <si>
    <t>вул. Горького 5</t>
  </si>
  <si>
    <t>вул. Горького 49</t>
  </si>
  <si>
    <t>вул. Горького 43</t>
  </si>
  <si>
    <t>вул. Горького 41</t>
  </si>
  <si>
    <t>електричні мережі</t>
  </si>
  <si>
    <t>вул. Горького 39</t>
  </si>
  <si>
    <t>вул. Горького 3</t>
  </si>
  <si>
    <t>вул. Горького 25</t>
  </si>
  <si>
    <t>вул. Горького 23\2</t>
  </si>
  <si>
    <t>інженерні мережі, опалення</t>
  </si>
  <si>
    <t>вул. Горького 23\1</t>
  </si>
  <si>
    <t>вул. Горького 23</t>
  </si>
  <si>
    <t>вул. Горького 19 Б</t>
  </si>
  <si>
    <t>вул. Горького 19 А</t>
  </si>
  <si>
    <t>вул. Горького 17</t>
  </si>
  <si>
    <t>вул. Горького 11</t>
  </si>
  <si>
    <t>вул. Горького 1</t>
  </si>
  <si>
    <t>вул. Горького  45</t>
  </si>
  <si>
    <t>просп. Шевченко 8</t>
  </si>
  <si>
    <t>просп. Шевченко 6</t>
  </si>
  <si>
    <t>просп. Шевченко 34</t>
  </si>
  <si>
    <t>просп. Шевченко 32</t>
  </si>
  <si>
    <t>просп. Шевченко 28</t>
  </si>
  <si>
    <t>просп. Шевченко 26</t>
  </si>
  <si>
    <t>просп. Шевченко 24</t>
  </si>
  <si>
    <t>просп. Шевченко 22</t>
  </si>
  <si>
    <t>просп. Шевченко 14</t>
  </si>
  <si>
    <t>просп. Шевченка, 12</t>
  </si>
  <si>
    <t>просп. Шевченка, 10</t>
  </si>
  <si>
    <t>пров. Суджанський 8</t>
  </si>
  <si>
    <t>пров. Суджанський 20</t>
  </si>
  <si>
    <t xml:space="preserve">вул. Супруна 6 </t>
  </si>
  <si>
    <t>вул. Супруна 5</t>
  </si>
  <si>
    <t>вул. Супруна 4</t>
  </si>
  <si>
    <t>вул. Супруна 3/1</t>
  </si>
  <si>
    <t>вул. Супруна 3</t>
  </si>
  <si>
    <t>вул. Супруна 2</t>
  </si>
  <si>
    <t>вул. Супруна 14</t>
  </si>
  <si>
    <t>вул. Супруна 12/1</t>
  </si>
  <si>
    <t>Цегляна.</t>
  </si>
  <si>
    <t>вул. Супруна 12</t>
  </si>
  <si>
    <t>вул. Супруна 10</t>
  </si>
  <si>
    <t>вул. Новомістенська 37</t>
  </si>
  <si>
    <t>вул. Новомістенська 35</t>
  </si>
  <si>
    <t>вул. Новомістенська 33</t>
  </si>
  <si>
    <t>вул. Новомістенська 28</t>
  </si>
  <si>
    <t>вул. Новомістенська 27</t>
  </si>
  <si>
    <t>вул. Новомістенська 26</t>
  </si>
  <si>
    <t>вул. Новомістенська 24</t>
  </si>
  <si>
    <t xml:space="preserve">вул. Супруна, 13 </t>
  </si>
  <si>
    <t>вул. Горького,6</t>
  </si>
  <si>
    <t>покрівля, капремонт ґанку</t>
  </si>
  <si>
    <t>вул. Горького,2</t>
  </si>
  <si>
    <t>вул. Горького 50</t>
  </si>
  <si>
    <t>вул. Горького 48</t>
  </si>
  <si>
    <t>ремонт внутрішньобудинкових інженерних мереж, циркуляційний насос</t>
  </si>
  <si>
    <t>вул. Горького 40</t>
  </si>
  <si>
    <t>вул. Горького 38 А</t>
  </si>
  <si>
    <t>вул. Горького 38</t>
  </si>
  <si>
    <t>вул. Горького 36</t>
  </si>
  <si>
    <t>вул. Горького 34</t>
  </si>
  <si>
    <t>вул. Горького 30</t>
  </si>
  <si>
    <t>вул. Горького 20</t>
  </si>
  <si>
    <t>вул. Горького 18</t>
  </si>
  <si>
    <t>вул. Горького 10а</t>
  </si>
  <si>
    <t>вул. Горького 10 Б</t>
  </si>
  <si>
    <t>а/ц</t>
  </si>
  <si>
    <t>змішана</t>
  </si>
  <si>
    <t>вул. Шевченка, 7</t>
  </si>
  <si>
    <t>вул. Народна,7А</t>
  </si>
  <si>
    <t>вул. Народна,5 а</t>
  </si>
  <si>
    <t>пров. Чайковського, 15</t>
  </si>
  <si>
    <t>пров. Суворова, 9</t>
  </si>
  <si>
    <t>пров. Низовий,7</t>
  </si>
  <si>
    <t>пров. Ковалевський,14</t>
  </si>
  <si>
    <t>пров. Гетьманський, 14</t>
  </si>
  <si>
    <t xml:space="preserve">пров. 8-го Березня, 22А </t>
  </si>
  <si>
    <t>пров. 8-го Березня, 22</t>
  </si>
  <si>
    <t>щит/цегла</t>
  </si>
  <si>
    <t>пров. 8 Березня,16</t>
  </si>
  <si>
    <t>вул. Ярослава Мудрого,70</t>
  </si>
  <si>
    <t>ф/вент</t>
  </si>
  <si>
    <t>дере/цегла</t>
  </si>
  <si>
    <t>вул. Ярослава Мудрого,40 а</t>
  </si>
  <si>
    <t>дер/цегла</t>
  </si>
  <si>
    <t>вул. Ярослава Мудрого,38</t>
  </si>
  <si>
    <t>вул. Ярослава Мудрого, 81</t>
  </si>
  <si>
    <t>вул. Ярослава Мудрого, 79</t>
  </si>
  <si>
    <t>вул. Ярослава Мудрого, 75 б (кв. 11,12,13,15)</t>
  </si>
  <si>
    <t>вул. Ярослава Мудрого, 75 а</t>
  </si>
  <si>
    <t>вул. Ярослава Мудрого, 75 (кв. 5-10)</t>
  </si>
  <si>
    <t>вул. Ярослава Мудрого, 68</t>
  </si>
  <si>
    <t>Дер\цегла</t>
  </si>
  <si>
    <t>вул. Ярослава Мудрого, 64</t>
  </si>
  <si>
    <t>вул. Ярослава Мудрого, 61</t>
  </si>
  <si>
    <t>вул. Ярослава Мудрого, 57</t>
  </si>
  <si>
    <t>вул. Ярослава Мудрого, 53</t>
  </si>
  <si>
    <t>з\б</t>
  </si>
  <si>
    <t>вул. Ярослава Мудрого, 52</t>
  </si>
  <si>
    <t>вул. Ярослава Мудрого, 50</t>
  </si>
  <si>
    <t>вул. Ярослава Мудрого, 5</t>
  </si>
  <si>
    <t>вул. Янки Купала, 24</t>
  </si>
  <si>
    <t>вул. Шкільна, 5Г</t>
  </si>
  <si>
    <t>вул. Шкільна, 5В (кв.19-26)</t>
  </si>
  <si>
    <t>вул. Шкільна, 5Б (кв.9-18)</t>
  </si>
  <si>
    <t>вул. Шкільна, 5 А (кв.1-8)</t>
  </si>
  <si>
    <t>вул. Шевченка, 2</t>
  </si>
  <si>
    <t>вул. Садова, 77</t>
  </si>
  <si>
    <t>вул. Садова, 53</t>
  </si>
  <si>
    <t>вул. Садова, 32</t>
  </si>
  <si>
    <t>автономне опалення</t>
  </si>
  <si>
    <t>вул. Роменська,110</t>
  </si>
  <si>
    <t>вул. Роменська,100</t>
  </si>
  <si>
    <t>вул. Роменська, 92/1</t>
  </si>
  <si>
    <t>вул. Роменська, 92</t>
  </si>
  <si>
    <t>вул. Роменська, 90</t>
  </si>
  <si>
    <t>вул. Роменська, 89</t>
  </si>
  <si>
    <t>гаряче водоп.</t>
  </si>
  <si>
    <t>цкгла</t>
  </si>
  <si>
    <t>вул. Роменська, 88</t>
  </si>
  <si>
    <t>вул. Роменська, 81</t>
  </si>
  <si>
    <t>вул. Роменська, 100А</t>
  </si>
  <si>
    <t>вул. Робітнича,83 (кв. 1-5)</t>
  </si>
  <si>
    <t>вул. Робітнича, 94</t>
  </si>
  <si>
    <t>вул. Робітнича, 92</t>
  </si>
  <si>
    <t>покрівля п.1,4, опалення, внутрішньобуд. інж. мережі</t>
  </si>
  <si>
    <t>вул. Робітнича, 84</t>
  </si>
  <si>
    <t>вул. Робітнича, 82</t>
  </si>
  <si>
    <t>вул. Робітнича, 67</t>
  </si>
  <si>
    <t>вул. Робітнича, 47</t>
  </si>
  <si>
    <t>вул. Робітнича, 45</t>
  </si>
  <si>
    <t>вул. Робітнича, 43</t>
  </si>
  <si>
    <t>вул. Робітнича, 41</t>
  </si>
  <si>
    <t>вул. Пушкіна,50</t>
  </si>
  <si>
    <t>вул. Пушкіна, 55</t>
  </si>
  <si>
    <t>вул. Пушкіна, 53</t>
  </si>
  <si>
    <t>вул. Пушкіна, 4</t>
  </si>
  <si>
    <t>вул. Пушкіна, 20</t>
  </si>
  <si>
    <t>вул. Пушкіна, 18 а (кв. 1;2;2А;4;6;8;8А;9;10)</t>
  </si>
  <si>
    <t>вул. Першотравнева, 37</t>
  </si>
  <si>
    <t>вул. Першотравнева, 35</t>
  </si>
  <si>
    <t>вул. Першотравнева, 33</t>
  </si>
  <si>
    <t>вул. Першотравнева, 31</t>
  </si>
  <si>
    <t>вул. Першотравнева, 26</t>
  </si>
  <si>
    <t>вул. Першотравнева, 24</t>
  </si>
  <si>
    <t>вул. Першотравнева, 22</t>
  </si>
  <si>
    <t>вул. Першотравнева, 20</t>
  </si>
  <si>
    <t>рубир.</t>
  </si>
  <si>
    <t>вул. Перемоги, 4</t>
  </si>
  <si>
    <t>вул. Перемоги, 2</t>
  </si>
  <si>
    <t>вул. Нахімова, 38</t>
  </si>
  <si>
    <t>вул. Нахімова, 36</t>
  </si>
  <si>
    <t>вул. Нахімова, 34</t>
  </si>
  <si>
    <t>каркас</t>
  </si>
  <si>
    <t>вул. Нахімова, 32</t>
  </si>
  <si>
    <t>вул. Нахімова, 30</t>
  </si>
  <si>
    <t>вул. Нахімова, 21</t>
  </si>
  <si>
    <t>вул. Нахімова, 19</t>
  </si>
  <si>
    <t>вул. Нахімова, 15</t>
  </si>
  <si>
    <t>вул. Люблінська, 5</t>
  </si>
  <si>
    <t>жолоба, внутрішньобудинкові мережі, циркуляційний насос</t>
  </si>
  <si>
    <t>вул. Люблінська, 20</t>
  </si>
  <si>
    <t>вул. Лисенка, 10</t>
  </si>
  <si>
    <t>вул. Куликівська,85</t>
  </si>
  <si>
    <t>вул. Куликівська,52</t>
  </si>
  <si>
    <t>вул. Куликівська, 27</t>
  </si>
  <si>
    <t>вул. Котляревського, 3/1</t>
  </si>
  <si>
    <t>вул. Котляревського, 2/9</t>
  </si>
  <si>
    <t>вул. Котляревського, 2/8</t>
  </si>
  <si>
    <t>панель</t>
  </si>
  <si>
    <t>вул. Котляревського, 2/7</t>
  </si>
  <si>
    <t>вул. Котляревського, 2/6</t>
  </si>
  <si>
    <t>вул. Котляревського, 2/5</t>
  </si>
  <si>
    <t>вул. Котляревського, 2/3</t>
  </si>
  <si>
    <t>вул. Котляревського, 2/2</t>
  </si>
  <si>
    <t>вул. Котляревського, 1/1</t>
  </si>
  <si>
    <t>метал.</t>
  </si>
  <si>
    <t>вул. Косівщинська,96\4</t>
  </si>
  <si>
    <t>щитовий</t>
  </si>
  <si>
    <t>вул. Косівщинська,96\3</t>
  </si>
  <si>
    <t>вул. Косівщинська,96\2</t>
  </si>
  <si>
    <t>вул. Косівщинська,96\1</t>
  </si>
  <si>
    <t>метал</t>
  </si>
  <si>
    <t>вул. Косівщинська, 79</t>
  </si>
  <si>
    <t>вул. Косівщинська, 75</t>
  </si>
  <si>
    <t>вул. Косівщинська, 73</t>
  </si>
  <si>
    <t>вул. Косівщинська, 71</t>
  </si>
  <si>
    <t>вул. Іллінська,58</t>
  </si>
  <si>
    <t>вул. Іллінська,29</t>
  </si>
  <si>
    <t>вул. Іллінська,12/1</t>
  </si>
  <si>
    <t>вул. Іллінська,1</t>
  </si>
  <si>
    <t>вул. Іллінська, 8</t>
  </si>
  <si>
    <t>вул. Іллінська, 52/1</t>
  </si>
  <si>
    <t>вул. Іллінська, 49</t>
  </si>
  <si>
    <t>вул. Іллінська, 40</t>
  </si>
  <si>
    <t>вул. Іллінська, 38</t>
  </si>
  <si>
    <t>вул. Іллінська, 35</t>
  </si>
  <si>
    <t>Бетон</t>
  </si>
  <si>
    <t>вул. Іллінська, 25 (кв.8,10,11,13)</t>
  </si>
  <si>
    <t>вул. Іллінська, 12/2</t>
  </si>
  <si>
    <t>вул. Іллінська, 12</t>
  </si>
  <si>
    <t>покрівля, внутрішньобудинкові мережі п.1,2</t>
  </si>
  <si>
    <t>вул. Іллінська, 10</t>
  </si>
  <si>
    <t>вул. Іллінська,  51/1</t>
  </si>
  <si>
    <t>вул. Іллінська, 51 Г</t>
  </si>
  <si>
    <t>вул. Івана Кавалерідзе, 9/2</t>
  </si>
  <si>
    <t xml:space="preserve">вул. Івана Кавалерідзе, 9 </t>
  </si>
  <si>
    <t>вул. Івана Кавалерідзе, 17</t>
  </si>
  <si>
    <t>вул. Івана Кавалерідзе, 15</t>
  </si>
  <si>
    <t>вул. Івана Кавалерідзе, 11</t>
  </si>
  <si>
    <t>вул. Зв’язківців, 9</t>
  </si>
  <si>
    <t>плат/блок</t>
  </si>
  <si>
    <t>вул. Зв’язківців, 7</t>
  </si>
  <si>
    <t>вул. Зв’язківців, 5</t>
  </si>
  <si>
    <t>вул. Засумська,58</t>
  </si>
  <si>
    <t xml:space="preserve">               </t>
  </si>
  <si>
    <t>вул. Засумська,52 (кв. 3,4,5,6,7,9)</t>
  </si>
  <si>
    <t>вул. Засумська,26 (кв.12-14)</t>
  </si>
  <si>
    <t>вул. Засумська,14</t>
  </si>
  <si>
    <t>вул. Засумська,10А</t>
  </si>
  <si>
    <t>вул. Засумська, 51а  (кв.1,2,3,5,6,7)</t>
  </si>
  <si>
    <t>вул. Засумська, 5</t>
  </si>
  <si>
    <t>вул. Засумська, 26 а (кв 2,4,5,6,7,8)</t>
  </si>
  <si>
    <t>вул. Засумська, 16Б</t>
  </si>
  <si>
    <t>вул. Засумська, 16/5</t>
  </si>
  <si>
    <t>вул. Засумська, 13</t>
  </si>
  <si>
    <t>вул. Засумська, 12А</t>
  </si>
  <si>
    <t>вул. Засумська, 12 Г</t>
  </si>
  <si>
    <t>вул. Засумська, 11</t>
  </si>
  <si>
    <t>вул. Декабристів,74</t>
  </si>
  <si>
    <t>вул. Декабристів,143</t>
  </si>
  <si>
    <t>вул. Декабристів, 78</t>
  </si>
  <si>
    <t>вул. Декабристів, 125</t>
  </si>
  <si>
    <t>вул. Данила Галицького, 69</t>
  </si>
  <si>
    <t>вул. Данила Галицького, 65 А</t>
  </si>
  <si>
    <t>вул. Данила Галицького, 56</t>
  </si>
  <si>
    <t>покрівля, димовентканали</t>
  </si>
  <si>
    <t>вул. Данила Галицького, 53</t>
  </si>
  <si>
    <t>вимощення, фасад</t>
  </si>
  <si>
    <t>вул. Данила Галицького, 50 а  (кв 1-8)</t>
  </si>
  <si>
    <t>вул. Данила Галицького, 39</t>
  </si>
  <si>
    <t>холодне водопост.</t>
  </si>
  <si>
    <t>вул. Данила Галицького, 35</t>
  </si>
  <si>
    <t>вул. Данила Галицького, 34</t>
  </si>
  <si>
    <t xml:space="preserve">вул. Гетьмана Мазепи,36А </t>
  </si>
  <si>
    <t xml:space="preserve">вул. Гетьмана Мазепи, 36 Б </t>
  </si>
  <si>
    <t>вул. Гетьмана Мазепи, 2</t>
  </si>
  <si>
    <t>вул. Героїв Чорнобиля, 3</t>
  </si>
  <si>
    <t>вул. Героїв Чорнобиля, 1</t>
  </si>
  <si>
    <t>вул. Вячеслава Чорновола,21</t>
  </si>
  <si>
    <t>вул. В'ячеслава Чорновола, 55</t>
  </si>
  <si>
    <t>вул. В’ячеслава Чорновола, 78</t>
  </si>
  <si>
    <t>вул. Білопольский шлях, 9/3</t>
  </si>
  <si>
    <t>вул. Білопольский шлях, 61</t>
  </si>
  <si>
    <t>вул. Білопольский шлях, 59</t>
  </si>
  <si>
    <t>вул. Білопольский шлях, 53</t>
  </si>
  <si>
    <t>вул. Білопольский шлях, 23</t>
  </si>
  <si>
    <t>вул. Білопільський шлях,38</t>
  </si>
  <si>
    <t>вул. Білопільський шлях, 9</t>
  </si>
  <si>
    <t>вул. Білопільський шлях, 5 а (кв. 1-10)</t>
  </si>
  <si>
    <t>вул. Білопільський шлях, 49</t>
  </si>
  <si>
    <t>вул. Білопільський шлях, 47</t>
  </si>
  <si>
    <t>рулон.</t>
  </si>
  <si>
    <t>ж/б</t>
  </si>
  <si>
    <t>вул. Білопільський шлях, 43</t>
  </si>
  <si>
    <t>вул. Білопільський шлях, 41</t>
  </si>
  <si>
    <t>вул. Білопільський шлях, 37</t>
  </si>
  <si>
    <t>вул. Білопільський шлях, 3</t>
  </si>
  <si>
    <t>дер.обл.</t>
  </si>
  <si>
    <t>вул. 2-га Продольна, 62</t>
  </si>
  <si>
    <t>шлак.бл.</t>
  </si>
  <si>
    <t>вул. 2-га Продольна, 28</t>
  </si>
  <si>
    <t>вул. 1-ша Набережна р.Стрілка,30
 (кв. 1-4)</t>
  </si>
  <si>
    <t xml:space="preserve">вул. 1-ша Набережна р.Стрілка,10 в (кв.26,31,34,36) </t>
  </si>
  <si>
    <t>вул. 1-ша Набережна р.Стрілка,10 (кв.22,23,23Б,25)</t>
  </si>
  <si>
    <t>рем.підвального приміщення</t>
  </si>
  <si>
    <t>вул. 1-ша Набережна р.Стрілка, 50</t>
  </si>
  <si>
    <t>вул. 1-ша Набережна р.Стрілка, 42</t>
  </si>
  <si>
    <t>Оцинк.</t>
  </si>
  <si>
    <t>вул. 1-ша Набережна р.Стрілка, 38</t>
  </si>
  <si>
    <t>металл</t>
  </si>
  <si>
    <t>вул. 1-ша Набережна р.Стрілка, 36</t>
  </si>
  <si>
    <t>вул. 1-ша Набережна р.Стрілка, 34</t>
  </si>
  <si>
    <t>вул. 1-ша Набережна р.Стрілка, 32</t>
  </si>
  <si>
    <t>вул. 1-ша Набережна р.Стрілка, 28</t>
  </si>
  <si>
    <t xml:space="preserve">вул. 1-ша Набережна р.Стрілка, 10 а (кв. 1,3,5-8,14,16) </t>
  </si>
  <si>
    <t>з/б сваї</t>
  </si>
  <si>
    <t>3662</t>
  </si>
  <si>
    <t>пр-кт М.Лушпи,40</t>
  </si>
  <si>
    <t>пр-кт М.Лушпи, 48</t>
  </si>
  <si>
    <t>пр-кт М.Лушпи, 44</t>
  </si>
  <si>
    <t>рем.покрівлі</t>
  </si>
  <si>
    <t>пр-кт М.Лушпи, 42</t>
  </si>
  <si>
    <t>3425</t>
  </si>
  <si>
    <t>пр-кт М.Лушпи, 38</t>
  </si>
  <si>
    <t>пр-кт М.Лушпи, 30</t>
  </si>
  <si>
    <t>пр-кт М.Лушпи, 26</t>
  </si>
  <si>
    <t>пр-кт М.Лушпи, 24</t>
  </si>
  <si>
    <t>блок з/б</t>
  </si>
  <si>
    <t>вул. Мірошніченко, 35</t>
  </si>
  <si>
    <t>вул. Мірошніченко, 15</t>
  </si>
  <si>
    <t>вул. Мірошніченко, 13</t>
  </si>
  <si>
    <t>вул. Мірошніченко, 11</t>
  </si>
  <si>
    <t>блок бут.</t>
  </si>
  <si>
    <t>вул. Лінійна, 26</t>
  </si>
  <si>
    <t>вул. Кощія, 81</t>
  </si>
  <si>
    <t>вул. Інтернаціоналістів, 65б</t>
  </si>
  <si>
    <t>водов./г/в</t>
  </si>
  <si>
    <t>вул. Інтернаціоналістів, 65а</t>
  </si>
  <si>
    <t>вул. Інтернаціоналістів, 63б</t>
  </si>
  <si>
    <t>рем.покр./х/в</t>
  </si>
  <si>
    <t>вул. Інтернаціоналістів, 63а</t>
  </si>
  <si>
    <t>вул. Інтернаціоналістів, 61а</t>
  </si>
  <si>
    <t>панельні</t>
  </si>
  <si>
    <t>вул. Інтернаціоналістів, 59А</t>
  </si>
  <si>
    <t>вул. Інтернаціоналістів, 57а</t>
  </si>
  <si>
    <t>вул. Інтернаціоналістів, 43Г</t>
  </si>
  <si>
    <t>вул. Інтернаціоналістів, 20</t>
  </si>
  <si>
    <t>вул. Інтернаціоналістів, 17</t>
  </si>
  <si>
    <t>вул. Інтернаціоналістів, 15</t>
  </si>
  <si>
    <t>2796</t>
  </si>
  <si>
    <t>вул. І.Сірка, 43</t>
  </si>
  <si>
    <t>вул. І.Сірка, 33/1</t>
  </si>
  <si>
    <t>вул. Г.Крут, 84б</t>
  </si>
  <si>
    <t>вул. Г.Крут, 84а</t>
  </si>
  <si>
    <t>вул. Г.Крут, 82В</t>
  </si>
  <si>
    <t>г/водоп., покрівля</t>
  </si>
  <si>
    <t>вул. Г.Крут, 82б</t>
  </si>
  <si>
    <t>вул. Г.Крут, 80б</t>
  </si>
  <si>
    <t>вул. Г.Крут, 80а</t>
  </si>
  <si>
    <t>вул. Г.Крут, 78</t>
  </si>
  <si>
    <t>вул. Г.Крут, 76</t>
  </si>
  <si>
    <t>вул. Г.Крут, 74б</t>
  </si>
  <si>
    <t>вул. Г.Крут, 74а</t>
  </si>
  <si>
    <t>вул. Г.Крут, 72</t>
  </si>
  <si>
    <t>вул. Г.Крут, 70б</t>
  </si>
  <si>
    <t>вул. Г.Крут, 70а</t>
  </si>
  <si>
    <t>вул. Г.Крут, 68В</t>
  </si>
  <si>
    <t>вул. Г.Крут, 68б</t>
  </si>
  <si>
    <t>вул. Г.Крут, 68а</t>
  </si>
  <si>
    <t>вул. Г.Крут, 66Б</t>
  </si>
  <si>
    <t>вул. Г.Крут, 66</t>
  </si>
  <si>
    <t>вул. Г.Крут, 64</t>
  </si>
  <si>
    <t>вод./х/в,г/в</t>
  </si>
  <si>
    <t>вул. Г.Крут, 62б</t>
  </si>
  <si>
    <t xml:space="preserve">водов./х/в </t>
  </si>
  <si>
    <t>2016/ 2017</t>
  </si>
  <si>
    <t>вул. Г.Крут, 62</t>
  </si>
  <si>
    <t>вул. Г.Крут, 54б</t>
  </si>
  <si>
    <t>вул. Г.Крут, 52</t>
  </si>
  <si>
    <t>вул. Г.Крут, 50б</t>
  </si>
  <si>
    <t>вул. Г.Крут, 50</t>
  </si>
  <si>
    <t>вул. Г.Крут, 46б</t>
  </si>
  <si>
    <t>покрівля, гаряче водопостачання</t>
  </si>
  <si>
    <t>вул. Г.Крут, 46</t>
  </si>
  <si>
    <t>внутрішньобудинкові інженерні мережі, прилади опалення</t>
  </si>
  <si>
    <t>вул. Г.Крут, 44</t>
  </si>
  <si>
    <t>водов./х/в , прилади опалення</t>
  </si>
  <si>
    <t>вул. Г.Крут, 42</t>
  </si>
  <si>
    <t>прилади опалення</t>
  </si>
  <si>
    <t>вул. Г.Крут, 40</t>
  </si>
  <si>
    <t>вул. Г.Крут, 38а</t>
  </si>
  <si>
    <t>водовідвед.</t>
  </si>
  <si>
    <t>вул. Г.Крут, 38</t>
  </si>
  <si>
    <t>вул. Г.Крут, 36в</t>
  </si>
  <si>
    <t>вул. Г.Крут, 36</t>
  </si>
  <si>
    <r>
      <rPr>
        <b/>
        <sz val="11"/>
        <color theme="1"/>
        <rFont val="Calibri"/>
        <family val="2"/>
        <charset val="204"/>
        <scheme val="minor"/>
      </rPr>
      <t xml:space="preserve">Технічна характеристика багатоквартирних будинків об'єкта конкурсу № 1 </t>
    </r>
    <r>
      <rPr>
        <sz val="11"/>
        <color theme="1"/>
        <rFont val="Calibri"/>
        <family val="2"/>
        <scheme val="minor"/>
      </rPr>
      <t xml:space="preserve"> </t>
    </r>
  </si>
  <si>
    <t xml:space="preserve">Технічна характеристика багатоквартирних будинків об'єкта конкурсу № 2  </t>
  </si>
  <si>
    <t xml:space="preserve">Технічна характеристика багатоквартирних будинків об'єкта конкурсу № 3 </t>
  </si>
  <si>
    <t xml:space="preserve">Технічна характеристика багатоквартирних будинків об'єкта конкурсу № 4  </t>
  </si>
  <si>
    <t xml:space="preserve">Технічна характеристика багатоквартирних будинків об'єкта конкурсу № 5  </t>
  </si>
  <si>
    <t xml:space="preserve">Технічна характеристика багатоквартирних будинків об'єкта конкурсу № 6 </t>
  </si>
  <si>
    <t xml:space="preserve">Технічна характеристика багатоквартирних будинків об'єкта конкурсу № 7  </t>
  </si>
  <si>
    <t>Директор департамента інфраструктури міста                                                                                                                                              Г.І. Яременко</t>
  </si>
  <si>
    <t>Начальник правового управління                                                                                                                                                                    О.В. Чайченко</t>
  </si>
  <si>
    <t>Територія ЧРЗ  5</t>
  </si>
  <si>
    <t>Територія ЧРЗ  9</t>
  </si>
  <si>
    <t>Територія ЧРЗ 10</t>
  </si>
  <si>
    <t>Територія ЧРЗ 11</t>
  </si>
  <si>
    <t>Територія ЧРЗ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</si>
</sst>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2" borderId="2" xfId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2" xfId="1" applyFont="1" applyBorder="1" applyAlignment="1">
      <alignment horizontal="center"/>
    </xf>
    <xf numFmtId="0" fontId="4" fillId="0" borderId="2" xfId="0" applyFont="1" applyBorder="1"/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4" fillId="0" borderId="0" xfId="0" applyFont="1"/>
    <xf numFmtId="0" fontId="0" fillId="0" borderId="0" xfId="0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center" wrapText="1"/>
    </xf>
    <xf numFmtId="0" fontId="9" fillId="0" borderId="20" xfId="0" applyFont="1" applyBorder="1"/>
    <xf numFmtId="0" fontId="5" fillId="0" borderId="2" xfId="1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1" fontId="4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4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0" fillId="0" borderId="0" xfId="0" applyFont="1"/>
    <xf numFmtId="0" fontId="0" fillId="0" borderId="2" xfId="0" applyFont="1" applyBorder="1"/>
    <xf numFmtId="0" fontId="0" fillId="0" borderId="0" xfId="0" applyFont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2" xfId="0" applyFont="1" applyFill="1" applyBorder="1"/>
    <xf numFmtId="0" fontId="4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1" xfId="8" applyFont="1" applyBorder="1" applyAlignment="1">
      <alignment vertical="top"/>
    </xf>
    <xf numFmtId="0" fontId="4" fillId="0" borderId="2" xfId="8" applyFont="1" applyBorder="1"/>
    <xf numFmtId="0" fontId="4" fillId="0" borderId="4" xfId="8" applyFont="1" applyBorder="1" applyAlignment="1">
      <alignment horizontal="center" vertical="center"/>
    </xf>
    <xf numFmtId="0" fontId="4" fillId="0" borderId="4" xfId="8" applyFont="1" applyBorder="1"/>
    <xf numFmtId="0" fontId="0" fillId="0" borderId="4" xfId="0" applyBorder="1"/>
    <xf numFmtId="0" fontId="4" fillId="0" borderId="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" fontId="7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distributed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4" fillId="0" borderId="2" xfId="9" applyFont="1" applyBorder="1" applyAlignment="1">
      <alignment horizontal="center" vertical="top"/>
    </xf>
    <xf numFmtId="0" fontId="4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/>
    </xf>
    <xf numFmtId="0" fontId="4" fillId="0" borderId="2" xfId="9" applyFont="1" applyBorder="1" applyAlignment="1">
      <alignment horizontal="left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top" wrapText="1"/>
    </xf>
    <xf numFmtId="0" fontId="4" fillId="0" borderId="4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center" wrapText="1"/>
    </xf>
    <xf numFmtId="0" fontId="4" fillId="0" borderId="5" xfId="9" applyFont="1" applyBorder="1" applyAlignment="1">
      <alignment horizontal="center" vertical="top"/>
    </xf>
    <xf numFmtId="0" fontId="4" fillId="0" borderId="1" xfId="9" applyFont="1" applyBorder="1" applyAlignment="1">
      <alignment horizontal="center"/>
    </xf>
    <xf numFmtId="0" fontId="5" fillId="2" borderId="2" xfId="1" applyFont="1" applyFill="1" applyBorder="1" applyAlignment="1">
      <alignment horizontal="center" vertical="top"/>
    </xf>
    <xf numFmtId="0" fontId="4" fillId="0" borderId="2" xfId="9" applyFont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horizontal="center"/>
    </xf>
    <xf numFmtId="0" fontId="4" fillId="0" borderId="5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top"/>
    </xf>
    <xf numFmtId="0" fontId="4" fillId="0" borderId="1" xfId="9" applyFont="1" applyBorder="1" applyAlignment="1">
      <alignment horizontal="left" vertical="center" wrapText="1"/>
    </xf>
    <xf numFmtId="0" fontId="4" fillId="0" borderId="3" xfId="9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0" fillId="0" borderId="0" xfId="0" applyAlignment="1"/>
    <xf numFmtId="0" fontId="0" fillId="0" borderId="2" xfId="0" applyBorder="1" applyAlignment="1"/>
    <xf numFmtId="0" fontId="14" fillId="0" borderId="2" xfId="0" applyFont="1" applyBorder="1"/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5" xfId="0" applyFont="1" applyBorder="1"/>
    <xf numFmtId="0" fontId="5" fillId="0" borderId="5" xfId="0" applyFont="1" applyFill="1" applyBorder="1" applyAlignment="1">
      <alignment horizontal="left" vertical="top" wrapText="1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2" xfId="1" applyFont="1" applyFill="1" applyBorder="1" applyAlignment="1"/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/>
    <xf numFmtId="0" fontId="14" fillId="0" borderId="0" xfId="0" applyFont="1"/>
    <xf numFmtId="0" fontId="7" fillId="0" borderId="2" xfId="0" applyFont="1" applyBorder="1" applyAlignment="1">
      <alignment vertical="top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top" wrapText="1"/>
    </xf>
    <xf numFmtId="0" fontId="4" fillId="0" borderId="2" xfId="0" quotePrefix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vertical="top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4" fillId="0" borderId="39" xfId="0" applyFont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5" fillId="0" borderId="3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/>
  </cellXfs>
  <cellStyles count="10">
    <cellStyle name="Обычный" xfId="0" builtinId="0"/>
    <cellStyle name="Обычный 2" xfId="1"/>
    <cellStyle name="Обычный 3" xfId="4"/>
    <cellStyle name="Обычный 3 2" xfId="7"/>
    <cellStyle name="Обычный 3 3" xfId="8"/>
    <cellStyle name="Обычный 4" xfId="2"/>
    <cellStyle name="Обычный 4 2" xfId="5"/>
    <cellStyle name="Обычный 4 3" xfId="6"/>
    <cellStyle name="Обычный 4 4" xfId="3"/>
    <cellStyle name="Обычный 4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8"/>
  <sheetViews>
    <sheetView tabSelected="1" zoomScaleNormal="100" workbookViewId="0">
      <pane ySplit="5" topLeftCell="A359" activePane="bottomLeft" state="frozen"/>
      <selection pane="bottomLeft" activeCell="K348" sqref="K348"/>
    </sheetView>
  </sheetViews>
  <sheetFormatPr defaultRowHeight="14.4" x14ac:dyDescent="0.3"/>
  <cols>
    <col min="1" max="1" width="6.88671875" customWidth="1"/>
    <col min="2" max="2" width="25.44140625" customWidth="1"/>
    <col min="3" max="3" width="5.88671875" customWidth="1"/>
    <col min="4" max="4" width="7.6640625" customWidth="1"/>
    <col min="5" max="8" width="9.6640625" bestFit="1" customWidth="1"/>
    <col min="9" max="9" width="12.44140625" bestFit="1" customWidth="1"/>
    <col min="10" max="10" width="11.33203125" bestFit="1" customWidth="1"/>
    <col min="11" max="11" width="9.33203125" bestFit="1" customWidth="1"/>
    <col min="12" max="15" width="10.5546875" bestFit="1" customWidth="1"/>
    <col min="16" max="16" width="12.88671875" customWidth="1"/>
    <col min="17" max="17" width="19.33203125" customWidth="1"/>
    <col min="18" max="18" width="15.109375" customWidth="1"/>
    <col min="19" max="19" width="8.6640625" customWidth="1"/>
    <col min="20" max="20" width="10.5546875" bestFit="1" customWidth="1"/>
    <col min="21" max="21" width="26.44140625" style="18" customWidth="1"/>
  </cols>
  <sheetData>
    <row r="1" spans="1:22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66" t="s">
        <v>68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2" x14ac:dyDescent="0.3">
      <c r="A2" s="16"/>
      <c r="B2" s="16"/>
      <c r="C2" s="267" t="s">
        <v>1526</v>
      </c>
      <c r="D2" s="268"/>
      <c r="E2" s="268"/>
      <c r="F2" s="268"/>
      <c r="G2" s="268"/>
      <c r="H2" s="268"/>
      <c r="I2" s="268"/>
      <c r="J2" s="268"/>
      <c r="K2" s="268"/>
      <c r="L2" s="268"/>
      <c r="M2" s="16"/>
      <c r="N2" s="16"/>
      <c r="O2" s="16"/>
      <c r="P2" s="16"/>
      <c r="Q2" s="16"/>
      <c r="R2" s="16"/>
      <c r="S2" s="16"/>
      <c r="T2" s="16"/>
      <c r="U2" s="16"/>
    </row>
    <row r="3" spans="1:22" ht="15" customHeight="1" x14ac:dyDescent="0.3">
      <c r="A3" s="269" t="s">
        <v>23</v>
      </c>
      <c r="B3" s="269" t="s">
        <v>22</v>
      </c>
      <c r="C3" s="272" t="s">
        <v>21</v>
      </c>
      <c r="D3" s="272"/>
      <c r="E3" s="272"/>
      <c r="F3" s="272"/>
      <c r="G3" s="272"/>
      <c r="H3" s="269" t="s">
        <v>20</v>
      </c>
      <c r="I3" s="269" t="s">
        <v>19</v>
      </c>
      <c r="J3" s="269"/>
      <c r="K3" s="269"/>
      <c r="L3" s="269"/>
      <c r="M3" s="269"/>
      <c r="N3" s="269"/>
      <c r="O3" s="269"/>
      <c r="P3" s="269" t="s">
        <v>18</v>
      </c>
      <c r="Q3" s="269"/>
      <c r="R3" s="269"/>
      <c r="S3" s="269"/>
      <c r="T3" s="269" t="s">
        <v>17</v>
      </c>
      <c r="U3" s="270"/>
    </row>
    <row r="4" spans="1:22" x14ac:dyDescent="0.3">
      <c r="A4" s="269"/>
      <c r="B4" s="271"/>
      <c r="C4" s="272"/>
      <c r="D4" s="272"/>
      <c r="E4" s="272"/>
      <c r="F4" s="272"/>
      <c r="G4" s="272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0"/>
      <c r="U4" s="270"/>
    </row>
    <row r="5" spans="1:22" ht="66" x14ac:dyDescent="0.3">
      <c r="A5" s="269"/>
      <c r="B5" s="271"/>
      <c r="C5" s="260" t="s">
        <v>16</v>
      </c>
      <c r="D5" s="261" t="s">
        <v>15</v>
      </c>
      <c r="E5" s="261" t="s">
        <v>14</v>
      </c>
      <c r="F5" s="261" t="s">
        <v>13</v>
      </c>
      <c r="G5" s="261" t="s">
        <v>12</v>
      </c>
      <c r="H5" s="269"/>
      <c r="I5" s="261" t="s">
        <v>11</v>
      </c>
      <c r="J5" s="261" t="s">
        <v>10</v>
      </c>
      <c r="K5" s="55" t="s">
        <v>9</v>
      </c>
      <c r="L5" s="261" t="s">
        <v>3</v>
      </c>
      <c r="M5" s="261" t="s">
        <v>8</v>
      </c>
      <c r="N5" s="261" t="s">
        <v>7</v>
      </c>
      <c r="O5" s="261" t="s">
        <v>6</v>
      </c>
      <c r="P5" s="261" t="s">
        <v>5</v>
      </c>
      <c r="Q5" s="261" t="s">
        <v>4</v>
      </c>
      <c r="R5" s="261" t="s">
        <v>3</v>
      </c>
      <c r="S5" s="261" t="s">
        <v>2</v>
      </c>
      <c r="T5" s="261" t="s">
        <v>1</v>
      </c>
      <c r="U5" s="261" t="s">
        <v>0</v>
      </c>
    </row>
    <row r="6" spans="1:22" x14ac:dyDescent="0.3">
      <c r="A6" s="41">
        <v>1</v>
      </c>
      <c r="B6" s="262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209"/>
      <c r="L6" s="30">
        <v>11</v>
      </c>
      <c r="M6" s="30">
        <v>12</v>
      </c>
      <c r="N6" s="30">
        <v>13</v>
      </c>
      <c r="O6" s="30">
        <v>14</v>
      </c>
      <c r="P6" s="261">
        <v>15</v>
      </c>
      <c r="Q6" s="261">
        <v>16</v>
      </c>
      <c r="R6" s="30">
        <v>17</v>
      </c>
      <c r="S6" s="30">
        <v>18</v>
      </c>
      <c r="T6" s="30">
        <v>19</v>
      </c>
      <c r="U6" s="261">
        <v>20</v>
      </c>
    </row>
    <row r="7" spans="1:22" s="51" customFormat="1" x14ac:dyDescent="0.3">
      <c r="A7" s="2">
        <v>1</v>
      </c>
      <c r="B7" s="6" t="s">
        <v>91</v>
      </c>
      <c r="C7" s="1">
        <v>1</v>
      </c>
      <c r="D7" s="1">
        <v>5</v>
      </c>
      <c r="E7" s="1">
        <v>0</v>
      </c>
      <c r="F7" s="1">
        <v>1</v>
      </c>
      <c r="G7" s="1">
        <v>0</v>
      </c>
      <c r="H7" s="1">
        <v>1917</v>
      </c>
      <c r="I7" s="1">
        <v>197.5</v>
      </c>
      <c r="J7" s="1">
        <v>197.5</v>
      </c>
      <c r="K7" s="1">
        <v>0</v>
      </c>
      <c r="L7" s="1">
        <v>263</v>
      </c>
      <c r="M7" s="24">
        <v>87.66</v>
      </c>
      <c r="N7" s="1">
        <v>0</v>
      </c>
      <c r="O7" s="1">
        <v>0</v>
      </c>
      <c r="P7" s="1" t="s">
        <v>31</v>
      </c>
      <c r="Q7" s="1" t="s">
        <v>29</v>
      </c>
      <c r="R7" s="1" t="s">
        <v>26</v>
      </c>
      <c r="S7" s="1" t="s">
        <v>27</v>
      </c>
      <c r="T7" s="1"/>
      <c r="U7" s="1"/>
    </row>
    <row r="8" spans="1:22" s="51" customFormat="1" x14ac:dyDescent="0.3">
      <c r="A8" s="2">
        <v>2</v>
      </c>
      <c r="B8" s="6" t="s">
        <v>92</v>
      </c>
      <c r="C8" s="1">
        <v>3</v>
      </c>
      <c r="D8" s="1">
        <v>33</v>
      </c>
      <c r="E8" s="1">
        <v>0</v>
      </c>
      <c r="F8" s="1">
        <v>2</v>
      </c>
      <c r="G8" s="1">
        <v>0</v>
      </c>
      <c r="H8" s="1">
        <v>1917</v>
      </c>
      <c r="I8" s="1">
        <v>1534</v>
      </c>
      <c r="J8" s="1">
        <v>947.6</v>
      </c>
      <c r="K8" s="1">
        <v>1091.4000000000001</v>
      </c>
      <c r="L8" s="1">
        <v>797</v>
      </c>
      <c r="M8" s="1">
        <v>399.83</v>
      </c>
      <c r="N8" s="1">
        <v>50.3</v>
      </c>
      <c r="O8" s="1">
        <v>110</v>
      </c>
      <c r="P8" s="1" t="s">
        <v>31</v>
      </c>
      <c r="Q8" s="1" t="s">
        <v>25</v>
      </c>
      <c r="R8" s="1" t="s">
        <v>26</v>
      </c>
      <c r="S8" s="1" t="s">
        <v>27</v>
      </c>
      <c r="T8" s="1"/>
      <c r="U8" s="1"/>
      <c r="V8" s="256"/>
    </row>
    <row r="9" spans="1:22" s="51" customFormat="1" x14ac:dyDescent="0.3">
      <c r="A9" s="2">
        <v>3</v>
      </c>
      <c r="B9" s="25" t="s">
        <v>93</v>
      </c>
      <c r="C9" s="2">
        <v>1</v>
      </c>
      <c r="D9" s="2">
        <v>4</v>
      </c>
      <c r="E9" s="2">
        <v>0</v>
      </c>
      <c r="F9" s="2">
        <v>1</v>
      </c>
      <c r="G9" s="2">
        <v>0</v>
      </c>
      <c r="H9" s="2">
        <v>1917</v>
      </c>
      <c r="I9" s="2">
        <v>214.1</v>
      </c>
      <c r="J9" s="2">
        <v>214.1</v>
      </c>
      <c r="K9" s="2">
        <v>0</v>
      </c>
      <c r="L9" s="2">
        <v>416</v>
      </c>
      <c r="M9" s="26">
        <v>138.66</v>
      </c>
      <c r="N9" s="2">
        <v>0</v>
      </c>
      <c r="O9" s="2">
        <v>0</v>
      </c>
      <c r="P9" s="2" t="s">
        <v>31</v>
      </c>
      <c r="Q9" s="2" t="s">
        <v>29</v>
      </c>
      <c r="R9" s="2" t="s">
        <v>26</v>
      </c>
      <c r="S9" s="2" t="s">
        <v>27</v>
      </c>
      <c r="T9" s="2"/>
      <c r="U9" s="2"/>
    </row>
    <row r="10" spans="1:22" s="51" customFormat="1" x14ac:dyDescent="0.3">
      <c r="A10" s="2">
        <v>4</v>
      </c>
      <c r="B10" s="25" t="s">
        <v>94</v>
      </c>
      <c r="C10" s="2">
        <v>1</v>
      </c>
      <c r="D10" s="2">
        <v>3</v>
      </c>
      <c r="E10" s="2">
        <v>0</v>
      </c>
      <c r="F10" s="2">
        <v>1</v>
      </c>
      <c r="G10" s="2">
        <v>0</v>
      </c>
      <c r="H10" s="2">
        <v>1917</v>
      </c>
      <c r="I10" s="2">
        <v>184.4</v>
      </c>
      <c r="J10" s="2">
        <v>184.4</v>
      </c>
      <c r="K10" s="2">
        <v>0</v>
      </c>
      <c r="L10" s="2">
        <v>266</v>
      </c>
      <c r="M10" s="26">
        <v>88.66</v>
      </c>
      <c r="N10" s="2">
        <v>0</v>
      </c>
      <c r="O10" s="2">
        <v>0</v>
      </c>
      <c r="P10" s="2" t="s">
        <v>31</v>
      </c>
      <c r="Q10" s="2" t="s">
        <v>29</v>
      </c>
      <c r="R10" s="2" t="s">
        <v>26</v>
      </c>
      <c r="S10" s="2" t="s">
        <v>27</v>
      </c>
      <c r="T10" s="2"/>
      <c r="U10" s="2"/>
    </row>
    <row r="11" spans="1:22" s="51" customFormat="1" x14ac:dyDescent="0.3">
      <c r="A11" s="2">
        <v>5</v>
      </c>
      <c r="B11" s="6" t="s">
        <v>95</v>
      </c>
      <c r="C11" s="5">
        <v>2</v>
      </c>
      <c r="D11" s="5">
        <v>17</v>
      </c>
      <c r="E11" s="5"/>
      <c r="F11" s="5"/>
      <c r="G11" s="5"/>
      <c r="H11" s="5">
        <v>1973</v>
      </c>
      <c r="I11" s="5">
        <v>393.4</v>
      </c>
      <c r="J11" s="5"/>
      <c r="K11" s="5"/>
      <c r="L11" s="5"/>
      <c r="M11" s="5"/>
      <c r="N11" s="5">
        <v>59.8</v>
      </c>
      <c r="O11" s="5"/>
      <c r="P11" s="5"/>
      <c r="Q11" s="1" t="s">
        <v>96</v>
      </c>
      <c r="R11" s="1" t="s">
        <v>97</v>
      </c>
      <c r="S11" s="5" t="s">
        <v>98</v>
      </c>
      <c r="T11" s="52"/>
      <c r="U11" s="8"/>
    </row>
    <row r="12" spans="1:22" s="51" customFormat="1" x14ac:dyDescent="0.3">
      <c r="A12" s="2">
        <v>6</v>
      </c>
      <c r="B12" s="6" t="s">
        <v>99</v>
      </c>
      <c r="C12" s="5">
        <v>2</v>
      </c>
      <c r="D12" s="5">
        <v>15</v>
      </c>
      <c r="E12" s="5"/>
      <c r="F12" s="5"/>
      <c r="G12" s="5"/>
      <c r="H12" s="5">
        <v>1973</v>
      </c>
      <c r="I12" s="5">
        <v>374.8</v>
      </c>
      <c r="J12" s="5"/>
      <c r="K12" s="5"/>
      <c r="L12" s="5"/>
      <c r="M12" s="5"/>
      <c r="N12" s="5"/>
      <c r="O12" s="5"/>
      <c r="P12" s="5"/>
      <c r="Q12" s="1" t="s">
        <v>96</v>
      </c>
      <c r="R12" s="1" t="s">
        <v>97</v>
      </c>
      <c r="S12" s="5" t="s">
        <v>100</v>
      </c>
      <c r="T12" s="52"/>
      <c r="U12" s="8"/>
      <c r="V12" s="256"/>
    </row>
    <row r="13" spans="1:22" s="51" customFormat="1" x14ac:dyDescent="0.3">
      <c r="A13" s="2">
        <v>7</v>
      </c>
      <c r="B13" s="6" t="s">
        <v>101</v>
      </c>
      <c r="C13" s="1">
        <v>2</v>
      </c>
      <c r="D13" s="1">
        <v>15</v>
      </c>
      <c r="E13" s="1">
        <v>0</v>
      </c>
      <c r="F13" s="1">
        <v>3</v>
      </c>
      <c r="G13" s="1">
        <v>0</v>
      </c>
      <c r="H13" s="1">
        <v>1917</v>
      </c>
      <c r="I13" s="1">
        <v>616</v>
      </c>
      <c r="J13" s="1">
        <v>511.3</v>
      </c>
      <c r="K13" s="1">
        <v>1757.88</v>
      </c>
      <c r="L13" s="1">
        <v>562</v>
      </c>
      <c r="M13" s="1">
        <v>255</v>
      </c>
      <c r="N13" s="1">
        <v>0</v>
      </c>
      <c r="O13" s="1">
        <v>12</v>
      </c>
      <c r="P13" s="1"/>
      <c r="Q13" s="1" t="s">
        <v>25</v>
      </c>
      <c r="R13" s="1" t="s">
        <v>26</v>
      </c>
      <c r="S13" s="1" t="s">
        <v>27</v>
      </c>
      <c r="T13" s="1"/>
      <c r="U13" s="1"/>
    </row>
    <row r="14" spans="1:22" s="51" customFormat="1" x14ac:dyDescent="0.3">
      <c r="A14" s="2">
        <v>8</v>
      </c>
      <c r="B14" s="6" t="s">
        <v>102</v>
      </c>
      <c r="C14" s="1">
        <v>3</v>
      </c>
      <c r="D14" s="1">
        <v>12</v>
      </c>
      <c r="E14" s="1">
        <v>0</v>
      </c>
      <c r="F14" s="1">
        <v>2</v>
      </c>
      <c r="G14" s="1">
        <v>0</v>
      </c>
      <c r="H14" s="1">
        <v>1941</v>
      </c>
      <c r="I14" s="1">
        <v>1653</v>
      </c>
      <c r="J14" s="1">
        <v>1082.82</v>
      </c>
      <c r="K14" s="1">
        <v>1732</v>
      </c>
      <c r="L14" s="1">
        <v>653</v>
      </c>
      <c r="M14" s="1">
        <v>361.33</v>
      </c>
      <c r="N14" s="1">
        <v>393</v>
      </c>
      <c r="O14" s="1">
        <v>68</v>
      </c>
      <c r="P14" s="1"/>
      <c r="Q14" s="1" t="s">
        <v>25</v>
      </c>
      <c r="R14" s="1" t="s">
        <v>36</v>
      </c>
      <c r="S14" s="1" t="s">
        <v>27</v>
      </c>
      <c r="T14" s="1"/>
      <c r="U14" s="1"/>
      <c r="V14" s="256"/>
    </row>
    <row r="15" spans="1:22" s="51" customFormat="1" x14ac:dyDescent="0.3">
      <c r="A15" s="2">
        <v>9</v>
      </c>
      <c r="B15" s="6" t="s">
        <v>103</v>
      </c>
      <c r="C15" s="1">
        <v>2</v>
      </c>
      <c r="D15" s="1">
        <v>8</v>
      </c>
      <c r="E15" s="1">
        <v>0</v>
      </c>
      <c r="F15" s="1">
        <v>1</v>
      </c>
      <c r="G15" s="1">
        <v>0</v>
      </c>
      <c r="H15" s="1">
        <v>1951</v>
      </c>
      <c r="I15" s="1">
        <v>470</v>
      </c>
      <c r="J15" s="1">
        <v>428.76</v>
      </c>
      <c r="K15" s="1">
        <v>839.8</v>
      </c>
      <c r="L15" s="1">
        <v>400</v>
      </c>
      <c r="M15" s="1">
        <v>225.49</v>
      </c>
      <c r="N15" s="1">
        <v>0</v>
      </c>
      <c r="O15" s="1">
        <v>29</v>
      </c>
      <c r="P15" s="1" t="s">
        <v>44</v>
      </c>
      <c r="Q15" s="1" t="s">
        <v>25</v>
      </c>
      <c r="R15" s="1" t="s">
        <v>26</v>
      </c>
      <c r="S15" s="1" t="s">
        <v>27</v>
      </c>
      <c r="T15" s="1"/>
      <c r="U15" s="1"/>
    </row>
    <row r="16" spans="1:22" s="51" customFormat="1" x14ac:dyDescent="0.3">
      <c r="A16" s="2">
        <v>10</v>
      </c>
      <c r="B16" s="6" t="s">
        <v>104</v>
      </c>
      <c r="C16" s="1">
        <v>2</v>
      </c>
      <c r="D16" s="1">
        <v>7</v>
      </c>
      <c r="E16" s="1">
        <v>0</v>
      </c>
      <c r="F16" s="1">
        <v>1</v>
      </c>
      <c r="G16" s="1">
        <v>0</v>
      </c>
      <c r="H16" s="1">
        <v>1917</v>
      </c>
      <c r="I16" s="1">
        <v>286</v>
      </c>
      <c r="J16" s="1">
        <v>235.4</v>
      </c>
      <c r="K16" s="1">
        <v>787.46</v>
      </c>
      <c r="L16" s="1">
        <v>251</v>
      </c>
      <c r="M16" s="1">
        <v>234</v>
      </c>
      <c r="N16" s="1">
        <v>0</v>
      </c>
      <c r="O16" s="1">
        <v>13</v>
      </c>
      <c r="P16" s="1" t="s">
        <v>27</v>
      </c>
      <c r="Q16" s="1" t="s">
        <v>25</v>
      </c>
      <c r="R16" s="1" t="s">
        <v>26</v>
      </c>
      <c r="S16" s="1" t="s">
        <v>27</v>
      </c>
      <c r="T16" s="1"/>
      <c r="U16" s="1"/>
    </row>
    <row r="17" spans="1:21" s="51" customFormat="1" x14ac:dyDescent="0.3">
      <c r="A17" s="2">
        <v>11</v>
      </c>
      <c r="B17" s="6" t="s">
        <v>105</v>
      </c>
      <c r="C17" s="1">
        <v>2</v>
      </c>
      <c r="D17" s="1">
        <v>3</v>
      </c>
      <c r="E17" s="1">
        <v>0</v>
      </c>
      <c r="F17" s="1">
        <v>1</v>
      </c>
      <c r="G17" s="1">
        <v>0</v>
      </c>
      <c r="H17" s="1">
        <v>1950</v>
      </c>
      <c r="I17" s="1">
        <v>229</v>
      </c>
      <c r="J17" s="1">
        <v>106.3</v>
      </c>
      <c r="K17" s="1">
        <v>1068.97</v>
      </c>
      <c r="L17" s="1">
        <v>152</v>
      </c>
      <c r="M17" s="1">
        <v>114.75</v>
      </c>
      <c r="N17" s="1">
        <v>0</v>
      </c>
      <c r="O17" s="1">
        <v>12</v>
      </c>
      <c r="P17" s="1" t="s">
        <v>27</v>
      </c>
      <c r="Q17" s="1" t="s">
        <v>25</v>
      </c>
      <c r="R17" s="1" t="s">
        <v>26</v>
      </c>
      <c r="S17" s="1" t="s">
        <v>27</v>
      </c>
      <c r="T17" s="1"/>
      <c r="U17" s="1"/>
    </row>
    <row r="18" spans="1:21" s="51" customFormat="1" x14ac:dyDescent="0.3">
      <c r="A18" s="2">
        <v>12</v>
      </c>
      <c r="B18" s="6" t="s">
        <v>106</v>
      </c>
      <c r="C18" s="1">
        <v>2</v>
      </c>
      <c r="D18" s="1">
        <v>10</v>
      </c>
      <c r="E18" s="1">
        <v>0</v>
      </c>
      <c r="F18" s="1">
        <v>1</v>
      </c>
      <c r="G18" s="1">
        <v>0</v>
      </c>
      <c r="H18" s="1">
        <v>1917</v>
      </c>
      <c r="I18" s="1">
        <v>1200</v>
      </c>
      <c r="J18" s="1">
        <v>439.27</v>
      </c>
      <c r="K18" s="1">
        <v>137.30000000000001</v>
      </c>
      <c r="L18" s="1">
        <v>397</v>
      </c>
      <c r="M18" s="1">
        <v>234</v>
      </c>
      <c r="N18" s="1">
        <v>0</v>
      </c>
      <c r="O18" s="1">
        <v>11</v>
      </c>
      <c r="P18" s="1" t="s">
        <v>31</v>
      </c>
      <c r="Q18" s="1" t="s">
        <v>25</v>
      </c>
      <c r="R18" s="1" t="s">
        <v>26</v>
      </c>
      <c r="S18" s="1" t="s">
        <v>27</v>
      </c>
      <c r="T18" s="1"/>
      <c r="U18" s="1"/>
    </row>
    <row r="19" spans="1:21" s="51" customFormat="1" x14ac:dyDescent="0.3">
      <c r="A19" s="2">
        <v>13</v>
      </c>
      <c r="B19" s="6" t="s">
        <v>107</v>
      </c>
      <c r="C19" s="1">
        <v>2</v>
      </c>
      <c r="D19" s="1">
        <v>8</v>
      </c>
      <c r="E19" s="1">
        <v>0</v>
      </c>
      <c r="F19" s="1">
        <v>1</v>
      </c>
      <c r="G19" s="1">
        <v>0</v>
      </c>
      <c r="H19" s="1">
        <v>1957</v>
      </c>
      <c r="I19" s="1">
        <v>431</v>
      </c>
      <c r="J19" s="1">
        <v>282.56</v>
      </c>
      <c r="K19" s="1">
        <v>704.7</v>
      </c>
      <c r="L19" s="1">
        <v>268</v>
      </c>
      <c r="M19" s="1">
        <v>148.5</v>
      </c>
      <c r="N19" s="1">
        <v>111.7</v>
      </c>
      <c r="O19" s="1">
        <v>14</v>
      </c>
      <c r="P19" s="1" t="s">
        <v>31</v>
      </c>
      <c r="Q19" s="1" t="s">
        <v>25</v>
      </c>
      <c r="R19" s="1" t="s">
        <v>26</v>
      </c>
      <c r="S19" s="1" t="s">
        <v>27</v>
      </c>
      <c r="T19" s="1"/>
      <c r="U19" s="1"/>
    </row>
    <row r="20" spans="1:21" s="51" customFormat="1" x14ac:dyDescent="0.3">
      <c r="A20" s="2">
        <v>14</v>
      </c>
      <c r="B20" s="6" t="s">
        <v>108</v>
      </c>
      <c r="C20" s="1">
        <v>5</v>
      </c>
      <c r="D20" s="1">
        <v>56</v>
      </c>
      <c r="E20" s="1">
        <v>2</v>
      </c>
      <c r="F20" s="1">
        <v>4</v>
      </c>
      <c r="G20" s="1">
        <v>0</v>
      </c>
      <c r="H20" s="1">
        <v>1971</v>
      </c>
      <c r="I20" s="1">
        <v>4462</v>
      </c>
      <c r="J20" s="1">
        <v>2999.47</v>
      </c>
      <c r="K20" s="1">
        <v>1918.34</v>
      </c>
      <c r="L20" s="1">
        <v>961</v>
      </c>
      <c r="M20" s="1">
        <v>692.02</v>
      </c>
      <c r="N20" s="1">
        <v>680.7</v>
      </c>
      <c r="O20" s="1">
        <v>282</v>
      </c>
      <c r="P20" s="1"/>
      <c r="Q20" s="1" t="s">
        <v>25</v>
      </c>
      <c r="R20" s="1" t="s">
        <v>53</v>
      </c>
      <c r="S20" s="1" t="s">
        <v>27</v>
      </c>
      <c r="T20" s="1"/>
      <c r="U20" s="1"/>
    </row>
    <row r="21" spans="1:21" s="51" customFormat="1" x14ac:dyDescent="0.3">
      <c r="A21" s="2">
        <v>15</v>
      </c>
      <c r="B21" s="6" t="s">
        <v>109</v>
      </c>
      <c r="C21" s="1">
        <v>2</v>
      </c>
      <c r="D21" s="1">
        <v>3</v>
      </c>
      <c r="E21" s="1">
        <v>2</v>
      </c>
      <c r="F21" s="1">
        <v>1</v>
      </c>
      <c r="G21" s="1">
        <v>0</v>
      </c>
      <c r="H21" s="1">
        <v>1917</v>
      </c>
      <c r="I21" s="1">
        <v>1178</v>
      </c>
      <c r="J21" s="1">
        <v>380.56</v>
      </c>
      <c r="K21" s="1">
        <v>847.2</v>
      </c>
      <c r="L21" s="1">
        <v>976</v>
      </c>
      <c r="M21" s="1">
        <v>234</v>
      </c>
      <c r="N21" s="1">
        <v>0</v>
      </c>
      <c r="O21" s="1">
        <v>12</v>
      </c>
      <c r="P21" s="1" t="s">
        <v>31</v>
      </c>
      <c r="Q21" s="1" t="s">
        <v>25</v>
      </c>
      <c r="R21" s="1" t="s">
        <v>26</v>
      </c>
      <c r="S21" s="1" t="s">
        <v>27</v>
      </c>
      <c r="T21" s="1"/>
      <c r="U21" s="1"/>
    </row>
    <row r="22" spans="1:21" s="51" customFormat="1" x14ac:dyDescent="0.3">
      <c r="A22" s="2">
        <v>16</v>
      </c>
      <c r="B22" s="6" t="s">
        <v>110</v>
      </c>
      <c r="C22" s="1">
        <v>1</v>
      </c>
      <c r="D22" s="1">
        <v>17</v>
      </c>
      <c r="E22" s="1">
        <v>0</v>
      </c>
      <c r="F22" s="1">
        <v>1</v>
      </c>
      <c r="G22" s="1">
        <v>0</v>
      </c>
      <c r="H22" s="1">
        <v>1917</v>
      </c>
      <c r="I22" s="1">
        <v>598.79999999999995</v>
      </c>
      <c r="J22" s="1">
        <v>598.79999999999995</v>
      </c>
      <c r="K22" s="1">
        <v>0</v>
      </c>
      <c r="L22" s="1">
        <v>1249</v>
      </c>
      <c r="M22" s="24">
        <v>416.33</v>
      </c>
      <c r="N22" s="1">
        <v>0</v>
      </c>
      <c r="O22" s="1">
        <v>0</v>
      </c>
      <c r="P22" s="1" t="s">
        <v>31</v>
      </c>
      <c r="Q22" s="1" t="s">
        <v>25</v>
      </c>
      <c r="R22" s="1" t="s">
        <v>26</v>
      </c>
      <c r="S22" s="1" t="s">
        <v>27</v>
      </c>
      <c r="T22" s="1"/>
      <c r="U22" s="1"/>
    </row>
    <row r="23" spans="1:21" s="51" customFormat="1" x14ac:dyDescent="0.3">
      <c r="A23" s="2">
        <v>17</v>
      </c>
      <c r="B23" s="6" t="s">
        <v>111</v>
      </c>
      <c r="C23" s="1">
        <v>2</v>
      </c>
      <c r="D23" s="1">
        <v>3</v>
      </c>
      <c r="E23" s="1">
        <v>0</v>
      </c>
      <c r="F23" s="1">
        <v>1</v>
      </c>
      <c r="G23" s="1">
        <v>0</v>
      </c>
      <c r="H23" s="1">
        <v>1917</v>
      </c>
      <c r="I23" s="1">
        <v>516</v>
      </c>
      <c r="J23" s="1">
        <v>163.9</v>
      </c>
      <c r="K23" s="1">
        <v>310.95999999999998</v>
      </c>
      <c r="L23" s="1">
        <v>506</v>
      </c>
      <c r="M23" s="1">
        <v>205.5</v>
      </c>
      <c r="N23" s="1">
        <v>0</v>
      </c>
      <c r="O23" s="1">
        <v>10</v>
      </c>
      <c r="P23" s="1" t="s">
        <v>31</v>
      </c>
      <c r="Q23" s="1" t="s">
        <v>25</v>
      </c>
      <c r="R23" s="1" t="s">
        <v>26</v>
      </c>
      <c r="S23" s="1" t="s">
        <v>27</v>
      </c>
      <c r="T23" s="1"/>
      <c r="U23" s="1"/>
    </row>
    <row r="24" spans="1:21" s="51" customFormat="1" x14ac:dyDescent="0.3">
      <c r="A24" s="2">
        <v>18</v>
      </c>
      <c r="B24" s="6" t="s">
        <v>112</v>
      </c>
      <c r="C24" s="1">
        <v>1</v>
      </c>
      <c r="D24" s="1">
        <v>3</v>
      </c>
      <c r="E24" s="1">
        <v>0</v>
      </c>
      <c r="F24" s="1">
        <v>1</v>
      </c>
      <c r="G24" s="1">
        <v>0</v>
      </c>
      <c r="H24" s="1">
        <v>1917</v>
      </c>
      <c r="I24" s="1">
        <v>119.94</v>
      </c>
      <c r="J24" s="1">
        <v>119.94</v>
      </c>
      <c r="K24" s="1">
        <v>0</v>
      </c>
      <c r="L24" s="1">
        <v>168</v>
      </c>
      <c r="M24" s="24">
        <v>56</v>
      </c>
      <c r="N24" s="1">
        <v>0</v>
      </c>
      <c r="O24" s="1">
        <v>0</v>
      </c>
      <c r="P24" s="1"/>
      <c r="Q24" s="1" t="s">
        <v>25</v>
      </c>
      <c r="R24" s="1" t="s">
        <v>26</v>
      </c>
      <c r="S24" s="1" t="s">
        <v>27</v>
      </c>
      <c r="T24" s="1"/>
      <c r="U24" s="1"/>
    </row>
    <row r="25" spans="1:21" s="51" customFormat="1" x14ac:dyDescent="0.3">
      <c r="A25" s="2">
        <v>19</v>
      </c>
      <c r="B25" s="6" t="s">
        <v>113</v>
      </c>
      <c r="C25" s="1">
        <v>2</v>
      </c>
      <c r="D25" s="1">
        <v>3</v>
      </c>
      <c r="E25" s="1">
        <v>0</v>
      </c>
      <c r="F25" s="1">
        <v>1</v>
      </c>
      <c r="G25" s="1">
        <v>0</v>
      </c>
      <c r="H25" s="1">
        <v>1917</v>
      </c>
      <c r="I25" s="1">
        <v>856</v>
      </c>
      <c r="J25" s="1">
        <v>183.2</v>
      </c>
      <c r="K25" s="1">
        <v>358.99</v>
      </c>
      <c r="L25" s="1">
        <v>465</v>
      </c>
      <c r="M25" s="1">
        <v>232.5</v>
      </c>
      <c r="N25" s="1">
        <v>0</v>
      </c>
      <c r="O25" s="1">
        <v>85</v>
      </c>
      <c r="P25" s="1" t="s">
        <v>31</v>
      </c>
      <c r="Q25" s="1" t="s">
        <v>25</v>
      </c>
      <c r="R25" s="1" t="s">
        <v>26</v>
      </c>
      <c r="S25" s="1" t="s">
        <v>27</v>
      </c>
      <c r="T25" s="1"/>
      <c r="U25" s="1"/>
    </row>
    <row r="26" spans="1:21" s="51" customFormat="1" x14ac:dyDescent="0.3">
      <c r="A26" s="2">
        <v>20</v>
      </c>
      <c r="B26" s="27" t="s">
        <v>114</v>
      </c>
      <c r="C26" s="7">
        <v>10</v>
      </c>
      <c r="D26" s="7">
        <v>80</v>
      </c>
      <c r="E26" s="7"/>
      <c r="F26" s="7"/>
      <c r="G26" s="7"/>
      <c r="H26" s="7">
        <v>2016</v>
      </c>
      <c r="I26" s="7">
        <v>5537.52</v>
      </c>
      <c r="J26" s="7"/>
      <c r="K26" s="5"/>
      <c r="L26" s="7"/>
      <c r="M26" s="7"/>
      <c r="N26" s="7"/>
      <c r="O26" s="7"/>
      <c r="P26" s="7"/>
      <c r="Q26" s="7" t="s">
        <v>115</v>
      </c>
      <c r="R26" s="7"/>
      <c r="S26" s="7"/>
      <c r="T26" s="7"/>
      <c r="U26" s="8"/>
    </row>
    <row r="27" spans="1:21" s="51" customFormat="1" x14ac:dyDescent="0.3">
      <c r="A27" s="2">
        <v>21</v>
      </c>
      <c r="B27" s="27" t="s">
        <v>116</v>
      </c>
      <c r="C27" s="7">
        <v>10</v>
      </c>
      <c r="D27" s="7">
        <v>80</v>
      </c>
      <c r="E27" s="7"/>
      <c r="F27" s="7"/>
      <c r="G27" s="7"/>
      <c r="H27" s="7">
        <v>2017</v>
      </c>
      <c r="I27" s="7">
        <v>5537.52</v>
      </c>
      <c r="J27" s="7"/>
      <c r="K27" s="5"/>
      <c r="L27" s="7"/>
      <c r="M27" s="7"/>
      <c r="N27" s="7"/>
      <c r="O27" s="7"/>
      <c r="P27" s="7"/>
      <c r="Q27" s="7" t="s">
        <v>115</v>
      </c>
      <c r="R27" s="7"/>
      <c r="S27" s="7"/>
      <c r="T27" s="7"/>
      <c r="U27" s="8"/>
    </row>
    <row r="28" spans="1:21" s="51" customFormat="1" x14ac:dyDescent="0.3">
      <c r="A28" s="2">
        <v>22</v>
      </c>
      <c r="B28" s="27" t="s">
        <v>117</v>
      </c>
      <c r="C28" s="7">
        <v>6</v>
      </c>
      <c r="D28" s="7">
        <v>60</v>
      </c>
      <c r="E28" s="7" t="s">
        <v>118</v>
      </c>
      <c r="F28" s="7">
        <v>4</v>
      </c>
      <c r="G28" s="7" t="s">
        <v>118</v>
      </c>
      <c r="H28" s="7">
        <v>2001</v>
      </c>
      <c r="I28" s="7">
        <v>5096</v>
      </c>
      <c r="J28" s="7">
        <v>4901.2</v>
      </c>
      <c r="K28" s="5">
        <v>3188</v>
      </c>
      <c r="L28" s="7">
        <v>1526</v>
      </c>
      <c r="M28" s="5" t="s">
        <v>118</v>
      </c>
      <c r="N28" s="7">
        <v>1526</v>
      </c>
      <c r="O28" s="5" t="s">
        <v>118</v>
      </c>
      <c r="P28" s="7"/>
      <c r="Q28" s="7" t="s">
        <v>115</v>
      </c>
      <c r="R28" s="7"/>
      <c r="S28" s="7"/>
      <c r="T28" s="7"/>
      <c r="U28" s="8"/>
    </row>
    <row r="29" spans="1:21" s="51" customFormat="1" x14ac:dyDescent="0.3">
      <c r="A29" s="2">
        <v>23</v>
      </c>
      <c r="B29" s="6" t="s">
        <v>119</v>
      </c>
      <c r="C29" s="1">
        <v>5</v>
      </c>
      <c r="D29" s="1">
        <v>123</v>
      </c>
      <c r="E29" s="1">
        <v>0</v>
      </c>
      <c r="F29" s="1">
        <v>7</v>
      </c>
      <c r="G29" s="1">
        <v>0</v>
      </c>
      <c r="H29" s="1">
        <v>1973</v>
      </c>
      <c r="I29" s="1">
        <v>8596</v>
      </c>
      <c r="J29" s="1">
        <v>5572.74</v>
      </c>
      <c r="K29" s="1">
        <v>6336.7</v>
      </c>
      <c r="L29" s="1">
        <v>1572</v>
      </c>
      <c r="M29" s="1">
        <v>1173.0999999999999</v>
      </c>
      <c r="N29" s="1">
        <v>1155.7</v>
      </c>
      <c r="O29" s="1">
        <v>448</v>
      </c>
      <c r="P29" s="1"/>
      <c r="Q29" s="1" t="s">
        <v>25</v>
      </c>
      <c r="R29" s="1" t="s">
        <v>53</v>
      </c>
      <c r="S29" s="1" t="s">
        <v>27</v>
      </c>
      <c r="T29" s="1"/>
      <c r="U29" s="1"/>
    </row>
    <row r="30" spans="1:21" s="51" customFormat="1" x14ac:dyDescent="0.3">
      <c r="A30" s="2">
        <v>24</v>
      </c>
      <c r="B30" s="6" t="s">
        <v>120</v>
      </c>
      <c r="C30" s="1">
        <v>5</v>
      </c>
      <c r="D30" s="1">
        <v>90</v>
      </c>
      <c r="E30" s="1">
        <v>0</v>
      </c>
      <c r="F30" s="1">
        <v>6</v>
      </c>
      <c r="G30" s="1">
        <v>0</v>
      </c>
      <c r="H30" s="1">
        <v>1971</v>
      </c>
      <c r="I30" s="1">
        <v>5734</v>
      </c>
      <c r="J30" s="1">
        <v>4421.99</v>
      </c>
      <c r="K30" s="1">
        <v>1725.8</v>
      </c>
      <c r="L30" s="1">
        <v>1207</v>
      </c>
      <c r="M30" s="1">
        <v>978.6</v>
      </c>
      <c r="N30" s="1">
        <v>963.5</v>
      </c>
      <c r="O30" s="1">
        <v>372</v>
      </c>
      <c r="P30" s="1" t="s">
        <v>121</v>
      </c>
      <c r="Q30" s="1" t="s">
        <v>59</v>
      </c>
      <c r="R30" s="1" t="s">
        <v>53</v>
      </c>
      <c r="S30" s="1" t="s">
        <v>27</v>
      </c>
      <c r="T30" s="1"/>
      <c r="U30" s="1"/>
    </row>
    <row r="31" spans="1:21" s="51" customFormat="1" x14ac:dyDescent="0.3">
      <c r="A31" s="2">
        <v>25</v>
      </c>
      <c r="B31" s="6" t="s">
        <v>122</v>
      </c>
      <c r="C31" s="1">
        <v>5</v>
      </c>
      <c r="D31" s="1">
        <v>90</v>
      </c>
      <c r="E31" s="1">
        <v>0</v>
      </c>
      <c r="F31" s="1">
        <v>6</v>
      </c>
      <c r="G31" s="1">
        <v>0</v>
      </c>
      <c r="H31" s="1">
        <v>1971</v>
      </c>
      <c r="I31" s="1">
        <v>5760</v>
      </c>
      <c r="J31" s="1">
        <v>4417.92</v>
      </c>
      <c r="K31" s="1">
        <v>3130.4</v>
      </c>
      <c r="L31" s="1">
        <v>1208</v>
      </c>
      <c r="M31" s="1">
        <v>106</v>
      </c>
      <c r="N31" s="1">
        <v>995.9</v>
      </c>
      <c r="O31" s="1">
        <v>373</v>
      </c>
      <c r="P31" s="1"/>
      <c r="Q31" s="1" t="s">
        <v>59</v>
      </c>
      <c r="R31" s="1" t="s">
        <v>53</v>
      </c>
      <c r="S31" s="1" t="s">
        <v>27</v>
      </c>
      <c r="T31" s="1"/>
      <c r="U31" s="1"/>
    </row>
    <row r="32" spans="1:21" s="51" customFormat="1" x14ac:dyDescent="0.3">
      <c r="A32" s="2">
        <v>26</v>
      </c>
      <c r="B32" s="25" t="s">
        <v>123</v>
      </c>
      <c r="C32" s="2">
        <v>1</v>
      </c>
      <c r="D32" s="2">
        <v>5</v>
      </c>
      <c r="E32" s="2">
        <v>0</v>
      </c>
      <c r="F32" s="2">
        <v>1</v>
      </c>
      <c r="G32" s="2">
        <v>0</v>
      </c>
      <c r="H32" s="2">
        <v>1948</v>
      </c>
      <c r="I32" s="2">
        <v>324.2</v>
      </c>
      <c r="J32" s="2">
        <v>324.2</v>
      </c>
      <c r="K32" s="2">
        <v>0</v>
      </c>
      <c r="L32" s="2">
        <v>450</v>
      </c>
      <c r="M32" s="26">
        <v>150</v>
      </c>
      <c r="N32" s="2">
        <v>0</v>
      </c>
      <c r="O32" s="2">
        <v>0</v>
      </c>
      <c r="P32" s="2"/>
      <c r="Q32" s="2" t="s">
        <v>25</v>
      </c>
      <c r="R32" s="2" t="s">
        <v>26</v>
      </c>
      <c r="S32" s="2" t="s">
        <v>27</v>
      </c>
      <c r="T32" s="2"/>
      <c r="U32" s="2"/>
    </row>
    <row r="33" spans="1:21" s="51" customFormat="1" x14ac:dyDescent="0.3">
      <c r="A33" s="2">
        <v>27</v>
      </c>
      <c r="B33" s="6" t="s">
        <v>124</v>
      </c>
      <c r="C33" s="1">
        <v>5</v>
      </c>
      <c r="D33" s="1">
        <v>168</v>
      </c>
      <c r="E33" s="1">
        <v>2</v>
      </c>
      <c r="F33" s="1">
        <v>12</v>
      </c>
      <c r="G33" s="1">
        <v>0</v>
      </c>
      <c r="H33" s="1">
        <v>1973</v>
      </c>
      <c r="I33" s="1">
        <v>11736</v>
      </c>
      <c r="J33" s="1">
        <v>8521.34</v>
      </c>
      <c r="K33" s="1">
        <v>2419.64</v>
      </c>
      <c r="L33" s="1">
        <v>2724</v>
      </c>
      <c r="M33" s="1">
        <v>2740.5</v>
      </c>
      <c r="N33" s="1">
        <v>2723.5</v>
      </c>
      <c r="O33" s="1">
        <v>915</v>
      </c>
      <c r="P33" s="1" t="s">
        <v>62</v>
      </c>
      <c r="Q33" s="1" t="s">
        <v>25</v>
      </c>
      <c r="R33" s="1" t="s">
        <v>53</v>
      </c>
      <c r="S33" s="1" t="s">
        <v>27</v>
      </c>
      <c r="T33" s="1"/>
      <c r="U33" s="1"/>
    </row>
    <row r="34" spans="1:21" s="51" customFormat="1" x14ac:dyDescent="0.3">
      <c r="A34" s="2">
        <v>28</v>
      </c>
      <c r="B34" s="6" t="s">
        <v>125</v>
      </c>
      <c r="C34" s="1">
        <v>2</v>
      </c>
      <c r="D34" s="1">
        <v>5</v>
      </c>
      <c r="E34" s="1">
        <v>0</v>
      </c>
      <c r="F34" s="1">
        <v>1</v>
      </c>
      <c r="G34" s="1">
        <v>0</v>
      </c>
      <c r="H34" s="1">
        <v>1914</v>
      </c>
      <c r="I34" s="1">
        <v>211</v>
      </c>
      <c r="J34" s="1">
        <v>208.8</v>
      </c>
      <c r="K34" s="1">
        <v>1009.4</v>
      </c>
      <c r="L34" s="1">
        <v>180</v>
      </c>
      <c r="M34" s="1">
        <v>101</v>
      </c>
      <c r="N34" s="1">
        <v>0</v>
      </c>
      <c r="O34" s="1">
        <v>22</v>
      </c>
      <c r="P34" s="1"/>
      <c r="Q34" s="1" t="s">
        <v>25</v>
      </c>
      <c r="R34" s="1" t="s">
        <v>26</v>
      </c>
      <c r="S34" s="1" t="s">
        <v>27</v>
      </c>
      <c r="T34" s="1"/>
      <c r="U34" s="1"/>
    </row>
    <row r="35" spans="1:21" s="51" customFormat="1" x14ac:dyDescent="0.3">
      <c r="A35" s="2">
        <v>29</v>
      </c>
      <c r="B35" s="25" t="s">
        <v>126</v>
      </c>
      <c r="C35" s="2">
        <v>1</v>
      </c>
      <c r="D35" s="2">
        <v>5</v>
      </c>
      <c r="E35" s="2">
        <v>0</v>
      </c>
      <c r="F35" s="2">
        <v>1</v>
      </c>
      <c r="G35" s="2">
        <v>0</v>
      </c>
      <c r="H35" s="2">
        <v>1914</v>
      </c>
      <c r="I35" s="2">
        <v>160.30000000000001</v>
      </c>
      <c r="J35" s="2">
        <v>160.30000000000001</v>
      </c>
      <c r="K35" s="2">
        <v>0</v>
      </c>
      <c r="L35" s="2">
        <v>251</v>
      </c>
      <c r="M35" s="26">
        <v>83.66</v>
      </c>
      <c r="N35" s="2">
        <v>0</v>
      </c>
      <c r="O35" s="2">
        <v>0</v>
      </c>
      <c r="P35" s="2"/>
      <c r="Q35" s="2" t="s">
        <v>32</v>
      </c>
      <c r="R35" s="2" t="s">
        <v>26</v>
      </c>
      <c r="S35" s="2" t="s">
        <v>27</v>
      </c>
      <c r="T35" s="2"/>
      <c r="U35" s="2"/>
    </row>
    <row r="36" spans="1:21" s="51" customFormat="1" ht="26.4" x14ac:dyDescent="0.3">
      <c r="A36" s="2">
        <v>30</v>
      </c>
      <c r="B36" s="28" t="s">
        <v>127</v>
      </c>
      <c r="C36" s="1">
        <v>5</v>
      </c>
      <c r="D36" s="1">
        <v>60</v>
      </c>
      <c r="E36" s="1">
        <v>0</v>
      </c>
      <c r="F36" s="1">
        <v>4</v>
      </c>
      <c r="G36" s="1">
        <v>0</v>
      </c>
      <c r="H36" s="1">
        <v>1971</v>
      </c>
      <c r="I36" s="1">
        <v>3544</v>
      </c>
      <c r="J36" s="1">
        <v>2718.66</v>
      </c>
      <c r="K36" s="1">
        <v>4614.03</v>
      </c>
      <c r="L36" s="1">
        <v>748</v>
      </c>
      <c r="M36" s="1">
        <v>598.1</v>
      </c>
      <c r="N36" s="1">
        <v>588.1</v>
      </c>
      <c r="O36" s="1">
        <v>168</v>
      </c>
      <c r="P36" s="1" t="s">
        <v>61</v>
      </c>
      <c r="Q36" s="1" t="s">
        <v>59</v>
      </c>
      <c r="R36" s="1" t="s">
        <v>53</v>
      </c>
      <c r="S36" s="1" t="s">
        <v>27</v>
      </c>
      <c r="T36" s="1"/>
      <c r="U36" s="1"/>
    </row>
    <row r="37" spans="1:21" s="51" customFormat="1" x14ac:dyDescent="0.3">
      <c r="A37" s="2">
        <v>31</v>
      </c>
      <c r="B37" s="6" t="s">
        <v>128</v>
      </c>
      <c r="C37" s="1">
        <v>5</v>
      </c>
      <c r="D37" s="1">
        <v>60</v>
      </c>
      <c r="E37" s="1">
        <v>0</v>
      </c>
      <c r="F37" s="1">
        <v>4</v>
      </c>
      <c r="G37" s="1">
        <v>0</v>
      </c>
      <c r="H37" s="1">
        <v>1971</v>
      </c>
      <c r="I37" s="1">
        <v>3555</v>
      </c>
      <c r="J37" s="1">
        <v>2725.25</v>
      </c>
      <c r="K37" s="1">
        <v>1510.41</v>
      </c>
      <c r="L37" s="1">
        <v>769</v>
      </c>
      <c r="M37" s="1">
        <v>602.6</v>
      </c>
      <c r="N37" s="1">
        <v>591.79999999999995</v>
      </c>
      <c r="O37" s="1">
        <v>168</v>
      </c>
      <c r="P37" s="1"/>
      <c r="Q37" s="1" t="s">
        <v>59</v>
      </c>
      <c r="R37" s="1" t="s">
        <v>53</v>
      </c>
      <c r="S37" s="1" t="s">
        <v>27</v>
      </c>
      <c r="T37" s="1"/>
      <c r="U37" s="1"/>
    </row>
    <row r="38" spans="1:21" s="51" customFormat="1" x14ac:dyDescent="0.3">
      <c r="A38" s="2">
        <v>32</v>
      </c>
      <c r="B38" s="6" t="s">
        <v>129</v>
      </c>
      <c r="C38" s="1">
        <v>5</v>
      </c>
      <c r="D38" s="1">
        <v>60</v>
      </c>
      <c r="E38" s="1">
        <v>0</v>
      </c>
      <c r="F38" s="1">
        <v>4</v>
      </c>
      <c r="G38" s="1">
        <v>0</v>
      </c>
      <c r="H38" s="1">
        <v>1971</v>
      </c>
      <c r="I38" s="1">
        <v>3572</v>
      </c>
      <c r="J38" s="1">
        <v>2742.36</v>
      </c>
      <c r="K38" s="1">
        <v>3772.33</v>
      </c>
      <c r="L38" s="1">
        <v>752</v>
      </c>
      <c r="M38" s="1">
        <v>598</v>
      </c>
      <c r="N38" s="1">
        <v>587</v>
      </c>
      <c r="O38" s="1">
        <v>273</v>
      </c>
      <c r="P38" s="1" t="s">
        <v>60</v>
      </c>
      <c r="Q38" s="1" t="s">
        <v>59</v>
      </c>
      <c r="R38" s="1" t="s">
        <v>53</v>
      </c>
      <c r="S38" s="1" t="s">
        <v>27</v>
      </c>
      <c r="T38" s="1"/>
      <c r="U38" s="1"/>
    </row>
    <row r="39" spans="1:21" s="51" customFormat="1" x14ac:dyDescent="0.3">
      <c r="A39" s="2">
        <v>33</v>
      </c>
      <c r="B39" s="6" t="s">
        <v>130</v>
      </c>
      <c r="C39" s="1">
        <v>5</v>
      </c>
      <c r="D39" s="1">
        <v>60</v>
      </c>
      <c r="E39" s="1">
        <v>0</v>
      </c>
      <c r="F39" s="1">
        <v>4</v>
      </c>
      <c r="G39" s="1">
        <v>0</v>
      </c>
      <c r="H39" s="1">
        <v>1971</v>
      </c>
      <c r="I39" s="1">
        <v>3584</v>
      </c>
      <c r="J39" s="1">
        <v>2738.9</v>
      </c>
      <c r="K39" s="1">
        <v>2557.64</v>
      </c>
      <c r="L39" s="1">
        <v>756</v>
      </c>
      <c r="M39" s="1">
        <v>601</v>
      </c>
      <c r="N39" s="1">
        <v>595</v>
      </c>
      <c r="O39" s="1">
        <v>273</v>
      </c>
      <c r="P39" s="1" t="s">
        <v>60</v>
      </c>
      <c r="Q39" s="1" t="s">
        <v>59</v>
      </c>
      <c r="R39" s="1" t="s">
        <v>53</v>
      </c>
      <c r="S39" s="1" t="s">
        <v>27</v>
      </c>
      <c r="T39" s="1"/>
      <c r="U39" s="1"/>
    </row>
    <row r="40" spans="1:21" s="51" customFormat="1" ht="27" x14ac:dyDescent="0.3">
      <c r="A40" s="2">
        <v>34</v>
      </c>
      <c r="B40" s="6" t="s">
        <v>131</v>
      </c>
      <c r="C40" s="1">
        <v>5</v>
      </c>
      <c r="D40" s="1">
        <v>76</v>
      </c>
      <c r="E40" s="1">
        <v>0</v>
      </c>
      <c r="F40" s="1">
        <v>1</v>
      </c>
      <c r="G40" s="1">
        <v>0</v>
      </c>
      <c r="H40" s="1">
        <v>1994</v>
      </c>
      <c r="I40" s="1">
        <v>7920</v>
      </c>
      <c r="J40" s="1">
        <v>7465.23</v>
      </c>
      <c r="K40" s="1">
        <v>4383.78</v>
      </c>
      <c r="L40" s="1">
        <v>1310</v>
      </c>
      <c r="M40" s="1">
        <v>843.5</v>
      </c>
      <c r="N40" s="1">
        <v>1090.5999999999999</v>
      </c>
      <c r="O40" s="1">
        <v>74.8</v>
      </c>
      <c r="P40" s="1" t="s">
        <v>45</v>
      </c>
      <c r="Q40" s="1" t="s">
        <v>59</v>
      </c>
      <c r="R40" s="1" t="s">
        <v>53</v>
      </c>
      <c r="S40" s="1" t="s">
        <v>27</v>
      </c>
      <c r="T40" s="1"/>
      <c r="U40" s="1"/>
    </row>
    <row r="41" spans="1:21" s="51" customFormat="1" x14ac:dyDescent="0.3">
      <c r="A41" s="2">
        <v>35</v>
      </c>
      <c r="B41" s="28" t="s">
        <v>132</v>
      </c>
      <c r="C41" s="1">
        <v>5</v>
      </c>
      <c r="D41" s="1">
        <v>24</v>
      </c>
      <c r="E41" s="1">
        <v>0</v>
      </c>
      <c r="F41" s="1">
        <v>2</v>
      </c>
      <c r="G41" s="1">
        <v>0</v>
      </c>
      <c r="H41" s="1">
        <v>1975</v>
      </c>
      <c r="I41" s="1">
        <v>1957</v>
      </c>
      <c r="J41" s="1">
        <v>1445.7</v>
      </c>
      <c r="K41" s="1">
        <v>809</v>
      </c>
      <c r="L41" s="1">
        <v>583</v>
      </c>
      <c r="M41" s="1">
        <v>320</v>
      </c>
      <c r="N41" s="1">
        <v>308.5</v>
      </c>
      <c r="O41" s="1">
        <v>174</v>
      </c>
      <c r="P41" s="1" t="s">
        <v>31</v>
      </c>
      <c r="Q41" s="1" t="s">
        <v>25</v>
      </c>
      <c r="R41" s="1" t="s">
        <v>53</v>
      </c>
      <c r="S41" s="1" t="s">
        <v>27</v>
      </c>
      <c r="T41" s="1"/>
      <c r="U41" s="1"/>
    </row>
    <row r="42" spans="1:21" s="51" customFormat="1" x14ac:dyDescent="0.3">
      <c r="A42" s="2">
        <v>36</v>
      </c>
      <c r="B42" s="28" t="s">
        <v>133</v>
      </c>
      <c r="C42" s="1">
        <v>5</v>
      </c>
      <c r="D42" s="1">
        <v>94</v>
      </c>
      <c r="E42" s="1">
        <v>4</v>
      </c>
      <c r="F42" s="1">
        <v>7</v>
      </c>
      <c r="G42" s="1">
        <v>0</v>
      </c>
      <c r="H42" s="1">
        <v>1978</v>
      </c>
      <c r="I42" s="1">
        <v>7067</v>
      </c>
      <c r="J42" s="1">
        <v>5500.88</v>
      </c>
      <c r="K42" s="1">
        <v>2990.01</v>
      </c>
      <c r="L42" s="1">
        <v>1600</v>
      </c>
      <c r="M42" s="1">
        <v>1168</v>
      </c>
      <c r="N42" s="1">
        <v>1160</v>
      </c>
      <c r="O42" s="1">
        <v>528</v>
      </c>
      <c r="P42" s="1" t="s">
        <v>67</v>
      </c>
      <c r="Q42" s="1" t="s">
        <v>59</v>
      </c>
      <c r="R42" s="1" t="s">
        <v>53</v>
      </c>
      <c r="S42" s="1" t="s">
        <v>27</v>
      </c>
      <c r="T42" s="1"/>
      <c r="U42" s="1"/>
    </row>
    <row r="43" spans="1:21" s="51" customFormat="1" x14ac:dyDescent="0.3">
      <c r="A43" s="2">
        <v>37</v>
      </c>
      <c r="B43" s="6" t="s">
        <v>134</v>
      </c>
      <c r="C43" s="1">
        <v>5</v>
      </c>
      <c r="D43" s="1">
        <v>319</v>
      </c>
      <c r="E43" s="1">
        <v>0</v>
      </c>
      <c r="F43" s="1">
        <v>4</v>
      </c>
      <c r="G43" s="1">
        <v>0</v>
      </c>
      <c r="H43" s="1">
        <v>1972</v>
      </c>
      <c r="I43" s="1">
        <v>9565.4</v>
      </c>
      <c r="J43" s="1">
        <v>7249.99</v>
      </c>
      <c r="K43" s="1">
        <v>2800.3</v>
      </c>
      <c r="L43" s="1">
        <v>850</v>
      </c>
      <c r="M43" s="1">
        <v>2032.6</v>
      </c>
      <c r="N43" s="1">
        <v>2021.6</v>
      </c>
      <c r="O43" s="1">
        <v>402</v>
      </c>
      <c r="P43" s="1"/>
      <c r="Q43" s="1" t="s">
        <v>25</v>
      </c>
      <c r="R43" s="1" t="s">
        <v>53</v>
      </c>
      <c r="S43" s="1" t="s">
        <v>27</v>
      </c>
      <c r="T43" s="1" t="s">
        <v>135</v>
      </c>
      <c r="U43" s="1" t="s">
        <v>136</v>
      </c>
    </row>
    <row r="44" spans="1:21" s="51" customFormat="1" ht="39.6" x14ac:dyDescent="0.3">
      <c r="A44" s="2">
        <v>38</v>
      </c>
      <c r="B44" s="28" t="s">
        <v>137</v>
      </c>
      <c r="C44" s="1">
        <v>5</v>
      </c>
      <c r="D44" s="1">
        <v>120</v>
      </c>
      <c r="E44" s="1">
        <v>0</v>
      </c>
      <c r="F44" s="1">
        <v>2</v>
      </c>
      <c r="G44" s="1">
        <v>0</v>
      </c>
      <c r="H44" s="1">
        <v>1976</v>
      </c>
      <c r="I44" s="1">
        <v>5015</v>
      </c>
      <c r="J44" s="1">
        <v>3548.27</v>
      </c>
      <c r="K44" s="1">
        <v>1422.24</v>
      </c>
      <c r="L44" s="1">
        <v>1115</v>
      </c>
      <c r="M44" s="1">
        <v>836.8</v>
      </c>
      <c r="N44" s="1">
        <v>827.7</v>
      </c>
      <c r="O44" s="1">
        <v>113</v>
      </c>
      <c r="P44" s="1" t="s">
        <v>31</v>
      </c>
      <c r="Q44" s="1" t="s">
        <v>25</v>
      </c>
      <c r="R44" s="1" t="s">
        <v>53</v>
      </c>
      <c r="S44" s="1" t="s">
        <v>27</v>
      </c>
      <c r="T44" s="1" t="s">
        <v>135</v>
      </c>
      <c r="U44" s="1" t="s">
        <v>138</v>
      </c>
    </row>
    <row r="45" spans="1:21" s="51" customFormat="1" x14ac:dyDescent="0.3">
      <c r="A45" s="2">
        <v>39</v>
      </c>
      <c r="B45" s="6" t="s">
        <v>139</v>
      </c>
      <c r="C45" s="1">
        <v>9</v>
      </c>
      <c r="D45" s="1">
        <v>126</v>
      </c>
      <c r="E45" s="1">
        <v>1</v>
      </c>
      <c r="F45" s="1">
        <v>3</v>
      </c>
      <c r="G45" s="1">
        <v>3</v>
      </c>
      <c r="H45" s="1">
        <v>1993</v>
      </c>
      <c r="I45" s="1">
        <v>8782</v>
      </c>
      <c r="J45" s="1">
        <v>7045.87</v>
      </c>
      <c r="K45" s="1">
        <v>1285.71</v>
      </c>
      <c r="L45" s="1">
        <v>996</v>
      </c>
      <c r="M45" s="1">
        <v>781.82</v>
      </c>
      <c r="N45" s="1">
        <v>383</v>
      </c>
      <c r="O45" s="1">
        <v>849</v>
      </c>
      <c r="P45" s="1"/>
      <c r="Q45" s="1" t="s">
        <v>25</v>
      </c>
      <c r="R45" s="1" t="s">
        <v>53</v>
      </c>
      <c r="S45" s="1" t="s">
        <v>27</v>
      </c>
      <c r="T45" s="1"/>
      <c r="U45" s="1"/>
    </row>
    <row r="46" spans="1:21" s="51" customFormat="1" x14ac:dyDescent="0.3">
      <c r="A46" s="2">
        <v>40</v>
      </c>
      <c r="B46" s="6" t="s">
        <v>140</v>
      </c>
      <c r="C46" s="1">
        <v>5</v>
      </c>
      <c r="D46" s="1">
        <v>68</v>
      </c>
      <c r="E46" s="1">
        <v>0</v>
      </c>
      <c r="F46" s="1">
        <v>4</v>
      </c>
      <c r="G46" s="1">
        <v>0</v>
      </c>
      <c r="H46" s="1">
        <v>1969</v>
      </c>
      <c r="I46" s="1">
        <v>4097</v>
      </c>
      <c r="J46" s="1">
        <v>3078.15</v>
      </c>
      <c r="K46" s="1">
        <v>1351.51</v>
      </c>
      <c r="L46" s="1">
        <v>936</v>
      </c>
      <c r="M46" s="1">
        <v>693</v>
      </c>
      <c r="N46" s="1">
        <v>682.7</v>
      </c>
      <c r="O46" s="1">
        <v>240</v>
      </c>
      <c r="P46" s="1" t="s">
        <v>63</v>
      </c>
      <c r="Q46" s="1" t="s">
        <v>25</v>
      </c>
      <c r="R46" s="1" t="s">
        <v>53</v>
      </c>
      <c r="S46" s="1" t="s">
        <v>27</v>
      </c>
      <c r="T46" s="1"/>
      <c r="U46" s="1"/>
    </row>
    <row r="47" spans="1:21" s="51" customFormat="1" x14ac:dyDescent="0.3">
      <c r="A47" s="2">
        <v>41</v>
      </c>
      <c r="B47" s="28" t="s">
        <v>141</v>
      </c>
      <c r="C47" s="1">
        <v>5</v>
      </c>
      <c r="D47" s="1">
        <v>28</v>
      </c>
      <c r="E47" s="1">
        <v>1</v>
      </c>
      <c r="F47" s="1">
        <v>3</v>
      </c>
      <c r="G47" s="1">
        <v>0</v>
      </c>
      <c r="H47" s="1">
        <v>1985</v>
      </c>
      <c r="I47" s="1">
        <v>2802</v>
      </c>
      <c r="J47" s="1">
        <v>1796.22</v>
      </c>
      <c r="K47" s="1">
        <v>544.25</v>
      </c>
      <c r="L47" s="1">
        <v>862</v>
      </c>
      <c r="M47" s="1">
        <v>662</v>
      </c>
      <c r="N47" s="1">
        <v>651.4</v>
      </c>
      <c r="O47" s="1">
        <v>229</v>
      </c>
      <c r="P47" s="1" t="s">
        <v>31</v>
      </c>
      <c r="Q47" s="1" t="s">
        <v>25</v>
      </c>
      <c r="R47" s="1" t="s">
        <v>53</v>
      </c>
      <c r="S47" s="1" t="s">
        <v>27</v>
      </c>
      <c r="T47" s="1"/>
      <c r="U47" s="1"/>
    </row>
    <row r="48" spans="1:21" s="51" customFormat="1" x14ac:dyDescent="0.3">
      <c r="A48" s="2">
        <v>42</v>
      </c>
      <c r="B48" s="28" t="s">
        <v>142</v>
      </c>
      <c r="C48" s="1">
        <v>5</v>
      </c>
      <c r="D48" s="1">
        <v>120</v>
      </c>
      <c r="E48" s="1">
        <v>0</v>
      </c>
      <c r="F48" s="1">
        <v>8</v>
      </c>
      <c r="G48" s="1">
        <v>0</v>
      </c>
      <c r="H48" s="1">
        <v>1976</v>
      </c>
      <c r="I48" s="1">
        <v>7579</v>
      </c>
      <c r="J48" s="1">
        <v>5835.08</v>
      </c>
      <c r="K48" s="1">
        <v>5498.12</v>
      </c>
      <c r="L48" s="1">
        <v>1522</v>
      </c>
      <c r="M48" s="1">
        <v>0</v>
      </c>
      <c r="N48" s="1">
        <v>1268.8</v>
      </c>
      <c r="O48" s="1">
        <v>648</v>
      </c>
      <c r="P48" s="1" t="s">
        <v>67</v>
      </c>
      <c r="Q48" s="1" t="s">
        <v>59</v>
      </c>
      <c r="R48" s="1" t="s">
        <v>53</v>
      </c>
      <c r="S48" s="1" t="s">
        <v>27</v>
      </c>
      <c r="T48" s="1"/>
      <c r="U48" s="1"/>
    </row>
    <row r="49" spans="1:21" s="51" customFormat="1" x14ac:dyDescent="0.3">
      <c r="A49" s="2">
        <v>43</v>
      </c>
      <c r="B49" s="6" t="s">
        <v>143</v>
      </c>
      <c r="C49" s="1">
        <v>2</v>
      </c>
      <c r="D49" s="1">
        <v>10</v>
      </c>
      <c r="E49" s="1">
        <v>0</v>
      </c>
      <c r="F49" s="1">
        <v>1</v>
      </c>
      <c r="G49" s="1">
        <v>0</v>
      </c>
      <c r="H49" s="1">
        <v>1958</v>
      </c>
      <c r="I49" s="1">
        <v>542</v>
      </c>
      <c r="J49" s="1">
        <v>295.57</v>
      </c>
      <c r="K49" s="1">
        <v>1142.6199999999999</v>
      </c>
      <c r="L49" s="1">
        <v>357</v>
      </c>
      <c r="M49" s="1">
        <v>142.5</v>
      </c>
      <c r="N49" s="1">
        <v>0</v>
      </c>
      <c r="O49" s="1">
        <v>24</v>
      </c>
      <c r="P49" s="1"/>
      <c r="Q49" s="1" t="s">
        <v>42</v>
      </c>
      <c r="R49" s="1" t="s">
        <v>26</v>
      </c>
      <c r="S49" s="1" t="s">
        <v>27</v>
      </c>
      <c r="T49" s="1"/>
      <c r="U49" s="1"/>
    </row>
    <row r="50" spans="1:21" s="51" customFormat="1" x14ac:dyDescent="0.3">
      <c r="A50" s="2">
        <v>44</v>
      </c>
      <c r="B50" s="28" t="s">
        <v>144</v>
      </c>
      <c r="C50" s="1">
        <v>5</v>
      </c>
      <c r="D50" s="1">
        <v>60</v>
      </c>
      <c r="E50" s="1">
        <v>0</v>
      </c>
      <c r="F50" s="1">
        <v>4</v>
      </c>
      <c r="G50" s="1">
        <v>0</v>
      </c>
      <c r="H50" s="1">
        <v>1981</v>
      </c>
      <c r="I50" s="1">
        <v>4287</v>
      </c>
      <c r="J50" s="1">
        <v>3184.06</v>
      </c>
      <c r="K50" s="1">
        <v>1609.56</v>
      </c>
      <c r="L50" s="1">
        <v>1261</v>
      </c>
      <c r="M50" s="1">
        <v>596</v>
      </c>
      <c r="N50" s="1">
        <v>587.4</v>
      </c>
      <c r="O50" s="1">
        <v>245</v>
      </c>
      <c r="P50" s="1" t="s">
        <v>31</v>
      </c>
      <c r="Q50" s="1" t="s">
        <v>25</v>
      </c>
      <c r="R50" s="1" t="s">
        <v>53</v>
      </c>
      <c r="S50" s="1" t="s">
        <v>27</v>
      </c>
      <c r="T50" s="1"/>
      <c r="U50" s="1"/>
    </row>
    <row r="51" spans="1:21" s="51" customFormat="1" x14ac:dyDescent="0.3">
      <c r="A51" s="2">
        <v>45</v>
      </c>
      <c r="B51" s="6" t="s">
        <v>145</v>
      </c>
      <c r="C51" s="1">
        <v>4</v>
      </c>
      <c r="D51" s="1">
        <v>53</v>
      </c>
      <c r="E51" s="1">
        <v>1</v>
      </c>
      <c r="F51" s="1">
        <v>4</v>
      </c>
      <c r="G51" s="1">
        <v>0</v>
      </c>
      <c r="H51" s="1">
        <v>1956</v>
      </c>
      <c r="I51" s="1">
        <v>3552</v>
      </c>
      <c r="J51" s="1">
        <v>2444.15</v>
      </c>
      <c r="K51" s="1">
        <v>894.53</v>
      </c>
      <c r="L51" s="1">
        <v>1178</v>
      </c>
      <c r="M51" s="1">
        <v>884.27</v>
      </c>
      <c r="N51" s="1">
        <v>678.6</v>
      </c>
      <c r="O51" s="1">
        <v>245</v>
      </c>
      <c r="P51" s="1"/>
      <c r="Q51" s="1" t="s">
        <v>25</v>
      </c>
      <c r="R51" s="1" t="s">
        <v>26</v>
      </c>
      <c r="S51" s="1" t="s">
        <v>27</v>
      </c>
      <c r="T51" s="1"/>
      <c r="U51" s="1"/>
    </row>
    <row r="52" spans="1:21" s="51" customFormat="1" x14ac:dyDescent="0.3">
      <c r="A52" s="2">
        <v>46</v>
      </c>
      <c r="B52" s="8" t="s">
        <v>146</v>
      </c>
      <c r="C52" s="5">
        <v>12</v>
      </c>
      <c r="D52" s="5"/>
      <c r="E52" s="5"/>
      <c r="F52" s="5"/>
      <c r="G52" s="5"/>
      <c r="H52" s="5"/>
      <c r="I52" s="5"/>
      <c r="J52" s="5">
        <v>6770.9</v>
      </c>
      <c r="K52" s="5">
        <v>7875</v>
      </c>
      <c r="L52" s="5"/>
      <c r="M52" s="5" t="s">
        <v>118</v>
      </c>
      <c r="N52" s="5">
        <v>904.8</v>
      </c>
      <c r="O52" s="5" t="s">
        <v>118</v>
      </c>
      <c r="P52" s="5"/>
      <c r="Q52" s="5"/>
      <c r="R52" s="5"/>
      <c r="S52" s="5"/>
      <c r="T52" s="5"/>
      <c r="U52" s="8"/>
    </row>
    <row r="53" spans="1:21" s="51" customFormat="1" x14ac:dyDescent="0.3">
      <c r="A53" s="2">
        <v>47</v>
      </c>
      <c r="B53" s="6" t="s">
        <v>147</v>
      </c>
      <c r="C53" s="1">
        <v>2</v>
      </c>
      <c r="D53" s="1">
        <v>14</v>
      </c>
      <c r="E53" s="1">
        <v>0</v>
      </c>
      <c r="F53" s="1">
        <v>2</v>
      </c>
      <c r="G53" s="1">
        <v>0</v>
      </c>
      <c r="H53" s="1">
        <v>1972</v>
      </c>
      <c r="I53" s="1">
        <v>704</v>
      </c>
      <c r="J53" s="1">
        <v>646.70000000000005</v>
      </c>
      <c r="K53" s="1">
        <v>1471.26</v>
      </c>
      <c r="L53" s="1">
        <v>332</v>
      </c>
      <c r="M53" s="1">
        <v>324</v>
      </c>
      <c r="N53" s="1">
        <v>0</v>
      </c>
      <c r="O53" s="1">
        <v>12</v>
      </c>
      <c r="P53" s="1"/>
      <c r="Q53" s="1" t="s">
        <v>29</v>
      </c>
      <c r="R53" s="1" t="s">
        <v>26</v>
      </c>
      <c r="S53" s="1" t="s">
        <v>27</v>
      </c>
      <c r="T53" s="1"/>
      <c r="U53" s="1"/>
    </row>
    <row r="54" spans="1:21" s="51" customFormat="1" x14ac:dyDescent="0.3">
      <c r="A54" s="2">
        <v>48</v>
      </c>
      <c r="B54" s="6" t="s">
        <v>148</v>
      </c>
      <c r="C54" s="1">
        <v>3</v>
      </c>
      <c r="D54" s="1">
        <v>57</v>
      </c>
      <c r="E54" s="1">
        <v>0</v>
      </c>
      <c r="F54" s="1">
        <v>3</v>
      </c>
      <c r="G54" s="1">
        <v>0</v>
      </c>
      <c r="H54" s="1">
        <v>1906</v>
      </c>
      <c r="I54" s="1">
        <v>2871.6</v>
      </c>
      <c r="J54" s="1">
        <v>2835.6</v>
      </c>
      <c r="K54" s="1">
        <v>5146.1499999999996</v>
      </c>
      <c r="L54" s="1">
        <v>1860</v>
      </c>
      <c r="M54" s="1">
        <v>936.37</v>
      </c>
      <c r="N54" s="1">
        <v>930</v>
      </c>
      <c r="O54" s="1">
        <v>214</v>
      </c>
      <c r="P54" s="1"/>
      <c r="Q54" s="1" t="s">
        <v>25</v>
      </c>
      <c r="R54" s="1" t="s">
        <v>26</v>
      </c>
      <c r="S54" s="1" t="s">
        <v>27</v>
      </c>
      <c r="T54" s="1"/>
      <c r="U54" s="1"/>
    </row>
    <row r="55" spans="1:21" s="51" customFormat="1" x14ac:dyDescent="0.3">
      <c r="A55" s="2">
        <v>49</v>
      </c>
      <c r="B55" s="6" t="s">
        <v>149</v>
      </c>
      <c r="C55" s="1">
        <v>5</v>
      </c>
      <c r="D55" s="1">
        <v>40</v>
      </c>
      <c r="E55" s="1">
        <v>0</v>
      </c>
      <c r="F55" s="1">
        <v>2</v>
      </c>
      <c r="G55" s="1">
        <v>0</v>
      </c>
      <c r="H55" s="1">
        <v>1966</v>
      </c>
      <c r="I55" s="1">
        <v>1850.6</v>
      </c>
      <c r="J55" s="1">
        <v>1806.6</v>
      </c>
      <c r="K55" s="1">
        <v>2390</v>
      </c>
      <c r="L55" s="1">
        <v>480</v>
      </c>
      <c r="M55" s="1">
        <v>0</v>
      </c>
      <c r="N55" s="1">
        <v>0</v>
      </c>
      <c r="O55" s="1">
        <v>143.80000000000001</v>
      </c>
      <c r="P55" s="1"/>
      <c r="Q55" s="1" t="s">
        <v>25</v>
      </c>
      <c r="R55" s="1" t="s">
        <v>53</v>
      </c>
      <c r="S55" s="1" t="s">
        <v>27</v>
      </c>
      <c r="T55" s="1"/>
      <c r="U55" s="1"/>
    </row>
    <row r="56" spans="1:21" s="51" customFormat="1" x14ac:dyDescent="0.3">
      <c r="A56" s="2">
        <v>50</v>
      </c>
      <c r="B56" s="6" t="s">
        <v>150</v>
      </c>
      <c r="C56" s="1">
        <v>3</v>
      </c>
      <c r="D56" s="1">
        <v>44</v>
      </c>
      <c r="E56" s="1">
        <v>0</v>
      </c>
      <c r="F56" s="1">
        <v>2</v>
      </c>
      <c r="G56" s="1">
        <v>0</v>
      </c>
      <c r="H56" s="1">
        <v>1901</v>
      </c>
      <c r="I56" s="1">
        <v>1682.2</v>
      </c>
      <c r="J56" s="1">
        <v>1401.36</v>
      </c>
      <c r="K56" s="1">
        <v>4092.43</v>
      </c>
      <c r="L56" s="1">
        <v>957</v>
      </c>
      <c r="M56" s="1">
        <v>560.66</v>
      </c>
      <c r="N56" s="1">
        <v>82</v>
      </c>
      <c r="O56" s="1">
        <v>76</v>
      </c>
      <c r="P56" s="1"/>
      <c r="Q56" s="1" t="s">
        <v>25</v>
      </c>
      <c r="R56" s="1" t="s">
        <v>26</v>
      </c>
      <c r="S56" s="1" t="s">
        <v>27</v>
      </c>
      <c r="T56" s="1" t="s">
        <v>135</v>
      </c>
      <c r="U56" s="1" t="s">
        <v>151</v>
      </c>
    </row>
    <row r="57" spans="1:21" s="51" customFormat="1" x14ac:dyDescent="0.3">
      <c r="A57" s="2">
        <v>51</v>
      </c>
      <c r="B57" s="6" t="s">
        <v>152</v>
      </c>
      <c r="C57" s="1">
        <v>5</v>
      </c>
      <c r="D57" s="1">
        <v>56</v>
      </c>
      <c r="E57" s="1">
        <v>1</v>
      </c>
      <c r="F57" s="1">
        <v>4</v>
      </c>
      <c r="G57" s="1">
        <v>0</v>
      </c>
      <c r="H57" s="1">
        <v>1973</v>
      </c>
      <c r="I57" s="1">
        <v>2790.87</v>
      </c>
      <c r="J57" s="1">
        <v>3125.87</v>
      </c>
      <c r="K57" s="1">
        <v>3233.02</v>
      </c>
      <c r="L57" s="1">
        <v>945</v>
      </c>
      <c r="M57" s="1">
        <v>968</v>
      </c>
      <c r="N57" s="1">
        <v>960</v>
      </c>
      <c r="O57" s="1">
        <v>165</v>
      </c>
      <c r="P57" s="1"/>
      <c r="Q57" s="1" t="s">
        <v>25</v>
      </c>
      <c r="R57" s="1" t="s">
        <v>53</v>
      </c>
      <c r="S57" s="1" t="s">
        <v>27</v>
      </c>
      <c r="T57" s="1"/>
      <c r="U57" s="1"/>
    </row>
    <row r="58" spans="1:21" s="51" customFormat="1" x14ac:dyDescent="0.3">
      <c r="A58" s="2">
        <v>52</v>
      </c>
      <c r="B58" s="6" t="s">
        <v>153</v>
      </c>
      <c r="C58" s="1">
        <v>5</v>
      </c>
      <c r="D58" s="1">
        <v>70</v>
      </c>
      <c r="E58" s="1">
        <v>0</v>
      </c>
      <c r="F58" s="1">
        <v>4</v>
      </c>
      <c r="G58" s="1">
        <v>0</v>
      </c>
      <c r="H58" s="1">
        <v>1968</v>
      </c>
      <c r="I58" s="1">
        <v>3173.91</v>
      </c>
      <c r="J58" s="1">
        <v>3151.91</v>
      </c>
      <c r="K58" s="1">
        <v>5444.24</v>
      </c>
      <c r="L58" s="1">
        <v>942</v>
      </c>
      <c r="M58" s="1">
        <v>366</v>
      </c>
      <c r="N58" s="1">
        <v>355</v>
      </c>
      <c r="O58" s="1">
        <v>245</v>
      </c>
      <c r="P58" s="1"/>
      <c r="Q58" s="1" t="s">
        <v>25</v>
      </c>
      <c r="R58" s="1" t="s">
        <v>53</v>
      </c>
      <c r="S58" s="1" t="s">
        <v>27</v>
      </c>
      <c r="T58" s="1"/>
      <c r="U58" s="1"/>
    </row>
    <row r="59" spans="1:21" s="51" customFormat="1" x14ac:dyDescent="0.3">
      <c r="A59" s="2">
        <v>53</v>
      </c>
      <c r="B59" s="6" t="s">
        <v>154</v>
      </c>
      <c r="C59" s="1">
        <v>5</v>
      </c>
      <c r="D59" s="1">
        <v>90</v>
      </c>
      <c r="E59" s="1">
        <v>0</v>
      </c>
      <c r="F59" s="1">
        <v>3</v>
      </c>
      <c r="G59" s="1">
        <v>0</v>
      </c>
      <c r="H59" s="1">
        <v>1979</v>
      </c>
      <c r="I59" s="1">
        <v>4499</v>
      </c>
      <c r="J59" s="1">
        <v>4459.63</v>
      </c>
      <c r="K59" s="1">
        <v>3247.01</v>
      </c>
      <c r="L59" s="1">
        <v>1126</v>
      </c>
      <c r="M59" s="1">
        <v>496</v>
      </c>
      <c r="N59" s="1">
        <v>487</v>
      </c>
      <c r="O59" s="1">
        <v>245</v>
      </c>
      <c r="P59" s="1"/>
      <c r="Q59" s="1" t="s">
        <v>59</v>
      </c>
      <c r="R59" s="1" t="s">
        <v>53</v>
      </c>
      <c r="S59" s="1" t="s">
        <v>27</v>
      </c>
      <c r="T59" s="1"/>
      <c r="U59" s="1"/>
    </row>
    <row r="60" spans="1:21" s="51" customFormat="1" x14ac:dyDescent="0.3">
      <c r="A60" s="2">
        <v>54</v>
      </c>
      <c r="B60" s="6" t="s">
        <v>155</v>
      </c>
      <c r="C60" s="1">
        <v>4</v>
      </c>
      <c r="D60" s="1">
        <v>32</v>
      </c>
      <c r="E60" s="1">
        <v>0</v>
      </c>
      <c r="F60" s="1">
        <v>3</v>
      </c>
      <c r="G60" s="1">
        <v>0</v>
      </c>
      <c r="H60" s="1">
        <v>1973</v>
      </c>
      <c r="I60" s="1">
        <v>2252.16</v>
      </c>
      <c r="J60" s="1">
        <v>2192.16</v>
      </c>
      <c r="K60" s="1">
        <v>5851.3</v>
      </c>
      <c r="L60" s="1">
        <v>1107</v>
      </c>
      <c r="M60" s="1">
        <v>548.04</v>
      </c>
      <c r="N60" s="1">
        <v>156</v>
      </c>
      <c r="O60" s="1">
        <v>188</v>
      </c>
      <c r="P60" s="1"/>
      <c r="Q60" s="1" t="s">
        <v>25</v>
      </c>
      <c r="R60" s="1" t="s">
        <v>26</v>
      </c>
      <c r="S60" s="1" t="s">
        <v>27</v>
      </c>
      <c r="T60" s="1"/>
      <c r="U60" s="1"/>
    </row>
    <row r="61" spans="1:21" s="51" customFormat="1" x14ac:dyDescent="0.3">
      <c r="A61" s="2">
        <v>55</v>
      </c>
      <c r="B61" s="6" t="s">
        <v>156</v>
      </c>
      <c r="C61" s="1">
        <v>3</v>
      </c>
      <c r="D61" s="1">
        <v>47</v>
      </c>
      <c r="E61" s="1">
        <v>0</v>
      </c>
      <c r="F61" s="1">
        <v>2</v>
      </c>
      <c r="G61" s="1">
        <v>0</v>
      </c>
      <c r="H61" s="1">
        <v>1901</v>
      </c>
      <c r="I61" s="1">
        <v>1952.91</v>
      </c>
      <c r="J61" s="1">
        <v>1922.91</v>
      </c>
      <c r="K61" s="1">
        <v>4804.37</v>
      </c>
      <c r="L61" s="1">
        <v>1254</v>
      </c>
      <c r="M61" s="1">
        <v>622.16999999999996</v>
      </c>
      <c r="N61" s="1">
        <v>0</v>
      </c>
      <c r="O61" s="1">
        <v>160</v>
      </c>
      <c r="P61" s="1"/>
      <c r="Q61" s="1" t="s">
        <v>25</v>
      </c>
      <c r="R61" s="1" t="s">
        <v>26</v>
      </c>
      <c r="S61" s="1" t="s">
        <v>27</v>
      </c>
      <c r="T61" s="1" t="s">
        <v>135</v>
      </c>
      <c r="U61" s="1" t="s">
        <v>157</v>
      </c>
    </row>
    <row r="62" spans="1:21" s="51" customFormat="1" x14ac:dyDescent="0.3">
      <c r="A62" s="2">
        <v>56</v>
      </c>
      <c r="B62" s="6" t="s">
        <v>158</v>
      </c>
      <c r="C62" s="1">
        <v>3</v>
      </c>
      <c r="D62" s="1">
        <v>46</v>
      </c>
      <c r="E62" s="1">
        <v>0</v>
      </c>
      <c r="F62" s="1">
        <v>2</v>
      </c>
      <c r="G62" s="1">
        <v>0</v>
      </c>
      <c r="H62" s="1">
        <v>1901</v>
      </c>
      <c r="I62" s="1">
        <v>1957.1</v>
      </c>
      <c r="J62" s="1">
        <v>1927.1</v>
      </c>
      <c r="K62" s="1">
        <v>4666.8999999999996</v>
      </c>
      <c r="L62" s="1">
        <v>1305</v>
      </c>
      <c r="M62" s="1">
        <v>644.36</v>
      </c>
      <c r="N62" s="1">
        <v>503</v>
      </c>
      <c r="O62" s="1">
        <v>276</v>
      </c>
      <c r="P62" s="1"/>
      <c r="Q62" s="1" t="s">
        <v>25</v>
      </c>
      <c r="R62" s="1" t="s">
        <v>26</v>
      </c>
      <c r="S62" s="1" t="s">
        <v>27</v>
      </c>
      <c r="T62" s="1" t="s">
        <v>135</v>
      </c>
      <c r="U62" s="1" t="s">
        <v>157</v>
      </c>
    </row>
    <row r="63" spans="1:21" s="51" customFormat="1" x14ac:dyDescent="0.3">
      <c r="A63" s="2">
        <v>57</v>
      </c>
      <c r="B63" s="6" t="s">
        <v>159</v>
      </c>
      <c r="C63" s="1">
        <v>5</v>
      </c>
      <c r="D63" s="1">
        <v>40</v>
      </c>
      <c r="E63" s="1">
        <v>0</v>
      </c>
      <c r="F63" s="1">
        <v>3</v>
      </c>
      <c r="G63" s="1">
        <v>0</v>
      </c>
      <c r="H63" s="1">
        <v>1983</v>
      </c>
      <c r="I63" s="1">
        <v>2715</v>
      </c>
      <c r="J63" s="1">
        <v>2090.21</v>
      </c>
      <c r="K63" s="1">
        <v>1532.16</v>
      </c>
      <c r="L63" s="1">
        <v>680</v>
      </c>
      <c r="M63" s="1">
        <v>469</v>
      </c>
      <c r="N63" s="1">
        <v>460.3</v>
      </c>
      <c r="O63" s="1">
        <v>132</v>
      </c>
      <c r="P63" s="1" t="s">
        <v>66</v>
      </c>
      <c r="Q63" s="1" t="s">
        <v>25</v>
      </c>
      <c r="R63" s="1" t="s">
        <v>53</v>
      </c>
      <c r="S63" s="1" t="s">
        <v>27</v>
      </c>
      <c r="T63" s="1"/>
      <c r="U63" s="1"/>
    </row>
    <row r="64" spans="1:21" s="51" customFormat="1" x14ac:dyDescent="0.3">
      <c r="A64" s="2">
        <v>58</v>
      </c>
      <c r="B64" s="6" t="s">
        <v>160</v>
      </c>
      <c r="C64" s="1">
        <v>2</v>
      </c>
      <c r="D64" s="1">
        <v>6</v>
      </c>
      <c r="E64" s="1">
        <v>0</v>
      </c>
      <c r="F64" s="1">
        <v>1</v>
      </c>
      <c r="G64" s="1">
        <v>0</v>
      </c>
      <c r="H64" s="1">
        <v>1961</v>
      </c>
      <c r="I64" s="1">
        <v>300</v>
      </c>
      <c r="J64" s="1">
        <v>279.22000000000003</v>
      </c>
      <c r="K64" s="1">
        <v>608.5</v>
      </c>
      <c r="L64" s="1">
        <v>317</v>
      </c>
      <c r="M64" s="1">
        <v>139.5</v>
      </c>
      <c r="N64" s="1">
        <v>0</v>
      </c>
      <c r="O64" s="1">
        <v>12</v>
      </c>
      <c r="P64" s="1"/>
      <c r="Q64" s="1" t="s">
        <v>42</v>
      </c>
      <c r="R64" s="1" t="s">
        <v>26</v>
      </c>
      <c r="S64" s="1" t="s">
        <v>27</v>
      </c>
      <c r="T64" s="1"/>
      <c r="U64" s="1"/>
    </row>
    <row r="65" spans="1:21" s="51" customFormat="1" x14ac:dyDescent="0.3">
      <c r="A65" s="2">
        <v>59</v>
      </c>
      <c r="B65" s="6" t="s">
        <v>161</v>
      </c>
      <c r="C65" s="1">
        <v>2</v>
      </c>
      <c r="D65" s="1">
        <v>6</v>
      </c>
      <c r="E65" s="1">
        <v>0</v>
      </c>
      <c r="F65" s="1">
        <v>1</v>
      </c>
      <c r="G65" s="1">
        <v>0</v>
      </c>
      <c r="H65" s="1">
        <v>1968</v>
      </c>
      <c r="I65" s="1">
        <v>287</v>
      </c>
      <c r="J65" s="1">
        <v>265.5</v>
      </c>
      <c r="K65" s="1">
        <v>849.57</v>
      </c>
      <c r="L65" s="1">
        <v>326</v>
      </c>
      <c r="M65" s="1">
        <v>176</v>
      </c>
      <c r="N65" s="1">
        <v>0</v>
      </c>
      <c r="O65" s="1">
        <v>11</v>
      </c>
      <c r="P65" s="1"/>
      <c r="Q65" s="1" t="s">
        <v>25</v>
      </c>
      <c r="R65" s="1" t="s">
        <v>26</v>
      </c>
      <c r="S65" s="1" t="s">
        <v>27</v>
      </c>
      <c r="T65" s="1"/>
      <c r="U65" s="1"/>
    </row>
    <row r="66" spans="1:21" s="51" customFormat="1" ht="26.4" x14ac:dyDescent="0.3">
      <c r="A66" s="2">
        <v>60</v>
      </c>
      <c r="B66" s="6" t="s">
        <v>162</v>
      </c>
      <c r="C66" s="1">
        <v>5</v>
      </c>
      <c r="D66" s="1">
        <v>40</v>
      </c>
      <c r="E66" s="1">
        <v>0</v>
      </c>
      <c r="F66" s="1">
        <v>3</v>
      </c>
      <c r="G66" s="1">
        <v>0</v>
      </c>
      <c r="H66" s="1">
        <v>1983</v>
      </c>
      <c r="I66" s="1">
        <v>2713</v>
      </c>
      <c r="J66" s="1">
        <v>2097.7600000000002</v>
      </c>
      <c r="K66" s="1">
        <v>1029.4000000000001</v>
      </c>
      <c r="L66" s="1">
        <v>680</v>
      </c>
      <c r="M66" s="1">
        <v>465.2</v>
      </c>
      <c r="N66" s="1">
        <v>457.4</v>
      </c>
      <c r="O66" s="1">
        <v>168</v>
      </c>
      <c r="P66" s="1" t="s">
        <v>66</v>
      </c>
      <c r="Q66" s="1" t="s">
        <v>25</v>
      </c>
      <c r="R66" s="1" t="s">
        <v>53</v>
      </c>
      <c r="S66" s="1" t="s">
        <v>27</v>
      </c>
      <c r="T66" s="1" t="s">
        <v>135</v>
      </c>
      <c r="U66" s="1" t="s">
        <v>163</v>
      </c>
    </row>
    <row r="67" spans="1:21" s="51" customFormat="1" x14ac:dyDescent="0.3">
      <c r="A67" s="2">
        <v>61</v>
      </c>
      <c r="B67" s="6" t="s">
        <v>164</v>
      </c>
      <c r="C67" s="1">
        <v>5</v>
      </c>
      <c r="D67" s="1">
        <v>56</v>
      </c>
      <c r="E67" s="1">
        <v>0</v>
      </c>
      <c r="F67" s="1">
        <v>4</v>
      </c>
      <c r="G67" s="1">
        <v>0</v>
      </c>
      <c r="H67" s="1">
        <v>1972</v>
      </c>
      <c r="I67" s="1">
        <v>4456</v>
      </c>
      <c r="J67" s="1">
        <v>2739.94</v>
      </c>
      <c r="K67" s="1">
        <v>1846.65</v>
      </c>
      <c r="L67" s="1">
        <v>914</v>
      </c>
      <c r="M67" s="1">
        <v>689</v>
      </c>
      <c r="N67" s="1">
        <v>0</v>
      </c>
      <c r="O67" s="1">
        <v>294</v>
      </c>
      <c r="P67" s="1"/>
      <c r="Q67" s="1" t="s">
        <v>25</v>
      </c>
      <c r="R67" s="1" t="s">
        <v>53</v>
      </c>
      <c r="S67" s="1" t="s">
        <v>27</v>
      </c>
      <c r="T67" s="1"/>
      <c r="U67" s="1"/>
    </row>
    <row r="68" spans="1:21" s="51" customFormat="1" x14ac:dyDescent="0.3">
      <c r="A68" s="2">
        <v>62</v>
      </c>
      <c r="B68" s="28" t="s">
        <v>165</v>
      </c>
      <c r="C68" s="1">
        <v>5</v>
      </c>
      <c r="D68" s="1">
        <v>60</v>
      </c>
      <c r="E68" s="1">
        <v>0</v>
      </c>
      <c r="F68" s="1">
        <v>4</v>
      </c>
      <c r="G68" s="1">
        <v>0</v>
      </c>
      <c r="H68" s="1">
        <v>1973</v>
      </c>
      <c r="I68" s="1">
        <v>3530</v>
      </c>
      <c r="J68" s="1">
        <v>2700.56</v>
      </c>
      <c r="K68" s="1">
        <v>2275.84</v>
      </c>
      <c r="L68" s="1">
        <v>691</v>
      </c>
      <c r="M68" s="1">
        <v>610</v>
      </c>
      <c r="N68" s="1">
        <v>601.29999999999995</v>
      </c>
      <c r="O68" s="1">
        <v>258</v>
      </c>
      <c r="P68" s="1" t="s">
        <v>65</v>
      </c>
      <c r="Q68" s="1" t="s">
        <v>59</v>
      </c>
      <c r="R68" s="1" t="s">
        <v>53</v>
      </c>
      <c r="S68" s="1" t="s">
        <v>27</v>
      </c>
      <c r="T68" s="1"/>
      <c r="U68" s="1"/>
    </row>
    <row r="69" spans="1:21" s="51" customFormat="1" x14ac:dyDescent="0.3">
      <c r="A69" s="2">
        <v>63</v>
      </c>
      <c r="B69" s="6" t="s">
        <v>166</v>
      </c>
      <c r="C69" s="1">
        <v>5</v>
      </c>
      <c r="D69" s="1">
        <v>60</v>
      </c>
      <c r="E69" s="1">
        <v>0</v>
      </c>
      <c r="F69" s="1">
        <v>4</v>
      </c>
      <c r="G69" s="1">
        <v>0</v>
      </c>
      <c r="H69" s="1">
        <v>1973</v>
      </c>
      <c r="I69" s="1">
        <v>2869.3</v>
      </c>
      <c r="J69" s="1">
        <v>2723.21</v>
      </c>
      <c r="K69" s="1">
        <v>2639.02</v>
      </c>
      <c r="L69" s="1">
        <v>658</v>
      </c>
      <c r="M69" s="1">
        <v>118</v>
      </c>
      <c r="N69" s="1">
        <v>990</v>
      </c>
      <c r="O69" s="1">
        <v>258</v>
      </c>
      <c r="P69" s="1"/>
      <c r="Q69" s="1" t="s">
        <v>59</v>
      </c>
      <c r="R69" s="1" t="s">
        <v>53</v>
      </c>
      <c r="S69" s="1" t="s">
        <v>27</v>
      </c>
      <c r="T69" s="1"/>
      <c r="U69" s="1"/>
    </row>
    <row r="70" spans="1:21" s="51" customFormat="1" x14ac:dyDescent="0.3">
      <c r="A70" s="2">
        <v>64</v>
      </c>
      <c r="B70" s="28" t="s">
        <v>167</v>
      </c>
      <c r="C70" s="1">
        <v>5</v>
      </c>
      <c r="D70" s="1">
        <v>60</v>
      </c>
      <c r="E70" s="1">
        <v>0</v>
      </c>
      <c r="F70" s="1">
        <v>4</v>
      </c>
      <c r="G70" s="1">
        <v>0</v>
      </c>
      <c r="H70" s="1">
        <v>1974</v>
      </c>
      <c r="I70" s="1">
        <v>3595</v>
      </c>
      <c r="J70" s="1">
        <v>2747.03</v>
      </c>
      <c r="K70" s="1">
        <v>3489.75</v>
      </c>
      <c r="L70" s="1">
        <v>723</v>
      </c>
      <c r="M70" s="1">
        <v>612</v>
      </c>
      <c r="N70" s="1">
        <v>602</v>
      </c>
      <c r="O70" s="1">
        <v>326</v>
      </c>
      <c r="P70" s="1" t="s">
        <v>65</v>
      </c>
      <c r="Q70" s="1" t="s">
        <v>59</v>
      </c>
      <c r="R70" s="1" t="s">
        <v>53</v>
      </c>
      <c r="S70" s="1" t="s">
        <v>27</v>
      </c>
      <c r="T70" s="1"/>
      <c r="U70" s="1"/>
    </row>
    <row r="71" spans="1:21" s="51" customFormat="1" x14ac:dyDescent="0.3">
      <c r="A71" s="2">
        <v>65</v>
      </c>
      <c r="B71" s="6" t="s">
        <v>168</v>
      </c>
      <c r="C71" s="1">
        <v>5</v>
      </c>
      <c r="D71" s="1">
        <v>90</v>
      </c>
      <c r="E71" s="1">
        <v>0</v>
      </c>
      <c r="F71" s="1">
        <v>6</v>
      </c>
      <c r="G71" s="1">
        <v>0</v>
      </c>
      <c r="H71" s="1">
        <v>1977</v>
      </c>
      <c r="I71" s="1">
        <v>6859</v>
      </c>
      <c r="J71" s="1">
        <v>4762.88</v>
      </c>
      <c r="K71" s="1">
        <v>3441.92</v>
      </c>
      <c r="L71" s="1">
        <v>1310</v>
      </c>
      <c r="M71" s="1">
        <v>1742</v>
      </c>
      <c r="N71" s="1">
        <v>1733.9</v>
      </c>
      <c r="O71" s="1">
        <v>374</v>
      </c>
      <c r="P71" s="1"/>
      <c r="Q71" s="1" t="s">
        <v>25</v>
      </c>
      <c r="R71" s="1" t="s">
        <v>53</v>
      </c>
      <c r="S71" s="1" t="s">
        <v>27</v>
      </c>
      <c r="T71" s="1"/>
      <c r="U71" s="1"/>
    </row>
    <row r="72" spans="1:21" s="51" customFormat="1" x14ac:dyDescent="0.3">
      <c r="A72" s="2">
        <v>66</v>
      </c>
      <c r="B72" s="6" t="s">
        <v>169</v>
      </c>
      <c r="C72" s="1">
        <v>4</v>
      </c>
      <c r="D72" s="1">
        <v>24</v>
      </c>
      <c r="E72" s="1">
        <v>0</v>
      </c>
      <c r="F72" s="1">
        <v>2</v>
      </c>
      <c r="G72" s="1">
        <v>0</v>
      </c>
      <c r="H72" s="1">
        <v>1961</v>
      </c>
      <c r="I72" s="1">
        <v>2669</v>
      </c>
      <c r="J72" s="1">
        <v>1944.53</v>
      </c>
      <c r="K72" s="1">
        <v>1828</v>
      </c>
      <c r="L72" s="1">
        <v>796</v>
      </c>
      <c r="M72" s="1">
        <v>491.67</v>
      </c>
      <c r="N72" s="1">
        <v>510</v>
      </c>
      <c r="O72" s="1">
        <v>281</v>
      </c>
      <c r="P72" s="1" t="s">
        <v>27</v>
      </c>
      <c r="Q72" s="1" t="s">
        <v>25</v>
      </c>
      <c r="R72" s="1" t="s">
        <v>26</v>
      </c>
      <c r="S72" s="1" t="s">
        <v>27</v>
      </c>
      <c r="T72" s="1"/>
      <c r="U72" s="1"/>
    </row>
    <row r="73" spans="1:21" s="51" customFormat="1" x14ac:dyDescent="0.3">
      <c r="A73" s="2">
        <v>67</v>
      </c>
      <c r="B73" s="6" t="s">
        <v>170</v>
      </c>
      <c r="C73" s="1">
        <v>5</v>
      </c>
      <c r="D73" s="1">
        <v>59</v>
      </c>
      <c r="E73" s="1">
        <v>0</v>
      </c>
      <c r="F73" s="1">
        <v>4</v>
      </c>
      <c r="G73" s="1">
        <v>0</v>
      </c>
      <c r="H73" s="1">
        <v>1979</v>
      </c>
      <c r="I73" s="1">
        <v>4867</v>
      </c>
      <c r="J73" s="1">
        <v>3020.29</v>
      </c>
      <c r="K73" s="1">
        <v>1345.6</v>
      </c>
      <c r="L73" s="1">
        <v>917</v>
      </c>
      <c r="M73" s="1">
        <v>1399</v>
      </c>
      <c r="N73" s="1">
        <v>1293</v>
      </c>
      <c r="O73" s="1">
        <v>250</v>
      </c>
      <c r="P73" s="1"/>
      <c r="Q73" s="1" t="s">
        <v>25</v>
      </c>
      <c r="R73" s="1" t="s">
        <v>53</v>
      </c>
      <c r="S73" s="1" t="s">
        <v>27</v>
      </c>
      <c r="T73" s="1" t="s">
        <v>135</v>
      </c>
      <c r="U73" s="1" t="s">
        <v>171</v>
      </c>
    </row>
    <row r="74" spans="1:21" s="51" customFormat="1" ht="26.4" x14ac:dyDescent="0.3">
      <c r="A74" s="2">
        <v>68</v>
      </c>
      <c r="B74" s="28" t="s">
        <v>172</v>
      </c>
      <c r="C74" s="1">
        <v>4</v>
      </c>
      <c r="D74" s="1">
        <v>34</v>
      </c>
      <c r="E74" s="1">
        <v>0</v>
      </c>
      <c r="F74" s="1">
        <v>3</v>
      </c>
      <c r="G74" s="1">
        <v>0</v>
      </c>
      <c r="H74" s="1">
        <v>1957</v>
      </c>
      <c r="I74" s="1">
        <v>3239</v>
      </c>
      <c r="J74" s="1">
        <v>2054.54</v>
      </c>
      <c r="K74" s="1">
        <v>785.13</v>
      </c>
      <c r="L74" s="1">
        <v>1053</v>
      </c>
      <c r="M74" s="1">
        <v>914.15</v>
      </c>
      <c r="N74" s="1">
        <v>609.29999999999995</v>
      </c>
      <c r="O74" s="1">
        <v>293</v>
      </c>
      <c r="P74" s="1" t="s">
        <v>57</v>
      </c>
      <c r="Q74" s="1" t="s">
        <v>25</v>
      </c>
      <c r="R74" s="1" t="s">
        <v>26</v>
      </c>
      <c r="S74" s="1" t="s">
        <v>27</v>
      </c>
      <c r="T74" s="1"/>
      <c r="U74" s="1"/>
    </row>
    <row r="75" spans="1:21" s="51" customFormat="1" x14ac:dyDescent="0.3">
      <c r="A75" s="2">
        <v>69</v>
      </c>
      <c r="B75" s="25" t="s">
        <v>173</v>
      </c>
      <c r="C75" s="2">
        <v>1</v>
      </c>
      <c r="D75" s="2">
        <v>5</v>
      </c>
      <c r="E75" s="2">
        <v>0</v>
      </c>
      <c r="F75" s="2">
        <v>1</v>
      </c>
      <c r="G75" s="2">
        <v>0</v>
      </c>
      <c r="H75" s="2">
        <v>1960</v>
      </c>
      <c r="I75" s="2">
        <v>138.4</v>
      </c>
      <c r="J75" s="2">
        <v>138.4</v>
      </c>
      <c r="K75" s="2">
        <v>0</v>
      </c>
      <c r="L75" s="2">
        <v>190</v>
      </c>
      <c r="M75" s="26">
        <v>63.33</v>
      </c>
      <c r="N75" s="2">
        <v>0</v>
      </c>
      <c r="O75" s="2">
        <v>0</v>
      </c>
      <c r="P75" s="2"/>
      <c r="Q75" s="2" t="s">
        <v>25</v>
      </c>
      <c r="R75" s="2" t="s">
        <v>26</v>
      </c>
      <c r="S75" s="2" t="s">
        <v>27</v>
      </c>
      <c r="T75" s="2"/>
      <c r="U75" s="2"/>
    </row>
    <row r="76" spans="1:21" s="51" customFormat="1" x14ac:dyDescent="0.3">
      <c r="A76" s="2">
        <v>70</v>
      </c>
      <c r="B76" s="6" t="s">
        <v>174</v>
      </c>
      <c r="C76" s="1">
        <v>10</v>
      </c>
      <c r="D76" s="1">
        <v>70</v>
      </c>
      <c r="E76" s="1">
        <v>0</v>
      </c>
      <c r="F76" s="1">
        <v>2</v>
      </c>
      <c r="G76" s="1">
        <v>2</v>
      </c>
      <c r="H76" s="1">
        <v>1996</v>
      </c>
      <c r="I76" s="1">
        <v>6274</v>
      </c>
      <c r="J76" s="1">
        <v>5264.33</v>
      </c>
      <c r="K76" s="1">
        <v>2677.05</v>
      </c>
      <c r="L76" s="1">
        <v>1150</v>
      </c>
      <c r="M76" s="1">
        <v>502.8</v>
      </c>
      <c r="N76" s="1">
        <v>166</v>
      </c>
      <c r="O76" s="1">
        <v>320</v>
      </c>
      <c r="P76" s="1"/>
      <c r="Q76" s="1" t="s">
        <v>25</v>
      </c>
      <c r="R76" s="1" t="s">
        <v>53</v>
      </c>
      <c r="S76" s="1" t="s">
        <v>27</v>
      </c>
      <c r="T76" s="1"/>
      <c r="U76" s="1"/>
    </row>
    <row r="77" spans="1:21" s="51" customFormat="1" x14ac:dyDescent="0.3">
      <c r="A77" s="2">
        <v>71</v>
      </c>
      <c r="B77" s="25" t="s">
        <v>175</v>
      </c>
      <c r="C77" s="2">
        <v>2</v>
      </c>
      <c r="D77" s="2">
        <v>6</v>
      </c>
      <c r="E77" s="2">
        <v>0</v>
      </c>
      <c r="F77" s="2">
        <v>1</v>
      </c>
      <c r="G77" s="2">
        <v>0</v>
      </c>
      <c r="H77" s="2">
        <v>1917</v>
      </c>
      <c r="I77" s="2"/>
      <c r="J77" s="2">
        <v>178.8</v>
      </c>
      <c r="K77" s="2"/>
      <c r="L77" s="2">
        <v>180</v>
      </c>
      <c r="M77" s="2">
        <v>89.4</v>
      </c>
      <c r="N77" s="2">
        <v>0</v>
      </c>
      <c r="O77" s="2">
        <v>12</v>
      </c>
      <c r="P77" s="2"/>
      <c r="Q77" s="2" t="s">
        <v>34</v>
      </c>
      <c r="R77" s="2" t="s">
        <v>26</v>
      </c>
      <c r="S77" s="2" t="s">
        <v>27</v>
      </c>
      <c r="T77" s="2"/>
      <c r="U77" s="2"/>
    </row>
    <row r="78" spans="1:21" s="51" customFormat="1" x14ac:dyDescent="0.3">
      <c r="A78" s="2">
        <v>72</v>
      </c>
      <c r="B78" s="25" t="s">
        <v>176</v>
      </c>
      <c r="C78" s="2">
        <v>2</v>
      </c>
      <c r="D78" s="2">
        <v>5</v>
      </c>
      <c r="E78" s="2">
        <v>158.6</v>
      </c>
      <c r="F78" s="2">
        <v>1</v>
      </c>
      <c r="G78" s="2">
        <v>0</v>
      </c>
      <c r="H78" s="2">
        <v>1917</v>
      </c>
      <c r="I78" s="2"/>
      <c r="J78" s="2">
        <v>158.6</v>
      </c>
      <c r="K78" s="2">
        <v>127.6</v>
      </c>
      <c r="L78" s="2">
        <v>290</v>
      </c>
      <c r="M78" s="2">
        <v>143.1</v>
      </c>
      <c r="N78" s="2">
        <v>0</v>
      </c>
      <c r="O78" s="2">
        <v>12</v>
      </c>
      <c r="P78" s="2"/>
      <c r="Q78" s="2" t="s">
        <v>34</v>
      </c>
      <c r="R78" s="2" t="s">
        <v>26</v>
      </c>
      <c r="S78" s="2" t="s">
        <v>27</v>
      </c>
      <c r="T78" s="2"/>
      <c r="U78" s="2"/>
    </row>
    <row r="79" spans="1:21" s="51" customFormat="1" x14ac:dyDescent="0.3">
      <c r="A79" s="2">
        <v>73</v>
      </c>
      <c r="B79" s="25" t="s">
        <v>177</v>
      </c>
      <c r="C79" s="2">
        <v>1</v>
      </c>
      <c r="D79" s="2">
        <v>5</v>
      </c>
      <c r="E79" s="2">
        <v>0</v>
      </c>
      <c r="F79" s="2">
        <v>1</v>
      </c>
      <c r="G79" s="2">
        <v>0</v>
      </c>
      <c r="H79" s="2">
        <v>1914</v>
      </c>
      <c r="I79" s="2">
        <v>230.1</v>
      </c>
      <c r="J79" s="2">
        <v>230.1</v>
      </c>
      <c r="K79" s="2">
        <v>0</v>
      </c>
      <c r="L79" s="2">
        <v>458</v>
      </c>
      <c r="M79" s="26">
        <v>152.66</v>
      </c>
      <c r="N79" s="2">
        <v>0</v>
      </c>
      <c r="O79" s="2">
        <v>0</v>
      </c>
      <c r="P79" s="2"/>
      <c r="Q79" s="2" t="s">
        <v>29</v>
      </c>
      <c r="R79" s="2" t="s">
        <v>26</v>
      </c>
      <c r="S79" s="2" t="s">
        <v>27</v>
      </c>
      <c r="T79" s="2"/>
      <c r="U79" s="2"/>
    </row>
    <row r="80" spans="1:21" s="51" customFormat="1" x14ac:dyDescent="0.3">
      <c r="A80" s="2">
        <v>74</v>
      </c>
      <c r="B80" s="6" t="s">
        <v>178</v>
      </c>
      <c r="C80" s="1">
        <v>5</v>
      </c>
      <c r="D80" s="1">
        <v>54</v>
      </c>
      <c r="E80" s="1">
        <v>0</v>
      </c>
      <c r="F80" s="1">
        <v>3</v>
      </c>
      <c r="G80" s="1">
        <v>0</v>
      </c>
      <c r="H80" s="1">
        <v>1962</v>
      </c>
      <c r="I80" s="1">
        <v>3255</v>
      </c>
      <c r="J80" s="1">
        <v>2283.94</v>
      </c>
      <c r="K80" s="1">
        <v>1883.14</v>
      </c>
      <c r="L80" s="1">
        <v>739</v>
      </c>
      <c r="M80" s="1">
        <v>540</v>
      </c>
      <c r="N80" s="1">
        <v>530</v>
      </c>
      <c r="O80" s="1">
        <v>182</v>
      </c>
      <c r="P80" s="1"/>
      <c r="Q80" s="1" t="s">
        <v>25</v>
      </c>
      <c r="R80" s="1" t="s">
        <v>53</v>
      </c>
      <c r="S80" s="1" t="s">
        <v>27</v>
      </c>
      <c r="T80" s="1"/>
      <c r="U80" s="1"/>
    </row>
    <row r="81" spans="1:21" s="51" customFormat="1" x14ac:dyDescent="0.3">
      <c r="A81" s="2">
        <v>75</v>
      </c>
      <c r="B81" s="28" t="s">
        <v>179</v>
      </c>
      <c r="C81" s="1">
        <v>4</v>
      </c>
      <c r="D81" s="1">
        <v>51</v>
      </c>
      <c r="E81" s="1">
        <v>0</v>
      </c>
      <c r="F81" s="1">
        <v>3</v>
      </c>
      <c r="G81" s="1">
        <v>0</v>
      </c>
      <c r="H81" s="1">
        <v>1960</v>
      </c>
      <c r="I81" s="1">
        <v>2835</v>
      </c>
      <c r="J81" s="1">
        <v>2184.0100000000002</v>
      </c>
      <c r="K81" s="1">
        <v>1258.3</v>
      </c>
      <c r="L81" s="1">
        <v>734</v>
      </c>
      <c r="M81" s="1">
        <v>576.74</v>
      </c>
      <c r="N81" s="1">
        <v>243.3</v>
      </c>
      <c r="O81" s="1">
        <v>180.2</v>
      </c>
      <c r="P81" s="1" t="s">
        <v>48</v>
      </c>
      <c r="Q81" s="1" t="s">
        <v>25</v>
      </c>
      <c r="R81" s="1" t="s">
        <v>53</v>
      </c>
      <c r="S81" s="1" t="s">
        <v>27</v>
      </c>
      <c r="T81" s="1"/>
      <c r="U81" s="1"/>
    </row>
    <row r="82" spans="1:21" s="51" customFormat="1" x14ac:dyDescent="0.3">
      <c r="A82" s="2">
        <v>76</v>
      </c>
      <c r="B82" s="28" t="s">
        <v>180</v>
      </c>
      <c r="C82" s="1">
        <v>5</v>
      </c>
      <c r="D82" s="1">
        <v>70</v>
      </c>
      <c r="E82" s="1">
        <v>0</v>
      </c>
      <c r="F82" s="1">
        <v>4</v>
      </c>
      <c r="G82" s="1">
        <v>0</v>
      </c>
      <c r="H82" s="1">
        <v>1975</v>
      </c>
      <c r="I82" s="1">
        <v>4839</v>
      </c>
      <c r="J82" s="1">
        <v>3230.58</v>
      </c>
      <c r="K82" s="1">
        <v>3497</v>
      </c>
      <c r="L82" s="1">
        <v>862</v>
      </c>
      <c r="M82" s="1">
        <v>669</v>
      </c>
      <c r="N82" s="1">
        <v>661</v>
      </c>
      <c r="O82" s="1">
        <v>286</v>
      </c>
      <c r="P82" s="1" t="s">
        <v>31</v>
      </c>
      <c r="Q82" s="1" t="s">
        <v>25</v>
      </c>
      <c r="R82" s="1" t="s">
        <v>53</v>
      </c>
      <c r="S82" s="1" t="s">
        <v>27</v>
      </c>
      <c r="T82" s="1"/>
      <c r="U82" s="1"/>
    </row>
    <row r="83" spans="1:21" s="51" customFormat="1" ht="26.4" x14ac:dyDescent="0.3">
      <c r="A83" s="2">
        <v>77</v>
      </c>
      <c r="B83" s="28" t="s">
        <v>181</v>
      </c>
      <c r="C83" s="1">
        <v>14</v>
      </c>
      <c r="D83" s="1">
        <v>88</v>
      </c>
      <c r="E83" s="1">
        <v>0</v>
      </c>
      <c r="F83" s="1">
        <v>1</v>
      </c>
      <c r="G83" s="1">
        <v>2</v>
      </c>
      <c r="H83" s="1">
        <v>1977</v>
      </c>
      <c r="I83" s="1">
        <v>8367</v>
      </c>
      <c r="J83" s="1">
        <v>4572.8500000000004</v>
      </c>
      <c r="K83" s="1">
        <v>518.1</v>
      </c>
      <c r="L83" s="1">
        <v>1353</v>
      </c>
      <c r="M83" s="1">
        <v>348.42</v>
      </c>
      <c r="N83" s="1">
        <v>185</v>
      </c>
      <c r="O83" s="1">
        <v>420</v>
      </c>
      <c r="P83" s="1" t="s">
        <v>87</v>
      </c>
      <c r="Q83" s="1" t="s">
        <v>25</v>
      </c>
      <c r="R83" s="1" t="s">
        <v>53</v>
      </c>
      <c r="S83" s="1" t="s">
        <v>27</v>
      </c>
      <c r="T83" s="1"/>
      <c r="U83" s="1"/>
    </row>
    <row r="84" spans="1:21" s="51" customFormat="1" x14ac:dyDescent="0.3">
      <c r="A84" s="2">
        <v>78</v>
      </c>
      <c r="B84" s="28" t="s">
        <v>182</v>
      </c>
      <c r="C84" s="1">
        <v>4</v>
      </c>
      <c r="D84" s="1">
        <v>41</v>
      </c>
      <c r="E84" s="1">
        <v>0</v>
      </c>
      <c r="F84" s="1">
        <v>4</v>
      </c>
      <c r="G84" s="1">
        <v>0</v>
      </c>
      <c r="H84" s="1">
        <v>1958</v>
      </c>
      <c r="I84" s="1">
        <v>3421</v>
      </c>
      <c r="J84" s="1">
        <v>2514.38</v>
      </c>
      <c r="K84" s="1">
        <v>6486</v>
      </c>
      <c r="L84" s="1">
        <v>1516</v>
      </c>
      <c r="M84" s="1">
        <v>622.79999999999995</v>
      </c>
      <c r="N84" s="1">
        <v>881</v>
      </c>
      <c r="O84" s="1">
        <v>188</v>
      </c>
      <c r="P84" s="1" t="s">
        <v>31</v>
      </c>
      <c r="Q84" s="1" t="s">
        <v>25</v>
      </c>
      <c r="R84" s="1" t="s">
        <v>26</v>
      </c>
      <c r="S84" s="1" t="s">
        <v>27</v>
      </c>
      <c r="T84" s="1"/>
      <c r="U84" s="1"/>
    </row>
    <row r="85" spans="1:21" s="51" customFormat="1" x14ac:dyDescent="0.3">
      <c r="A85" s="2">
        <v>79</v>
      </c>
      <c r="B85" s="28" t="s">
        <v>183</v>
      </c>
      <c r="C85" s="1">
        <v>5</v>
      </c>
      <c r="D85" s="1">
        <v>70</v>
      </c>
      <c r="E85" s="1">
        <v>0</v>
      </c>
      <c r="F85" s="1">
        <v>4</v>
      </c>
      <c r="G85" s="1">
        <v>0</v>
      </c>
      <c r="H85" s="1">
        <v>1969</v>
      </c>
      <c r="I85" s="1">
        <v>4320</v>
      </c>
      <c r="J85" s="1">
        <v>3160.61</v>
      </c>
      <c r="K85" s="1">
        <v>2052</v>
      </c>
      <c r="L85" s="1">
        <v>976</v>
      </c>
      <c r="M85" s="1">
        <v>658</v>
      </c>
      <c r="N85" s="1">
        <v>649.6</v>
      </c>
      <c r="O85" s="1">
        <v>273</v>
      </c>
      <c r="P85" s="1" t="s">
        <v>31</v>
      </c>
      <c r="Q85" s="1" t="s">
        <v>25</v>
      </c>
      <c r="R85" s="1" t="s">
        <v>53</v>
      </c>
      <c r="S85" s="1" t="s">
        <v>27</v>
      </c>
      <c r="T85" s="1"/>
      <c r="U85" s="1"/>
    </row>
    <row r="86" spans="1:21" s="51" customFormat="1" x14ac:dyDescent="0.3">
      <c r="A86" s="2">
        <v>80</v>
      </c>
      <c r="B86" s="6" t="s">
        <v>184</v>
      </c>
      <c r="C86" s="1">
        <v>1</v>
      </c>
      <c r="D86" s="1">
        <v>3</v>
      </c>
      <c r="E86" s="1">
        <v>0</v>
      </c>
      <c r="F86" s="1">
        <v>1</v>
      </c>
      <c r="G86" s="1">
        <v>0</v>
      </c>
      <c r="H86" s="1">
        <v>1924</v>
      </c>
      <c r="I86" s="1">
        <v>146.30000000000001</v>
      </c>
      <c r="J86" s="1">
        <v>146.30000000000001</v>
      </c>
      <c r="K86" s="1">
        <v>0</v>
      </c>
      <c r="L86" s="1">
        <v>170</v>
      </c>
      <c r="M86" s="24">
        <v>56.66</v>
      </c>
      <c r="N86" s="1">
        <v>0</v>
      </c>
      <c r="O86" s="1">
        <v>0</v>
      </c>
      <c r="P86" s="1" t="s">
        <v>31</v>
      </c>
      <c r="Q86" s="1" t="s">
        <v>34</v>
      </c>
      <c r="R86" s="1" t="s">
        <v>26</v>
      </c>
      <c r="S86" s="1" t="s">
        <v>27</v>
      </c>
      <c r="T86" s="1"/>
      <c r="U86" s="1"/>
    </row>
    <row r="87" spans="1:21" s="51" customFormat="1" ht="26.4" x14ac:dyDescent="0.3">
      <c r="A87" s="2">
        <v>81</v>
      </c>
      <c r="B87" s="28" t="s">
        <v>185</v>
      </c>
      <c r="C87" s="1">
        <v>5</v>
      </c>
      <c r="D87" s="1">
        <v>28</v>
      </c>
      <c r="E87" s="1">
        <v>0</v>
      </c>
      <c r="F87" s="1">
        <v>2</v>
      </c>
      <c r="G87" s="1">
        <v>0</v>
      </c>
      <c r="H87" s="1">
        <v>1971</v>
      </c>
      <c r="I87" s="1">
        <v>1782</v>
      </c>
      <c r="J87" s="1">
        <v>1331.03</v>
      </c>
      <c r="K87" s="1">
        <v>1044.5999999999999</v>
      </c>
      <c r="L87" s="1">
        <v>509</v>
      </c>
      <c r="M87" s="1">
        <v>294.3</v>
      </c>
      <c r="N87" s="1">
        <v>288.3</v>
      </c>
      <c r="O87" s="1">
        <v>135</v>
      </c>
      <c r="P87" s="1" t="s">
        <v>57</v>
      </c>
      <c r="Q87" s="1" t="s">
        <v>25</v>
      </c>
      <c r="R87" s="1" t="s">
        <v>26</v>
      </c>
      <c r="S87" s="1" t="s">
        <v>27</v>
      </c>
      <c r="T87" s="1"/>
      <c r="U87" s="1"/>
    </row>
    <row r="88" spans="1:21" s="51" customFormat="1" x14ac:dyDescent="0.3">
      <c r="A88" s="2">
        <v>82</v>
      </c>
      <c r="B88" s="6" t="s">
        <v>186</v>
      </c>
      <c r="C88" s="1">
        <v>14</v>
      </c>
      <c r="D88" s="1">
        <v>64</v>
      </c>
      <c r="E88" s="1">
        <v>1</v>
      </c>
      <c r="F88" s="1">
        <v>1</v>
      </c>
      <c r="G88" s="1">
        <v>2</v>
      </c>
      <c r="H88" s="1">
        <v>1978</v>
      </c>
      <c r="I88" s="1">
        <v>6222</v>
      </c>
      <c r="J88" s="1">
        <v>4795.2299999999996</v>
      </c>
      <c r="K88" s="1">
        <v>326.10000000000002</v>
      </c>
      <c r="L88" s="1">
        <v>1353</v>
      </c>
      <c r="M88" s="1">
        <v>489.14</v>
      </c>
      <c r="N88" s="1">
        <v>1224.4000000000001</v>
      </c>
      <c r="O88" s="1">
        <v>330</v>
      </c>
      <c r="P88" s="1"/>
      <c r="Q88" s="1" t="s">
        <v>25</v>
      </c>
      <c r="R88" s="1" t="s">
        <v>53</v>
      </c>
      <c r="S88" s="1" t="s">
        <v>27</v>
      </c>
      <c r="T88" s="1"/>
      <c r="U88" s="1"/>
    </row>
    <row r="89" spans="1:21" s="51" customFormat="1" x14ac:dyDescent="0.3">
      <c r="A89" s="2">
        <v>83</v>
      </c>
      <c r="B89" s="25" t="s">
        <v>187</v>
      </c>
      <c r="C89" s="2">
        <v>2</v>
      </c>
      <c r="D89" s="2">
        <v>10</v>
      </c>
      <c r="E89" s="2">
        <v>0</v>
      </c>
      <c r="F89" s="2">
        <v>2</v>
      </c>
      <c r="G89" s="2">
        <v>0</v>
      </c>
      <c r="H89" s="2">
        <v>1936</v>
      </c>
      <c r="I89" s="2">
        <v>536.79999999999995</v>
      </c>
      <c r="J89" s="2">
        <v>494.8</v>
      </c>
      <c r="K89" s="2">
        <v>1033.1199999999999</v>
      </c>
      <c r="L89" s="2">
        <v>447</v>
      </c>
      <c r="M89" s="2">
        <v>265</v>
      </c>
      <c r="N89" s="2">
        <v>0</v>
      </c>
      <c r="O89" s="2">
        <v>40</v>
      </c>
      <c r="P89" s="2"/>
      <c r="Q89" s="2" t="s">
        <v>25</v>
      </c>
      <c r="R89" s="2" t="s">
        <v>26</v>
      </c>
      <c r="S89" s="2" t="s">
        <v>27</v>
      </c>
      <c r="T89" s="2"/>
      <c r="U89" s="2"/>
    </row>
    <row r="90" spans="1:21" s="51" customFormat="1" x14ac:dyDescent="0.3">
      <c r="A90" s="2">
        <v>84</v>
      </c>
      <c r="B90" s="25" t="s">
        <v>188</v>
      </c>
      <c r="C90" s="2">
        <v>2</v>
      </c>
      <c r="D90" s="2">
        <v>8</v>
      </c>
      <c r="E90" s="2">
        <v>0</v>
      </c>
      <c r="F90" s="2">
        <v>2</v>
      </c>
      <c r="G90" s="2">
        <v>0</v>
      </c>
      <c r="H90" s="2">
        <v>1955</v>
      </c>
      <c r="I90" s="2">
        <v>442</v>
      </c>
      <c r="J90" s="2">
        <v>399.74</v>
      </c>
      <c r="K90" s="2">
        <v>1003.59</v>
      </c>
      <c r="L90" s="2">
        <v>389</v>
      </c>
      <c r="M90" s="2">
        <v>198.75</v>
      </c>
      <c r="N90" s="2">
        <v>0</v>
      </c>
      <c r="O90" s="2">
        <v>0</v>
      </c>
      <c r="P90" s="2" t="s">
        <v>27</v>
      </c>
      <c r="Q90" s="2" t="s">
        <v>25</v>
      </c>
      <c r="R90" s="2" t="s">
        <v>26</v>
      </c>
      <c r="S90" s="2" t="s">
        <v>27</v>
      </c>
      <c r="T90" s="2"/>
      <c r="U90" s="2"/>
    </row>
    <row r="91" spans="1:21" s="51" customFormat="1" x14ac:dyDescent="0.3">
      <c r="A91" s="2">
        <v>85</v>
      </c>
      <c r="B91" s="6" t="s">
        <v>189</v>
      </c>
      <c r="C91" s="1">
        <v>1</v>
      </c>
      <c r="D91" s="1">
        <v>10</v>
      </c>
      <c r="E91" s="1">
        <v>0</v>
      </c>
      <c r="F91" s="1">
        <v>1</v>
      </c>
      <c r="G91" s="1">
        <v>0</v>
      </c>
      <c r="H91" s="1">
        <v>1917</v>
      </c>
      <c r="I91" s="1">
        <v>376.73</v>
      </c>
      <c r="J91" s="1">
        <v>376.73</v>
      </c>
      <c r="K91" s="1">
        <v>0</v>
      </c>
      <c r="L91" s="1">
        <v>474</v>
      </c>
      <c r="M91" s="24">
        <v>158</v>
      </c>
      <c r="N91" s="1">
        <v>0</v>
      </c>
      <c r="O91" s="1">
        <v>0</v>
      </c>
      <c r="P91" s="1"/>
      <c r="Q91" s="1" t="s">
        <v>29</v>
      </c>
      <c r="R91" s="1" t="s">
        <v>26</v>
      </c>
      <c r="S91" s="1" t="s">
        <v>27</v>
      </c>
      <c r="T91" s="1"/>
      <c r="U91" s="1"/>
    </row>
    <row r="92" spans="1:21" s="51" customFormat="1" x14ac:dyDescent="0.3">
      <c r="A92" s="2">
        <v>86</v>
      </c>
      <c r="B92" s="6" t="s">
        <v>190</v>
      </c>
      <c r="C92" s="1">
        <v>1</v>
      </c>
      <c r="D92" s="1">
        <v>3</v>
      </c>
      <c r="E92" s="1">
        <v>0</v>
      </c>
      <c r="F92" s="1">
        <v>1</v>
      </c>
      <c r="G92" s="1">
        <v>0</v>
      </c>
      <c r="H92" s="1">
        <v>1963</v>
      </c>
      <c r="I92" s="1">
        <v>138.5</v>
      </c>
      <c r="J92" s="1">
        <v>138.5</v>
      </c>
      <c r="K92" s="1">
        <v>0</v>
      </c>
      <c r="L92" s="1">
        <v>265</v>
      </c>
      <c r="M92" s="24">
        <v>88.33</v>
      </c>
      <c r="N92" s="1">
        <v>0</v>
      </c>
      <c r="O92" s="1">
        <v>0</v>
      </c>
      <c r="P92" s="1"/>
      <c r="Q92" s="1" t="s">
        <v>25</v>
      </c>
      <c r="R92" s="1" t="s">
        <v>26</v>
      </c>
      <c r="S92" s="1" t="s">
        <v>27</v>
      </c>
      <c r="T92" s="1"/>
      <c r="U92" s="1"/>
    </row>
    <row r="93" spans="1:21" s="51" customFormat="1" x14ac:dyDescent="0.3">
      <c r="A93" s="2">
        <v>87</v>
      </c>
      <c r="B93" s="6" t="s">
        <v>191</v>
      </c>
      <c r="C93" s="1">
        <v>1</v>
      </c>
      <c r="D93" s="1">
        <v>3</v>
      </c>
      <c r="E93" s="1">
        <v>0</v>
      </c>
      <c r="F93" s="1">
        <v>1</v>
      </c>
      <c r="G93" s="1">
        <v>0</v>
      </c>
      <c r="H93" s="1">
        <v>1917</v>
      </c>
      <c r="I93" s="1">
        <v>123.2</v>
      </c>
      <c r="J93" s="1">
        <v>123.2</v>
      </c>
      <c r="K93" s="1">
        <v>0</v>
      </c>
      <c r="L93" s="1">
        <v>197</v>
      </c>
      <c r="M93" s="24">
        <v>65.66</v>
      </c>
      <c r="N93" s="1">
        <v>0</v>
      </c>
      <c r="O93" s="1">
        <v>0</v>
      </c>
      <c r="P93" s="1"/>
      <c r="Q93" s="1" t="s">
        <v>29</v>
      </c>
      <c r="R93" s="1" t="s">
        <v>26</v>
      </c>
      <c r="S93" s="1" t="s">
        <v>27</v>
      </c>
      <c r="T93" s="1"/>
      <c r="U93" s="1"/>
    </row>
    <row r="94" spans="1:21" s="51" customFormat="1" x14ac:dyDescent="0.3">
      <c r="A94" s="2">
        <v>88</v>
      </c>
      <c r="B94" s="6" t="s">
        <v>192</v>
      </c>
      <c r="C94" s="1">
        <v>1</v>
      </c>
      <c r="D94" s="1">
        <v>3</v>
      </c>
      <c r="E94" s="1">
        <v>0</v>
      </c>
      <c r="F94" s="1">
        <v>1</v>
      </c>
      <c r="G94" s="1">
        <v>0</v>
      </c>
      <c r="H94" s="1">
        <v>1917</v>
      </c>
      <c r="I94" s="1">
        <v>113.6</v>
      </c>
      <c r="J94" s="1">
        <v>113.6</v>
      </c>
      <c r="K94" s="1">
        <v>0</v>
      </c>
      <c r="L94" s="1">
        <v>157</v>
      </c>
      <c r="M94" s="24">
        <v>52.33</v>
      </c>
      <c r="N94" s="1">
        <v>0</v>
      </c>
      <c r="O94" s="1">
        <v>0</v>
      </c>
      <c r="P94" s="1"/>
      <c r="Q94" s="1" t="s">
        <v>25</v>
      </c>
      <c r="R94" s="1" t="s">
        <v>26</v>
      </c>
      <c r="S94" s="1" t="s">
        <v>27</v>
      </c>
      <c r="T94" s="1"/>
      <c r="U94" s="1"/>
    </row>
    <row r="95" spans="1:21" s="51" customFormat="1" x14ac:dyDescent="0.3">
      <c r="A95" s="2">
        <v>89</v>
      </c>
      <c r="B95" s="25" t="s">
        <v>193</v>
      </c>
      <c r="C95" s="2">
        <v>2</v>
      </c>
      <c r="D95" s="2">
        <v>8</v>
      </c>
      <c r="E95" s="2">
        <v>0</v>
      </c>
      <c r="F95" s="2">
        <v>1</v>
      </c>
      <c r="G95" s="2">
        <v>0</v>
      </c>
      <c r="H95" s="2">
        <v>1961</v>
      </c>
      <c r="I95" s="2">
        <v>292</v>
      </c>
      <c r="J95" s="2">
        <v>269.5</v>
      </c>
      <c r="K95" s="2">
        <v>351.23</v>
      </c>
      <c r="L95" s="2">
        <v>228</v>
      </c>
      <c r="M95" s="2">
        <v>74.5</v>
      </c>
      <c r="N95" s="2">
        <v>0</v>
      </c>
      <c r="O95" s="2">
        <v>23</v>
      </c>
      <c r="P95" s="2"/>
      <c r="Q95" s="2" t="s">
        <v>25</v>
      </c>
      <c r="R95" s="2" t="s">
        <v>26</v>
      </c>
      <c r="S95" s="2" t="s">
        <v>27</v>
      </c>
      <c r="T95" s="2"/>
      <c r="U95" s="2"/>
    </row>
    <row r="96" spans="1:21" s="51" customFormat="1" x14ac:dyDescent="0.3">
      <c r="A96" s="2">
        <v>90</v>
      </c>
      <c r="B96" s="25" t="s">
        <v>194</v>
      </c>
      <c r="C96" s="2">
        <v>2</v>
      </c>
      <c r="D96" s="2">
        <v>4</v>
      </c>
      <c r="E96" s="2">
        <v>0</v>
      </c>
      <c r="F96" s="2">
        <v>1</v>
      </c>
      <c r="G96" s="2">
        <v>0</v>
      </c>
      <c r="H96" s="2">
        <v>1963</v>
      </c>
      <c r="I96" s="2">
        <v>268</v>
      </c>
      <c r="J96" s="2">
        <v>196.5</v>
      </c>
      <c r="K96" s="2">
        <v>2633.37</v>
      </c>
      <c r="L96" s="2">
        <v>154</v>
      </c>
      <c r="M96" s="2">
        <v>98.25</v>
      </c>
      <c r="N96" s="2">
        <v>0</v>
      </c>
      <c r="O96" s="2">
        <v>12</v>
      </c>
      <c r="P96" s="2"/>
      <c r="Q96" s="2" t="s">
        <v>25</v>
      </c>
      <c r="R96" s="2" t="s">
        <v>26</v>
      </c>
      <c r="S96" s="2" t="s">
        <v>27</v>
      </c>
      <c r="T96" s="2"/>
      <c r="U96" s="2"/>
    </row>
    <row r="97" spans="1:21" s="51" customFormat="1" x14ac:dyDescent="0.3">
      <c r="A97" s="2">
        <v>91</v>
      </c>
      <c r="B97" s="29" t="s">
        <v>195</v>
      </c>
      <c r="C97" s="30">
        <v>10</v>
      </c>
      <c r="D97" s="30">
        <v>206</v>
      </c>
      <c r="E97" s="5"/>
      <c r="F97" s="30">
        <v>6</v>
      </c>
      <c r="G97" s="5">
        <v>6</v>
      </c>
      <c r="H97" s="30">
        <v>2009</v>
      </c>
      <c r="I97" s="30">
        <v>15728.68</v>
      </c>
      <c r="J97" s="30">
        <v>12117</v>
      </c>
      <c r="K97" s="30">
        <v>5460</v>
      </c>
      <c r="L97" s="30">
        <v>1524.2</v>
      </c>
      <c r="M97" s="5">
        <v>0</v>
      </c>
      <c r="N97" s="5">
        <v>1524</v>
      </c>
      <c r="O97" s="5"/>
      <c r="P97" s="5"/>
      <c r="Q97" s="30" t="s">
        <v>100</v>
      </c>
      <c r="R97" s="30" t="s">
        <v>196</v>
      </c>
      <c r="S97" s="5"/>
      <c r="T97" s="5"/>
      <c r="U97" s="5"/>
    </row>
    <row r="98" spans="1:21" s="51" customFormat="1" x14ac:dyDescent="0.3">
      <c r="A98" s="2">
        <v>92</v>
      </c>
      <c r="B98" s="28" t="s">
        <v>197</v>
      </c>
      <c r="C98" s="1">
        <v>3</v>
      </c>
      <c r="D98" s="1">
        <v>15</v>
      </c>
      <c r="E98" s="1">
        <v>1</v>
      </c>
      <c r="F98" s="1">
        <v>2</v>
      </c>
      <c r="G98" s="1">
        <v>0</v>
      </c>
      <c r="H98" s="1">
        <v>1951</v>
      </c>
      <c r="I98" s="1">
        <v>1485</v>
      </c>
      <c r="J98" s="1">
        <v>919.29</v>
      </c>
      <c r="K98" s="1">
        <v>934.51</v>
      </c>
      <c r="L98" s="1">
        <v>644</v>
      </c>
      <c r="M98" s="1">
        <v>373.33</v>
      </c>
      <c r="N98" s="1">
        <v>350</v>
      </c>
      <c r="O98" s="1">
        <v>48</v>
      </c>
      <c r="P98" s="1" t="s">
        <v>56</v>
      </c>
      <c r="Q98" s="1" t="s">
        <v>25</v>
      </c>
      <c r="R98" s="1" t="s">
        <v>26</v>
      </c>
      <c r="S98" s="1" t="s">
        <v>27</v>
      </c>
      <c r="T98" s="1"/>
      <c r="U98" s="1"/>
    </row>
    <row r="99" spans="1:21" s="51" customFormat="1" x14ac:dyDescent="0.3">
      <c r="A99" s="2">
        <v>93</v>
      </c>
      <c r="B99" s="6" t="s">
        <v>198</v>
      </c>
      <c r="C99" s="1">
        <v>1</v>
      </c>
      <c r="D99" s="1">
        <v>6</v>
      </c>
      <c r="E99" s="1">
        <v>0</v>
      </c>
      <c r="F99" s="1">
        <v>1</v>
      </c>
      <c r="G99" s="1">
        <v>0</v>
      </c>
      <c r="H99" s="1">
        <v>1914</v>
      </c>
      <c r="I99" s="1">
        <v>226.1</v>
      </c>
      <c r="J99" s="1">
        <v>226.1</v>
      </c>
      <c r="K99" s="1">
        <v>0</v>
      </c>
      <c r="L99" s="1">
        <v>317</v>
      </c>
      <c r="M99" s="24">
        <v>105.66</v>
      </c>
      <c r="N99" s="1">
        <v>0</v>
      </c>
      <c r="O99" s="1">
        <v>0</v>
      </c>
      <c r="P99" s="1" t="s">
        <v>27</v>
      </c>
      <c r="Q99" s="1" t="s">
        <v>33</v>
      </c>
      <c r="R99" s="1" t="s">
        <v>26</v>
      </c>
      <c r="S99" s="1" t="s">
        <v>27</v>
      </c>
      <c r="T99" s="1"/>
      <c r="U99" s="1"/>
    </row>
    <row r="100" spans="1:21" s="51" customFormat="1" x14ac:dyDescent="0.3">
      <c r="A100" s="2">
        <v>94</v>
      </c>
      <c r="B100" s="6" t="s">
        <v>199</v>
      </c>
      <c r="C100" s="1">
        <v>5</v>
      </c>
      <c r="D100" s="1">
        <v>70</v>
      </c>
      <c r="E100" s="1">
        <v>0</v>
      </c>
      <c r="F100" s="1">
        <v>4</v>
      </c>
      <c r="G100" s="1">
        <v>0</v>
      </c>
      <c r="H100" s="1">
        <v>1975</v>
      </c>
      <c r="I100" s="1">
        <v>4100</v>
      </c>
      <c r="J100" s="1">
        <v>3214.39</v>
      </c>
      <c r="K100" s="1">
        <v>4018.51</v>
      </c>
      <c r="L100" s="1">
        <v>938</v>
      </c>
      <c r="M100" s="1">
        <v>662</v>
      </c>
      <c r="N100" s="1">
        <v>650.29999999999995</v>
      </c>
      <c r="O100" s="1">
        <v>245</v>
      </c>
      <c r="P100" s="1" t="s">
        <v>55</v>
      </c>
      <c r="Q100" s="1" t="s">
        <v>25</v>
      </c>
      <c r="R100" s="1" t="s">
        <v>53</v>
      </c>
      <c r="S100" s="1" t="s">
        <v>27</v>
      </c>
      <c r="T100" s="1"/>
      <c r="U100" s="1"/>
    </row>
    <row r="101" spans="1:21" s="51" customFormat="1" x14ac:dyDescent="0.3">
      <c r="A101" s="2">
        <v>95</v>
      </c>
      <c r="B101" s="25" t="s">
        <v>200</v>
      </c>
      <c r="C101" s="2">
        <v>1</v>
      </c>
      <c r="D101" s="2">
        <v>4</v>
      </c>
      <c r="E101" s="2">
        <v>0</v>
      </c>
      <c r="F101" s="2">
        <v>1</v>
      </c>
      <c r="G101" s="2">
        <v>0</v>
      </c>
      <c r="H101" s="2">
        <v>1959</v>
      </c>
      <c r="I101" s="2">
        <v>169.5</v>
      </c>
      <c r="J101" s="2">
        <v>169.5</v>
      </c>
      <c r="K101" s="2">
        <v>0</v>
      </c>
      <c r="L101" s="2">
        <v>257</v>
      </c>
      <c r="M101" s="26">
        <v>85.66</v>
      </c>
      <c r="N101" s="2">
        <v>0</v>
      </c>
      <c r="O101" s="2">
        <v>0</v>
      </c>
      <c r="P101" s="2" t="s">
        <v>27</v>
      </c>
      <c r="Q101" s="2" t="s">
        <v>25</v>
      </c>
      <c r="R101" s="2" t="s">
        <v>30</v>
      </c>
      <c r="S101" s="2" t="s">
        <v>27</v>
      </c>
      <c r="T101" s="2"/>
      <c r="U101" s="2"/>
    </row>
    <row r="102" spans="1:21" s="51" customFormat="1" x14ac:dyDescent="0.3">
      <c r="A102" s="2">
        <v>96</v>
      </c>
      <c r="B102" s="6" t="s">
        <v>201</v>
      </c>
      <c r="C102" s="1">
        <v>5</v>
      </c>
      <c r="D102" s="1">
        <v>60</v>
      </c>
      <c r="E102" s="1">
        <v>0</v>
      </c>
      <c r="F102" s="1">
        <v>4</v>
      </c>
      <c r="G102" s="1">
        <v>0</v>
      </c>
      <c r="H102" s="1">
        <v>1992</v>
      </c>
      <c r="I102" s="1">
        <v>3565</v>
      </c>
      <c r="J102" s="1">
        <v>3223.59</v>
      </c>
      <c r="K102" s="1">
        <v>2945.24</v>
      </c>
      <c r="L102" s="1">
        <v>1197</v>
      </c>
      <c r="M102" s="1">
        <v>613</v>
      </c>
      <c r="N102" s="1">
        <v>604</v>
      </c>
      <c r="O102" s="1">
        <v>245</v>
      </c>
      <c r="P102" s="1" t="s">
        <v>64</v>
      </c>
      <c r="Q102" s="1" t="s">
        <v>25</v>
      </c>
      <c r="R102" s="1" t="s">
        <v>53</v>
      </c>
      <c r="S102" s="1" t="s">
        <v>27</v>
      </c>
      <c r="T102" s="1"/>
      <c r="U102" s="1"/>
    </row>
    <row r="103" spans="1:21" s="51" customFormat="1" x14ac:dyDescent="0.3">
      <c r="A103" s="2">
        <v>97</v>
      </c>
      <c r="B103" s="6" t="s">
        <v>202</v>
      </c>
      <c r="C103" s="1">
        <v>2</v>
      </c>
      <c r="D103" s="1">
        <v>8</v>
      </c>
      <c r="E103" s="1">
        <v>0</v>
      </c>
      <c r="F103" s="1">
        <v>1</v>
      </c>
      <c r="G103" s="1">
        <v>0</v>
      </c>
      <c r="H103" s="1">
        <v>1971</v>
      </c>
      <c r="I103" s="1">
        <v>500</v>
      </c>
      <c r="J103" s="1">
        <v>372.95</v>
      </c>
      <c r="K103" s="1">
        <v>2352.06</v>
      </c>
      <c r="L103" s="1">
        <v>314</v>
      </c>
      <c r="M103" s="1">
        <v>185.05</v>
      </c>
      <c r="N103" s="1">
        <v>0</v>
      </c>
      <c r="O103" s="1">
        <v>12</v>
      </c>
      <c r="P103" s="1" t="s">
        <v>24</v>
      </c>
      <c r="Q103" s="1" t="s">
        <v>25</v>
      </c>
      <c r="R103" s="1" t="s">
        <v>26</v>
      </c>
      <c r="S103" s="1" t="s">
        <v>27</v>
      </c>
      <c r="T103" s="1"/>
      <c r="U103" s="1"/>
    </row>
    <row r="104" spans="1:21" s="51" customFormat="1" x14ac:dyDescent="0.3">
      <c r="A104" s="2">
        <v>98</v>
      </c>
      <c r="B104" s="6" t="s">
        <v>203</v>
      </c>
      <c r="C104" s="1">
        <v>5</v>
      </c>
      <c r="D104" s="1">
        <v>70</v>
      </c>
      <c r="E104" s="1">
        <v>0</v>
      </c>
      <c r="F104" s="1">
        <v>4</v>
      </c>
      <c r="G104" s="1">
        <v>0</v>
      </c>
      <c r="H104" s="1">
        <v>1969</v>
      </c>
      <c r="I104" s="1">
        <v>4395</v>
      </c>
      <c r="J104" s="1">
        <v>3421.61</v>
      </c>
      <c r="K104" s="1">
        <v>2067.98</v>
      </c>
      <c r="L104" s="1">
        <v>960</v>
      </c>
      <c r="M104" s="1">
        <v>0</v>
      </c>
      <c r="N104" s="1">
        <v>711</v>
      </c>
      <c r="O104" s="1">
        <v>280</v>
      </c>
      <c r="P104" s="1" t="s">
        <v>63</v>
      </c>
      <c r="Q104" s="1" t="s">
        <v>25</v>
      </c>
      <c r="R104" s="1" t="s">
        <v>53</v>
      </c>
      <c r="S104" s="1" t="s">
        <v>27</v>
      </c>
      <c r="T104" s="1"/>
      <c r="U104" s="1"/>
    </row>
    <row r="105" spans="1:21" s="51" customFormat="1" x14ac:dyDescent="0.3">
      <c r="A105" s="2">
        <v>99</v>
      </c>
      <c r="B105" s="6" t="s">
        <v>204</v>
      </c>
      <c r="C105" s="1">
        <v>2</v>
      </c>
      <c r="D105" s="1">
        <v>8</v>
      </c>
      <c r="E105" s="1">
        <v>0</v>
      </c>
      <c r="F105" s="1">
        <v>1</v>
      </c>
      <c r="G105" s="1">
        <v>0</v>
      </c>
      <c r="H105" s="1">
        <v>1965</v>
      </c>
      <c r="I105" s="1">
        <v>392</v>
      </c>
      <c r="J105" s="1">
        <v>371.38</v>
      </c>
      <c r="K105" s="1">
        <v>2052.85</v>
      </c>
      <c r="L105" s="1">
        <v>308</v>
      </c>
      <c r="M105" s="1">
        <v>185.15</v>
      </c>
      <c r="N105" s="1">
        <v>0</v>
      </c>
      <c r="O105" s="1">
        <v>26</v>
      </c>
      <c r="P105" s="1"/>
      <c r="Q105" s="1" t="s">
        <v>25</v>
      </c>
      <c r="R105" s="1" t="s">
        <v>26</v>
      </c>
      <c r="S105" s="1" t="s">
        <v>27</v>
      </c>
      <c r="T105" s="1"/>
      <c r="U105" s="1"/>
    </row>
    <row r="106" spans="1:21" s="51" customFormat="1" x14ac:dyDescent="0.3">
      <c r="A106" s="2">
        <v>100</v>
      </c>
      <c r="B106" s="6" t="s">
        <v>205</v>
      </c>
      <c r="C106" s="1">
        <v>5</v>
      </c>
      <c r="D106" s="1">
        <v>70</v>
      </c>
      <c r="E106" s="1">
        <v>0</v>
      </c>
      <c r="F106" s="1">
        <v>4</v>
      </c>
      <c r="G106" s="1">
        <v>0</v>
      </c>
      <c r="H106" s="1">
        <v>1968</v>
      </c>
      <c r="I106" s="1">
        <v>4358</v>
      </c>
      <c r="J106" s="1">
        <v>3370.86</v>
      </c>
      <c r="K106" s="1">
        <v>5187.68</v>
      </c>
      <c r="L106" s="1">
        <v>955</v>
      </c>
      <c r="M106" s="1">
        <v>720</v>
      </c>
      <c r="N106" s="1">
        <v>711.8</v>
      </c>
      <c r="O106" s="1">
        <v>277</v>
      </c>
      <c r="P106" s="1" t="s">
        <v>63</v>
      </c>
      <c r="Q106" s="1" t="s">
        <v>25</v>
      </c>
      <c r="R106" s="1" t="s">
        <v>53</v>
      </c>
      <c r="S106" s="1" t="s">
        <v>27</v>
      </c>
      <c r="T106" s="1"/>
      <c r="U106" s="1"/>
    </row>
    <row r="107" spans="1:21" s="51" customFormat="1" x14ac:dyDescent="0.3">
      <c r="A107" s="2">
        <v>101</v>
      </c>
      <c r="B107" s="6" t="s">
        <v>206</v>
      </c>
      <c r="C107" s="1">
        <v>2</v>
      </c>
      <c r="D107" s="1">
        <v>8</v>
      </c>
      <c r="E107" s="1">
        <v>0</v>
      </c>
      <c r="F107" s="1">
        <v>1</v>
      </c>
      <c r="G107" s="1">
        <v>0</v>
      </c>
      <c r="H107" s="1">
        <v>1964</v>
      </c>
      <c r="I107" s="1">
        <v>401</v>
      </c>
      <c r="J107" s="1">
        <v>375.3</v>
      </c>
      <c r="K107" s="1">
        <v>1816.41</v>
      </c>
      <c r="L107" s="1">
        <v>309</v>
      </c>
      <c r="M107" s="1">
        <v>186.2</v>
      </c>
      <c r="N107" s="1">
        <v>0</v>
      </c>
      <c r="O107" s="1">
        <v>12</v>
      </c>
      <c r="P107" s="1" t="s">
        <v>45</v>
      </c>
      <c r="Q107" s="1" t="s">
        <v>25</v>
      </c>
      <c r="R107" s="1" t="s">
        <v>26</v>
      </c>
      <c r="S107" s="1" t="s">
        <v>27</v>
      </c>
      <c r="T107" s="1"/>
      <c r="U107" s="1"/>
    </row>
    <row r="108" spans="1:21" s="51" customFormat="1" x14ac:dyDescent="0.3">
      <c r="A108" s="2">
        <v>102</v>
      </c>
      <c r="B108" s="6" t="s">
        <v>207</v>
      </c>
      <c r="C108" s="1">
        <v>2</v>
      </c>
      <c r="D108" s="1">
        <v>8</v>
      </c>
      <c r="E108" s="1">
        <v>0</v>
      </c>
      <c r="F108" s="1">
        <v>1</v>
      </c>
      <c r="G108" s="1">
        <v>0</v>
      </c>
      <c r="H108" s="1">
        <v>1963</v>
      </c>
      <c r="I108" s="1">
        <v>402</v>
      </c>
      <c r="J108" s="1">
        <v>375.23</v>
      </c>
      <c r="K108" s="1">
        <v>1917.24</v>
      </c>
      <c r="L108" s="1">
        <v>308</v>
      </c>
      <c r="M108" s="1">
        <v>186.65</v>
      </c>
      <c r="N108" s="1">
        <v>0</v>
      </c>
      <c r="O108" s="1">
        <v>12</v>
      </c>
      <c r="P108" s="1" t="s">
        <v>45</v>
      </c>
      <c r="Q108" s="1" t="s">
        <v>25</v>
      </c>
      <c r="R108" s="1" t="s">
        <v>26</v>
      </c>
      <c r="S108" s="1" t="s">
        <v>27</v>
      </c>
      <c r="T108" s="1"/>
      <c r="U108" s="1"/>
    </row>
    <row r="109" spans="1:21" s="51" customFormat="1" x14ac:dyDescent="0.3">
      <c r="A109" s="2">
        <v>103</v>
      </c>
      <c r="B109" s="25" t="s">
        <v>208</v>
      </c>
      <c r="C109" s="2">
        <v>1</v>
      </c>
      <c r="D109" s="2">
        <v>7</v>
      </c>
      <c r="E109" s="2">
        <v>0</v>
      </c>
      <c r="F109" s="2">
        <v>1</v>
      </c>
      <c r="G109" s="2">
        <v>0</v>
      </c>
      <c r="H109" s="2">
        <v>1950</v>
      </c>
      <c r="I109" s="2">
        <v>391.9</v>
      </c>
      <c r="J109" s="2">
        <v>391.9</v>
      </c>
      <c r="K109" s="2">
        <v>0</v>
      </c>
      <c r="L109" s="2">
        <v>623</v>
      </c>
      <c r="M109" s="26">
        <v>207.66</v>
      </c>
      <c r="N109" s="2">
        <v>0</v>
      </c>
      <c r="O109" s="2">
        <v>0</v>
      </c>
      <c r="P109" s="2" t="s">
        <v>31</v>
      </c>
      <c r="Q109" s="2" t="s">
        <v>25</v>
      </c>
      <c r="R109" s="2" t="s">
        <v>26</v>
      </c>
      <c r="S109" s="2" t="s">
        <v>27</v>
      </c>
      <c r="T109" s="2"/>
      <c r="U109" s="2"/>
    </row>
    <row r="110" spans="1:21" s="51" customFormat="1" x14ac:dyDescent="0.3">
      <c r="A110" s="2">
        <v>104</v>
      </c>
      <c r="B110" s="6" t="s">
        <v>209</v>
      </c>
      <c r="C110" s="1">
        <v>2</v>
      </c>
      <c r="D110" s="1">
        <v>8</v>
      </c>
      <c r="E110" s="1">
        <v>0</v>
      </c>
      <c r="F110" s="1">
        <v>1</v>
      </c>
      <c r="G110" s="1">
        <v>0</v>
      </c>
      <c r="H110" s="1">
        <v>1961</v>
      </c>
      <c r="I110" s="1">
        <v>394</v>
      </c>
      <c r="J110" s="1">
        <v>370.06</v>
      </c>
      <c r="K110" s="1">
        <v>2147.48</v>
      </c>
      <c r="L110" s="1">
        <v>305</v>
      </c>
      <c r="M110" s="1">
        <v>184</v>
      </c>
      <c r="N110" s="1">
        <v>0</v>
      </c>
      <c r="O110" s="1">
        <v>23</v>
      </c>
      <c r="P110" s="1" t="s">
        <v>45</v>
      </c>
      <c r="Q110" s="1" t="s">
        <v>25</v>
      </c>
      <c r="R110" s="1" t="s">
        <v>26</v>
      </c>
      <c r="S110" s="1" t="s">
        <v>27</v>
      </c>
      <c r="T110" s="1"/>
      <c r="U110" s="1"/>
    </row>
    <row r="111" spans="1:21" s="51" customFormat="1" x14ac:dyDescent="0.3">
      <c r="A111" s="2">
        <v>105</v>
      </c>
      <c r="B111" s="6" t="s">
        <v>210</v>
      </c>
      <c r="C111" s="1">
        <v>2</v>
      </c>
      <c r="D111" s="1">
        <v>8</v>
      </c>
      <c r="E111" s="1">
        <v>0</v>
      </c>
      <c r="F111" s="1">
        <v>1</v>
      </c>
      <c r="G111" s="1">
        <v>0</v>
      </c>
      <c r="H111" s="1">
        <v>1960</v>
      </c>
      <c r="I111" s="1">
        <v>290</v>
      </c>
      <c r="J111" s="1">
        <v>269.5</v>
      </c>
      <c r="K111" s="1">
        <v>3159.94</v>
      </c>
      <c r="L111" s="1">
        <v>218</v>
      </c>
      <c r="M111" s="1">
        <v>134.75</v>
      </c>
      <c r="N111" s="1">
        <v>0</v>
      </c>
      <c r="O111" s="1">
        <v>12</v>
      </c>
      <c r="P111" s="1" t="s">
        <v>24</v>
      </c>
      <c r="Q111" s="1" t="s">
        <v>25</v>
      </c>
      <c r="R111" s="1" t="s">
        <v>26</v>
      </c>
      <c r="S111" s="1" t="s">
        <v>27</v>
      </c>
      <c r="T111" s="1"/>
      <c r="U111" s="1"/>
    </row>
    <row r="112" spans="1:21" s="51" customFormat="1" x14ac:dyDescent="0.3">
      <c r="A112" s="2">
        <v>106</v>
      </c>
      <c r="B112" s="6" t="s">
        <v>211</v>
      </c>
      <c r="C112" s="1">
        <v>2</v>
      </c>
      <c r="D112" s="1">
        <v>8</v>
      </c>
      <c r="E112" s="1">
        <v>0</v>
      </c>
      <c r="F112" s="1">
        <v>1</v>
      </c>
      <c r="G112" s="1">
        <v>0</v>
      </c>
      <c r="H112" s="1">
        <v>1961</v>
      </c>
      <c r="I112" s="1">
        <v>397</v>
      </c>
      <c r="J112" s="1">
        <v>371.37</v>
      </c>
      <c r="K112" s="1">
        <v>1540.28</v>
      </c>
      <c r="L112" s="1">
        <v>305</v>
      </c>
      <c r="M112" s="1">
        <v>185.7</v>
      </c>
      <c r="N112" s="1">
        <v>0</v>
      </c>
      <c r="O112" s="1">
        <v>12</v>
      </c>
      <c r="P112" s="1" t="s">
        <v>45</v>
      </c>
      <c r="Q112" s="1" t="s">
        <v>25</v>
      </c>
      <c r="R112" s="1" t="s">
        <v>26</v>
      </c>
      <c r="S112" s="1" t="s">
        <v>27</v>
      </c>
      <c r="T112" s="1"/>
      <c r="U112" s="1"/>
    </row>
    <row r="113" spans="1:21" s="51" customFormat="1" x14ac:dyDescent="0.3">
      <c r="A113" s="2">
        <v>107</v>
      </c>
      <c r="B113" s="6" t="s">
        <v>212</v>
      </c>
      <c r="C113" s="1">
        <v>2</v>
      </c>
      <c r="D113" s="1">
        <v>29</v>
      </c>
      <c r="E113" s="1">
        <v>0</v>
      </c>
      <c r="F113" s="1">
        <v>3</v>
      </c>
      <c r="G113" s="1">
        <v>0</v>
      </c>
      <c r="H113" s="1">
        <v>1932</v>
      </c>
      <c r="I113" s="1">
        <v>1153</v>
      </c>
      <c r="J113" s="1">
        <v>892.21</v>
      </c>
      <c r="K113" s="1">
        <v>2324.67</v>
      </c>
      <c r="L113" s="1">
        <v>951</v>
      </c>
      <c r="M113" s="1">
        <v>446.1</v>
      </c>
      <c r="N113" s="1">
        <v>0</v>
      </c>
      <c r="O113" s="1">
        <v>12</v>
      </c>
      <c r="P113" s="1" t="s">
        <v>44</v>
      </c>
      <c r="Q113" s="1" t="s">
        <v>43</v>
      </c>
      <c r="R113" s="1" t="s">
        <v>26</v>
      </c>
      <c r="S113" s="1" t="s">
        <v>27</v>
      </c>
      <c r="T113" s="1"/>
      <c r="U113" s="1"/>
    </row>
    <row r="114" spans="1:21" s="51" customFormat="1" x14ac:dyDescent="0.3">
      <c r="A114" s="2">
        <v>108</v>
      </c>
      <c r="B114" s="6" t="s">
        <v>213</v>
      </c>
      <c r="C114" s="1">
        <v>3</v>
      </c>
      <c r="D114" s="1">
        <v>24</v>
      </c>
      <c r="E114" s="1">
        <v>0</v>
      </c>
      <c r="F114" s="1">
        <v>4</v>
      </c>
      <c r="G114" s="1">
        <v>0</v>
      </c>
      <c r="H114" s="1">
        <v>1932</v>
      </c>
      <c r="I114" s="1">
        <v>1375</v>
      </c>
      <c r="J114" s="1">
        <v>1259.5</v>
      </c>
      <c r="K114" s="1">
        <v>7792.17</v>
      </c>
      <c r="L114" s="1">
        <v>723</v>
      </c>
      <c r="M114" s="1">
        <v>420</v>
      </c>
      <c r="N114" s="1">
        <v>0</v>
      </c>
      <c r="O114" s="1">
        <v>75</v>
      </c>
      <c r="P114" s="1" t="s">
        <v>27</v>
      </c>
      <c r="Q114" s="1" t="s">
        <v>25</v>
      </c>
      <c r="R114" s="1" t="s">
        <v>26</v>
      </c>
      <c r="S114" s="1" t="s">
        <v>27</v>
      </c>
      <c r="T114" s="1"/>
      <c r="U114" s="1"/>
    </row>
    <row r="115" spans="1:21" s="51" customFormat="1" x14ac:dyDescent="0.3">
      <c r="A115" s="2">
        <v>109</v>
      </c>
      <c r="B115" s="6" t="s">
        <v>214</v>
      </c>
      <c r="C115" s="1">
        <v>2</v>
      </c>
      <c r="D115" s="1">
        <v>3</v>
      </c>
      <c r="E115" s="1">
        <v>0</v>
      </c>
      <c r="F115" s="1">
        <v>1</v>
      </c>
      <c r="G115" s="1">
        <v>0</v>
      </c>
      <c r="H115" s="1">
        <v>1917</v>
      </c>
      <c r="I115" s="1">
        <v>168</v>
      </c>
      <c r="J115" s="1">
        <v>146.4</v>
      </c>
      <c r="K115" s="1">
        <v>2399.3000000000002</v>
      </c>
      <c r="L115" s="1">
        <v>257</v>
      </c>
      <c r="M115" s="1">
        <v>83.75</v>
      </c>
      <c r="N115" s="1">
        <v>0</v>
      </c>
      <c r="O115" s="1">
        <v>12</v>
      </c>
      <c r="P115" s="1" t="s">
        <v>27</v>
      </c>
      <c r="Q115" s="1" t="s">
        <v>34</v>
      </c>
      <c r="R115" s="1" t="s">
        <v>36</v>
      </c>
      <c r="S115" s="1" t="s">
        <v>27</v>
      </c>
      <c r="T115" s="1"/>
      <c r="U115" s="1"/>
    </row>
    <row r="116" spans="1:21" s="51" customFormat="1" x14ac:dyDescent="0.3">
      <c r="A116" s="2">
        <v>110</v>
      </c>
      <c r="B116" s="6" t="s">
        <v>215</v>
      </c>
      <c r="C116" s="1">
        <v>5</v>
      </c>
      <c r="D116" s="1">
        <v>50</v>
      </c>
      <c r="E116" s="1">
        <v>0</v>
      </c>
      <c r="F116" s="1">
        <v>4</v>
      </c>
      <c r="G116" s="1">
        <v>0</v>
      </c>
      <c r="H116" s="1">
        <v>1988</v>
      </c>
      <c r="I116" s="1">
        <v>3770</v>
      </c>
      <c r="J116" s="1">
        <v>2911.7</v>
      </c>
      <c r="K116" s="1">
        <v>1489.83</v>
      </c>
      <c r="L116" s="1">
        <v>848</v>
      </c>
      <c r="M116" s="1">
        <v>211</v>
      </c>
      <c r="N116" s="1">
        <v>203</v>
      </c>
      <c r="O116" s="1">
        <v>245</v>
      </c>
      <c r="P116" s="1" t="s">
        <v>55</v>
      </c>
      <c r="Q116" s="1" t="s">
        <v>25</v>
      </c>
      <c r="R116" s="1" t="s">
        <v>53</v>
      </c>
      <c r="S116" s="1" t="s">
        <v>27</v>
      </c>
      <c r="T116" s="1"/>
      <c r="U116" s="1"/>
    </row>
    <row r="117" spans="1:21" s="51" customFormat="1" x14ac:dyDescent="0.3">
      <c r="A117" s="2">
        <v>111</v>
      </c>
      <c r="B117" s="25" t="s">
        <v>216</v>
      </c>
      <c r="C117" s="2">
        <v>1</v>
      </c>
      <c r="D117" s="2">
        <v>5</v>
      </c>
      <c r="E117" s="2">
        <v>0</v>
      </c>
      <c r="F117" s="2">
        <v>1</v>
      </c>
      <c r="G117" s="2">
        <v>0</v>
      </c>
      <c r="H117" s="2">
        <v>1958</v>
      </c>
      <c r="I117" s="2">
        <v>170.8</v>
      </c>
      <c r="J117" s="2">
        <v>170.8</v>
      </c>
      <c r="K117" s="2">
        <v>0</v>
      </c>
      <c r="L117" s="2">
        <v>188</v>
      </c>
      <c r="M117" s="26">
        <v>62.66</v>
      </c>
      <c r="N117" s="2">
        <v>0</v>
      </c>
      <c r="O117" s="2">
        <v>0</v>
      </c>
      <c r="P117" s="2" t="s">
        <v>24</v>
      </c>
      <c r="Q117" s="2" t="s">
        <v>25</v>
      </c>
      <c r="R117" s="2" t="s">
        <v>26</v>
      </c>
      <c r="S117" s="2" t="s">
        <v>27</v>
      </c>
      <c r="T117" s="2"/>
      <c r="U117" s="2"/>
    </row>
    <row r="118" spans="1:21" s="51" customFormat="1" x14ac:dyDescent="0.3">
      <c r="A118" s="2">
        <v>112</v>
      </c>
      <c r="B118" s="25" t="s">
        <v>217</v>
      </c>
      <c r="C118" s="2">
        <v>1</v>
      </c>
      <c r="D118" s="2">
        <v>3</v>
      </c>
      <c r="E118" s="2">
        <v>0</v>
      </c>
      <c r="F118" s="2">
        <v>1</v>
      </c>
      <c r="G118" s="2">
        <v>0</v>
      </c>
      <c r="H118" s="2">
        <v>1959</v>
      </c>
      <c r="I118" s="2">
        <v>153.19999999999999</v>
      </c>
      <c r="J118" s="2">
        <v>153.19999999999999</v>
      </c>
      <c r="K118" s="2">
        <v>0</v>
      </c>
      <c r="L118" s="2">
        <v>160</v>
      </c>
      <c r="M118" s="26">
        <v>53.33</v>
      </c>
      <c r="N118" s="2">
        <v>0</v>
      </c>
      <c r="O118" s="2">
        <v>0</v>
      </c>
      <c r="P118" s="2" t="s">
        <v>24</v>
      </c>
      <c r="Q118" s="2" t="s">
        <v>28</v>
      </c>
      <c r="R118" s="2" t="s">
        <v>26</v>
      </c>
      <c r="S118" s="2" t="s">
        <v>27</v>
      </c>
      <c r="T118" s="2"/>
      <c r="U118" s="2"/>
    </row>
    <row r="119" spans="1:21" s="51" customFormat="1" x14ac:dyDescent="0.3">
      <c r="A119" s="2">
        <v>113</v>
      </c>
      <c r="B119" s="25" t="s">
        <v>218</v>
      </c>
      <c r="C119" s="2">
        <v>1</v>
      </c>
      <c r="D119" s="2">
        <v>4</v>
      </c>
      <c r="E119" s="2">
        <v>0</v>
      </c>
      <c r="F119" s="2">
        <v>1</v>
      </c>
      <c r="G119" s="2">
        <v>0</v>
      </c>
      <c r="H119" s="2">
        <v>1958</v>
      </c>
      <c r="I119" s="2">
        <v>150.30000000000001</v>
      </c>
      <c r="J119" s="2">
        <v>150.30000000000001</v>
      </c>
      <c r="K119" s="2">
        <v>0</v>
      </c>
      <c r="L119" s="2">
        <v>261</v>
      </c>
      <c r="M119" s="26">
        <v>87</v>
      </c>
      <c r="N119" s="2">
        <v>0</v>
      </c>
      <c r="O119" s="2">
        <v>0</v>
      </c>
      <c r="P119" s="2" t="s">
        <v>27</v>
      </c>
      <c r="Q119" s="2" t="s">
        <v>25</v>
      </c>
      <c r="R119" s="2" t="s">
        <v>26</v>
      </c>
      <c r="S119" s="2" t="s">
        <v>27</v>
      </c>
      <c r="T119" s="2"/>
      <c r="U119" s="2"/>
    </row>
    <row r="120" spans="1:21" s="51" customFormat="1" x14ac:dyDescent="0.3">
      <c r="A120" s="2">
        <v>114</v>
      </c>
      <c r="B120" s="25" t="s">
        <v>219</v>
      </c>
      <c r="C120" s="2">
        <v>1</v>
      </c>
      <c r="D120" s="2">
        <v>4</v>
      </c>
      <c r="E120" s="2">
        <v>0</v>
      </c>
      <c r="F120" s="2">
        <v>1</v>
      </c>
      <c r="G120" s="2">
        <v>0</v>
      </c>
      <c r="H120" s="2">
        <v>1958</v>
      </c>
      <c r="I120" s="2">
        <v>68.2</v>
      </c>
      <c r="J120" s="2">
        <v>68.2</v>
      </c>
      <c r="K120" s="2">
        <v>0</v>
      </c>
      <c r="L120" s="2">
        <v>96</v>
      </c>
      <c r="M120" s="26">
        <v>32</v>
      </c>
      <c r="N120" s="2">
        <v>0</v>
      </c>
      <c r="O120" s="2">
        <v>0</v>
      </c>
      <c r="P120" s="2" t="s">
        <v>24</v>
      </c>
      <c r="Q120" s="2" t="s">
        <v>29</v>
      </c>
      <c r="R120" s="2" t="s">
        <v>26</v>
      </c>
      <c r="S120" s="2" t="s">
        <v>27</v>
      </c>
      <c r="T120" s="3" t="s">
        <v>135</v>
      </c>
      <c r="U120" s="2" t="s">
        <v>151</v>
      </c>
    </row>
    <row r="121" spans="1:21" s="51" customFormat="1" x14ac:dyDescent="0.3">
      <c r="A121" s="2">
        <v>115</v>
      </c>
      <c r="B121" s="29" t="s">
        <v>220</v>
      </c>
      <c r="C121" s="30">
        <v>6</v>
      </c>
      <c r="D121" s="30">
        <v>42</v>
      </c>
      <c r="E121" s="5"/>
      <c r="F121" s="30">
        <v>2</v>
      </c>
      <c r="G121" s="5">
        <v>0</v>
      </c>
      <c r="H121" s="30">
        <v>2003</v>
      </c>
      <c r="I121" s="30">
        <v>4297.41</v>
      </c>
      <c r="J121" s="30">
        <v>3489.3</v>
      </c>
      <c r="K121" s="30">
        <v>2074</v>
      </c>
      <c r="L121" s="30">
        <v>805</v>
      </c>
      <c r="M121" s="5">
        <v>0</v>
      </c>
      <c r="N121" s="5">
        <v>687</v>
      </c>
      <c r="O121" s="5"/>
      <c r="P121" s="5"/>
      <c r="Q121" s="30" t="s">
        <v>100</v>
      </c>
      <c r="R121" s="30" t="s">
        <v>221</v>
      </c>
      <c r="S121" s="5"/>
      <c r="T121" s="5"/>
      <c r="U121" s="5"/>
    </row>
    <row r="122" spans="1:21" s="51" customFormat="1" x14ac:dyDescent="0.3">
      <c r="A122" s="2">
        <v>116</v>
      </c>
      <c r="B122" s="29" t="s">
        <v>222</v>
      </c>
      <c r="C122" s="30">
        <v>6</v>
      </c>
      <c r="D122" s="30">
        <v>36</v>
      </c>
      <c r="E122" s="5"/>
      <c r="F122" s="30">
        <v>2</v>
      </c>
      <c r="G122" s="5">
        <v>0</v>
      </c>
      <c r="H122" s="30">
        <v>2003</v>
      </c>
      <c r="I122" s="30">
        <v>4498.3999999999996</v>
      </c>
      <c r="J122" s="30">
        <v>3621.8</v>
      </c>
      <c r="K122" s="30">
        <v>2163</v>
      </c>
      <c r="L122" s="30">
        <v>836</v>
      </c>
      <c r="M122" s="5">
        <v>0</v>
      </c>
      <c r="N122" s="5">
        <v>527</v>
      </c>
      <c r="O122" s="5"/>
      <c r="P122" s="5"/>
      <c r="Q122" s="30" t="s">
        <v>100</v>
      </c>
      <c r="R122" s="30" t="s">
        <v>221</v>
      </c>
      <c r="S122" s="5"/>
      <c r="T122" s="5"/>
      <c r="U122" s="5"/>
    </row>
    <row r="123" spans="1:21" s="51" customFormat="1" x14ac:dyDescent="0.3">
      <c r="A123" s="2">
        <v>117</v>
      </c>
      <c r="B123" s="6" t="s">
        <v>223</v>
      </c>
      <c r="C123" s="1">
        <v>5</v>
      </c>
      <c r="D123" s="1">
        <v>100</v>
      </c>
      <c r="E123" s="1">
        <v>0</v>
      </c>
      <c r="F123" s="1">
        <v>6</v>
      </c>
      <c r="G123" s="1">
        <v>0</v>
      </c>
      <c r="H123" s="1">
        <v>1968</v>
      </c>
      <c r="I123" s="1">
        <v>5781</v>
      </c>
      <c r="J123" s="1">
        <v>4490.2</v>
      </c>
      <c r="K123" s="1">
        <v>3576.26</v>
      </c>
      <c r="L123" s="1">
        <v>1591</v>
      </c>
      <c r="M123" s="1">
        <v>1073.5999999999999</v>
      </c>
      <c r="N123" s="1">
        <v>941.1</v>
      </c>
      <c r="O123" s="1">
        <v>394</v>
      </c>
      <c r="P123" s="1" t="s">
        <v>78</v>
      </c>
      <c r="Q123" s="1" t="s">
        <v>25</v>
      </c>
      <c r="R123" s="1" t="s">
        <v>26</v>
      </c>
      <c r="S123" s="1" t="s">
        <v>27</v>
      </c>
      <c r="T123" s="1" t="s">
        <v>135</v>
      </c>
      <c r="U123" s="1" t="s">
        <v>136</v>
      </c>
    </row>
    <row r="124" spans="1:21" s="51" customFormat="1" ht="27" x14ac:dyDescent="0.3">
      <c r="A124" s="2">
        <v>118</v>
      </c>
      <c r="B124" s="6" t="s">
        <v>224</v>
      </c>
      <c r="C124" s="1">
        <v>1</v>
      </c>
      <c r="D124" s="1">
        <v>4</v>
      </c>
      <c r="E124" s="1">
        <v>0</v>
      </c>
      <c r="F124" s="1">
        <v>1</v>
      </c>
      <c r="G124" s="1">
        <v>0</v>
      </c>
      <c r="H124" s="1">
        <v>1917</v>
      </c>
      <c r="I124" s="1">
        <v>189.26</v>
      </c>
      <c r="J124" s="1">
        <v>189.26</v>
      </c>
      <c r="K124" s="1">
        <v>0</v>
      </c>
      <c r="L124" s="1">
        <v>250</v>
      </c>
      <c r="M124" s="24">
        <v>83.33</v>
      </c>
      <c r="N124" s="1">
        <v>0</v>
      </c>
      <c r="O124" s="1">
        <v>0</v>
      </c>
      <c r="P124" s="1" t="s">
        <v>31</v>
      </c>
      <c r="Q124" s="1" t="s">
        <v>29</v>
      </c>
      <c r="R124" s="1" t="s">
        <v>26</v>
      </c>
      <c r="S124" s="1" t="s">
        <v>27</v>
      </c>
      <c r="T124" s="1"/>
      <c r="U124" s="1"/>
    </row>
    <row r="125" spans="1:21" s="51" customFormat="1" ht="26.4" x14ac:dyDescent="0.3">
      <c r="A125" s="2">
        <v>119</v>
      </c>
      <c r="B125" s="28" t="s">
        <v>225</v>
      </c>
      <c r="C125" s="1">
        <v>5</v>
      </c>
      <c r="D125" s="1">
        <v>40</v>
      </c>
      <c r="E125" s="1">
        <v>0</v>
      </c>
      <c r="F125" s="1">
        <v>3</v>
      </c>
      <c r="G125" s="1">
        <v>0</v>
      </c>
      <c r="H125" s="1">
        <v>1974</v>
      </c>
      <c r="I125" s="1">
        <v>3606</v>
      </c>
      <c r="J125" s="1">
        <v>2860.31</v>
      </c>
      <c r="K125" s="1">
        <v>2611</v>
      </c>
      <c r="L125" s="1">
        <v>926</v>
      </c>
      <c r="M125" s="1">
        <v>619.20000000000005</v>
      </c>
      <c r="N125" s="1">
        <v>613.20000000000005</v>
      </c>
      <c r="O125" s="1">
        <v>208</v>
      </c>
      <c r="P125" s="1" t="s">
        <v>57</v>
      </c>
      <c r="Q125" s="1" t="s">
        <v>25</v>
      </c>
      <c r="R125" s="1" t="s">
        <v>36</v>
      </c>
      <c r="S125" s="1" t="s">
        <v>27</v>
      </c>
      <c r="T125" s="1"/>
      <c r="U125" s="1"/>
    </row>
    <row r="126" spans="1:21" s="51" customFormat="1" x14ac:dyDescent="0.3">
      <c r="A126" s="2">
        <v>120</v>
      </c>
      <c r="B126" s="6" t="s">
        <v>226</v>
      </c>
      <c r="C126" s="1">
        <v>3</v>
      </c>
      <c r="D126" s="1">
        <v>24</v>
      </c>
      <c r="E126" s="1">
        <v>0</v>
      </c>
      <c r="F126" s="1">
        <v>2</v>
      </c>
      <c r="G126" s="1">
        <v>0</v>
      </c>
      <c r="H126" s="1">
        <v>1962</v>
      </c>
      <c r="I126" s="1">
        <v>1207</v>
      </c>
      <c r="J126" s="1">
        <v>923.81</v>
      </c>
      <c r="K126" s="1">
        <v>1923.9</v>
      </c>
      <c r="L126" s="1">
        <v>528</v>
      </c>
      <c r="M126" s="1">
        <v>325.66000000000003</v>
      </c>
      <c r="N126" s="1">
        <v>307.39999999999998</v>
      </c>
      <c r="O126" s="1">
        <v>70</v>
      </c>
      <c r="P126" s="1" t="s">
        <v>27</v>
      </c>
      <c r="Q126" s="1" t="s">
        <v>25</v>
      </c>
      <c r="R126" s="1" t="s">
        <v>36</v>
      </c>
      <c r="S126" s="1" t="s">
        <v>27</v>
      </c>
      <c r="T126" s="1"/>
      <c r="U126" s="1"/>
    </row>
    <row r="127" spans="1:21" s="51" customFormat="1" x14ac:dyDescent="0.3">
      <c r="A127" s="2">
        <v>121</v>
      </c>
      <c r="B127" s="25" t="s">
        <v>227</v>
      </c>
      <c r="C127" s="2">
        <v>2</v>
      </c>
      <c r="D127" s="2">
        <v>4</v>
      </c>
      <c r="E127" s="2">
        <v>0</v>
      </c>
      <c r="F127" s="2">
        <v>1</v>
      </c>
      <c r="G127" s="2">
        <v>0</v>
      </c>
      <c r="H127" s="2">
        <v>1956</v>
      </c>
      <c r="I127" s="2">
        <v>349</v>
      </c>
      <c r="J127" s="2">
        <v>264.89999999999998</v>
      </c>
      <c r="K127" s="2">
        <v>501.6</v>
      </c>
      <c r="L127" s="2">
        <v>244</v>
      </c>
      <c r="M127" s="2">
        <v>97.35</v>
      </c>
      <c r="N127" s="2">
        <v>96</v>
      </c>
      <c r="O127" s="2">
        <v>26</v>
      </c>
      <c r="P127" s="2" t="s">
        <v>27</v>
      </c>
      <c r="Q127" s="2" t="s">
        <v>25</v>
      </c>
      <c r="R127" s="2" t="s">
        <v>26</v>
      </c>
      <c r="S127" s="2" t="s">
        <v>27</v>
      </c>
      <c r="T127" s="2"/>
      <c r="U127" s="2"/>
    </row>
    <row r="128" spans="1:21" s="51" customFormat="1" ht="26.4" x14ac:dyDescent="0.3">
      <c r="A128" s="2">
        <v>122</v>
      </c>
      <c r="B128" s="6" t="s">
        <v>228</v>
      </c>
      <c r="C128" s="1">
        <v>3</v>
      </c>
      <c r="D128" s="1">
        <v>24</v>
      </c>
      <c r="E128" s="1">
        <v>0</v>
      </c>
      <c r="F128" s="1">
        <v>2</v>
      </c>
      <c r="G128" s="1">
        <v>0</v>
      </c>
      <c r="H128" s="1">
        <v>1964</v>
      </c>
      <c r="I128" s="1">
        <v>1571</v>
      </c>
      <c r="J128" s="1">
        <v>1116.44</v>
      </c>
      <c r="K128" s="1">
        <v>2845.46</v>
      </c>
      <c r="L128" s="1">
        <v>638</v>
      </c>
      <c r="M128" s="1">
        <v>366.33</v>
      </c>
      <c r="N128" s="1">
        <v>400.3</v>
      </c>
      <c r="O128" s="1">
        <v>66</v>
      </c>
      <c r="P128" s="1" t="s">
        <v>55</v>
      </c>
      <c r="Q128" s="1" t="s">
        <v>25</v>
      </c>
      <c r="R128" s="1" t="s">
        <v>26</v>
      </c>
      <c r="S128" s="1" t="s">
        <v>27</v>
      </c>
      <c r="T128" s="1" t="s">
        <v>135</v>
      </c>
      <c r="U128" s="1" t="s">
        <v>229</v>
      </c>
    </row>
    <row r="129" spans="1:21" s="51" customFormat="1" x14ac:dyDescent="0.3">
      <c r="A129" s="2">
        <v>123</v>
      </c>
      <c r="B129" s="25" t="s">
        <v>230</v>
      </c>
      <c r="C129" s="2">
        <v>2</v>
      </c>
      <c r="D129" s="2">
        <v>8</v>
      </c>
      <c r="E129" s="2">
        <v>0</v>
      </c>
      <c r="F129" s="2">
        <v>1</v>
      </c>
      <c r="G129" s="2">
        <v>0</v>
      </c>
      <c r="H129" s="2">
        <v>1957</v>
      </c>
      <c r="I129" s="2">
        <v>433</v>
      </c>
      <c r="J129" s="2">
        <v>392.3</v>
      </c>
      <c r="K129" s="2">
        <v>740.25</v>
      </c>
      <c r="L129" s="2">
        <v>361</v>
      </c>
      <c r="M129" s="2">
        <v>198.8</v>
      </c>
      <c r="N129" s="2">
        <v>0</v>
      </c>
      <c r="O129" s="2">
        <v>25</v>
      </c>
      <c r="P129" s="2" t="s">
        <v>27</v>
      </c>
      <c r="Q129" s="2" t="s">
        <v>25</v>
      </c>
      <c r="R129" s="2" t="s">
        <v>26</v>
      </c>
      <c r="S129" s="2" t="s">
        <v>27</v>
      </c>
      <c r="T129" s="2"/>
      <c r="U129" s="2"/>
    </row>
    <row r="130" spans="1:21" s="51" customFormat="1" x14ac:dyDescent="0.3">
      <c r="A130" s="2">
        <v>124</v>
      </c>
      <c r="B130" s="28" t="s">
        <v>231</v>
      </c>
      <c r="C130" s="1">
        <v>3</v>
      </c>
      <c r="D130" s="1">
        <v>11</v>
      </c>
      <c r="E130" s="1">
        <v>0</v>
      </c>
      <c r="F130" s="1">
        <v>1</v>
      </c>
      <c r="G130" s="1">
        <v>0</v>
      </c>
      <c r="H130" s="1">
        <v>1962</v>
      </c>
      <c r="I130" s="1">
        <v>596</v>
      </c>
      <c r="J130" s="1">
        <v>558.80999999999995</v>
      </c>
      <c r="K130" s="1">
        <v>2096.6999999999998</v>
      </c>
      <c r="L130" s="1">
        <v>316</v>
      </c>
      <c r="M130" s="1">
        <v>180.33</v>
      </c>
      <c r="N130" s="1">
        <v>10</v>
      </c>
      <c r="O130" s="1">
        <v>32</v>
      </c>
      <c r="P130" s="1" t="s">
        <v>54</v>
      </c>
      <c r="Q130" s="1" t="s">
        <v>25</v>
      </c>
      <c r="R130" s="1" t="s">
        <v>36</v>
      </c>
      <c r="S130" s="1" t="s">
        <v>27</v>
      </c>
      <c r="T130" s="1"/>
      <c r="U130" s="1"/>
    </row>
    <row r="131" spans="1:21" s="51" customFormat="1" x14ac:dyDescent="0.3">
      <c r="A131" s="2">
        <v>125</v>
      </c>
      <c r="B131" s="25" t="s">
        <v>232</v>
      </c>
      <c r="C131" s="2">
        <v>2</v>
      </c>
      <c r="D131" s="2">
        <v>12</v>
      </c>
      <c r="E131" s="2">
        <v>0</v>
      </c>
      <c r="F131" s="2">
        <v>1</v>
      </c>
      <c r="G131" s="2">
        <v>0</v>
      </c>
      <c r="H131" s="2">
        <v>1917</v>
      </c>
      <c r="I131" s="2">
        <v>776.1</v>
      </c>
      <c r="J131" s="2">
        <v>771.1</v>
      </c>
      <c r="K131" s="2">
        <v>732.54</v>
      </c>
      <c r="L131" s="2">
        <v>484</v>
      </c>
      <c r="M131" s="2">
        <v>390</v>
      </c>
      <c r="N131" s="2">
        <v>129.69999999999999</v>
      </c>
      <c r="O131" s="2">
        <v>90</v>
      </c>
      <c r="P131" s="2" t="s">
        <v>41</v>
      </c>
      <c r="Q131" s="2" t="s">
        <v>25</v>
      </c>
      <c r="R131" s="2" t="s">
        <v>26</v>
      </c>
      <c r="S131" s="2" t="s">
        <v>27</v>
      </c>
      <c r="T131" s="2"/>
      <c r="U131" s="2"/>
    </row>
    <row r="132" spans="1:21" s="51" customFormat="1" x14ac:dyDescent="0.3">
      <c r="A132" s="2">
        <v>126</v>
      </c>
      <c r="B132" s="25" t="s">
        <v>233</v>
      </c>
      <c r="C132" s="2">
        <v>2</v>
      </c>
      <c r="D132" s="2">
        <v>5</v>
      </c>
      <c r="E132" s="2">
        <v>0</v>
      </c>
      <c r="F132" s="2">
        <v>1</v>
      </c>
      <c r="G132" s="2">
        <v>0</v>
      </c>
      <c r="H132" s="2">
        <v>1917</v>
      </c>
      <c r="I132" s="2">
        <v>265.8</v>
      </c>
      <c r="J132" s="2">
        <v>200.6</v>
      </c>
      <c r="K132" s="2">
        <v>674.14</v>
      </c>
      <c r="L132" s="2">
        <v>223</v>
      </c>
      <c r="M132" s="2">
        <v>111.5</v>
      </c>
      <c r="N132" s="2">
        <v>0</v>
      </c>
      <c r="O132" s="2">
        <v>23</v>
      </c>
      <c r="P132" s="2"/>
      <c r="Q132" s="2" t="s">
        <v>25</v>
      </c>
      <c r="R132" s="2" t="s">
        <v>26</v>
      </c>
      <c r="S132" s="2" t="s">
        <v>27</v>
      </c>
      <c r="T132" s="2"/>
      <c r="U132" s="2"/>
    </row>
    <row r="133" spans="1:21" s="51" customFormat="1" x14ac:dyDescent="0.3">
      <c r="A133" s="2">
        <v>127</v>
      </c>
      <c r="B133" s="6" t="s">
        <v>234</v>
      </c>
      <c r="C133" s="1">
        <v>1</v>
      </c>
      <c r="D133" s="1">
        <v>5</v>
      </c>
      <c r="E133" s="1">
        <v>0</v>
      </c>
      <c r="F133" s="1">
        <v>1</v>
      </c>
      <c r="G133" s="1">
        <v>0</v>
      </c>
      <c r="H133" s="1">
        <v>1917</v>
      </c>
      <c r="I133" s="1">
        <v>155.19999999999999</v>
      </c>
      <c r="J133" s="1">
        <v>155.19999999999999</v>
      </c>
      <c r="K133" s="1">
        <v>0</v>
      </c>
      <c r="L133" s="1">
        <v>254</v>
      </c>
      <c r="M133" s="24">
        <v>84.66</v>
      </c>
      <c r="N133" s="1">
        <v>0</v>
      </c>
      <c r="O133" s="1">
        <v>0</v>
      </c>
      <c r="P133" s="1" t="s">
        <v>31</v>
      </c>
      <c r="Q133" s="1" t="s">
        <v>34</v>
      </c>
      <c r="R133" s="1" t="s">
        <v>26</v>
      </c>
      <c r="S133" s="1" t="s">
        <v>27</v>
      </c>
      <c r="T133" s="1"/>
      <c r="U133" s="1"/>
    </row>
    <row r="134" spans="1:21" s="51" customFormat="1" x14ac:dyDescent="0.3">
      <c r="A134" s="2">
        <v>128</v>
      </c>
      <c r="B134" s="6" t="s">
        <v>235</v>
      </c>
      <c r="C134" s="1">
        <v>5</v>
      </c>
      <c r="D134" s="1">
        <v>60</v>
      </c>
      <c r="E134" s="1">
        <v>0</v>
      </c>
      <c r="F134" s="1">
        <v>3</v>
      </c>
      <c r="G134" s="1">
        <v>0</v>
      </c>
      <c r="H134" s="1">
        <v>1965</v>
      </c>
      <c r="I134" s="1">
        <v>2999</v>
      </c>
      <c r="J134" s="1">
        <v>2504.7800000000002</v>
      </c>
      <c r="K134" s="1">
        <v>2416.62</v>
      </c>
      <c r="L134" s="1">
        <v>682</v>
      </c>
      <c r="M134" s="1">
        <v>529.6</v>
      </c>
      <c r="N134" s="1">
        <v>519.6</v>
      </c>
      <c r="O134" s="1">
        <v>218</v>
      </c>
      <c r="P134" s="1"/>
      <c r="Q134" s="1" t="s">
        <v>25</v>
      </c>
      <c r="R134" s="1" t="s">
        <v>53</v>
      </c>
      <c r="S134" s="1" t="s">
        <v>27</v>
      </c>
      <c r="T134" s="1"/>
      <c r="U134" s="1"/>
    </row>
    <row r="135" spans="1:21" s="51" customFormat="1" x14ac:dyDescent="0.3">
      <c r="A135" s="2">
        <v>129</v>
      </c>
      <c r="B135" s="6" t="s">
        <v>236</v>
      </c>
      <c r="C135" s="1">
        <v>5</v>
      </c>
      <c r="D135" s="1">
        <v>56</v>
      </c>
      <c r="E135" s="1">
        <v>1</v>
      </c>
      <c r="F135" s="1">
        <v>4</v>
      </c>
      <c r="G135" s="1">
        <v>0</v>
      </c>
      <c r="H135" s="1">
        <v>1968</v>
      </c>
      <c r="I135" s="1">
        <v>3557</v>
      </c>
      <c r="J135" s="1">
        <v>3827.73</v>
      </c>
      <c r="K135" s="1">
        <v>2193.15</v>
      </c>
      <c r="L135" s="1">
        <v>1023</v>
      </c>
      <c r="M135" s="1">
        <v>169</v>
      </c>
      <c r="N135" s="1">
        <v>170</v>
      </c>
      <c r="O135" s="1">
        <v>243</v>
      </c>
      <c r="P135" s="1" t="s">
        <v>27</v>
      </c>
      <c r="Q135" s="1" t="s">
        <v>25</v>
      </c>
      <c r="R135" s="1" t="s">
        <v>53</v>
      </c>
      <c r="S135" s="1" t="s">
        <v>27</v>
      </c>
      <c r="T135" s="1"/>
      <c r="U135" s="1"/>
    </row>
    <row r="136" spans="1:21" s="51" customFormat="1" x14ac:dyDescent="0.3">
      <c r="A136" s="2">
        <v>130</v>
      </c>
      <c r="B136" s="6" t="s">
        <v>237</v>
      </c>
      <c r="C136" s="1">
        <v>1</v>
      </c>
      <c r="D136" s="1">
        <v>3</v>
      </c>
      <c r="E136" s="1">
        <v>0</v>
      </c>
      <c r="F136" s="1">
        <v>1</v>
      </c>
      <c r="G136" s="1">
        <v>0</v>
      </c>
      <c r="H136" s="1">
        <v>1917</v>
      </c>
      <c r="I136" s="1">
        <v>173.2</v>
      </c>
      <c r="J136" s="1">
        <v>173.2</v>
      </c>
      <c r="K136" s="1">
        <v>0</v>
      </c>
      <c r="L136" s="1">
        <v>268</v>
      </c>
      <c r="M136" s="24">
        <v>89.33</v>
      </c>
      <c r="N136" s="1">
        <v>0</v>
      </c>
      <c r="O136" s="1">
        <v>0</v>
      </c>
      <c r="P136" s="1" t="s">
        <v>31</v>
      </c>
      <c r="Q136" s="1" t="s">
        <v>25</v>
      </c>
      <c r="R136" s="1" t="s">
        <v>26</v>
      </c>
      <c r="S136" s="1" t="s">
        <v>27</v>
      </c>
      <c r="T136" s="1"/>
      <c r="U136" s="1"/>
    </row>
    <row r="137" spans="1:21" s="51" customFormat="1" x14ac:dyDescent="0.3">
      <c r="A137" s="2">
        <v>131</v>
      </c>
      <c r="B137" s="25" t="s">
        <v>237</v>
      </c>
      <c r="C137" s="2">
        <v>2</v>
      </c>
      <c r="D137" s="2">
        <v>25</v>
      </c>
      <c r="E137" s="2">
        <v>0</v>
      </c>
      <c r="F137" s="2">
        <v>4</v>
      </c>
      <c r="G137" s="2">
        <v>0</v>
      </c>
      <c r="H137" s="2">
        <v>1917</v>
      </c>
      <c r="I137" s="2">
        <v>1701</v>
      </c>
      <c r="J137" s="2">
        <v>946.97</v>
      </c>
      <c r="K137" s="2">
        <v>1165.8</v>
      </c>
      <c r="L137" s="2">
        <v>1431</v>
      </c>
      <c r="M137" s="2">
        <v>240</v>
      </c>
      <c r="N137" s="2">
        <v>201.4</v>
      </c>
      <c r="O137" s="2">
        <v>8</v>
      </c>
      <c r="P137" s="2"/>
      <c r="Q137" s="2" t="s">
        <v>25</v>
      </c>
      <c r="R137" s="2" t="s">
        <v>26</v>
      </c>
      <c r="S137" s="2" t="s">
        <v>27</v>
      </c>
      <c r="T137" s="2"/>
      <c r="U137" s="2"/>
    </row>
    <row r="138" spans="1:21" s="51" customFormat="1" x14ac:dyDescent="0.3">
      <c r="A138" s="2">
        <v>132</v>
      </c>
      <c r="B138" s="6" t="s">
        <v>238</v>
      </c>
      <c r="C138" s="5">
        <v>2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"/>
      <c r="Q138" s="1"/>
      <c r="R138" s="5"/>
      <c r="S138" s="5"/>
      <c r="T138" s="5"/>
      <c r="U138" s="5"/>
    </row>
    <row r="139" spans="1:21" s="51" customFormat="1" x14ac:dyDescent="0.3">
      <c r="A139" s="2">
        <v>133</v>
      </c>
      <c r="B139" s="6" t="s">
        <v>239</v>
      </c>
      <c r="C139" s="1">
        <v>1</v>
      </c>
      <c r="D139" s="1">
        <v>3</v>
      </c>
      <c r="E139" s="1">
        <v>0</v>
      </c>
      <c r="F139" s="1">
        <v>1</v>
      </c>
      <c r="G139" s="1">
        <v>0</v>
      </c>
      <c r="H139" s="1">
        <v>1917</v>
      </c>
      <c r="I139" s="1">
        <v>128.69999999999999</v>
      </c>
      <c r="J139" s="1">
        <v>128.69999999999999</v>
      </c>
      <c r="K139" s="1">
        <v>0</v>
      </c>
      <c r="L139" s="1">
        <v>315</v>
      </c>
      <c r="M139" s="24">
        <v>105</v>
      </c>
      <c r="N139" s="1">
        <v>0</v>
      </c>
      <c r="O139" s="1">
        <v>0</v>
      </c>
      <c r="P139" s="1" t="s">
        <v>31</v>
      </c>
      <c r="Q139" s="1" t="s">
        <v>33</v>
      </c>
      <c r="R139" s="1" t="s">
        <v>26</v>
      </c>
      <c r="S139" s="1" t="s">
        <v>27</v>
      </c>
      <c r="T139" s="1"/>
      <c r="U139" s="1"/>
    </row>
    <row r="140" spans="1:21" s="51" customFormat="1" x14ac:dyDescent="0.3">
      <c r="A140" s="2">
        <v>134</v>
      </c>
      <c r="B140" s="25" t="s">
        <v>240</v>
      </c>
      <c r="C140" s="2">
        <v>2</v>
      </c>
      <c r="D140" s="2">
        <v>8</v>
      </c>
      <c r="E140" s="2">
        <v>0</v>
      </c>
      <c r="F140" s="2">
        <v>1</v>
      </c>
      <c r="G140" s="2">
        <v>0</v>
      </c>
      <c r="H140" s="2">
        <v>1917</v>
      </c>
      <c r="I140" s="2">
        <v>375</v>
      </c>
      <c r="J140" s="2">
        <v>347.05</v>
      </c>
      <c r="K140" s="2">
        <v>195.4</v>
      </c>
      <c r="L140" s="2">
        <v>330</v>
      </c>
      <c r="M140" s="2">
        <v>165</v>
      </c>
      <c r="N140" s="2">
        <v>0</v>
      </c>
      <c r="O140" s="2">
        <v>13</v>
      </c>
      <c r="P140" s="2" t="s">
        <v>41</v>
      </c>
      <c r="Q140" s="2" t="s">
        <v>33</v>
      </c>
      <c r="R140" s="2" t="s">
        <v>26</v>
      </c>
      <c r="S140" s="2" t="s">
        <v>27</v>
      </c>
      <c r="T140" s="2"/>
      <c r="U140" s="2"/>
    </row>
    <row r="141" spans="1:21" s="51" customFormat="1" x14ac:dyDescent="0.3">
      <c r="A141" s="2">
        <v>135</v>
      </c>
      <c r="B141" s="25" t="s">
        <v>241</v>
      </c>
      <c r="C141" s="2">
        <v>2</v>
      </c>
      <c r="D141" s="2">
        <v>5</v>
      </c>
      <c r="E141" s="2">
        <v>0</v>
      </c>
      <c r="F141" s="2">
        <v>1</v>
      </c>
      <c r="G141" s="2">
        <v>0</v>
      </c>
      <c r="H141" s="2">
        <v>1917</v>
      </c>
      <c r="I141" s="2">
        <v>355</v>
      </c>
      <c r="J141" s="2">
        <v>220.7</v>
      </c>
      <c r="K141" s="2">
        <v>157.44999999999999</v>
      </c>
      <c r="L141" s="2">
        <v>263</v>
      </c>
      <c r="M141" s="2">
        <v>131.5</v>
      </c>
      <c r="N141" s="2">
        <v>0</v>
      </c>
      <c r="O141" s="2">
        <v>18</v>
      </c>
      <c r="P141" s="2" t="s">
        <v>41</v>
      </c>
      <c r="Q141" s="2" t="s">
        <v>34</v>
      </c>
      <c r="R141" s="2" t="s">
        <v>26</v>
      </c>
      <c r="S141" s="2" t="s">
        <v>27</v>
      </c>
      <c r="T141" s="2"/>
      <c r="U141" s="2"/>
    </row>
    <row r="142" spans="1:21" s="51" customFormat="1" x14ac:dyDescent="0.3">
      <c r="A142" s="2">
        <v>136</v>
      </c>
      <c r="B142" s="25" t="s">
        <v>242</v>
      </c>
      <c r="C142" s="2">
        <v>2</v>
      </c>
      <c r="D142" s="2">
        <v>24</v>
      </c>
      <c r="E142" s="2">
        <v>0</v>
      </c>
      <c r="F142" s="2">
        <v>2</v>
      </c>
      <c r="G142" s="2">
        <v>0</v>
      </c>
      <c r="H142" s="2">
        <v>1917</v>
      </c>
      <c r="I142" s="2">
        <v>1061</v>
      </c>
      <c r="J142" s="2">
        <v>923.44</v>
      </c>
      <c r="K142" s="2">
        <v>1185.31</v>
      </c>
      <c r="L142" s="2">
        <v>939</v>
      </c>
      <c r="M142" s="2">
        <v>469.5</v>
      </c>
      <c r="N142" s="2">
        <v>0</v>
      </c>
      <c r="O142" s="2">
        <v>7</v>
      </c>
      <c r="P142" s="2" t="s">
        <v>41</v>
      </c>
      <c r="Q142" s="2" t="s">
        <v>25</v>
      </c>
      <c r="R142" s="2" t="s">
        <v>26</v>
      </c>
      <c r="S142" s="2" t="s">
        <v>27</v>
      </c>
      <c r="T142" s="2"/>
      <c r="U142" s="2"/>
    </row>
    <row r="143" spans="1:21" s="51" customFormat="1" x14ac:dyDescent="0.3">
      <c r="A143" s="2">
        <v>137</v>
      </c>
      <c r="B143" s="25" t="s">
        <v>243</v>
      </c>
      <c r="C143" s="2">
        <v>2</v>
      </c>
      <c r="D143" s="2">
        <v>14</v>
      </c>
      <c r="E143" s="2">
        <v>0</v>
      </c>
      <c r="F143" s="2">
        <v>1</v>
      </c>
      <c r="G143" s="2">
        <v>0</v>
      </c>
      <c r="H143" s="2">
        <v>1917</v>
      </c>
      <c r="I143" s="2">
        <v>496</v>
      </c>
      <c r="J143" s="2">
        <v>390.4</v>
      </c>
      <c r="K143" s="2">
        <v>496.48</v>
      </c>
      <c r="L143" s="2">
        <v>413</v>
      </c>
      <c r="M143" s="2">
        <v>195.2</v>
      </c>
      <c r="N143" s="2">
        <v>0</v>
      </c>
      <c r="O143" s="2">
        <v>12</v>
      </c>
      <c r="P143" s="2" t="s">
        <v>41</v>
      </c>
      <c r="Q143" s="2" t="s">
        <v>25</v>
      </c>
      <c r="R143" s="2" t="s">
        <v>26</v>
      </c>
      <c r="S143" s="2" t="s">
        <v>27</v>
      </c>
      <c r="T143" s="2"/>
      <c r="U143" s="2"/>
    </row>
    <row r="144" spans="1:21" s="51" customFormat="1" x14ac:dyDescent="0.3">
      <c r="A144" s="2">
        <v>138</v>
      </c>
      <c r="B144" s="6" t="s">
        <v>244</v>
      </c>
      <c r="C144" s="1">
        <v>1</v>
      </c>
      <c r="D144" s="1">
        <v>5</v>
      </c>
      <c r="E144" s="1">
        <v>0</v>
      </c>
      <c r="F144" s="1">
        <v>1</v>
      </c>
      <c r="G144" s="1">
        <v>0</v>
      </c>
      <c r="H144" s="1">
        <v>1917</v>
      </c>
      <c r="I144" s="1">
        <v>189.8</v>
      </c>
      <c r="J144" s="1">
        <v>189.8</v>
      </c>
      <c r="K144" s="1">
        <v>0</v>
      </c>
      <c r="L144" s="1">
        <v>320</v>
      </c>
      <c r="M144" s="24">
        <v>106.66</v>
      </c>
      <c r="N144" s="1">
        <v>0</v>
      </c>
      <c r="O144" s="1">
        <v>0</v>
      </c>
      <c r="P144" s="1" t="s">
        <v>27</v>
      </c>
      <c r="Q144" s="1" t="s">
        <v>33</v>
      </c>
      <c r="R144" s="1" t="s">
        <v>26</v>
      </c>
      <c r="S144" s="1" t="s">
        <v>27</v>
      </c>
      <c r="T144" s="1"/>
      <c r="U144" s="1"/>
    </row>
    <row r="145" spans="1:21" s="51" customFormat="1" x14ac:dyDescent="0.3">
      <c r="A145" s="2">
        <v>139</v>
      </c>
      <c r="B145" s="25" t="s">
        <v>245</v>
      </c>
      <c r="C145" s="2">
        <v>2</v>
      </c>
      <c r="D145" s="2">
        <v>12</v>
      </c>
      <c r="E145" s="2">
        <v>0</v>
      </c>
      <c r="F145" s="2">
        <v>2</v>
      </c>
      <c r="G145" s="2">
        <v>0</v>
      </c>
      <c r="H145" s="2">
        <v>1917</v>
      </c>
      <c r="I145" s="2">
        <v>549</v>
      </c>
      <c r="J145" s="2">
        <v>513.29999999999995</v>
      </c>
      <c r="K145" s="2">
        <v>791.68</v>
      </c>
      <c r="L145" s="2">
        <v>432</v>
      </c>
      <c r="M145" s="2">
        <v>256.64999999999998</v>
      </c>
      <c r="N145" s="2">
        <v>0</v>
      </c>
      <c r="O145" s="2">
        <v>23</v>
      </c>
      <c r="P145" s="2" t="s">
        <v>41</v>
      </c>
      <c r="Q145" s="2" t="s">
        <v>25</v>
      </c>
      <c r="R145" s="2" t="s">
        <v>26</v>
      </c>
      <c r="S145" s="2" t="s">
        <v>27</v>
      </c>
      <c r="T145" s="2"/>
      <c r="U145" s="2"/>
    </row>
    <row r="146" spans="1:21" s="51" customFormat="1" x14ac:dyDescent="0.3">
      <c r="A146" s="2">
        <v>140</v>
      </c>
      <c r="B146" s="6" t="s">
        <v>246</v>
      </c>
      <c r="C146" s="1">
        <v>1</v>
      </c>
      <c r="D146" s="1">
        <v>3</v>
      </c>
      <c r="E146" s="1">
        <v>0</v>
      </c>
      <c r="F146" s="1">
        <v>1</v>
      </c>
      <c r="G146" s="1">
        <v>0</v>
      </c>
      <c r="H146" s="1">
        <v>1917</v>
      </c>
      <c r="I146" s="1">
        <v>110.6</v>
      </c>
      <c r="J146" s="1">
        <v>110.6</v>
      </c>
      <c r="K146" s="1">
        <v>0</v>
      </c>
      <c r="L146" s="1">
        <v>151</v>
      </c>
      <c r="M146" s="24">
        <v>50.33</v>
      </c>
      <c r="N146" s="1">
        <v>0</v>
      </c>
      <c r="O146" s="1">
        <v>0</v>
      </c>
      <c r="P146" s="1" t="s">
        <v>31</v>
      </c>
      <c r="Q146" s="1" t="s">
        <v>35</v>
      </c>
      <c r="R146" s="1" t="s">
        <v>36</v>
      </c>
      <c r="S146" s="1" t="s">
        <v>27</v>
      </c>
      <c r="T146" s="1"/>
      <c r="U146" s="1"/>
    </row>
    <row r="147" spans="1:21" s="51" customFormat="1" x14ac:dyDescent="0.3">
      <c r="A147" s="2">
        <v>141</v>
      </c>
      <c r="B147" s="6" t="s">
        <v>247</v>
      </c>
      <c r="C147" s="1">
        <v>1</v>
      </c>
      <c r="D147" s="1">
        <v>3</v>
      </c>
      <c r="E147" s="1">
        <v>0</v>
      </c>
      <c r="F147" s="1">
        <v>1</v>
      </c>
      <c r="G147" s="1">
        <v>0</v>
      </c>
      <c r="H147" s="1">
        <v>1917</v>
      </c>
      <c r="I147" s="1">
        <v>122.4</v>
      </c>
      <c r="J147" s="1">
        <v>122.4</v>
      </c>
      <c r="K147" s="1">
        <v>0</v>
      </c>
      <c r="L147" s="1">
        <v>191</v>
      </c>
      <c r="M147" s="24">
        <v>63.66</v>
      </c>
      <c r="N147" s="1">
        <v>0</v>
      </c>
      <c r="O147" s="1">
        <v>0</v>
      </c>
      <c r="P147" s="1" t="s">
        <v>31</v>
      </c>
      <c r="Q147" s="1" t="s">
        <v>35</v>
      </c>
      <c r="R147" s="1" t="s">
        <v>26</v>
      </c>
      <c r="S147" s="1" t="s">
        <v>27</v>
      </c>
      <c r="T147" s="1"/>
      <c r="U147" s="1"/>
    </row>
    <row r="148" spans="1:21" s="51" customFormat="1" x14ac:dyDescent="0.3">
      <c r="A148" s="2">
        <v>142</v>
      </c>
      <c r="B148" s="25" t="s">
        <v>248</v>
      </c>
      <c r="C148" s="2">
        <v>2</v>
      </c>
      <c r="D148" s="2">
        <v>8</v>
      </c>
      <c r="E148" s="2">
        <v>0</v>
      </c>
      <c r="F148" s="2">
        <v>1</v>
      </c>
      <c r="G148" s="2">
        <v>0</v>
      </c>
      <c r="H148" s="2">
        <v>1959</v>
      </c>
      <c r="I148" s="2">
        <v>286.39999999999998</v>
      </c>
      <c r="J148" s="2">
        <v>281.39999999999998</v>
      </c>
      <c r="K148" s="2">
        <v>746.44</v>
      </c>
      <c r="L148" s="2">
        <v>242</v>
      </c>
      <c r="M148" s="2">
        <v>135.4</v>
      </c>
      <c r="N148" s="2">
        <v>0</v>
      </c>
      <c r="O148" s="2">
        <v>23</v>
      </c>
      <c r="P148" s="2" t="s">
        <v>41</v>
      </c>
      <c r="Q148" s="2" t="s">
        <v>25</v>
      </c>
      <c r="R148" s="2" t="s">
        <v>26</v>
      </c>
      <c r="S148" s="2" t="s">
        <v>27</v>
      </c>
      <c r="T148" s="2"/>
      <c r="U148" s="2"/>
    </row>
    <row r="149" spans="1:21" s="51" customFormat="1" x14ac:dyDescent="0.3">
      <c r="A149" s="2">
        <v>143</v>
      </c>
      <c r="B149" s="25" t="s">
        <v>249</v>
      </c>
      <c r="C149" s="2">
        <v>2</v>
      </c>
      <c r="D149" s="2">
        <v>13</v>
      </c>
      <c r="E149" s="2">
        <v>0</v>
      </c>
      <c r="F149" s="2">
        <v>1</v>
      </c>
      <c r="G149" s="2">
        <v>0</v>
      </c>
      <c r="H149" s="2">
        <v>1917</v>
      </c>
      <c r="I149" s="2">
        <v>545</v>
      </c>
      <c r="J149" s="2">
        <v>377.74</v>
      </c>
      <c r="K149" s="2">
        <v>906.42</v>
      </c>
      <c r="L149" s="2">
        <v>377</v>
      </c>
      <c r="M149" s="2">
        <v>187.45</v>
      </c>
      <c r="N149" s="2">
        <v>83</v>
      </c>
      <c r="O149" s="2">
        <v>26</v>
      </c>
      <c r="P149" s="2" t="s">
        <v>41</v>
      </c>
      <c r="Q149" s="2" t="s">
        <v>33</v>
      </c>
      <c r="R149" s="2" t="s">
        <v>26</v>
      </c>
      <c r="S149" s="2" t="s">
        <v>27</v>
      </c>
      <c r="T149" s="2"/>
      <c r="U149" s="2"/>
    </row>
    <row r="150" spans="1:21" s="51" customFormat="1" x14ac:dyDescent="0.3">
      <c r="A150" s="2">
        <v>144</v>
      </c>
      <c r="B150" s="6" t="s">
        <v>250</v>
      </c>
      <c r="C150" s="1">
        <v>5</v>
      </c>
      <c r="D150" s="1">
        <v>80</v>
      </c>
      <c r="E150" s="1">
        <v>2</v>
      </c>
      <c r="F150" s="1">
        <v>6</v>
      </c>
      <c r="G150" s="1">
        <v>0</v>
      </c>
      <c r="H150" s="1">
        <v>1974</v>
      </c>
      <c r="I150" s="1">
        <v>10720</v>
      </c>
      <c r="J150" s="1">
        <v>6040.82</v>
      </c>
      <c r="K150" s="1">
        <v>2023.63</v>
      </c>
      <c r="L150" s="1">
        <v>2035</v>
      </c>
      <c r="M150" s="1">
        <v>1277.92</v>
      </c>
      <c r="N150" s="1">
        <v>1141.7</v>
      </c>
      <c r="O150" s="1">
        <v>481</v>
      </c>
      <c r="P150" s="1" t="s">
        <v>55</v>
      </c>
      <c r="Q150" s="1" t="s">
        <v>25</v>
      </c>
      <c r="R150" s="1" t="s">
        <v>26</v>
      </c>
      <c r="S150" s="1" t="s">
        <v>27</v>
      </c>
      <c r="T150" s="1"/>
      <c r="U150" s="1"/>
    </row>
    <row r="151" spans="1:21" s="51" customFormat="1" x14ac:dyDescent="0.3">
      <c r="A151" s="2">
        <v>145</v>
      </c>
      <c r="B151" s="25" t="s">
        <v>251</v>
      </c>
      <c r="C151" s="2">
        <v>2</v>
      </c>
      <c r="D151" s="2">
        <v>9</v>
      </c>
      <c r="E151" s="2">
        <v>0</v>
      </c>
      <c r="F151" s="2">
        <v>1</v>
      </c>
      <c r="G151" s="2">
        <v>0</v>
      </c>
      <c r="H151" s="2">
        <v>1917</v>
      </c>
      <c r="I151" s="2">
        <v>314</v>
      </c>
      <c r="J151" s="2">
        <v>235.73</v>
      </c>
      <c r="K151" s="2">
        <v>693.48</v>
      </c>
      <c r="L151" s="2">
        <v>289</v>
      </c>
      <c r="M151" s="2">
        <v>252</v>
      </c>
      <c r="N151" s="2">
        <v>67</v>
      </c>
      <c r="O151" s="2">
        <v>44</v>
      </c>
      <c r="P151" s="2" t="s">
        <v>27</v>
      </c>
      <c r="Q151" s="2" t="s">
        <v>33</v>
      </c>
      <c r="R151" s="2" t="s">
        <v>26</v>
      </c>
      <c r="S151" s="2" t="s">
        <v>27</v>
      </c>
      <c r="T151" s="2"/>
      <c r="U151" s="2"/>
    </row>
    <row r="152" spans="1:21" s="51" customFormat="1" x14ac:dyDescent="0.3">
      <c r="A152" s="2">
        <v>146</v>
      </c>
      <c r="B152" s="6" t="s">
        <v>252</v>
      </c>
      <c r="C152" s="1">
        <v>5</v>
      </c>
      <c r="D152" s="1">
        <v>60</v>
      </c>
      <c r="E152" s="1">
        <v>0</v>
      </c>
      <c r="F152" s="1">
        <v>4</v>
      </c>
      <c r="G152" s="1">
        <v>0</v>
      </c>
      <c r="H152" s="1">
        <v>1975</v>
      </c>
      <c r="I152" s="1">
        <v>3570</v>
      </c>
      <c r="J152" s="1">
        <v>2734.46</v>
      </c>
      <c r="K152" s="1">
        <v>2028.38</v>
      </c>
      <c r="L152" s="1">
        <v>689</v>
      </c>
      <c r="M152" s="1">
        <v>0</v>
      </c>
      <c r="N152" s="1">
        <v>597.4</v>
      </c>
      <c r="O152" s="1">
        <v>356</v>
      </c>
      <c r="P152" s="1"/>
      <c r="Q152" s="1" t="s">
        <v>59</v>
      </c>
      <c r="R152" s="1" t="s">
        <v>53</v>
      </c>
      <c r="S152" s="1" t="s">
        <v>27</v>
      </c>
      <c r="T152" s="1"/>
      <c r="U152" s="1"/>
    </row>
    <row r="153" spans="1:21" s="51" customFormat="1" x14ac:dyDescent="0.3">
      <c r="A153" s="2">
        <v>147</v>
      </c>
      <c r="B153" s="6" t="s">
        <v>253</v>
      </c>
      <c r="C153" s="1">
        <v>5</v>
      </c>
      <c r="D153" s="1">
        <v>60</v>
      </c>
      <c r="E153" s="1">
        <v>0</v>
      </c>
      <c r="F153" s="1">
        <v>4</v>
      </c>
      <c r="G153" s="1">
        <v>0</v>
      </c>
      <c r="H153" s="1">
        <v>1975</v>
      </c>
      <c r="I153" s="1">
        <v>3569</v>
      </c>
      <c r="J153" s="1">
        <v>2723.09</v>
      </c>
      <c r="K153" s="1">
        <v>2890.85</v>
      </c>
      <c r="L153" s="1">
        <v>632</v>
      </c>
      <c r="M153" s="1">
        <v>0</v>
      </c>
      <c r="N153" s="1">
        <v>584.70000000000005</v>
      </c>
      <c r="O153" s="1">
        <v>356</v>
      </c>
      <c r="P153" s="1"/>
      <c r="Q153" s="1" t="s">
        <v>59</v>
      </c>
      <c r="R153" s="1" t="s">
        <v>53</v>
      </c>
      <c r="S153" s="1" t="s">
        <v>27</v>
      </c>
      <c r="T153" s="1"/>
      <c r="U153" s="1"/>
    </row>
    <row r="154" spans="1:21" s="51" customFormat="1" x14ac:dyDescent="0.3">
      <c r="A154" s="2">
        <v>148</v>
      </c>
      <c r="B154" s="6" t="s">
        <v>254</v>
      </c>
      <c r="C154" s="1">
        <v>5</v>
      </c>
      <c r="D154" s="1">
        <v>119</v>
      </c>
      <c r="E154" s="1">
        <v>0</v>
      </c>
      <c r="F154" s="1">
        <v>2</v>
      </c>
      <c r="G154" s="1">
        <v>0</v>
      </c>
      <c r="H154" s="1">
        <v>1974</v>
      </c>
      <c r="I154" s="1">
        <v>4358</v>
      </c>
      <c r="J154" s="1">
        <v>3220.37</v>
      </c>
      <c r="K154" s="1">
        <v>2565.1999999999998</v>
      </c>
      <c r="L154" s="1">
        <v>928</v>
      </c>
      <c r="M154" s="1">
        <v>1320</v>
      </c>
      <c r="N154" s="1">
        <v>1109.2</v>
      </c>
      <c r="O154" s="1">
        <v>168</v>
      </c>
      <c r="P154" s="1" t="s">
        <v>62</v>
      </c>
      <c r="Q154" s="1" t="s">
        <v>25</v>
      </c>
      <c r="R154" s="1" t="s">
        <v>53</v>
      </c>
      <c r="S154" s="1" t="s">
        <v>27</v>
      </c>
      <c r="T154" s="1"/>
      <c r="U154" s="1"/>
    </row>
    <row r="155" spans="1:21" s="51" customFormat="1" ht="26.4" x14ac:dyDescent="0.3">
      <c r="A155" s="2">
        <v>149</v>
      </c>
      <c r="B155" s="25" t="s">
        <v>255</v>
      </c>
      <c r="C155" s="2">
        <v>2</v>
      </c>
      <c r="D155" s="2">
        <v>8</v>
      </c>
      <c r="E155" s="2">
        <v>0</v>
      </c>
      <c r="F155" s="2">
        <v>1</v>
      </c>
      <c r="G155" s="2">
        <v>0</v>
      </c>
      <c r="H155" s="2">
        <v>1960</v>
      </c>
      <c r="I155" s="2">
        <v>406</v>
      </c>
      <c r="J155" s="2">
        <v>370.49</v>
      </c>
      <c r="K155" s="2">
        <v>989.27</v>
      </c>
      <c r="L155" s="2">
        <v>332</v>
      </c>
      <c r="M155" s="2">
        <v>185.9</v>
      </c>
      <c r="N155" s="2">
        <v>177</v>
      </c>
      <c r="O155" s="2">
        <v>29</v>
      </c>
      <c r="P155" s="2" t="s">
        <v>47</v>
      </c>
      <c r="Q155" s="2" t="s">
        <v>25</v>
      </c>
      <c r="R155" s="2" t="s">
        <v>26</v>
      </c>
      <c r="S155" s="2" t="s">
        <v>27</v>
      </c>
      <c r="T155" s="2"/>
      <c r="U155" s="2"/>
    </row>
    <row r="156" spans="1:21" s="51" customFormat="1" x14ac:dyDescent="0.3">
      <c r="A156" s="2">
        <v>150</v>
      </c>
      <c r="B156" s="25" t="s">
        <v>256</v>
      </c>
      <c r="C156" s="2">
        <v>2</v>
      </c>
      <c r="D156" s="2">
        <v>8</v>
      </c>
      <c r="E156" s="2">
        <v>0</v>
      </c>
      <c r="F156" s="2">
        <v>1</v>
      </c>
      <c r="G156" s="2">
        <v>0</v>
      </c>
      <c r="H156" s="2">
        <v>1961</v>
      </c>
      <c r="I156" s="2">
        <v>565</v>
      </c>
      <c r="J156" s="2">
        <v>360.08</v>
      </c>
      <c r="K156" s="2">
        <v>838.88</v>
      </c>
      <c r="L156" s="2">
        <v>324</v>
      </c>
      <c r="M156" s="2">
        <v>174.65</v>
      </c>
      <c r="N156" s="2">
        <v>192</v>
      </c>
      <c r="O156" s="2">
        <v>28</v>
      </c>
      <c r="P156" s="2"/>
      <c r="Q156" s="2" t="s">
        <v>25</v>
      </c>
      <c r="R156" s="2" t="s">
        <v>26</v>
      </c>
      <c r="S156" s="2" t="s">
        <v>27</v>
      </c>
      <c r="T156" s="2" t="s">
        <v>135</v>
      </c>
      <c r="U156" s="2" t="s">
        <v>136</v>
      </c>
    </row>
    <row r="157" spans="1:21" s="51" customFormat="1" x14ac:dyDescent="0.3">
      <c r="A157" s="2">
        <v>151</v>
      </c>
      <c r="B157" s="25" t="s">
        <v>257</v>
      </c>
      <c r="C157" s="2">
        <v>2</v>
      </c>
      <c r="D157" s="2">
        <v>4</v>
      </c>
      <c r="E157" s="2">
        <v>0</v>
      </c>
      <c r="F157" s="2">
        <v>1</v>
      </c>
      <c r="G157" s="2">
        <v>0</v>
      </c>
      <c r="H157" s="2">
        <v>1964</v>
      </c>
      <c r="I157" s="2">
        <v>249</v>
      </c>
      <c r="J157" s="2">
        <v>216.6</v>
      </c>
      <c r="K157" s="2">
        <v>823.68</v>
      </c>
      <c r="L157" s="2">
        <v>207</v>
      </c>
      <c r="M157" s="2">
        <v>112</v>
      </c>
      <c r="N157" s="2">
        <v>114</v>
      </c>
      <c r="O157" s="2">
        <v>20</v>
      </c>
      <c r="P157" s="2" t="s">
        <v>24</v>
      </c>
      <c r="Q157" s="2" t="s">
        <v>25</v>
      </c>
      <c r="R157" s="2" t="s">
        <v>26</v>
      </c>
      <c r="S157" s="2" t="s">
        <v>27</v>
      </c>
      <c r="T157" s="2"/>
      <c r="U157" s="2"/>
    </row>
    <row r="158" spans="1:21" s="51" customFormat="1" x14ac:dyDescent="0.3">
      <c r="A158" s="2">
        <v>152</v>
      </c>
      <c r="B158" s="25" t="s">
        <v>258</v>
      </c>
      <c r="C158" s="2">
        <v>2</v>
      </c>
      <c r="D158" s="2">
        <v>4</v>
      </c>
      <c r="E158" s="2">
        <v>0</v>
      </c>
      <c r="F158" s="2">
        <v>1</v>
      </c>
      <c r="G158" s="2">
        <v>0</v>
      </c>
      <c r="H158" s="2">
        <v>1960</v>
      </c>
      <c r="I158" s="2">
        <v>351</v>
      </c>
      <c r="J158" s="2">
        <v>215.91</v>
      </c>
      <c r="K158" s="2">
        <v>645.25</v>
      </c>
      <c r="L158" s="2">
        <v>199</v>
      </c>
      <c r="M158" s="2">
        <v>108</v>
      </c>
      <c r="N158" s="2">
        <v>115.5</v>
      </c>
      <c r="O158" s="2">
        <v>11</v>
      </c>
      <c r="P158" s="2" t="s">
        <v>46</v>
      </c>
      <c r="Q158" s="2" t="s">
        <v>25</v>
      </c>
      <c r="R158" s="2" t="s">
        <v>36</v>
      </c>
      <c r="S158" s="2" t="s">
        <v>27</v>
      </c>
      <c r="T158" s="2"/>
      <c r="U158" s="2"/>
    </row>
    <row r="159" spans="1:21" s="51" customFormat="1" ht="26.4" x14ac:dyDescent="0.3">
      <c r="A159" s="2">
        <v>153</v>
      </c>
      <c r="B159" s="28" t="s">
        <v>259</v>
      </c>
      <c r="C159" s="1">
        <v>2</v>
      </c>
      <c r="D159" s="1">
        <v>7</v>
      </c>
      <c r="E159" s="1">
        <v>0</v>
      </c>
      <c r="F159" s="1">
        <v>1</v>
      </c>
      <c r="G159" s="1">
        <v>0</v>
      </c>
      <c r="H159" s="1">
        <v>1957</v>
      </c>
      <c r="I159" s="1">
        <v>361</v>
      </c>
      <c r="J159" s="1">
        <v>222.2</v>
      </c>
      <c r="K159" s="1">
        <v>863.17</v>
      </c>
      <c r="L159" s="1">
        <v>216</v>
      </c>
      <c r="M159" s="1">
        <v>104.5</v>
      </c>
      <c r="N159" s="1">
        <v>0</v>
      </c>
      <c r="O159" s="1">
        <v>12</v>
      </c>
      <c r="P159" s="1" t="s">
        <v>50</v>
      </c>
      <c r="Q159" s="1" t="s">
        <v>25</v>
      </c>
      <c r="R159" s="1" t="s">
        <v>26</v>
      </c>
      <c r="S159" s="1" t="s">
        <v>27</v>
      </c>
      <c r="T159" s="1"/>
      <c r="U159" s="1"/>
    </row>
    <row r="160" spans="1:21" s="51" customFormat="1" x14ac:dyDescent="0.3">
      <c r="A160" s="2">
        <v>154</v>
      </c>
      <c r="B160" s="6" t="s">
        <v>260</v>
      </c>
      <c r="C160" s="1">
        <v>4</v>
      </c>
      <c r="D160" s="1">
        <v>32</v>
      </c>
      <c r="E160" s="1">
        <v>0</v>
      </c>
      <c r="F160" s="1">
        <v>2</v>
      </c>
      <c r="G160" s="1">
        <v>0</v>
      </c>
      <c r="H160" s="1">
        <v>1961</v>
      </c>
      <c r="I160" s="1">
        <v>1899</v>
      </c>
      <c r="J160" s="1">
        <v>1480.1</v>
      </c>
      <c r="K160" s="1">
        <v>1457.28</v>
      </c>
      <c r="L160" s="1">
        <v>538</v>
      </c>
      <c r="M160" s="1">
        <v>367.97</v>
      </c>
      <c r="N160" s="1">
        <v>32.1</v>
      </c>
      <c r="O160" s="1">
        <v>47</v>
      </c>
      <c r="P160" s="1" t="s">
        <v>55</v>
      </c>
      <c r="Q160" s="1" t="s">
        <v>25</v>
      </c>
      <c r="R160" s="1" t="s">
        <v>53</v>
      </c>
      <c r="S160" s="1" t="s">
        <v>27</v>
      </c>
      <c r="T160" s="1"/>
      <c r="U160" s="1"/>
    </row>
    <row r="161" spans="1:24" s="51" customFormat="1" x14ac:dyDescent="0.3">
      <c r="A161" s="2">
        <v>155</v>
      </c>
      <c r="B161" s="28" t="s">
        <v>261</v>
      </c>
      <c r="C161" s="1">
        <v>4</v>
      </c>
      <c r="D161" s="1">
        <v>36</v>
      </c>
      <c r="E161" s="1">
        <v>0</v>
      </c>
      <c r="F161" s="1">
        <v>3</v>
      </c>
      <c r="G161" s="1">
        <v>0</v>
      </c>
      <c r="H161" s="1">
        <v>1959</v>
      </c>
      <c r="I161" s="1">
        <v>2954</v>
      </c>
      <c r="J161" s="1">
        <v>2187.33</v>
      </c>
      <c r="K161" s="1">
        <v>2875</v>
      </c>
      <c r="L161" s="1">
        <v>862</v>
      </c>
      <c r="M161" s="1">
        <v>545</v>
      </c>
      <c r="N161" s="1">
        <v>589.4</v>
      </c>
      <c r="O161" s="1">
        <v>160</v>
      </c>
      <c r="P161" s="1" t="s">
        <v>31</v>
      </c>
      <c r="Q161" s="1" t="s">
        <v>25</v>
      </c>
      <c r="R161" s="1" t="s">
        <v>26</v>
      </c>
      <c r="S161" s="1" t="s">
        <v>27</v>
      </c>
      <c r="T161" s="1" t="s">
        <v>135</v>
      </c>
      <c r="U161" s="1" t="s">
        <v>136</v>
      </c>
    </row>
    <row r="162" spans="1:24" s="51" customFormat="1" x14ac:dyDescent="0.3">
      <c r="A162" s="2">
        <v>156</v>
      </c>
      <c r="B162" s="6" t="s">
        <v>262</v>
      </c>
      <c r="C162" s="1">
        <v>5</v>
      </c>
      <c r="D162" s="1">
        <v>70</v>
      </c>
      <c r="E162" s="1">
        <v>0</v>
      </c>
      <c r="F162" s="1">
        <v>4</v>
      </c>
      <c r="G162" s="1">
        <v>0</v>
      </c>
      <c r="H162" s="1">
        <v>1969</v>
      </c>
      <c r="I162" s="1">
        <v>3356</v>
      </c>
      <c r="J162" s="1">
        <v>3192.21</v>
      </c>
      <c r="K162" s="1">
        <v>2530.5</v>
      </c>
      <c r="L162" s="1">
        <v>942</v>
      </c>
      <c r="M162" s="1">
        <v>632.4</v>
      </c>
      <c r="N162" s="1">
        <v>666</v>
      </c>
      <c r="O162" s="1">
        <v>291</v>
      </c>
      <c r="P162" s="1" t="s">
        <v>75</v>
      </c>
      <c r="Q162" s="1" t="s">
        <v>25</v>
      </c>
      <c r="R162" s="1" t="s">
        <v>53</v>
      </c>
      <c r="S162" s="1" t="s">
        <v>27</v>
      </c>
      <c r="T162" s="1"/>
      <c r="U162" s="1"/>
    </row>
    <row r="163" spans="1:24" s="51" customFormat="1" x14ac:dyDescent="0.3">
      <c r="A163" s="2">
        <v>157</v>
      </c>
      <c r="B163" s="6" t="s">
        <v>263</v>
      </c>
      <c r="C163" s="1">
        <v>5</v>
      </c>
      <c r="D163" s="1">
        <v>60</v>
      </c>
      <c r="E163" s="1">
        <v>0</v>
      </c>
      <c r="F163" s="1">
        <v>3</v>
      </c>
      <c r="G163" s="1">
        <v>0</v>
      </c>
      <c r="H163" s="1">
        <v>1959</v>
      </c>
      <c r="I163" s="1">
        <v>4103</v>
      </c>
      <c r="J163" s="1">
        <v>2669.82</v>
      </c>
      <c r="K163" s="1">
        <v>2984</v>
      </c>
      <c r="L163" s="1">
        <v>733</v>
      </c>
      <c r="M163" s="1">
        <v>491.2</v>
      </c>
      <c r="N163" s="1">
        <v>599.4</v>
      </c>
      <c r="O163" s="1">
        <v>168</v>
      </c>
      <c r="P163" s="1"/>
      <c r="Q163" s="1" t="s">
        <v>25</v>
      </c>
      <c r="R163" s="1" t="s">
        <v>53</v>
      </c>
      <c r="S163" s="1" t="s">
        <v>27</v>
      </c>
      <c r="T163" s="1"/>
      <c r="U163" s="1"/>
    </row>
    <row r="164" spans="1:24" s="51" customFormat="1" x14ac:dyDescent="0.3">
      <c r="A164" s="2">
        <v>158</v>
      </c>
      <c r="B164" s="6" t="s">
        <v>264</v>
      </c>
      <c r="C164" s="1">
        <v>1</v>
      </c>
      <c r="D164" s="1">
        <v>4</v>
      </c>
      <c r="E164" s="1">
        <v>0</v>
      </c>
      <c r="F164" s="1">
        <v>1</v>
      </c>
      <c r="G164" s="1">
        <v>0</v>
      </c>
      <c r="H164" s="1">
        <v>1952</v>
      </c>
      <c r="I164" s="1">
        <v>149.19999999999999</v>
      </c>
      <c r="J164" s="1">
        <v>149.19999999999999</v>
      </c>
      <c r="K164" s="1">
        <v>0</v>
      </c>
      <c r="L164" s="1">
        <v>188</v>
      </c>
      <c r="M164" s="24">
        <v>62.66</v>
      </c>
      <c r="N164" s="1">
        <v>0</v>
      </c>
      <c r="O164" s="1">
        <v>0</v>
      </c>
      <c r="P164" s="1" t="s">
        <v>27</v>
      </c>
      <c r="Q164" s="1" t="s">
        <v>37</v>
      </c>
      <c r="R164" s="1" t="s">
        <v>26</v>
      </c>
      <c r="S164" s="1" t="s">
        <v>27</v>
      </c>
      <c r="T164" s="1"/>
      <c r="U164" s="1"/>
    </row>
    <row r="165" spans="1:24" s="51" customFormat="1" x14ac:dyDescent="0.3">
      <c r="A165" s="2">
        <v>159</v>
      </c>
      <c r="B165" s="6" t="s">
        <v>265</v>
      </c>
      <c r="C165" s="1">
        <v>2</v>
      </c>
      <c r="D165" s="1">
        <v>8</v>
      </c>
      <c r="E165" s="1">
        <v>0</v>
      </c>
      <c r="F165" s="1">
        <v>2</v>
      </c>
      <c r="G165" s="1">
        <v>0</v>
      </c>
      <c r="H165" s="1">
        <v>1956</v>
      </c>
      <c r="I165" s="1">
        <v>413</v>
      </c>
      <c r="J165" s="1">
        <v>402.2</v>
      </c>
      <c r="K165" s="1">
        <v>575</v>
      </c>
      <c r="L165" s="1">
        <v>372</v>
      </c>
      <c r="M165" s="1">
        <v>196.95</v>
      </c>
      <c r="N165" s="1">
        <v>0</v>
      </c>
      <c r="O165" s="1">
        <v>30</v>
      </c>
      <c r="P165" s="1"/>
      <c r="Q165" s="1" t="s">
        <v>25</v>
      </c>
      <c r="R165" s="1" t="s">
        <v>26</v>
      </c>
      <c r="S165" s="1" t="s">
        <v>27</v>
      </c>
      <c r="T165" s="1"/>
      <c r="U165" s="1"/>
    </row>
    <row r="166" spans="1:24" s="51" customFormat="1" x14ac:dyDescent="0.3">
      <c r="A166" s="2">
        <v>160</v>
      </c>
      <c r="B166" s="6" t="s">
        <v>266</v>
      </c>
      <c r="C166" s="1">
        <v>1</v>
      </c>
      <c r="D166" s="1">
        <v>4</v>
      </c>
      <c r="E166" s="1">
        <v>0</v>
      </c>
      <c r="F166" s="1">
        <v>1</v>
      </c>
      <c r="G166" s="1">
        <v>0</v>
      </c>
      <c r="H166" s="1">
        <v>1950</v>
      </c>
      <c r="I166" s="1">
        <v>147</v>
      </c>
      <c r="J166" s="1">
        <v>147</v>
      </c>
      <c r="K166" s="1">
        <v>0</v>
      </c>
      <c r="L166" s="1">
        <v>198</v>
      </c>
      <c r="M166" s="24">
        <v>66</v>
      </c>
      <c r="N166" s="1">
        <v>0</v>
      </c>
      <c r="O166" s="1">
        <v>0</v>
      </c>
      <c r="P166" s="1" t="s">
        <v>38</v>
      </c>
      <c r="Q166" s="1" t="s">
        <v>39</v>
      </c>
      <c r="R166" s="1" t="s">
        <v>26</v>
      </c>
      <c r="S166" s="1" t="s">
        <v>27</v>
      </c>
      <c r="T166" s="1"/>
      <c r="U166" s="1"/>
    </row>
    <row r="167" spans="1:24" s="51" customFormat="1" x14ac:dyDescent="0.3">
      <c r="A167" s="2">
        <v>161</v>
      </c>
      <c r="B167" s="6" t="s">
        <v>267</v>
      </c>
      <c r="C167" s="1">
        <v>2</v>
      </c>
      <c r="D167" s="1">
        <v>9</v>
      </c>
      <c r="E167" s="1">
        <v>0</v>
      </c>
      <c r="F167" s="1">
        <v>1</v>
      </c>
      <c r="G167" s="1">
        <v>0</v>
      </c>
      <c r="H167" s="1">
        <v>1958</v>
      </c>
      <c r="I167" s="1">
        <v>566</v>
      </c>
      <c r="J167" s="1">
        <v>358</v>
      </c>
      <c r="K167" s="1">
        <v>685.2</v>
      </c>
      <c r="L167" s="1">
        <v>307</v>
      </c>
      <c r="M167" s="1">
        <v>180.4</v>
      </c>
      <c r="N167" s="1">
        <v>175</v>
      </c>
      <c r="O167" s="1">
        <v>30</v>
      </c>
      <c r="P167" s="1" t="s">
        <v>31</v>
      </c>
      <c r="Q167" s="1" t="s">
        <v>25</v>
      </c>
      <c r="R167" s="1" t="s">
        <v>26</v>
      </c>
      <c r="S167" s="1" t="s">
        <v>27</v>
      </c>
      <c r="T167" s="1"/>
      <c r="U167" s="1"/>
    </row>
    <row r="168" spans="1:24" s="51" customFormat="1" x14ac:dyDescent="0.3">
      <c r="A168" s="2">
        <v>162</v>
      </c>
      <c r="B168" s="6" t="s">
        <v>268</v>
      </c>
      <c r="C168" s="1">
        <v>1</v>
      </c>
      <c r="D168" s="1">
        <v>3</v>
      </c>
      <c r="E168" s="1">
        <v>0</v>
      </c>
      <c r="F168" s="1">
        <v>1</v>
      </c>
      <c r="G168" s="1">
        <v>0</v>
      </c>
      <c r="H168" s="1">
        <v>1958</v>
      </c>
      <c r="I168" s="1">
        <v>156.80000000000001</v>
      </c>
      <c r="J168" s="1">
        <v>156.80000000000001</v>
      </c>
      <c r="K168" s="1">
        <v>0</v>
      </c>
      <c r="L168" s="1">
        <v>236</v>
      </c>
      <c r="M168" s="24">
        <v>78.66</v>
      </c>
      <c r="N168" s="1">
        <v>0</v>
      </c>
      <c r="O168" s="1">
        <v>0</v>
      </c>
      <c r="P168" s="1"/>
      <c r="Q168" s="1" t="s">
        <v>25</v>
      </c>
      <c r="R168" s="1" t="s">
        <v>26</v>
      </c>
      <c r="S168" s="1" t="s">
        <v>27</v>
      </c>
      <c r="T168" s="1"/>
      <c r="U168" s="1"/>
    </row>
    <row r="169" spans="1:24" s="51" customFormat="1" x14ac:dyDescent="0.3">
      <c r="A169" s="2">
        <v>163</v>
      </c>
      <c r="B169" s="6" t="s">
        <v>269</v>
      </c>
      <c r="C169" s="1">
        <v>2</v>
      </c>
      <c r="D169" s="1">
        <v>10</v>
      </c>
      <c r="E169" s="1">
        <v>0</v>
      </c>
      <c r="F169" s="1">
        <v>1</v>
      </c>
      <c r="G169" s="1">
        <v>0</v>
      </c>
      <c r="H169" s="1">
        <v>1958</v>
      </c>
      <c r="I169" s="1">
        <v>336</v>
      </c>
      <c r="J169" s="1">
        <v>331.5</v>
      </c>
      <c r="K169" s="1">
        <v>358.75</v>
      </c>
      <c r="L169" s="1">
        <v>301</v>
      </c>
      <c r="M169" s="1">
        <v>164</v>
      </c>
      <c r="N169" s="1">
        <v>0</v>
      </c>
      <c r="O169" s="1">
        <v>11</v>
      </c>
      <c r="P169" s="1" t="s">
        <v>31</v>
      </c>
      <c r="Q169" s="1" t="s">
        <v>25</v>
      </c>
      <c r="R169" s="1" t="s">
        <v>26</v>
      </c>
      <c r="S169" s="1" t="s">
        <v>27</v>
      </c>
      <c r="T169" s="1"/>
      <c r="U169" s="1"/>
    </row>
    <row r="170" spans="1:24" s="51" customFormat="1" x14ac:dyDescent="0.3">
      <c r="A170" s="2">
        <v>164</v>
      </c>
      <c r="B170" s="6" t="s">
        <v>270</v>
      </c>
      <c r="C170" s="1">
        <v>1</v>
      </c>
      <c r="D170" s="1">
        <v>5</v>
      </c>
      <c r="E170" s="1">
        <v>0</v>
      </c>
      <c r="F170" s="1">
        <v>1</v>
      </c>
      <c r="G170" s="1">
        <v>0</v>
      </c>
      <c r="H170" s="1">
        <v>1917</v>
      </c>
      <c r="I170" s="1">
        <v>229.3</v>
      </c>
      <c r="J170" s="1">
        <v>229.3</v>
      </c>
      <c r="K170" s="1">
        <v>0</v>
      </c>
      <c r="L170" s="1">
        <v>172</v>
      </c>
      <c r="M170" s="24">
        <v>57.33</v>
      </c>
      <c r="N170" s="1">
        <v>0</v>
      </c>
      <c r="O170" s="1">
        <v>0</v>
      </c>
      <c r="P170" s="1" t="s">
        <v>27</v>
      </c>
      <c r="Q170" s="1" t="s">
        <v>29</v>
      </c>
      <c r="R170" s="1" t="s">
        <v>26</v>
      </c>
      <c r="S170" s="1" t="s">
        <v>27</v>
      </c>
      <c r="T170" s="1"/>
      <c r="U170" s="1"/>
    </row>
    <row r="171" spans="1:24" s="51" customFormat="1" x14ac:dyDescent="0.3">
      <c r="A171" s="2">
        <v>165</v>
      </c>
      <c r="B171" s="6" t="s">
        <v>271</v>
      </c>
      <c r="C171" s="1">
        <v>2</v>
      </c>
      <c r="D171" s="1">
        <v>6</v>
      </c>
      <c r="E171" s="1">
        <v>0</v>
      </c>
      <c r="F171" s="1">
        <v>1</v>
      </c>
      <c r="G171" s="1">
        <v>0</v>
      </c>
      <c r="H171" s="1">
        <v>1917</v>
      </c>
      <c r="I171" s="1">
        <v>247</v>
      </c>
      <c r="J171" s="1">
        <v>244.9</v>
      </c>
      <c r="K171" s="1">
        <v>1236.3399999999999</v>
      </c>
      <c r="L171" s="1">
        <v>232</v>
      </c>
      <c r="M171" s="1">
        <v>123.3</v>
      </c>
      <c r="N171" s="1">
        <v>0</v>
      </c>
      <c r="O171" s="1">
        <v>33</v>
      </c>
      <c r="P171" s="1" t="s">
        <v>27</v>
      </c>
      <c r="Q171" s="1" t="s">
        <v>25</v>
      </c>
      <c r="R171" s="1" t="s">
        <v>26</v>
      </c>
      <c r="S171" s="1" t="s">
        <v>27</v>
      </c>
      <c r="T171" s="1"/>
      <c r="U171" s="1"/>
    </row>
    <row r="172" spans="1:24" s="51" customFormat="1" x14ac:dyDescent="0.3">
      <c r="A172" s="2">
        <v>166</v>
      </c>
      <c r="B172" s="6" t="s">
        <v>272</v>
      </c>
      <c r="C172" s="1">
        <v>2</v>
      </c>
      <c r="D172" s="1">
        <v>8</v>
      </c>
      <c r="E172" s="1">
        <v>1</v>
      </c>
      <c r="F172" s="1">
        <v>2</v>
      </c>
      <c r="G172" s="1">
        <v>0</v>
      </c>
      <c r="H172" s="1">
        <v>1957</v>
      </c>
      <c r="I172" s="1">
        <v>772</v>
      </c>
      <c r="J172" s="1">
        <v>474.88</v>
      </c>
      <c r="K172" s="1">
        <v>596.66</v>
      </c>
      <c r="L172" s="1">
        <v>507</v>
      </c>
      <c r="M172" s="1">
        <v>233.7</v>
      </c>
      <c r="N172" s="1">
        <v>0</v>
      </c>
      <c r="O172" s="1">
        <v>39</v>
      </c>
      <c r="P172" s="1"/>
      <c r="Q172" s="1" t="s">
        <v>25</v>
      </c>
      <c r="R172" s="1" t="s">
        <v>26</v>
      </c>
      <c r="S172" s="1" t="s">
        <v>27</v>
      </c>
      <c r="T172" s="1"/>
      <c r="U172" s="1"/>
      <c r="V172" s="53"/>
      <c r="W172" s="53"/>
      <c r="X172" s="53"/>
    </row>
    <row r="173" spans="1:24" s="51" customFormat="1" x14ac:dyDescent="0.3">
      <c r="A173" s="2">
        <v>167</v>
      </c>
      <c r="B173" s="6" t="s">
        <v>273</v>
      </c>
      <c r="C173" s="1">
        <v>2</v>
      </c>
      <c r="D173" s="1">
        <v>4</v>
      </c>
      <c r="E173" s="1">
        <v>0</v>
      </c>
      <c r="F173" s="1">
        <v>1</v>
      </c>
      <c r="G173" s="1">
        <v>0</v>
      </c>
      <c r="H173" s="1">
        <v>1945</v>
      </c>
      <c r="I173" s="1">
        <v>219</v>
      </c>
      <c r="J173" s="1">
        <v>185.3</v>
      </c>
      <c r="K173" s="1">
        <v>973.15</v>
      </c>
      <c r="L173" s="1">
        <v>97</v>
      </c>
      <c r="M173" s="1">
        <v>83.5</v>
      </c>
      <c r="N173" s="1">
        <v>97</v>
      </c>
      <c r="O173" s="1">
        <v>4</v>
      </c>
      <c r="P173" s="1"/>
      <c r="Q173" s="1" t="s">
        <v>33</v>
      </c>
      <c r="R173" s="1" t="s">
        <v>26</v>
      </c>
      <c r="S173" s="1" t="s">
        <v>27</v>
      </c>
      <c r="T173" s="1"/>
      <c r="U173" s="1"/>
      <c r="V173" s="53"/>
      <c r="W173" s="53"/>
      <c r="X173" s="53"/>
    </row>
    <row r="174" spans="1:24" s="51" customFormat="1" x14ac:dyDescent="0.3">
      <c r="A174" s="2">
        <v>168</v>
      </c>
      <c r="B174" s="6" t="s">
        <v>274</v>
      </c>
      <c r="C174" s="1">
        <v>2</v>
      </c>
      <c r="D174" s="1">
        <v>4</v>
      </c>
      <c r="E174" s="1">
        <v>0</v>
      </c>
      <c r="F174" s="1">
        <v>1</v>
      </c>
      <c r="G174" s="1">
        <v>0</v>
      </c>
      <c r="H174" s="1">
        <v>1917</v>
      </c>
      <c r="I174" s="1">
        <v>256</v>
      </c>
      <c r="J174" s="1">
        <v>215.7</v>
      </c>
      <c r="K174" s="1">
        <v>2050.58</v>
      </c>
      <c r="L174" s="1">
        <v>250</v>
      </c>
      <c r="M174" s="1">
        <v>99.5</v>
      </c>
      <c r="N174" s="1">
        <v>108</v>
      </c>
      <c r="O174" s="1">
        <v>0</v>
      </c>
      <c r="P174" s="1"/>
      <c r="Q174" s="1" t="s">
        <v>25</v>
      </c>
      <c r="R174" s="1" t="s">
        <v>36</v>
      </c>
      <c r="S174" s="1" t="s">
        <v>27</v>
      </c>
      <c r="T174" s="1"/>
      <c r="U174" s="1"/>
      <c r="V174" s="53"/>
      <c r="W174" s="53"/>
      <c r="X174" s="53"/>
    </row>
    <row r="175" spans="1:24" s="51" customFormat="1" x14ac:dyDescent="0.3">
      <c r="A175" s="2">
        <v>169</v>
      </c>
      <c r="B175" s="6" t="s">
        <v>275</v>
      </c>
      <c r="C175" s="1">
        <v>2</v>
      </c>
      <c r="D175" s="1">
        <v>12</v>
      </c>
      <c r="E175" s="1">
        <v>0</v>
      </c>
      <c r="F175" s="1">
        <v>2</v>
      </c>
      <c r="G175" s="1">
        <v>0</v>
      </c>
      <c r="H175" s="1">
        <v>1917</v>
      </c>
      <c r="I175" s="1">
        <v>562</v>
      </c>
      <c r="J175" s="1">
        <v>497.92</v>
      </c>
      <c r="K175" s="1">
        <v>1009.53</v>
      </c>
      <c r="L175" s="1">
        <v>360</v>
      </c>
      <c r="M175" s="1">
        <v>248.96</v>
      </c>
      <c r="N175" s="1">
        <v>0</v>
      </c>
      <c r="O175" s="1">
        <v>25</v>
      </c>
      <c r="P175" s="1"/>
      <c r="Q175" s="1" t="s">
        <v>25</v>
      </c>
      <c r="R175" s="1" t="s">
        <v>26</v>
      </c>
      <c r="S175" s="1" t="s">
        <v>27</v>
      </c>
      <c r="T175" s="1"/>
      <c r="U175" s="1"/>
      <c r="V175" s="53"/>
      <c r="W175" s="53"/>
      <c r="X175" s="53"/>
    </row>
    <row r="176" spans="1:24" s="51" customFormat="1" x14ac:dyDescent="0.3">
      <c r="A176" s="2">
        <v>170</v>
      </c>
      <c r="B176" s="6" t="s">
        <v>276</v>
      </c>
      <c r="C176" s="1">
        <v>5</v>
      </c>
      <c r="D176" s="1">
        <v>45</v>
      </c>
      <c r="E176" s="1">
        <v>0</v>
      </c>
      <c r="F176" s="1">
        <v>3</v>
      </c>
      <c r="G176" s="1">
        <v>0</v>
      </c>
      <c r="H176" s="1">
        <v>1963</v>
      </c>
      <c r="I176" s="1">
        <v>2548</v>
      </c>
      <c r="J176" s="1">
        <v>1961.47</v>
      </c>
      <c r="K176" s="1">
        <v>2092.3200000000002</v>
      </c>
      <c r="L176" s="1">
        <v>650</v>
      </c>
      <c r="M176" s="1">
        <v>427</v>
      </c>
      <c r="N176" s="1">
        <v>417.7</v>
      </c>
      <c r="O176" s="1">
        <v>153</v>
      </c>
      <c r="P176" s="1"/>
      <c r="Q176" s="1" t="s">
        <v>25</v>
      </c>
      <c r="R176" s="1" t="s">
        <v>26</v>
      </c>
      <c r="S176" s="1" t="s">
        <v>27</v>
      </c>
      <c r="T176" s="1"/>
      <c r="U176" s="1"/>
    </row>
    <row r="177" spans="1:21" s="51" customFormat="1" x14ac:dyDescent="0.3">
      <c r="A177" s="2">
        <v>171</v>
      </c>
      <c r="B177" s="6" t="s">
        <v>277</v>
      </c>
      <c r="C177" s="1">
        <v>5</v>
      </c>
      <c r="D177" s="1">
        <v>70</v>
      </c>
      <c r="E177" s="1">
        <v>0</v>
      </c>
      <c r="F177" s="1">
        <v>4</v>
      </c>
      <c r="G177" s="1">
        <v>0</v>
      </c>
      <c r="H177" s="1">
        <v>1971</v>
      </c>
      <c r="I177" s="1">
        <v>4104</v>
      </c>
      <c r="J177" s="1">
        <v>3200.71</v>
      </c>
      <c r="K177" s="1">
        <v>1187.9000000000001</v>
      </c>
      <c r="L177" s="1">
        <v>928</v>
      </c>
      <c r="M177" s="1">
        <v>678.2</v>
      </c>
      <c r="N177" s="1">
        <v>666.7</v>
      </c>
      <c r="O177" s="1">
        <v>247</v>
      </c>
      <c r="P177" s="1" t="s">
        <v>74</v>
      </c>
      <c r="Q177" s="1" t="s">
        <v>25</v>
      </c>
      <c r="R177" s="1" t="s">
        <v>53</v>
      </c>
      <c r="S177" s="1" t="s">
        <v>27</v>
      </c>
      <c r="T177" s="1"/>
      <c r="U177" s="1"/>
    </row>
    <row r="178" spans="1:21" s="51" customFormat="1" x14ac:dyDescent="0.3">
      <c r="A178" s="2">
        <v>172</v>
      </c>
      <c r="B178" s="6" t="s">
        <v>278</v>
      </c>
      <c r="C178" s="1">
        <v>4</v>
      </c>
      <c r="D178" s="1">
        <v>36</v>
      </c>
      <c r="E178" s="1">
        <v>1</v>
      </c>
      <c r="F178" s="1">
        <v>3</v>
      </c>
      <c r="G178" s="1">
        <v>0</v>
      </c>
      <c r="H178" s="1">
        <v>1960</v>
      </c>
      <c r="I178" s="1">
        <v>2075</v>
      </c>
      <c r="J178" s="1">
        <v>2069.1999999999998</v>
      </c>
      <c r="K178" s="1">
        <v>2118.7600000000002</v>
      </c>
      <c r="L178" s="1">
        <v>844</v>
      </c>
      <c r="M178" s="1">
        <v>518.75</v>
      </c>
      <c r="N178" s="1">
        <v>531.6</v>
      </c>
      <c r="O178" s="1">
        <v>185</v>
      </c>
      <c r="P178" s="1"/>
      <c r="Q178" s="1" t="s">
        <v>25</v>
      </c>
      <c r="R178" s="1" t="s">
        <v>26</v>
      </c>
      <c r="S178" s="1" t="s">
        <v>27</v>
      </c>
      <c r="T178" s="1"/>
      <c r="U178" s="1"/>
    </row>
    <row r="179" spans="1:21" s="51" customFormat="1" x14ac:dyDescent="0.3">
      <c r="A179" s="2">
        <v>173</v>
      </c>
      <c r="B179" s="6" t="s">
        <v>279</v>
      </c>
      <c r="C179" s="1">
        <v>4</v>
      </c>
      <c r="D179" s="1">
        <v>48</v>
      </c>
      <c r="E179" s="1">
        <v>0</v>
      </c>
      <c r="F179" s="1">
        <v>3</v>
      </c>
      <c r="G179" s="1">
        <v>0</v>
      </c>
      <c r="H179" s="1">
        <v>1962</v>
      </c>
      <c r="I179" s="1">
        <v>2589</v>
      </c>
      <c r="J179" s="1">
        <v>2020.62</v>
      </c>
      <c r="K179" s="1">
        <v>2296.0300000000002</v>
      </c>
      <c r="L179" s="1">
        <v>738</v>
      </c>
      <c r="M179" s="1">
        <v>660.05</v>
      </c>
      <c r="N179" s="1">
        <v>549.79999999999995</v>
      </c>
      <c r="O179" s="1">
        <v>163</v>
      </c>
      <c r="P179" s="1" t="s">
        <v>31</v>
      </c>
      <c r="Q179" s="1" t="s">
        <v>25</v>
      </c>
      <c r="R179" s="1" t="s">
        <v>53</v>
      </c>
      <c r="S179" s="1" t="s">
        <v>27</v>
      </c>
      <c r="T179" s="1"/>
      <c r="U179" s="1"/>
    </row>
    <row r="180" spans="1:21" s="51" customFormat="1" x14ac:dyDescent="0.3">
      <c r="A180" s="2">
        <v>174</v>
      </c>
      <c r="B180" s="6" t="s">
        <v>280</v>
      </c>
      <c r="C180" s="1">
        <v>5</v>
      </c>
      <c r="D180" s="1">
        <v>39</v>
      </c>
      <c r="E180" s="1">
        <v>0</v>
      </c>
      <c r="F180" s="1">
        <v>2</v>
      </c>
      <c r="G180" s="1">
        <v>0</v>
      </c>
      <c r="H180" s="1">
        <v>1975</v>
      </c>
      <c r="I180" s="1">
        <v>2294</v>
      </c>
      <c r="J180" s="1">
        <v>1717.16</v>
      </c>
      <c r="K180" s="1">
        <v>1283.03</v>
      </c>
      <c r="L180" s="1">
        <v>512</v>
      </c>
      <c r="M180" s="1">
        <v>381</v>
      </c>
      <c r="N180" s="1">
        <v>367.8</v>
      </c>
      <c r="O180" s="1">
        <v>136.9</v>
      </c>
      <c r="P180" s="1" t="s">
        <v>62</v>
      </c>
      <c r="Q180" s="1" t="s">
        <v>25</v>
      </c>
      <c r="R180" s="1" t="s">
        <v>53</v>
      </c>
      <c r="S180" s="1" t="s">
        <v>27</v>
      </c>
      <c r="T180" s="1"/>
      <c r="U180" s="1"/>
    </row>
    <row r="181" spans="1:21" s="51" customFormat="1" x14ac:dyDescent="0.3">
      <c r="A181" s="2">
        <v>175</v>
      </c>
      <c r="B181" s="6" t="s">
        <v>281</v>
      </c>
      <c r="C181" s="1">
        <v>1</v>
      </c>
      <c r="D181" s="1">
        <v>3</v>
      </c>
      <c r="E181" s="1">
        <v>0</v>
      </c>
      <c r="F181" s="1">
        <v>1</v>
      </c>
      <c r="G181" s="1">
        <v>0</v>
      </c>
      <c r="H181" s="1">
        <v>1930</v>
      </c>
      <c r="I181" s="1">
        <v>140.6</v>
      </c>
      <c r="J181" s="1">
        <v>140.6</v>
      </c>
      <c r="K181" s="1">
        <v>0</v>
      </c>
      <c r="L181" s="1">
        <v>216</v>
      </c>
      <c r="M181" s="24">
        <v>72</v>
      </c>
      <c r="N181" s="1">
        <v>0</v>
      </c>
      <c r="O181" s="1">
        <v>0</v>
      </c>
      <c r="P181" s="1"/>
      <c r="Q181" s="1" t="s">
        <v>29</v>
      </c>
      <c r="R181" s="1" t="s">
        <v>26</v>
      </c>
      <c r="S181" s="1" t="s">
        <v>27</v>
      </c>
      <c r="T181" s="1"/>
      <c r="U181" s="1"/>
    </row>
    <row r="182" spans="1:21" s="51" customFormat="1" ht="26.4" x14ac:dyDescent="0.3">
      <c r="A182" s="2">
        <v>176</v>
      </c>
      <c r="B182" s="6" t="s">
        <v>282</v>
      </c>
      <c r="C182" s="1">
        <v>9</v>
      </c>
      <c r="D182" s="1">
        <v>105</v>
      </c>
      <c r="E182" s="1">
        <v>0</v>
      </c>
      <c r="F182" s="1">
        <v>3</v>
      </c>
      <c r="G182" s="1">
        <v>3</v>
      </c>
      <c r="H182" s="1">
        <v>1981</v>
      </c>
      <c r="I182" s="1">
        <v>9307</v>
      </c>
      <c r="J182" s="1">
        <v>5948.45</v>
      </c>
      <c r="K182" s="1">
        <v>2892.72</v>
      </c>
      <c r="L182" s="1">
        <v>1090</v>
      </c>
      <c r="M182" s="1">
        <v>684.22</v>
      </c>
      <c r="N182" s="1">
        <v>251</v>
      </c>
      <c r="O182" s="1">
        <v>420</v>
      </c>
      <c r="P182" s="1" t="s">
        <v>55</v>
      </c>
      <c r="Q182" s="1" t="s">
        <v>25</v>
      </c>
      <c r="R182" s="1" t="s">
        <v>53</v>
      </c>
      <c r="S182" s="1" t="s">
        <v>27</v>
      </c>
      <c r="T182" s="1" t="s">
        <v>135</v>
      </c>
      <c r="U182" s="1" t="s">
        <v>283</v>
      </c>
    </row>
    <row r="183" spans="1:21" s="51" customFormat="1" ht="39.6" x14ac:dyDescent="0.3">
      <c r="A183" s="2">
        <v>177</v>
      </c>
      <c r="B183" s="6" t="s">
        <v>284</v>
      </c>
      <c r="C183" s="1">
        <v>5</v>
      </c>
      <c r="D183" s="1">
        <v>45</v>
      </c>
      <c r="E183" s="1">
        <v>0</v>
      </c>
      <c r="F183" s="1">
        <v>3</v>
      </c>
      <c r="G183" s="1">
        <v>0</v>
      </c>
      <c r="H183" s="1">
        <v>1962</v>
      </c>
      <c r="I183" s="1">
        <v>2493</v>
      </c>
      <c r="J183" s="1">
        <v>1966.16</v>
      </c>
      <c r="K183" s="1">
        <v>1748</v>
      </c>
      <c r="L183" s="1">
        <v>593</v>
      </c>
      <c r="M183" s="1">
        <v>407</v>
      </c>
      <c r="N183" s="1">
        <v>264</v>
      </c>
      <c r="O183" s="1">
        <v>147</v>
      </c>
      <c r="P183" s="1" t="s">
        <v>31</v>
      </c>
      <c r="Q183" s="1" t="s">
        <v>25</v>
      </c>
      <c r="R183" s="1" t="s">
        <v>26</v>
      </c>
      <c r="S183" s="1" t="s">
        <v>27</v>
      </c>
      <c r="T183" s="1" t="s">
        <v>135</v>
      </c>
      <c r="U183" s="1" t="s">
        <v>285</v>
      </c>
    </row>
    <row r="184" spans="1:21" s="51" customFormat="1" x14ac:dyDescent="0.3">
      <c r="A184" s="2">
        <v>178</v>
      </c>
      <c r="B184" s="6" t="s">
        <v>286</v>
      </c>
      <c r="C184" s="1">
        <v>4</v>
      </c>
      <c r="D184" s="1">
        <v>36</v>
      </c>
      <c r="E184" s="1">
        <v>0</v>
      </c>
      <c r="F184" s="1">
        <v>3</v>
      </c>
      <c r="G184" s="1">
        <v>0</v>
      </c>
      <c r="H184" s="1">
        <v>1959</v>
      </c>
      <c r="I184" s="1">
        <v>2724</v>
      </c>
      <c r="J184" s="1">
        <v>2142.2800000000002</v>
      </c>
      <c r="K184" s="1">
        <v>3955</v>
      </c>
      <c r="L184" s="1">
        <v>891</v>
      </c>
      <c r="M184" s="1">
        <v>537.25</v>
      </c>
      <c r="N184" s="1">
        <v>422.6</v>
      </c>
      <c r="O184" s="1">
        <v>219</v>
      </c>
      <c r="P184" s="1"/>
      <c r="Q184" s="1" t="s">
        <v>25</v>
      </c>
      <c r="R184" s="1" t="s">
        <v>26</v>
      </c>
      <c r="S184" s="1" t="s">
        <v>27</v>
      </c>
      <c r="T184" s="1"/>
      <c r="U184" s="1"/>
    </row>
    <row r="185" spans="1:21" s="51" customFormat="1" x14ac:dyDescent="0.3">
      <c r="A185" s="2">
        <v>179</v>
      </c>
      <c r="B185" s="28" t="s">
        <v>287</v>
      </c>
      <c r="C185" s="1">
        <v>5</v>
      </c>
      <c r="D185" s="1">
        <v>39</v>
      </c>
      <c r="E185" s="1">
        <v>0</v>
      </c>
      <c r="F185" s="1">
        <v>2</v>
      </c>
      <c r="G185" s="1">
        <v>0</v>
      </c>
      <c r="H185" s="1">
        <v>1960</v>
      </c>
      <c r="I185" s="1">
        <v>2020</v>
      </c>
      <c r="J185" s="1">
        <v>1562.06</v>
      </c>
      <c r="K185" s="1">
        <v>4235</v>
      </c>
      <c r="L185" s="1">
        <v>480</v>
      </c>
      <c r="M185" s="1">
        <v>315.8</v>
      </c>
      <c r="N185" s="1">
        <v>319.10000000000002</v>
      </c>
      <c r="O185" s="1">
        <v>169</v>
      </c>
      <c r="P185" s="1" t="s">
        <v>31</v>
      </c>
      <c r="Q185" s="1" t="s">
        <v>25</v>
      </c>
      <c r="R185" s="1" t="s">
        <v>53</v>
      </c>
      <c r="S185" s="1" t="s">
        <v>27</v>
      </c>
      <c r="T185" s="1"/>
      <c r="U185" s="1"/>
    </row>
    <row r="186" spans="1:21" s="51" customFormat="1" x14ac:dyDescent="0.3">
      <c r="A186" s="2">
        <v>180</v>
      </c>
      <c r="B186" s="28" t="s">
        <v>288</v>
      </c>
      <c r="C186" s="1">
        <v>4</v>
      </c>
      <c r="D186" s="1">
        <v>36</v>
      </c>
      <c r="E186" s="1">
        <v>0</v>
      </c>
      <c r="F186" s="1">
        <v>3</v>
      </c>
      <c r="G186" s="1">
        <v>0</v>
      </c>
      <c r="H186" s="1">
        <v>1969</v>
      </c>
      <c r="I186" s="1">
        <v>2915</v>
      </c>
      <c r="J186" s="1">
        <v>2158.75</v>
      </c>
      <c r="K186" s="1">
        <v>3402</v>
      </c>
      <c r="L186" s="1">
        <v>882</v>
      </c>
      <c r="M186" s="1">
        <v>559</v>
      </c>
      <c r="N186" s="1">
        <v>569</v>
      </c>
      <c r="O186" s="1">
        <v>83</v>
      </c>
      <c r="P186" s="1" t="s">
        <v>31</v>
      </c>
      <c r="Q186" s="1" t="s">
        <v>25</v>
      </c>
      <c r="R186" s="1" t="s">
        <v>26</v>
      </c>
      <c r="S186" s="1" t="s">
        <v>27</v>
      </c>
      <c r="T186" s="1"/>
      <c r="U186" s="1"/>
    </row>
    <row r="187" spans="1:21" s="51" customFormat="1" x14ac:dyDescent="0.3">
      <c r="A187" s="2">
        <v>181</v>
      </c>
      <c r="B187" s="6" t="s">
        <v>289</v>
      </c>
      <c r="C187" s="1">
        <v>4</v>
      </c>
      <c r="D187" s="1">
        <v>36</v>
      </c>
      <c r="E187" s="1">
        <v>0</v>
      </c>
      <c r="F187" s="1">
        <v>3</v>
      </c>
      <c r="G187" s="1">
        <v>0</v>
      </c>
      <c r="H187" s="1">
        <v>1958</v>
      </c>
      <c r="I187" s="1">
        <v>2893</v>
      </c>
      <c r="J187" s="1">
        <v>2130.23</v>
      </c>
      <c r="K187" s="1">
        <v>3044</v>
      </c>
      <c r="L187" s="1">
        <v>918</v>
      </c>
      <c r="M187" s="1">
        <v>529.75</v>
      </c>
      <c r="N187" s="1">
        <v>583.20000000000005</v>
      </c>
      <c r="O187" s="1">
        <v>186</v>
      </c>
      <c r="P187" s="1"/>
      <c r="Q187" s="1" t="s">
        <v>25</v>
      </c>
      <c r="R187" s="1" t="s">
        <v>26</v>
      </c>
      <c r="S187" s="1" t="s">
        <v>27</v>
      </c>
      <c r="T187" s="1"/>
      <c r="U187" s="1"/>
    </row>
    <row r="188" spans="1:21" s="51" customFormat="1" x14ac:dyDescent="0.3">
      <c r="A188" s="2">
        <v>182</v>
      </c>
      <c r="B188" s="6" t="s">
        <v>290</v>
      </c>
      <c r="C188" s="1">
        <v>5</v>
      </c>
      <c r="D188" s="1">
        <v>42</v>
      </c>
      <c r="E188" s="1">
        <v>1</v>
      </c>
      <c r="F188" s="1">
        <v>3</v>
      </c>
      <c r="G188" s="1">
        <v>0</v>
      </c>
      <c r="H188" s="1">
        <v>1964</v>
      </c>
      <c r="I188" s="1">
        <v>2507</v>
      </c>
      <c r="J188" s="1">
        <v>1787.66</v>
      </c>
      <c r="K188" s="1">
        <v>1531.74</v>
      </c>
      <c r="L188" s="1">
        <v>648</v>
      </c>
      <c r="M188" s="1">
        <v>356.4</v>
      </c>
      <c r="N188" s="1">
        <v>140</v>
      </c>
      <c r="O188" s="1">
        <v>148</v>
      </c>
      <c r="P188" s="1"/>
      <c r="Q188" s="1" t="s">
        <v>25</v>
      </c>
      <c r="R188" s="1" t="s">
        <v>26</v>
      </c>
      <c r="S188" s="1" t="s">
        <v>27</v>
      </c>
      <c r="T188" s="1"/>
      <c r="U188" s="1"/>
    </row>
    <row r="189" spans="1:21" s="51" customFormat="1" x14ac:dyDescent="0.3">
      <c r="A189" s="2">
        <v>183</v>
      </c>
      <c r="B189" s="6" t="s">
        <v>291</v>
      </c>
      <c r="C189" s="1">
        <v>2</v>
      </c>
      <c r="D189" s="1">
        <v>6</v>
      </c>
      <c r="E189" s="1">
        <v>0</v>
      </c>
      <c r="F189" s="1">
        <v>1</v>
      </c>
      <c r="G189" s="1">
        <v>0</v>
      </c>
      <c r="H189" s="1">
        <v>1917</v>
      </c>
      <c r="I189" s="1">
        <v>365</v>
      </c>
      <c r="J189" s="1">
        <v>349.1</v>
      </c>
      <c r="K189" s="1">
        <v>1053.83</v>
      </c>
      <c r="L189" s="1">
        <v>347</v>
      </c>
      <c r="M189" s="1">
        <v>160.5</v>
      </c>
      <c r="N189" s="1">
        <v>0</v>
      </c>
      <c r="O189" s="1">
        <v>24</v>
      </c>
      <c r="P189" s="1"/>
      <c r="Q189" s="1" t="s">
        <v>25</v>
      </c>
      <c r="R189" s="1" t="s">
        <v>26</v>
      </c>
      <c r="S189" s="1" t="s">
        <v>27</v>
      </c>
      <c r="T189" s="1"/>
      <c r="U189" s="1"/>
    </row>
    <row r="190" spans="1:21" s="51" customFormat="1" x14ac:dyDescent="0.3">
      <c r="A190" s="2">
        <v>184</v>
      </c>
      <c r="B190" s="6" t="s">
        <v>292</v>
      </c>
      <c r="C190" s="1">
        <v>5</v>
      </c>
      <c r="D190" s="1">
        <v>60</v>
      </c>
      <c r="E190" s="1">
        <v>0</v>
      </c>
      <c r="F190" s="1">
        <v>4</v>
      </c>
      <c r="G190" s="1">
        <v>0</v>
      </c>
      <c r="H190" s="1">
        <v>1968</v>
      </c>
      <c r="I190" s="1">
        <v>3767</v>
      </c>
      <c r="J190" s="1">
        <v>2639.21</v>
      </c>
      <c r="K190" s="1">
        <v>1982.3</v>
      </c>
      <c r="L190" s="1">
        <v>790</v>
      </c>
      <c r="M190" s="1">
        <v>534.79999999999995</v>
      </c>
      <c r="N190" s="1">
        <v>547.6</v>
      </c>
      <c r="O190" s="1">
        <v>273</v>
      </c>
      <c r="P190" s="1" t="s">
        <v>77</v>
      </c>
      <c r="Q190" s="1" t="s">
        <v>25</v>
      </c>
      <c r="R190" s="1" t="s">
        <v>53</v>
      </c>
      <c r="S190" s="1" t="s">
        <v>27</v>
      </c>
      <c r="T190" s="1" t="s">
        <v>135</v>
      </c>
      <c r="U190" s="1" t="s">
        <v>136</v>
      </c>
    </row>
    <row r="191" spans="1:21" s="51" customFormat="1" x14ac:dyDescent="0.3">
      <c r="A191" s="2">
        <v>185</v>
      </c>
      <c r="B191" s="6" t="s">
        <v>293</v>
      </c>
      <c r="C191" s="1">
        <v>2</v>
      </c>
      <c r="D191" s="1">
        <v>7</v>
      </c>
      <c r="E191" s="1">
        <v>0</v>
      </c>
      <c r="F191" s="1">
        <v>2</v>
      </c>
      <c r="G191" s="1">
        <v>0</v>
      </c>
      <c r="H191" s="1">
        <v>1919</v>
      </c>
      <c r="I191" s="1">
        <v>470</v>
      </c>
      <c r="J191" s="1">
        <v>385.62</v>
      </c>
      <c r="K191" s="1">
        <v>2956.47</v>
      </c>
      <c r="L191" s="1">
        <v>438</v>
      </c>
      <c r="M191" s="1">
        <v>235.25</v>
      </c>
      <c r="N191" s="1">
        <v>0</v>
      </c>
      <c r="O191" s="1">
        <v>36</v>
      </c>
      <c r="P191" s="1" t="s">
        <v>31</v>
      </c>
      <c r="Q191" s="1" t="s">
        <v>33</v>
      </c>
      <c r="R191" s="1" t="s">
        <v>26</v>
      </c>
      <c r="S191" s="1" t="s">
        <v>27</v>
      </c>
      <c r="T191" s="1"/>
      <c r="U191" s="1"/>
    </row>
    <row r="192" spans="1:21" s="51" customFormat="1" x14ac:dyDescent="0.3">
      <c r="A192" s="2">
        <v>186</v>
      </c>
      <c r="B192" s="6" t="s">
        <v>294</v>
      </c>
      <c r="C192" s="1">
        <v>3</v>
      </c>
      <c r="D192" s="1">
        <v>12</v>
      </c>
      <c r="E192" s="1">
        <v>0</v>
      </c>
      <c r="F192" s="1">
        <v>1</v>
      </c>
      <c r="G192" s="1">
        <v>0</v>
      </c>
      <c r="H192" s="1">
        <v>1959</v>
      </c>
      <c r="I192" s="1">
        <v>788</v>
      </c>
      <c r="J192" s="1">
        <v>554.35</v>
      </c>
      <c r="K192" s="1">
        <v>360.35</v>
      </c>
      <c r="L192" s="1">
        <v>327</v>
      </c>
      <c r="M192" s="1">
        <v>183</v>
      </c>
      <c r="N192" s="1">
        <v>251.6</v>
      </c>
      <c r="O192" s="1">
        <v>42</v>
      </c>
      <c r="P192" s="1"/>
      <c r="Q192" s="1" t="s">
        <v>25</v>
      </c>
      <c r="R192" s="1" t="s">
        <v>26</v>
      </c>
      <c r="S192" s="1" t="s">
        <v>27</v>
      </c>
      <c r="T192" s="1" t="s">
        <v>135</v>
      </c>
      <c r="U192" s="1" t="s">
        <v>136</v>
      </c>
    </row>
    <row r="193" spans="1:21" s="51" customFormat="1" x14ac:dyDescent="0.3">
      <c r="A193" s="2">
        <v>187</v>
      </c>
      <c r="B193" s="6" t="s">
        <v>295</v>
      </c>
      <c r="C193" s="1">
        <v>2</v>
      </c>
      <c r="D193" s="1">
        <v>7</v>
      </c>
      <c r="E193" s="1">
        <v>0</v>
      </c>
      <c r="F193" s="1">
        <v>1</v>
      </c>
      <c r="G193" s="1">
        <v>0</v>
      </c>
      <c r="H193" s="1">
        <v>1917</v>
      </c>
      <c r="I193" s="1">
        <v>377.2</v>
      </c>
      <c r="J193" s="1">
        <v>372.2</v>
      </c>
      <c r="K193" s="1">
        <v>582.75</v>
      </c>
      <c r="L193" s="1">
        <v>316</v>
      </c>
      <c r="M193" s="1">
        <v>137.35</v>
      </c>
      <c r="N193" s="1">
        <v>0</v>
      </c>
      <c r="O193" s="1">
        <v>16</v>
      </c>
      <c r="P193" s="1" t="s">
        <v>31</v>
      </c>
      <c r="Q193" s="1" t="s">
        <v>29</v>
      </c>
      <c r="R193" s="1" t="s">
        <v>26</v>
      </c>
      <c r="S193" s="1" t="s">
        <v>27</v>
      </c>
      <c r="T193" s="1"/>
      <c r="U193" s="1"/>
    </row>
    <row r="194" spans="1:21" s="51" customFormat="1" ht="27" x14ac:dyDescent="0.3">
      <c r="A194" s="2">
        <v>188</v>
      </c>
      <c r="B194" s="6" t="s">
        <v>296</v>
      </c>
      <c r="C194" s="1">
        <v>1</v>
      </c>
      <c r="D194" s="1">
        <v>8</v>
      </c>
      <c r="E194" s="1">
        <v>0</v>
      </c>
      <c r="F194" s="1">
        <v>1</v>
      </c>
      <c r="G194" s="1">
        <v>0</v>
      </c>
      <c r="H194" s="1">
        <v>1917</v>
      </c>
      <c r="I194" s="1">
        <v>437.5</v>
      </c>
      <c r="J194" s="1">
        <v>437.5</v>
      </c>
      <c r="K194" s="1">
        <v>0</v>
      </c>
      <c r="L194" s="1">
        <v>890</v>
      </c>
      <c r="M194" s="24">
        <v>296.66000000000003</v>
      </c>
      <c r="N194" s="1">
        <v>0</v>
      </c>
      <c r="O194" s="1">
        <v>0</v>
      </c>
      <c r="P194" s="1" t="s">
        <v>27</v>
      </c>
      <c r="Q194" s="1" t="s">
        <v>25</v>
      </c>
      <c r="R194" s="1" t="s">
        <v>26</v>
      </c>
      <c r="S194" s="1" t="s">
        <v>27</v>
      </c>
      <c r="T194" s="1"/>
      <c r="U194" s="1"/>
    </row>
    <row r="195" spans="1:21" s="51" customFormat="1" ht="27" x14ac:dyDescent="0.3">
      <c r="A195" s="2">
        <v>189</v>
      </c>
      <c r="B195" s="6" t="s">
        <v>297</v>
      </c>
      <c r="C195" s="1">
        <v>2</v>
      </c>
      <c r="D195" s="1">
        <v>8</v>
      </c>
      <c r="E195" s="1">
        <v>1</v>
      </c>
      <c r="F195" s="1">
        <v>1</v>
      </c>
      <c r="G195" s="1">
        <v>0</v>
      </c>
      <c r="H195" s="1">
        <v>1917</v>
      </c>
      <c r="I195" s="1">
        <v>344.3</v>
      </c>
      <c r="J195" s="1">
        <v>380.5</v>
      </c>
      <c r="K195" s="1">
        <v>2377.4299999999998</v>
      </c>
      <c r="L195" s="1">
        <v>450</v>
      </c>
      <c r="M195" s="1">
        <v>157.35</v>
      </c>
      <c r="N195" s="1">
        <v>0</v>
      </c>
      <c r="O195" s="1">
        <v>24</v>
      </c>
      <c r="P195" s="1"/>
      <c r="Q195" s="1" t="s">
        <v>25</v>
      </c>
      <c r="R195" s="1" t="s">
        <v>26</v>
      </c>
      <c r="S195" s="1" t="s">
        <v>27</v>
      </c>
      <c r="T195" s="1"/>
      <c r="U195" s="1"/>
    </row>
    <row r="196" spans="1:21" s="51" customFormat="1" x14ac:dyDescent="0.3">
      <c r="A196" s="2">
        <v>190</v>
      </c>
      <c r="B196" s="28" t="s">
        <v>298</v>
      </c>
      <c r="C196" s="1">
        <v>9</v>
      </c>
      <c r="D196" s="1">
        <v>53</v>
      </c>
      <c r="E196" s="1">
        <v>1</v>
      </c>
      <c r="F196" s="1">
        <v>1</v>
      </c>
      <c r="G196" s="1">
        <v>1</v>
      </c>
      <c r="H196" s="1">
        <v>1970</v>
      </c>
      <c r="I196" s="1">
        <v>3373</v>
      </c>
      <c r="J196" s="1">
        <v>2717</v>
      </c>
      <c r="K196" s="1">
        <v>1384.12</v>
      </c>
      <c r="L196" s="1">
        <v>450</v>
      </c>
      <c r="M196" s="1">
        <v>288.88</v>
      </c>
      <c r="N196" s="1">
        <v>362.6</v>
      </c>
      <c r="O196" s="1">
        <v>227</v>
      </c>
      <c r="P196" s="1" t="s">
        <v>67</v>
      </c>
      <c r="Q196" s="1" t="s">
        <v>25</v>
      </c>
      <c r="R196" s="1" t="s">
        <v>53</v>
      </c>
      <c r="S196" s="1" t="s">
        <v>27</v>
      </c>
      <c r="T196" s="1"/>
      <c r="U196" s="1"/>
    </row>
    <row r="197" spans="1:21" s="51" customFormat="1" x14ac:dyDescent="0.3">
      <c r="A197" s="2">
        <v>191</v>
      </c>
      <c r="B197" s="28" t="s">
        <v>299</v>
      </c>
      <c r="C197" s="1">
        <v>2</v>
      </c>
      <c r="D197" s="1">
        <v>13</v>
      </c>
      <c r="E197" s="1">
        <v>0</v>
      </c>
      <c r="F197" s="1">
        <v>2</v>
      </c>
      <c r="G197" s="1">
        <v>0</v>
      </c>
      <c r="H197" s="1">
        <v>1917</v>
      </c>
      <c r="I197" s="1">
        <v>641</v>
      </c>
      <c r="J197" s="1">
        <v>485.53</v>
      </c>
      <c r="K197" s="1">
        <v>767.92</v>
      </c>
      <c r="L197" s="1">
        <v>389</v>
      </c>
      <c r="M197" s="1">
        <v>238.5</v>
      </c>
      <c r="N197" s="1">
        <v>59.8</v>
      </c>
      <c r="O197" s="1">
        <v>35</v>
      </c>
      <c r="P197" s="1" t="s">
        <v>31</v>
      </c>
      <c r="Q197" s="1" t="s">
        <v>25</v>
      </c>
      <c r="R197" s="1" t="s">
        <v>26</v>
      </c>
      <c r="S197" s="1" t="s">
        <v>27</v>
      </c>
      <c r="T197" s="1" t="s">
        <v>135</v>
      </c>
      <c r="U197" s="1" t="s">
        <v>136</v>
      </c>
    </row>
    <row r="198" spans="1:21" s="51" customFormat="1" x14ac:dyDescent="0.3">
      <c r="A198" s="2">
        <v>192</v>
      </c>
      <c r="B198" s="6" t="s">
        <v>300</v>
      </c>
      <c r="C198" s="1">
        <v>5</v>
      </c>
      <c r="D198" s="1">
        <v>71</v>
      </c>
      <c r="E198" s="1">
        <v>0</v>
      </c>
      <c r="F198" s="1">
        <v>4</v>
      </c>
      <c r="G198" s="1">
        <v>0</v>
      </c>
      <c r="H198" s="1">
        <v>1967</v>
      </c>
      <c r="I198" s="1">
        <v>4070</v>
      </c>
      <c r="J198" s="1">
        <v>3175.23</v>
      </c>
      <c r="K198" s="1">
        <v>1753</v>
      </c>
      <c r="L198" s="1">
        <v>903</v>
      </c>
      <c r="M198" s="1">
        <v>676.2</v>
      </c>
      <c r="N198" s="1">
        <v>653.20000000000005</v>
      </c>
      <c r="O198" s="1">
        <v>250</v>
      </c>
      <c r="P198" s="1" t="s">
        <v>76</v>
      </c>
      <c r="Q198" s="1" t="s">
        <v>25</v>
      </c>
      <c r="R198" s="1" t="s">
        <v>53</v>
      </c>
      <c r="S198" s="1" t="s">
        <v>27</v>
      </c>
      <c r="T198" s="1" t="s">
        <v>135</v>
      </c>
      <c r="U198" s="1" t="s">
        <v>136</v>
      </c>
    </row>
    <row r="199" spans="1:21" s="51" customFormat="1" x14ac:dyDescent="0.3">
      <c r="A199" s="2">
        <v>193</v>
      </c>
      <c r="B199" s="28" t="s">
        <v>301</v>
      </c>
      <c r="C199" s="1">
        <v>5</v>
      </c>
      <c r="D199" s="1">
        <v>45</v>
      </c>
      <c r="E199" s="1">
        <v>0</v>
      </c>
      <c r="F199" s="1">
        <v>3</v>
      </c>
      <c r="G199" s="1">
        <v>0</v>
      </c>
      <c r="H199" s="1">
        <v>1969</v>
      </c>
      <c r="I199" s="1">
        <v>2530</v>
      </c>
      <c r="J199" s="1">
        <v>1985.92</v>
      </c>
      <c r="K199" s="1">
        <v>2380.41</v>
      </c>
      <c r="L199" s="1">
        <v>658</v>
      </c>
      <c r="M199" s="1">
        <v>392</v>
      </c>
      <c r="N199" s="1">
        <v>412.9</v>
      </c>
      <c r="O199" s="1">
        <v>160</v>
      </c>
      <c r="P199" s="1" t="s">
        <v>31</v>
      </c>
      <c r="Q199" s="1" t="s">
        <v>25</v>
      </c>
      <c r="R199" s="1" t="s">
        <v>26</v>
      </c>
      <c r="S199" s="1" t="s">
        <v>27</v>
      </c>
      <c r="T199" s="1" t="s">
        <v>135</v>
      </c>
      <c r="U199" s="1" t="s">
        <v>136</v>
      </c>
    </row>
    <row r="200" spans="1:21" s="51" customFormat="1" x14ac:dyDescent="0.3">
      <c r="A200" s="2">
        <v>194</v>
      </c>
      <c r="B200" s="28" t="s">
        <v>302</v>
      </c>
      <c r="C200" s="1">
        <v>9</v>
      </c>
      <c r="D200" s="1">
        <v>52</v>
      </c>
      <c r="E200" s="1">
        <v>0</v>
      </c>
      <c r="F200" s="1">
        <v>1</v>
      </c>
      <c r="G200" s="1">
        <v>1</v>
      </c>
      <c r="H200" s="1">
        <v>1972</v>
      </c>
      <c r="I200" s="1">
        <v>3631</v>
      </c>
      <c r="J200" s="1">
        <v>2571.34</v>
      </c>
      <c r="K200" s="1">
        <v>2063.86</v>
      </c>
      <c r="L200" s="1">
        <v>750</v>
      </c>
      <c r="M200" s="1">
        <v>362.55</v>
      </c>
      <c r="N200" s="1">
        <v>478.8</v>
      </c>
      <c r="O200" s="1">
        <v>333</v>
      </c>
      <c r="P200" s="1" t="s">
        <v>67</v>
      </c>
      <c r="Q200" s="1" t="s">
        <v>25</v>
      </c>
      <c r="R200" s="1" t="s">
        <v>53</v>
      </c>
      <c r="S200" s="1" t="s">
        <v>27</v>
      </c>
      <c r="T200" s="1"/>
      <c r="U200" s="1"/>
    </row>
    <row r="201" spans="1:21" s="51" customFormat="1" x14ac:dyDescent="0.3">
      <c r="A201" s="2">
        <v>195</v>
      </c>
      <c r="B201" s="6" t="s">
        <v>303</v>
      </c>
      <c r="C201" s="1">
        <v>1</v>
      </c>
      <c r="D201" s="1">
        <v>7</v>
      </c>
      <c r="E201" s="1">
        <v>0</v>
      </c>
      <c r="F201" s="1">
        <v>1</v>
      </c>
      <c r="G201" s="1">
        <v>0</v>
      </c>
      <c r="H201" s="1">
        <v>1917</v>
      </c>
      <c r="I201" s="1">
        <v>297.3</v>
      </c>
      <c r="J201" s="1">
        <v>297.3</v>
      </c>
      <c r="K201" s="1">
        <v>0</v>
      </c>
      <c r="L201" s="1">
        <v>446</v>
      </c>
      <c r="M201" s="24">
        <v>148.66</v>
      </c>
      <c r="N201" s="1">
        <v>0</v>
      </c>
      <c r="O201" s="1">
        <v>0</v>
      </c>
      <c r="P201" s="1" t="s">
        <v>31</v>
      </c>
      <c r="Q201" s="1" t="s">
        <v>25</v>
      </c>
      <c r="R201" s="1" t="s">
        <v>26</v>
      </c>
      <c r="S201" s="1" t="s">
        <v>27</v>
      </c>
      <c r="T201" s="1"/>
      <c r="U201" s="1"/>
    </row>
    <row r="202" spans="1:21" s="51" customFormat="1" x14ac:dyDescent="0.3">
      <c r="A202" s="2">
        <v>196</v>
      </c>
      <c r="B202" s="6" t="s">
        <v>304</v>
      </c>
      <c r="C202" s="1">
        <v>1</v>
      </c>
      <c r="D202" s="1">
        <v>3</v>
      </c>
      <c r="E202" s="1">
        <v>0</v>
      </c>
      <c r="F202" s="1">
        <v>1</v>
      </c>
      <c r="G202" s="1">
        <v>0</v>
      </c>
      <c r="H202" s="1">
        <v>1917</v>
      </c>
      <c r="I202" s="1">
        <v>108.1</v>
      </c>
      <c r="J202" s="1">
        <v>108.1</v>
      </c>
      <c r="K202" s="1">
        <v>0</v>
      </c>
      <c r="L202" s="1">
        <v>182</v>
      </c>
      <c r="M202" s="24">
        <v>60.66</v>
      </c>
      <c r="N202" s="1">
        <v>0</v>
      </c>
      <c r="O202" s="1">
        <v>0</v>
      </c>
      <c r="P202" s="1"/>
      <c r="Q202" s="1" t="s">
        <v>29</v>
      </c>
      <c r="R202" s="1" t="s">
        <v>26</v>
      </c>
      <c r="S202" s="1" t="s">
        <v>27</v>
      </c>
      <c r="T202" s="1"/>
      <c r="U202" s="1"/>
    </row>
    <row r="203" spans="1:21" s="51" customFormat="1" x14ac:dyDescent="0.3">
      <c r="A203" s="2">
        <v>197</v>
      </c>
      <c r="B203" s="6" t="s">
        <v>305</v>
      </c>
      <c r="C203" s="1">
        <v>1</v>
      </c>
      <c r="D203" s="1">
        <v>6</v>
      </c>
      <c r="E203" s="1">
        <v>0</v>
      </c>
      <c r="F203" s="1">
        <v>1</v>
      </c>
      <c r="G203" s="1">
        <v>0</v>
      </c>
      <c r="H203" s="1">
        <v>1917</v>
      </c>
      <c r="I203" s="1">
        <v>238.57</v>
      </c>
      <c r="J203" s="1">
        <v>238.57</v>
      </c>
      <c r="K203" s="1">
        <v>0</v>
      </c>
      <c r="L203" s="1">
        <v>387</v>
      </c>
      <c r="M203" s="24">
        <v>129</v>
      </c>
      <c r="N203" s="1">
        <v>0</v>
      </c>
      <c r="O203" s="1">
        <v>0</v>
      </c>
      <c r="P203" s="1" t="s">
        <v>31</v>
      </c>
      <c r="Q203" s="1" t="s">
        <v>25</v>
      </c>
      <c r="R203" s="1" t="s">
        <v>26</v>
      </c>
      <c r="S203" s="1" t="s">
        <v>27</v>
      </c>
      <c r="T203" s="1"/>
      <c r="U203" s="1"/>
    </row>
    <row r="204" spans="1:21" s="51" customFormat="1" x14ac:dyDescent="0.3">
      <c r="A204" s="2">
        <v>198</v>
      </c>
      <c r="B204" s="6" t="s">
        <v>306</v>
      </c>
      <c r="C204" s="1">
        <v>5</v>
      </c>
      <c r="D204" s="1">
        <v>64</v>
      </c>
      <c r="E204" s="1">
        <v>0</v>
      </c>
      <c r="F204" s="1">
        <v>5</v>
      </c>
      <c r="G204" s="1">
        <v>0</v>
      </c>
      <c r="H204" s="1">
        <v>1975</v>
      </c>
      <c r="I204" s="1">
        <v>4868</v>
      </c>
      <c r="J204" s="1">
        <v>3369.32</v>
      </c>
      <c r="K204" s="1">
        <v>1070.1099999999999</v>
      </c>
      <c r="L204" s="1">
        <v>1152</v>
      </c>
      <c r="M204" s="1">
        <v>846</v>
      </c>
      <c r="N204" s="1">
        <v>813.3</v>
      </c>
      <c r="O204" s="1">
        <v>435</v>
      </c>
      <c r="P204" s="1"/>
      <c r="Q204" s="1" t="s">
        <v>25</v>
      </c>
      <c r="R204" s="1" t="s">
        <v>53</v>
      </c>
      <c r="S204" s="1" t="s">
        <v>27</v>
      </c>
      <c r="T204" s="1"/>
      <c r="U204" s="1"/>
    </row>
    <row r="205" spans="1:21" s="51" customFormat="1" x14ac:dyDescent="0.3">
      <c r="A205" s="2">
        <v>199</v>
      </c>
      <c r="B205" s="28" t="s">
        <v>307</v>
      </c>
      <c r="C205" s="1">
        <v>4</v>
      </c>
      <c r="D205" s="1">
        <v>39</v>
      </c>
      <c r="E205" s="1">
        <v>1</v>
      </c>
      <c r="F205" s="1">
        <v>4</v>
      </c>
      <c r="G205" s="1">
        <v>0</v>
      </c>
      <c r="H205" s="1">
        <v>1958</v>
      </c>
      <c r="I205" s="1">
        <v>3260</v>
      </c>
      <c r="J205" s="1">
        <v>2483.87</v>
      </c>
      <c r="K205" s="1">
        <v>1365.44</v>
      </c>
      <c r="L205" s="1">
        <v>1230</v>
      </c>
      <c r="M205" s="1">
        <v>874.4</v>
      </c>
      <c r="N205" s="1">
        <v>716</v>
      </c>
      <c r="O205" s="1">
        <v>313</v>
      </c>
      <c r="P205" s="1" t="s">
        <v>31</v>
      </c>
      <c r="Q205" s="1" t="s">
        <v>25</v>
      </c>
      <c r="R205" s="1" t="s">
        <v>36</v>
      </c>
      <c r="S205" s="1" t="s">
        <v>27</v>
      </c>
      <c r="T205" s="1"/>
      <c r="U205" s="1"/>
    </row>
    <row r="206" spans="1:21" s="51" customFormat="1" ht="26.4" x14ac:dyDescent="0.3">
      <c r="A206" s="2">
        <v>200</v>
      </c>
      <c r="B206" s="6" t="s">
        <v>308</v>
      </c>
      <c r="C206" s="1">
        <v>9</v>
      </c>
      <c r="D206" s="1">
        <v>107</v>
      </c>
      <c r="E206" s="1">
        <v>0</v>
      </c>
      <c r="F206" s="1">
        <v>3</v>
      </c>
      <c r="G206" s="1">
        <v>3</v>
      </c>
      <c r="H206" s="1">
        <v>1980</v>
      </c>
      <c r="I206" s="1">
        <v>6798</v>
      </c>
      <c r="J206" s="1">
        <v>5603.68</v>
      </c>
      <c r="K206" s="1">
        <v>4189.93</v>
      </c>
      <c r="L206" s="1">
        <v>895</v>
      </c>
      <c r="M206" s="1">
        <v>594.77</v>
      </c>
      <c r="N206" s="1">
        <v>662.7</v>
      </c>
      <c r="O206" s="1">
        <v>507</v>
      </c>
      <c r="P206" s="1"/>
      <c r="Q206" s="1" t="s">
        <v>83</v>
      </c>
      <c r="R206" s="1" t="s">
        <v>53</v>
      </c>
      <c r="S206" s="1" t="s">
        <v>27</v>
      </c>
      <c r="T206" s="1" t="s">
        <v>135</v>
      </c>
      <c r="U206" s="1" t="s">
        <v>309</v>
      </c>
    </row>
    <row r="207" spans="1:21" s="51" customFormat="1" x14ac:dyDescent="0.3">
      <c r="A207" s="2">
        <v>201</v>
      </c>
      <c r="B207" s="28" t="s">
        <v>310</v>
      </c>
      <c r="C207" s="1">
        <v>4</v>
      </c>
      <c r="D207" s="1">
        <v>32</v>
      </c>
      <c r="E207" s="1">
        <v>0</v>
      </c>
      <c r="F207" s="1">
        <v>2</v>
      </c>
      <c r="G207" s="1">
        <v>0</v>
      </c>
      <c r="H207" s="1">
        <v>1963</v>
      </c>
      <c r="I207" s="1">
        <v>1970</v>
      </c>
      <c r="J207" s="1">
        <v>1479.92</v>
      </c>
      <c r="K207" s="1">
        <v>827.7</v>
      </c>
      <c r="L207" s="1">
        <v>536</v>
      </c>
      <c r="M207" s="1">
        <v>367</v>
      </c>
      <c r="N207" s="1">
        <v>407</v>
      </c>
      <c r="O207" s="1">
        <v>109</v>
      </c>
      <c r="P207" s="1" t="s">
        <v>31</v>
      </c>
      <c r="Q207" s="1" t="s">
        <v>25</v>
      </c>
      <c r="R207" s="1" t="s">
        <v>53</v>
      </c>
      <c r="S207" s="1" t="s">
        <v>27</v>
      </c>
      <c r="T207" s="1"/>
      <c r="U207" s="1"/>
    </row>
    <row r="208" spans="1:21" s="51" customFormat="1" x14ac:dyDescent="0.3">
      <c r="A208" s="2">
        <v>202</v>
      </c>
      <c r="B208" s="6" t="s">
        <v>311</v>
      </c>
      <c r="C208" s="1">
        <v>2</v>
      </c>
      <c r="D208" s="1">
        <v>4</v>
      </c>
      <c r="E208" s="1">
        <v>0</v>
      </c>
      <c r="F208" s="1">
        <v>2</v>
      </c>
      <c r="G208" s="1">
        <v>0</v>
      </c>
      <c r="H208" s="1">
        <v>1924</v>
      </c>
      <c r="I208" s="1">
        <v>528</v>
      </c>
      <c r="J208" s="1">
        <v>218.4</v>
      </c>
      <c r="K208" s="1">
        <v>1542.48</v>
      </c>
      <c r="L208" s="1">
        <v>407</v>
      </c>
      <c r="M208" s="1">
        <v>308.45</v>
      </c>
      <c r="N208" s="1">
        <v>59.3</v>
      </c>
      <c r="O208" s="1">
        <v>13</v>
      </c>
      <c r="P208" s="1" t="s">
        <v>49</v>
      </c>
      <c r="Q208" s="1" t="s">
        <v>25</v>
      </c>
      <c r="R208" s="1" t="s">
        <v>26</v>
      </c>
      <c r="S208" s="1" t="s">
        <v>27</v>
      </c>
      <c r="T208" s="1"/>
      <c r="U208" s="1"/>
    </row>
    <row r="209" spans="1:21" s="51" customFormat="1" x14ac:dyDescent="0.3">
      <c r="A209" s="2">
        <v>203</v>
      </c>
      <c r="B209" s="6" t="s">
        <v>312</v>
      </c>
      <c r="C209" s="1">
        <v>5</v>
      </c>
      <c r="D209" s="1">
        <v>66</v>
      </c>
      <c r="E209" s="1">
        <v>1</v>
      </c>
      <c r="F209" s="1">
        <v>4</v>
      </c>
      <c r="G209" s="1">
        <v>0</v>
      </c>
      <c r="H209" s="1">
        <v>1965</v>
      </c>
      <c r="I209" s="1">
        <v>4150</v>
      </c>
      <c r="J209" s="1">
        <v>3516.79</v>
      </c>
      <c r="K209" s="1">
        <v>1673.26</v>
      </c>
      <c r="L209" s="1">
        <v>908</v>
      </c>
      <c r="M209" s="1">
        <v>867</v>
      </c>
      <c r="N209" s="1">
        <v>671</v>
      </c>
      <c r="O209" s="1">
        <v>234</v>
      </c>
      <c r="P209" s="1"/>
      <c r="Q209" s="1" t="s">
        <v>25</v>
      </c>
      <c r="R209" s="1" t="s">
        <v>53</v>
      </c>
      <c r="S209" s="1" t="s">
        <v>27</v>
      </c>
      <c r="T209" s="1"/>
      <c r="U209" s="1"/>
    </row>
    <row r="210" spans="1:21" s="51" customFormat="1" x14ac:dyDescent="0.3">
      <c r="A210" s="2">
        <v>204</v>
      </c>
      <c r="B210" s="6" t="s">
        <v>313</v>
      </c>
      <c r="C210" s="1">
        <v>4</v>
      </c>
      <c r="D210" s="1">
        <v>36</v>
      </c>
      <c r="E210" s="1">
        <v>0</v>
      </c>
      <c r="F210" s="1">
        <v>3</v>
      </c>
      <c r="G210" s="1">
        <v>0</v>
      </c>
      <c r="H210" s="1">
        <v>1961</v>
      </c>
      <c r="I210" s="1">
        <v>2536</v>
      </c>
      <c r="J210" s="1">
        <v>1536.25</v>
      </c>
      <c r="K210" s="1">
        <v>1523.2</v>
      </c>
      <c r="L210" s="1">
        <v>852</v>
      </c>
      <c r="M210" s="1">
        <v>633.13</v>
      </c>
      <c r="N210" s="1">
        <v>507</v>
      </c>
      <c r="O210" s="1">
        <v>85</v>
      </c>
      <c r="P210" s="1" t="s">
        <v>31</v>
      </c>
      <c r="Q210" s="1" t="s">
        <v>25</v>
      </c>
      <c r="R210" s="1" t="s">
        <v>26</v>
      </c>
      <c r="S210" s="1" t="s">
        <v>27</v>
      </c>
      <c r="T210" s="1"/>
      <c r="U210" s="1"/>
    </row>
    <row r="211" spans="1:21" s="51" customFormat="1" x14ac:dyDescent="0.3">
      <c r="A211" s="2">
        <v>205</v>
      </c>
      <c r="B211" s="6" t="s">
        <v>314</v>
      </c>
      <c r="C211" s="1">
        <v>3</v>
      </c>
      <c r="D211" s="1">
        <v>46</v>
      </c>
      <c r="E211" s="1">
        <v>0</v>
      </c>
      <c r="F211" s="1">
        <v>5</v>
      </c>
      <c r="G211" s="1">
        <v>0</v>
      </c>
      <c r="H211" s="1">
        <v>1946</v>
      </c>
      <c r="I211" s="1">
        <v>3993</v>
      </c>
      <c r="J211" s="1">
        <v>2620.75</v>
      </c>
      <c r="K211" s="1">
        <v>2662.1</v>
      </c>
      <c r="L211" s="1">
        <v>1940</v>
      </c>
      <c r="M211" s="1">
        <v>1345.33</v>
      </c>
      <c r="N211" s="1">
        <v>1625.3</v>
      </c>
      <c r="O211" s="1">
        <v>141</v>
      </c>
      <c r="P211" s="1"/>
      <c r="Q211" s="1" t="s">
        <v>25</v>
      </c>
      <c r="R211" s="1" t="s">
        <v>26</v>
      </c>
      <c r="S211" s="1" t="s">
        <v>27</v>
      </c>
      <c r="T211" s="1"/>
      <c r="U211" s="1"/>
    </row>
    <row r="212" spans="1:21" s="51" customFormat="1" x14ac:dyDescent="0.3">
      <c r="A212" s="2">
        <v>206</v>
      </c>
      <c r="B212" s="6" t="s">
        <v>315</v>
      </c>
      <c r="C212" s="1">
        <v>5</v>
      </c>
      <c r="D212" s="1">
        <v>64</v>
      </c>
      <c r="E212" s="1">
        <v>0</v>
      </c>
      <c r="F212" s="1">
        <v>4</v>
      </c>
      <c r="G212" s="1">
        <v>0</v>
      </c>
      <c r="H212" s="1">
        <v>1967</v>
      </c>
      <c r="I212" s="1">
        <v>3997</v>
      </c>
      <c r="J212" s="1">
        <v>2563.16</v>
      </c>
      <c r="K212" s="1">
        <v>701.5</v>
      </c>
      <c r="L212" s="1">
        <v>934</v>
      </c>
      <c r="M212" s="1">
        <v>757</v>
      </c>
      <c r="N212" s="1">
        <v>450.9</v>
      </c>
      <c r="O212" s="1">
        <v>229</v>
      </c>
      <c r="P212" s="1" t="s">
        <v>55</v>
      </c>
      <c r="Q212" s="1" t="s">
        <v>25</v>
      </c>
      <c r="R212" s="1" t="s">
        <v>53</v>
      </c>
      <c r="S212" s="1" t="s">
        <v>27</v>
      </c>
      <c r="T212" s="1"/>
      <c r="U212" s="1"/>
    </row>
    <row r="213" spans="1:21" s="51" customFormat="1" x14ac:dyDescent="0.3">
      <c r="A213" s="2">
        <v>207</v>
      </c>
      <c r="B213" s="6" t="s">
        <v>316</v>
      </c>
      <c r="C213" s="1">
        <v>5</v>
      </c>
      <c r="D213" s="1">
        <v>68</v>
      </c>
      <c r="E213" s="1">
        <v>2</v>
      </c>
      <c r="F213" s="1">
        <v>4</v>
      </c>
      <c r="G213" s="1">
        <v>0</v>
      </c>
      <c r="H213" s="1">
        <v>1964</v>
      </c>
      <c r="I213" s="1">
        <v>3709</v>
      </c>
      <c r="J213" s="1">
        <v>3324.78</v>
      </c>
      <c r="K213" s="1">
        <v>1110.32</v>
      </c>
      <c r="L213" s="1">
        <v>1088</v>
      </c>
      <c r="M213" s="1">
        <v>915.6</v>
      </c>
      <c r="N213" s="1">
        <v>506</v>
      </c>
      <c r="O213" s="1">
        <v>247</v>
      </c>
      <c r="P213" s="1" t="s">
        <v>45</v>
      </c>
      <c r="Q213" s="1" t="s">
        <v>25</v>
      </c>
      <c r="R213" s="1" t="s">
        <v>53</v>
      </c>
      <c r="S213" s="1" t="s">
        <v>27</v>
      </c>
      <c r="T213" s="1"/>
      <c r="U213" s="1"/>
    </row>
    <row r="214" spans="1:21" s="51" customFormat="1" x14ac:dyDescent="0.3">
      <c r="A214" s="2">
        <v>208</v>
      </c>
      <c r="B214" s="6" t="s">
        <v>317</v>
      </c>
      <c r="C214" s="1">
        <v>3</v>
      </c>
      <c r="D214" s="1">
        <v>54</v>
      </c>
      <c r="E214" s="1">
        <v>2</v>
      </c>
      <c r="F214" s="1">
        <v>10</v>
      </c>
      <c r="G214" s="1">
        <v>0</v>
      </c>
      <c r="H214" s="1">
        <v>1932</v>
      </c>
      <c r="I214" s="1">
        <v>6574</v>
      </c>
      <c r="J214" s="1">
        <v>4099.53</v>
      </c>
      <c r="K214" s="1">
        <v>2274.38</v>
      </c>
      <c r="L214" s="1">
        <v>2553</v>
      </c>
      <c r="M214" s="1">
        <v>1694</v>
      </c>
      <c r="N214" s="1">
        <v>2226.9</v>
      </c>
      <c r="O214" s="1">
        <v>353</v>
      </c>
      <c r="P214" s="1"/>
      <c r="Q214" s="1" t="s">
        <v>25</v>
      </c>
      <c r="R214" s="1" t="s">
        <v>26</v>
      </c>
      <c r="S214" s="1" t="s">
        <v>27</v>
      </c>
      <c r="T214" s="1"/>
      <c r="U214" s="1"/>
    </row>
    <row r="215" spans="1:21" s="51" customFormat="1" ht="33" customHeight="1" x14ac:dyDescent="0.3">
      <c r="A215" s="2">
        <v>209</v>
      </c>
      <c r="B215" s="6" t="s">
        <v>318</v>
      </c>
      <c r="C215" s="1">
        <v>9</v>
      </c>
      <c r="D215" s="1">
        <v>56</v>
      </c>
      <c r="E215" s="1">
        <v>0</v>
      </c>
      <c r="F215" s="1">
        <v>1</v>
      </c>
      <c r="G215" s="1">
        <v>1</v>
      </c>
      <c r="H215" s="1">
        <v>1975</v>
      </c>
      <c r="I215" s="1">
        <v>4828</v>
      </c>
      <c r="J215" s="1">
        <v>2991.91</v>
      </c>
      <c r="K215" s="1">
        <v>437.1</v>
      </c>
      <c r="L215" s="1">
        <v>1058</v>
      </c>
      <c r="M215" s="1">
        <v>332.66</v>
      </c>
      <c r="N215" s="1">
        <v>39</v>
      </c>
      <c r="O215" s="1">
        <v>201</v>
      </c>
      <c r="P215" s="1"/>
      <c r="Q215" s="1" t="s">
        <v>25</v>
      </c>
      <c r="R215" s="1" t="s">
        <v>53</v>
      </c>
      <c r="S215" s="1" t="s">
        <v>27</v>
      </c>
      <c r="T215" s="1"/>
      <c r="U215" s="1"/>
    </row>
    <row r="216" spans="1:21" s="51" customFormat="1" ht="27" x14ac:dyDescent="0.3">
      <c r="A216" s="2">
        <v>210</v>
      </c>
      <c r="B216" s="6" t="s">
        <v>319</v>
      </c>
      <c r="C216" s="1">
        <v>5</v>
      </c>
      <c r="D216" s="1">
        <v>48</v>
      </c>
      <c r="E216" s="1">
        <v>0</v>
      </c>
      <c r="F216" s="1">
        <v>4</v>
      </c>
      <c r="G216" s="1">
        <v>0</v>
      </c>
      <c r="H216" s="1">
        <v>1975</v>
      </c>
      <c r="I216" s="1">
        <v>4191</v>
      </c>
      <c r="J216" s="1">
        <v>2594.75</v>
      </c>
      <c r="K216" s="1">
        <v>1666.2</v>
      </c>
      <c r="L216" s="1">
        <v>1058</v>
      </c>
      <c r="M216" s="1">
        <v>518.79999999999995</v>
      </c>
      <c r="N216" s="1">
        <v>384</v>
      </c>
      <c r="O216" s="1">
        <v>210</v>
      </c>
      <c r="P216" s="1"/>
      <c r="Q216" s="1" t="s">
        <v>25</v>
      </c>
      <c r="R216" s="1" t="s">
        <v>53</v>
      </c>
      <c r="S216" s="1" t="s">
        <v>27</v>
      </c>
      <c r="T216" s="1"/>
      <c r="U216" s="1"/>
    </row>
    <row r="217" spans="1:21" s="51" customFormat="1" x14ac:dyDescent="0.3">
      <c r="A217" s="2">
        <v>211</v>
      </c>
      <c r="B217" s="28" t="s">
        <v>320</v>
      </c>
      <c r="C217" s="1">
        <v>2</v>
      </c>
      <c r="D217" s="1">
        <v>6</v>
      </c>
      <c r="E217" s="1">
        <v>0</v>
      </c>
      <c r="F217" s="1">
        <v>1</v>
      </c>
      <c r="G217" s="1">
        <v>0</v>
      </c>
      <c r="H217" s="1">
        <v>1917</v>
      </c>
      <c r="I217" s="1">
        <v>351</v>
      </c>
      <c r="J217" s="1">
        <v>240.76</v>
      </c>
      <c r="K217" s="1">
        <v>809.25</v>
      </c>
      <c r="L217" s="1">
        <v>257</v>
      </c>
      <c r="M217" s="1">
        <v>141.72</v>
      </c>
      <c r="N217" s="1">
        <v>0</v>
      </c>
      <c r="O217" s="1">
        <v>15</v>
      </c>
      <c r="P217" s="1" t="s">
        <v>48</v>
      </c>
      <c r="Q217" s="1" t="s">
        <v>25</v>
      </c>
      <c r="R217" s="1" t="s">
        <v>26</v>
      </c>
      <c r="S217" s="1" t="s">
        <v>27</v>
      </c>
      <c r="T217" s="1"/>
      <c r="U217" s="1"/>
    </row>
    <row r="218" spans="1:21" s="51" customFormat="1" ht="26.4" x14ac:dyDescent="0.3">
      <c r="A218" s="2">
        <v>212</v>
      </c>
      <c r="B218" s="28" t="s">
        <v>321</v>
      </c>
      <c r="C218" s="1">
        <v>4</v>
      </c>
      <c r="D218" s="1">
        <v>45</v>
      </c>
      <c r="E218" s="1">
        <v>3</v>
      </c>
      <c r="F218" s="1">
        <v>3</v>
      </c>
      <c r="G218" s="1">
        <v>0</v>
      </c>
      <c r="H218" s="1">
        <v>1940</v>
      </c>
      <c r="I218" s="1">
        <v>3062</v>
      </c>
      <c r="J218" s="1">
        <v>2697.49</v>
      </c>
      <c r="K218" s="1">
        <v>1053.3</v>
      </c>
      <c r="L218" s="1">
        <v>1181</v>
      </c>
      <c r="M218" s="1">
        <v>2011.5</v>
      </c>
      <c r="N218" s="1">
        <v>576.79999999999995</v>
      </c>
      <c r="O218" s="1">
        <v>210</v>
      </c>
      <c r="P218" s="1" t="s">
        <v>57</v>
      </c>
      <c r="Q218" s="1" t="s">
        <v>25</v>
      </c>
      <c r="R218" s="1" t="s">
        <v>26</v>
      </c>
      <c r="S218" s="1" t="s">
        <v>27</v>
      </c>
      <c r="T218" s="1"/>
      <c r="U218" s="1"/>
    </row>
    <row r="219" spans="1:21" s="51" customFormat="1" x14ac:dyDescent="0.3">
      <c r="A219" s="2">
        <v>213</v>
      </c>
      <c r="B219" s="6" t="s">
        <v>322</v>
      </c>
      <c r="C219" s="1">
        <v>1</v>
      </c>
      <c r="D219" s="1">
        <v>4</v>
      </c>
      <c r="E219" s="1">
        <v>0</v>
      </c>
      <c r="F219" s="1">
        <v>1</v>
      </c>
      <c r="G219" s="1">
        <v>0</v>
      </c>
      <c r="H219" s="1">
        <v>1917</v>
      </c>
      <c r="I219" s="1">
        <v>150.9</v>
      </c>
      <c r="J219" s="1">
        <v>150.9</v>
      </c>
      <c r="K219" s="1">
        <v>0</v>
      </c>
      <c r="L219" s="1">
        <v>282</v>
      </c>
      <c r="M219" s="24">
        <v>94</v>
      </c>
      <c r="N219" s="1">
        <v>0</v>
      </c>
      <c r="O219" s="1">
        <v>0</v>
      </c>
      <c r="P219" s="1"/>
      <c r="Q219" s="1" t="s">
        <v>29</v>
      </c>
      <c r="R219" s="1" t="s">
        <v>26</v>
      </c>
      <c r="S219" s="1" t="s">
        <v>27</v>
      </c>
      <c r="T219" s="1"/>
      <c r="U219" s="1"/>
    </row>
    <row r="220" spans="1:21" s="51" customFormat="1" x14ac:dyDescent="0.3">
      <c r="A220" s="2">
        <v>214</v>
      </c>
      <c r="B220" s="6" t="s">
        <v>323</v>
      </c>
      <c r="C220" s="1">
        <v>4</v>
      </c>
      <c r="D220" s="1">
        <v>44</v>
      </c>
      <c r="E220" s="1">
        <v>0</v>
      </c>
      <c r="F220" s="1">
        <v>3</v>
      </c>
      <c r="G220" s="1">
        <v>0</v>
      </c>
      <c r="H220" s="1">
        <v>1961</v>
      </c>
      <c r="I220" s="1">
        <v>2818</v>
      </c>
      <c r="J220" s="1">
        <v>1795.79</v>
      </c>
      <c r="K220" s="1">
        <v>1221.67</v>
      </c>
      <c r="L220" s="1">
        <v>474</v>
      </c>
      <c r="M220" s="1">
        <v>519.25</v>
      </c>
      <c r="N220" s="1">
        <v>543.9</v>
      </c>
      <c r="O220" s="1">
        <v>216</v>
      </c>
      <c r="P220" s="1" t="s">
        <v>27</v>
      </c>
      <c r="Q220" s="1" t="s">
        <v>25</v>
      </c>
      <c r="R220" s="1" t="s">
        <v>53</v>
      </c>
      <c r="S220" s="1" t="s">
        <v>27</v>
      </c>
      <c r="T220" s="1"/>
      <c r="U220" s="1"/>
    </row>
    <row r="221" spans="1:21" s="51" customFormat="1" x14ac:dyDescent="0.3">
      <c r="A221" s="2">
        <v>215</v>
      </c>
      <c r="B221" s="6" t="s">
        <v>324</v>
      </c>
      <c r="C221" s="1">
        <v>2</v>
      </c>
      <c r="D221" s="1">
        <v>7</v>
      </c>
      <c r="E221" s="1">
        <v>0</v>
      </c>
      <c r="F221" s="1">
        <v>1</v>
      </c>
      <c r="G221" s="1">
        <v>0</v>
      </c>
      <c r="H221" s="1">
        <v>1917</v>
      </c>
      <c r="I221" s="1">
        <v>333</v>
      </c>
      <c r="J221" s="1">
        <v>304.8</v>
      </c>
      <c r="K221" s="1">
        <v>3336.11</v>
      </c>
      <c r="L221" s="1">
        <v>239</v>
      </c>
      <c r="M221" s="1">
        <v>166.4</v>
      </c>
      <c r="N221" s="1">
        <v>30.4</v>
      </c>
      <c r="O221" s="1">
        <v>17</v>
      </c>
      <c r="P221" s="1" t="s">
        <v>31</v>
      </c>
      <c r="Q221" s="1" t="s">
        <v>25</v>
      </c>
      <c r="R221" s="1" t="s">
        <v>26</v>
      </c>
      <c r="S221" s="1" t="s">
        <v>27</v>
      </c>
      <c r="T221" s="1"/>
      <c r="U221" s="1"/>
    </row>
    <row r="222" spans="1:21" s="51" customFormat="1" x14ac:dyDescent="0.3">
      <c r="A222" s="2">
        <v>216</v>
      </c>
      <c r="B222" s="6" t="s">
        <v>325</v>
      </c>
      <c r="C222" s="1">
        <v>5</v>
      </c>
      <c r="D222" s="1">
        <v>69</v>
      </c>
      <c r="E222" s="1">
        <v>1</v>
      </c>
      <c r="F222" s="1">
        <v>4</v>
      </c>
      <c r="G222" s="1">
        <v>0</v>
      </c>
      <c r="H222" s="1">
        <v>1971</v>
      </c>
      <c r="I222" s="1">
        <v>4198</v>
      </c>
      <c r="J222" s="1">
        <v>3288.56</v>
      </c>
      <c r="K222" s="1">
        <v>1698</v>
      </c>
      <c r="L222" s="1">
        <v>973</v>
      </c>
      <c r="M222" s="1">
        <v>772.8</v>
      </c>
      <c r="N222" s="1">
        <v>100.7</v>
      </c>
      <c r="O222" s="1">
        <v>296</v>
      </c>
      <c r="P222" s="1"/>
      <c r="Q222" s="1" t="s">
        <v>25</v>
      </c>
      <c r="R222" s="1" t="s">
        <v>53</v>
      </c>
      <c r="S222" s="1" t="s">
        <v>27</v>
      </c>
      <c r="T222" s="1"/>
      <c r="U222" s="1"/>
    </row>
    <row r="223" spans="1:21" s="51" customFormat="1" x14ac:dyDescent="0.3">
      <c r="A223" s="2">
        <v>217</v>
      </c>
      <c r="B223" s="6" t="s">
        <v>326</v>
      </c>
      <c r="C223" s="1">
        <v>5</v>
      </c>
      <c r="D223" s="1">
        <v>81</v>
      </c>
      <c r="E223" s="1">
        <v>0</v>
      </c>
      <c r="F223" s="1">
        <v>4</v>
      </c>
      <c r="G223" s="1">
        <v>0</v>
      </c>
      <c r="H223" s="1">
        <v>1966</v>
      </c>
      <c r="I223" s="1">
        <v>4074</v>
      </c>
      <c r="J223" s="1">
        <v>3265.39</v>
      </c>
      <c r="K223" s="1">
        <v>2147.84</v>
      </c>
      <c r="L223" s="1">
        <v>906</v>
      </c>
      <c r="M223" s="1">
        <v>742.2</v>
      </c>
      <c r="N223" s="1">
        <v>101</v>
      </c>
      <c r="O223" s="1">
        <v>290</v>
      </c>
      <c r="P223" s="1"/>
      <c r="Q223" s="1" t="s">
        <v>25</v>
      </c>
      <c r="R223" s="1" t="s">
        <v>53</v>
      </c>
      <c r="S223" s="1" t="s">
        <v>27</v>
      </c>
      <c r="T223" s="1"/>
      <c r="U223" s="1"/>
    </row>
    <row r="224" spans="1:21" s="51" customFormat="1" x14ac:dyDescent="0.3">
      <c r="A224" s="2">
        <v>218</v>
      </c>
      <c r="B224" s="6" t="s">
        <v>327</v>
      </c>
      <c r="C224" s="1">
        <v>2</v>
      </c>
      <c r="D224" s="1">
        <v>7</v>
      </c>
      <c r="E224" s="1">
        <v>0</v>
      </c>
      <c r="F224" s="1">
        <v>1</v>
      </c>
      <c r="G224" s="1">
        <v>0</v>
      </c>
      <c r="H224" s="1">
        <v>1959</v>
      </c>
      <c r="I224" s="1">
        <v>607</v>
      </c>
      <c r="J224" s="1">
        <v>385.56</v>
      </c>
      <c r="K224" s="1">
        <v>1413.18</v>
      </c>
      <c r="L224" s="1">
        <v>313</v>
      </c>
      <c r="M224" s="1">
        <v>187.25</v>
      </c>
      <c r="N224" s="1">
        <v>0</v>
      </c>
      <c r="O224" s="1">
        <v>36</v>
      </c>
      <c r="P224" s="1"/>
      <c r="Q224" s="1" t="s">
        <v>34</v>
      </c>
      <c r="R224" s="1" t="s">
        <v>26</v>
      </c>
      <c r="S224" s="1" t="s">
        <v>27</v>
      </c>
      <c r="T224" s="1"/>
      <c r="U224" s="1"/>
    </row>
    <row r="225" spans="1:21" s="51" customFormat="1" x14ac:dyDescent="0.3">
      <c r="A225" s="2">
        <v>219</v>
      </c>
      <c r="B225" s="6" t="s">
        <v>328</v>
      </c>
      <c r="C225" s="1">
        <v>2</v>
      </c>
      <c r="D225" s="1">
        <v>8</v>
      </c>
      <c r="E225" s="1">
        <v>0</v>
      </c>
      <c r="F225" s="1">
        <v>1</v>
      </c>
      <c r="G225" s="1">
        <v>0</v>
      </c>
      <c r="H225" s="1">
        <v>1959</v>
      </c>
      <c r="I225" s="1">
        <v>419</v>
      </c>
      <c r="J225" s="1">
        <v>382.3</v>
      </c>
      <c r="K225" s="1">
        <v>1875.11</v>
      </c>
      <c r="L225" s="1">
        <v>314</v>
      </c>
      <c r="M225" s="1">
        <v>389.55</v>
      </c>
      <c r="N225" s="1">
        <v>192.6</v>
      </c>
      <c r="O225" s="1">
        <v>25</v>
      </c>
      <c r="P225" s="1"/>
      <c r="Q225" s="1" t="s">
        <v>34</v>
      </c>
      <c r="R225" s="1" t="s">
        <v>26</v>
      </c>
      <c r="S225" s="1" t="s">
        <v>27</v>
      </c>
      <c r="T225" s="1"/>
      <c r="U225" s="1"/>
    </row>
    <row r="226" spans="1:21" s="51" customFormat="1" x14ac:dyDescent="0.3">
      <c r="A226" s="2">
        <v>220</v>
      </c>
      <c r="B226" s="6" t="s">
        <v>329</v>
      </c>
      <c r="C226" s="1">
        <v>3</v>
      </c>
      <c r="D226" s="1">
        <v>24</v>
      </c>
      <c r="E226" s="1">
        <v>0</v>
      </c>
      <c r="F226" s="1">
        <v>2</v>
      </c>
      <c r="G226" s="1">
        <v>0</v>
      </c>
      <c r="H226" s="1">
        <v>1948</v>
      </c>
      <c r="I226" s="1">
        <v>1504</v>
      </c>
      <c r="J226" s="1">
        <v>1039.17</v>
      </c>
      <c r="K226" s="1">
        <v>1323.13</v>
      </c>
      <c r="L226" s="1">
        <v>640</v>
      </c>
      <c r="M226" s="1">
        <v>346.33</v>
      </c>
      <c r="N226" s="1">
        <v>270</v>
      </c>
      <c r="O226" s="1">
        <v>85</v>
      </c>
      <c r="P226" s="1"/>
      <c r="Q226" s="1" t="s">
        <v>25</v>
      </c>
      <c r="R226" s="1" t="s">
        <v>36</v>
      </c>
      <c r="S226" s="1" t="s">
        <v>27</v>
      </c>
      <c r="T226" s="1" t="s">
        <v>135</v>
      </c>
      <c r="U226" s="1" t="s">
        <v>136</v>
      </c>
    </row>
    <row r="227" spans="1:21" s="51" customFormat="1" x14ac:dyDescent="0.3">
      <c r="A227" s="2">
        <v>221</v>
      </c>
      <c r="B227" s="6" t="s">
        <v>330</v>
      </c>
      <c r="C227" s="1">
        <v>2</v>
      </c>
      <c r="D227" s="1">
        <v>8</v>
      </c>
      <c r="E227" s="1">
        <v>0</v>
      </c>
      <c r="F227" s="1">
        <v>1</v>
      </c>
      <c r="G227" s="1">
        <v>0</v>
      </c>
      <c r="H227" s="1">
        <v>1917</v>
      </c>
      <c r="I227" s="1">
        <v>387</v>
      </c>
      <c r="J227" s="1">
        <v>340.1</v>
      </c>
      <c r="K227" s="1">
        <v>545.15</v>
      </c>
      <c r="L227" s="1">
        <v>325</v>
      </c>
      <c r="M227" s="1">
        <v>193.2</v>
      </c>
      <c r="N227" s="1">
        <v>31.4</v>
      </c>
      <c r="O227" s="1">
        <v>17</v>
      </c>
      <c r="P227" s="1"/>
      <c r="Q227" s="1" t="s">
        <v>25</v>
      </c>
      <c r="R227" s="1" t="s">
        <v>36</v>
      </c>
      <c r="S227" s="1" t="s">
        <v>27</v>
      </c>
      <c r="T227" s="1"/>
      <c r="U227" s="1"/>
    </row>
    <row r="228" spans="1:21" s="51" customFormat="1" x14ac:dyDescent="0.3">
      <c r="A228" s="2">
        <v>222</v>
      </c>
      <c r="B228" s="6" t="s">
        <v>331</v>
      </c>
      <c r="C228" s="1">
        <v>1</v>
      </c>
      <c r="D228" s="1">
        <v>7</v>
      </c>
      <c r="E228" s="1">
        <v>0</v>
      </c>
      <c r="F228" s="1">
        <v>1</v>
      </c>
      <c r="G228" s="1">
        <v>0</v>
      </c>
      <c r="H228" s="1">
        <v>1917</v>
      </c>
      <c r="I228" s="1">
        <v>222.3</v>
      </c>
      <c r="J228" s="1">
        <v>222.3</v>
      </c>
      <c r="K228" s="1">
        <v>0</v>
      </c>
      <c r="L228" s="1">
        <v>381</v>
      </c>
      <c r="M228" s="24">
        <v>127</v>
      </c>
      <c r="N228" s="1">
        <v>0</v>
      </c>
      <c r="O228" s="1">
        <v>0</v>
      </c>
      <c r="P228" s="1"/>
      <c r="Q228" s="1" t="s">
        <v>33</v>
      </c>
      <c r="R228" s="1" t="s">
        <v>26</v>
      </c>
      <c r="S228" s="1" t="s">
        <v>27</v>
      </c>
      <c r="T228" s="1"/>
      <c r="U228" s="1"/>
    </row>
    <row r="229" spans="1:21" s="51" customFormat="1" x14ac:dyDescent="0.3">
      <c r="A229" s="2">
        <v>223</v>
      </c>
      <c r="B229" s="6" t="s">
        <v>332</v>
      </c>
      <c r="C229" s="1">
        <v>2</v>
      </c>
      <c r="D229" s="1">
        <v>4</v>
      </c>
      <c r="E229" s="1">
        <v>0</v>
      </c>
      <c r="F229" s="1">
        <v>1</v>
      </c>
      <c r="G229" s="1">
        <v>0</v>
      </c>
      <c r="H229" s="1">
        <v>1917</v>
      </c>
      <c r="I229" s="1">
        <v>258</v>
      </c>
      <c r="J229" s="1">
        <v>244.39</v>
      </c>
      <c r="K229" s="1">
        <v>447.12</v>
      </c>
      <c r="L229" s="1">
        <v>231</v>
      </c>
      <c r="M229" s="1">
        <v>118.15</v>
      </c>
      <c r="N229" s="1">
        <v>0</v>
      </c>
      <c r="O229" s="1">
        <v>23</v>
      </c>
      <c r="P229" s="1" t="s">
        <v>38</v>
      </c>
      <c r="Q229" s="1" t="s">
        <v>25</v>
      </c>
      <c r="R229" s="1" t="s">
        <v>26</v>
      </c>
      <c r="S229" s="1" t="s">
        <v>27</v>
      </c>
      <c r="T229" s="1"/>
      <c r="U229" s="1"/>
    </row>
    <row r="230" spans="1:21" s="51" customFormat="1" x14ac:dyDescent="0.3">
      <c r="A230" s="2">
        <v>224</v>
      </c>
      <c r="B230" s="6" t="s">
        <v>333</v>
      </c>
      <c r="C230" s="1">
        <v>1</v>
      </c>
      <c r="D230" s="1">
        <v>9</v>
      </c>
      <c r="E230" s="1">
        <v>0</v>
      </c>
      <c r="F230" s="1">
        <v>1</v>
      </c>
      <c r="G230" s="1">
        <v>0</v>
      </c>
      <c r="H230" s="1">
        <v>1917</v>
      </c>
      <c r="I230" s="1">
        <v>322.89999999999998</v>
      </c>
      <c r="J230" s="1">
        <v>322.89999999999998</v>
      </c>
      <c r="K230" s="1">
        <v>0</v>
      </c>
      <c r="L230" s="1">
        <v>473</v>
      </c>
      <c r="M230" s="24">
        <v>157.66</v>
      </c>
      <c r="N230" s="1">
        <v>0</v>
      </c>
      <c r="O230" s="1">
        <v>0</v>
      </c>
      <c r="P230" s="1" t="s">
        <v>27</v>
      </c>
      <c r="Q230" s="1" t="s">
        <v>33</v>
      </c>
      <c r="R230" s="1" t="s">
        <v>26</v>
      </c>
      <c r="S230" s="1" t="s">
        <v>27</v>
      </c>
      <c r="T230" s="1"/>
      <c r="U230" s="1"/>
    </row>
    <row r="231" spans="1:21" s="51" customFormat="1" x14ac:dyDescent="0.3">
      <c r="A231" s="2">
        <v>225</v>
      </c>
      <c r="B231" s="6" t="s">
        <v>334</v>
      </c>
      <c r="C231" s="1">
        <v>1</v>
      </c>
      <c r="D231" s="1">
        <v>6</v>
      </c>
      <c r="E231" s="1">
        <v>1</v>
      </c>
      <c r="F231" s="1">
        <v>1</v>
      </c>
      <c r="G231" s="1">
        <v>0</v>
      </c>
      <c r="H231" s="1">
        <v>1917</v>
      </c>
      <c r="I231" s="1">
        <v>304.95</v>
      </c>
      <c r="J231" s="1">
        <v>466.55</v>
      </c>
      <c r="K231" s="1">
        <v>0</v>
      </c>
      <c r="L231" s="1">
        <v>244</v>
      </c>
      <c r="M231" s="24">
        <v>81.33</v>
      </c>
      <c r="N231" s="1">
        <v>0</v>
      </c>
      <c r="O231" s="1">
        <v>0</v>
      </c>
      <c r="P231" s="1" t="s">
        <v>27</v>
      </c>
      <c r="Q231" s="1" t="s">
        <v>33</v>
      </c>
      <c r="R231" s="1" t="s">
        <v>26</v>
      </c>
      <c r="S231" s="1" t="s">
        <v>27</v>
      </c>
      <c r="T231" s="1"/>
      <c r="U231" s="1"/>
    </row>
    <row r="232" spans="1:21" s="51" customFormat="1" x14ac:dyDescent="0.3">
      <c r="A232" s="2">
        <v>226</v>
      </c>
      <c r="B232" s="6" t="s">
        <v>335</v>
      </c>
      <c r="C232" s="1">
        <v>1</v>
      </c>
      <c r="D232" s="1">
        <v>4</v>
      </c>
      <c r="E232" s="1">
        <v>0</v>
      </c>
      <c r="F232" s="1">
        <v>1</v>
      </c>
      <c r="G232" s="1">
        <v>0</v>
      </c>
      <c r="H232" s="1">
        <v>1917</v>
      </c>
      <c r="I232" s="1">
        <v>151.80000000000001</v>
      </c>
      <c r="J232" s="1">
        <v>151.80000000000001</v>
      </c>
      <c r="K232" s="1">
        <v>0</v>
      </c>
      <c r="L232" s="1">
        <v>191</v>
      </c>
      <c r="M232" s="24">
        <v>63.66</v>
      </c>
      <c r="N232" s="1">
        <v>0</v>
      </c>
      <c r="O232" s="1">
        <v>0</v>
      </c>
      <c r="P232" s="1"/>
      <c r="Q232" s="1" t="s">
        <v>33</v>
      </c>
      <c r="R232" s="1" t="s">
        <v>26</v>
      </c>
      <c r="S232" s="1" t="s">
        <v>27</v>
      </c>
      <c r="T232" s="1"/>
      <c r="U232" s="1"/>
    </row>
    <row r="233" spans="1:21" s="51" customFormat="1" x14ac:dyDescent="0.3">
      <c r="A233" s="2">
        <v>227</v>
      </c>
      <c r="B233" s="6" t="s">
        <v>336</v>
      </c>
      <c r="C233" s="1">
        <v>1</v>
      </c>
      <c r="D233" s="1">
        <v>4</v>
      </c>
      <c r="E233" s="1">
        <v>0</v>
      </c>
      <c r="F233" s="1">
        <v>1</v>
      </c>
      <c r="G233" s="1">
        <v>0</v>
      </c>
      <c r="H233" s="1">
        <v>1917</v>
      </c>
      <c r="I233" s="1">
        <v>242.4</v>
      </c>
      <c r="J233" s="1">
        <v>242.4</v>
      </c>
      <c r="K233" s="1">
        <v>0</v>
      </c>
      <c r="L233" s="1">
        <v>405</v>
      </c>
      <c r="M233" s="24">
        <v>135</v>
      </c>
      <c r="N233" s="1">
        <v>0</v>
      </c>
      <c r="O233" s="1">
        <v>0</v>
      </c>
      <c r="P233" s="1"/>
      <c r="Q233" s="1" t="s">
        <v>33</v>
      </c>
      <c r="R233" s="1" t="s">
        <v>26</v>
      </c>
      <c r="S233" s="1" t="s">
        <v>27</v>
      </c>
      <c r="T233" s="1"/>
      <c r="U233" s="1"/>
    </row>
    <row r="234" spans="1:21" s="51" customFormat="1" x14ac:dyDescent="0.3">
      <c r="A234" s="2">
        <v>228</v>
      </c>
      <c r="B234" s="6" t="s">
        <v>337</v>
      </c>
      <c r="C234" s="1">
        <v>5</v>
      </c>
      <c r="D234" s="1">
        <v>70</v>
      </c>
      <c r="E234" s="1">
        <v>0</v>
      </c>
      <c r="F234" s="1">
        <v>4</v>
      </c>
      <c r="G234" s="1">
        <v>0</v>
      </c>
      <c r="H234" s="1">
        <v>1969</v>
      </c>
      <c r="I234" s="1">
        <v>4353</v>
      </c>
      <c r="J234" s="1">
        <v>3401.89</v>
      </c>
      <c r="K234" s="1">
        <v>1223.26</v>
      </c>
      <c r="L234" s="1">
        <v>984</v>
      </c>
      <c r="M234" s="1">
        <v>672.2</v>
      </c>
      <c r="N234" s="1">
        <v>721.8</v>
      </c>
      <c r="O234" s="1">
        <v>273</v>
      </c>
      <c r="P234" s="1"/>
      <c r="Q234" s="1" t="s">
        <v>25</v>
      </c>
      <c r="R234" s="1" t="s">
        <v>53</v>
      </c>
      <c r="S234" s="1" t="s">
        <v>27</v>
      </c>
      <c r="T234" s="1"/>
      <c r="U234" s="1"/>
    </row>
    <row r="235" spans="1:21" s="51" customFormat="1" x14ac:dyDescent="0.3">
      <c r="A235" s="2">
        <v>229</v>
      </c>
      <c r="B235" s="25" t="s">
        <v>338</v>
      </c>
      <c r="C235" s="2">
        <v>2</v>
      </c>
      <c r="D235" s="2">
        <v>6</v>
      </c>
      <c r="E235" s="2">
        <v>0</v>
      </c>
      <c r="F235" s="2">
        <v>2</v>
      </c>
      <c r="G235" s="2">
        <v>0</v>
      </c>
      <c r="H235" s="2">
        <v>1917</v>
      </c>
      <c r="I235" s="2">
        <v>406</v>
      </c>
      <c r="J235" s="2">
        <v>278.5</v>
      </c>
      <c r="K235" s="2">
        <v>450.37</v>
      </c>
      <c r="L235" s="2">
        <v>335</v>
      </c>
      <c r="M235" s="2">
        <v>190.55</v>
      </c>
      <c r="N235" s="2">
        <v>0</v>
      </c>
      <c r="O235" s="2">
        <v>19</v>
      </c>
      <c r="P235" s="2"/>
      <c r="Q235" s="2" t="s">
        <v>29</v>
      </c>
      <c r="R235" s="2" t="s">
        <v>26</v>
      </c>
      <c r="S235" s="2" t="s">
        <v>27</v>
      </c>
      <c r="T235" s="2"/>
      <c r="U235" s="2"/>
    </row>
    <row r="236" spans="1:21" s="51" customFormat="1" x14ac:dyDescent="0.3">
      <c r="A236" s="2">
        <v>230</v>
      </c>
      <c r="B236" s="6" t="s">
        <v>339</v>
      </c>
      <c r="C236" s="1">
        <v>5</v>
      </c>
      <c r="D236" s="1">
        <v>71</v>
      </c>
      <c r="E236" s="1">
        <v>0</v>
      </c>
      <c r="F236" s="1">
        <v>6</v>
      </c>
      <c r="G236" s="1">
        <v>0</v>
      </c>
      <c r="H236" s="1">
        <v>1973</v>
      </c>
      <c r="I236" s="1">
        <v>5033</v>
      </c>
      <c r="J236" s="1">
        <v>3938.41</v>
      </c>
      <c r="K236" s="1">
        <v>1464.66</v>
      </c>
      <c r="L236" s="1">
        <v>1277</v>
      </c>
      <c r="M236" s="1">
        <v>856.6</v>
      </c>
      <c r="N236" s="1">
        <v>858.6</v>
      </c>
      <c r="O236" s="1">
        <v>521</v>
      </c>
      <c r="P236" s="1" t="s">
        <v>66</v>
      </c>
      <c r="Q236" s="1" t="s">
        <v>25</v>
      </c>
      <c r="R236" s="1" t="s">
        <v>53</v>
      </c>
      <c r="S236" s="1" t="s">
        <v>27</v>
      </c>
      <c r="T236" s="1" t="s">
        <v>135</v>
      </c>
      <c r="U236" s="1" t="s">
        <v>136</v>
      </c>
    </row>
    <row r="237" spans="1:21" s="51" customFormat="1" x14ac:dyDescent="0.3">
      <c r="A237" s="2">
        <v>231</v>
      </c>
      <c r="B237" s="25" t="s">
        <v>340</v>
      </c>
      <c r="C237" s="2">
        <v>2</v>
      </c>
      <c r="D237" s="2">
        <v>9</v>
      </c>
      <c r="E237" s="2">
        <v>0</v>
      </c>
      <c r="F237" s="2">
        <v>3</v>
      </c>
      <c r="G237" s="2">
        <v>0</v>
      </c>
      <c r="H237" s="2">
        <v>1917</v>
      </c>
      <c r="I237" s="2">
        <v>578</v>
      </c>
      <c r="J237" s="2">
        <v>453.51</v>
      </c>
      <c r="K237" s="2">
        <v>530.39</v>
      </c>
      <c r="L237" s="2">
        <v>422</v>
      </c>
      <c r="M237" s="2">
        <v>246.5</v>
      </c>
      <c r="N237" s="2">
        <v>85</v>
      </c>
      <c r="O237" s="2">
        <v>12</v>
      </c>
      <c r="P237" s="2" t="s">
        <v>31</v>
      </c>
      <c r="Q237" s="2" t="s">
        <v>25</v>
      </c>
      <c r="R237" s="2" t="s">
        <v>26</v>
      </c>
      <c r="S237" s="2" t="s">
        <v>27</v>
      </c>
      <c r="T237" s="2"/>
      <c r="U237" s="2"/>
    </row>
    <row r="238" spans="1:21" s="51" customFormat="1" x14ac:dyDescent="0.3">
      <c r="A238" s="2">
        <v>232</v>
      </c>
      <c r="B238" s="6" t="s">
        <v>341</v>
      </c>
      <c r="C238" s="1">
        <v>2</v>
      </c>
      <c r="D238" s="1">
        <v>7</v>
      </c>
      <c r="E238" s="1">
        <v>1</v>
      </c>
      <c r="F238" s="1">
        <v>1</v>
      </c>
      <c r="G238" s="1">
        <v>0</v>
      </c>
      <c r="H238" s="1">
        <v>1917</v>
      </c>
      <c r="I238" s="1">
        <v>308</v>
      </c>
      <c r="J238" s="1">
        <v>366.84</v>
      </c>
      <c r="K238" s="1">
        <v>785.44</v>
      </c>
      <c r="L238" s="1">
        <v>251</v>
      </c>
      <c r="M238" s="1">
        <v>153.75</v>
      </c>
      <c r="N238" s="1">
        <v>5.2</v>
      </c>
      <c r="O238" s="1">
        <v>21</v>
      </c>
      <c r="P238" s="1" t="s">
        <v>27</v>
      </c>
      <c r="Q238" s="1" t="s">
        <v>33</v>
      </c>
      <c r="R238" s="1" t="s">
        <v>26</v>
      </c>
      <c r="S238" s="1" t="s">
        <v>27</v>
      </c>
      <c r="T238" s="1"/>
      <c r="U238" s="1"/>
    </row>
    <row r="239" spans="1:21" s="51" customFormat="1" x14ac:dyDescent="0.3">
      <c r="A239" s="2">
        <v>233</v>
      </c>
      <c r="B239" s="6" t="s">
        <v>342</v>
      </c>
      <c r="C239" s="1">
        <v>2</v>
      </c>
      <c r="D239" s="1">
        <v>7</v>
      </c>
      <c r="E239" s="1">
        <v>0</v>
      </c>
      <c r="F239" s="1">
        <v>1</v>
      </c>
      <c r="G239" s="1">
        <v>0</v>
      </c>
      <c r="H239" s="1">
        <v>1917</v>
      </c>
      <c r="I239" s="1">
        <v>301</v>
      </c>
      <c r="J239" s="1">
        <v>262.27999999999997</v>
      </c>
      <c r="K239" s="1">
        <v>272.22000000000003</v>
      </c>
      <c r="L239" s="1">
        <v>220</v>
      </c>
      <c r="M239" s="1">
        <v>122.8</v>
      </c>
      <c r="N239" s="1">
        <v>21.9</v>
      </c>
      <c r="O239" s="1">
        <v>17</v>
      </c>
      <c r="P239" s="1" t="s">
        <v>27</v>
      </c>
      <c r="Q239" s="1" t="s">
        <v>33</v>
      </c>
      <c r="R239" s="1" t="s">
        <v>26</v>
      </c>
      <c r="S239" s="1" t="s">
        <v>27</v>
      </c>
      <c r="T239" s="1" t="s">
        <v>135</v>
      </c>
      <c r="U239" s="1" t="s">
        <v>343</v>
      </c>
    </row>
    <row r="240" spans="1:21" s="51" customFormat="1" x14ac:dyDescent="0.3">
      <c r="A240" s="2">
        <v>234</v>
      </c>
      <c r="B240" s="6" t="s">
        <v>344</v>
      </c>
      <c r="C240" s="1">
        <v>2</v>
      </c>
      <c r="D240" s="1">
        <v>15</v>
      </c>
      <c r="E240" s="1">
        <v>0</v>
      </c>
      <c r="F240" s="1">
        <v>2</v>
      </c>
      <c r="G240" s="1">
        <v>0</v>
      </c>
      <c r="H240" s="1">
        <v>1962</v>
      </c>
      <c r="I240" s="1">
        <v>1023</v>
      </c>
      <c r="J240" s="1">
        <v>547.53</v>
      </c>
      <c r="K240" s="1">
        <v>945.18</v>
      </c>
      <c r="L240" s="1">
        <v>430</v>
      </c>
      <c r="M240" s="1">
        <v>511.35</v>
      </c>
      <c r="N240" s="1">
        <v>345.8</v>
      </c>
      <c r="O240" s="1">
        <v>30</v>
      </c>
      <c r="P240" s="1"/>
      <c r="Q240" s="1" t="s">
        <v>25</v>
      </c>
      <c r="R240" s="1" t="s">
        <v>26</v>
      </c>
      <c r="S240" s="1" t="s">
        <v>27</v>
      </c>
      <c r="T240" s="1"/>
      <c r="U240" s="1"/>
    </row>
    <row r="241" spans="1:21" s="51" customFormat="1" x14ac:dyDescent="0.3">
      <c r="A241" s="2">
        <v>235</v>
      </c>
      <c r="B241" s="6" t="s">
        <v>345</v>
      </c>
      <c r="C241" s="1">
        <v>4</v>
      </c>
      <c r="D241" s="1">
        <v>43</v>
      </c>
      <c r="E241" s="1">
        <v>0</v>
      </c>
      <c r="F241" s="1">
        <v>3</v>
      </c>
      <c r="G241" s="1">
        <v>0</v>
      </c>
      <c r="H241" s="1">
        <v>1961</v>
      </c>
      <c r="I241" s="1">
        <v>2948</v>
      </c>
      <c r="J241" s="1">
        <v>1963.05</v>
      </c>
      <c r="K241" s="1">
        <v>3343.34</v>
      </c>
      <c r="L241" s="1">
        <v>916</v>
      </c>
      <c r="M241" s="1">
        <v>606</v>
      </c>
      <c r="N241" s="1">
        <v>458</v>
      </c>
      <c r="O241" s="1">
        <v>80</v>
      </c>
      <c r="P241" s="1" t="s">
        <v>27</v>
      </c>
      <c r="Q241" s="1" t="s">
        <v>25</v>
      </c>
      <c r="R241" s="1" t="s">
        <v>58</v>
      </c>
      <c r="S241" s="1" t="s">
        <v>27</v>
      </c>
      <c r="T241" s="1"/>
      <c r="U241" s="1"/>
    </row>
    <row r="242" spans="1:21" s="51" customFormat="1" x14ac:dyDescent="0.3">
      <c r="A242" s="2">
        <v>236</v>
      </c>
      <c r="B242" s="6" t="s">
        <v>346</v>
      </c>
      <c r="C242" s="1">
        <v>4</v>
      </c>
      <c r="D242" s="1">
        <v>22</v>
      </c>
      <c r="E242" s="1">
        <v>2</v>
      </c>
      <c r="F242" s="1">
        <v>2</v>
      </c>
      <c r="G242" s="1">
        <v>0</v>
      </c>
      <c r="H242" s="1">
        <v>1950</v>
      </c>
      <c r="I242" s="1">
        <v>1700</v>
      </c>
      <c r="J242" s="1">
        <v>1270.58</v>
      </c>
      <c r="K242" s="1">
        <v>1386.18</v>
      </c>
      <c r="L242" s="1">
        <v>704</v>
      </c>
      <c r="M242" s="1">
        <v>405.75</v>
      </c>
      <c r="N242" s="1">
        <v>302</v>
      </c>
      <c r="O242" s="1">
        <v>167</v>
      </c>
      <c r="P242" s="1"/>
      <c r="Q242" s="1" t="s">
        <v>25</v>
      </c>
      <c r="R242" s="1" t="s">
        <v>26</v>
      </c>
      <c r="S242" s="1" t="s">
        <v>27</v>
      </c>
      <c r="T242" s="1"/>
      <c r="U242" s="1"/>
    </row>
    <row r="243" spans="1:21" s="51" customFormat="1" x14ac:dyDescent="0.3">
      <c r="A243" s="2">
        <v>237</v>
      </c>
      <c r="B243" s="6" t="s">
        <v>347</v>
      </c>
      <c r="C243" s="1">
        <v>3</v>
      </c>
      <c r="D243" s="1">
        <v>16</v>
      </c>
      <c r="E243" s="1">
        <v>1</v>
      </c>
      <c r="F243" s="1">
        <v>2</v>
      </c>
      <c r="G243" s="1">
        <v>0</v>
      </c>
      <c r="H243" s="1">
        <v>1948</v>
      </c>
      <c r="I243" s="1">
        <v>1539</v>
      </c>
      <c r="J243" s="1">
        <v>1300.44</v>
      </c>
      <c r="K243" s="1">
        <v>726.41</v>
      </c>
      <c r="L243" s="1">
        <v>704</v>
      </c>
      <c r="M243" s="1">
        <v>215.33</v>
      </c>
      <c r="N243" s="1">
        <v>286</v>
      </c>
      <c r="O243" s="1">
        <v>48</v>
      </c>
      <c r="P243" s="1" t="s">
        <v>55</v>
      </c>
      <c r="Q243" s="1" t="s">
        <v>25</v>
      </c>
      <c r="R243" s="1" t="s">
        <v>26</v>
      </c>
      <c r="S243" s="1" t="s">
        <v>27</v>
      </c>
      <c r="T243" s="1"/>
      <c r="U243" s="1"/>
    </row>
    <row r="244" spans="1:21" s="51" customFormat="1" x14ac:dyDescent="0.3">
      <c r="A244" s="2">
        <v>238</v>
      </c>
      <c r="B244" s="6" t="s">
        <v>348</v>
      </c>
      <c r="C244" s="1">
        <v>2</v>
      </c>
      <c r="D244" s="1">
        <v>12</v>
      </c>
      <c r="E244" s="1">
        <v>0</v>
      </c>
      <c r="F244" s="1">
        <v>2</v>
      </c>
      <c r="G244" s="1">
        <v>0</v>
      </c>
      <c r="H244" s="1">
        <v>1917</v>
      </c>
      <c r="I244" s="1">
        <v>805</v>
      </c>
      <c r="J244" s="1">
        <v>414.36</v>
      </c>
      <c r="K244" s="1">
        <v>714.96</v>
      </c>
      <c r="L244" s="1">
        <v>623</v>
      </c>
      <c r="M244" s="1">
        <v>357.48</v>
      </c>
      <c r="N244" s="1">
        <v>0</v>
      </c>
      <c r="O244" s="1">
        <v>24</v>
      </c>
      <c r="P244" s="1"/>
      <c r="Q244" s="1" t="s">
        <v>25</v>
      </c>
      <c r="R244" s="1" t="s">
        <v>36</v>
      </c>
      <c r="S244" s="1" t="s">
        <v>27</v>
      </c>
      <c r="T244" s="1"/>
      <c r="U244" s="1"/>
    </row>
    <row r="245" spans="1:21" s="51" customFormat="1" x14ac:dyDescent="0.3">
      <c r="A245" s="2">
        <v>239</v>
      </c>
      <c r="B245" s="6" t="s">
        <v>349</v>
      </c>
      <c r="C245" s="1">
        <v>4</v>
      </c>
      <c r="D245" s="1">
        <v>93</v>
      </c>
      <c r="E245" s="1">
        <v>0</v>
      </c>
      <c r="F245" s="1">
        <v>11</v>
      </c>
      <c r="G245" s="1">
        <v>0</v>
      </c>
      <c r="H245" s="1">
        <v>1951</v>
      </c>
      <c r="I245" s="1">
        <v>8910</v>
      </c>
      <c r="J245" s="1">
        <v>5531.37</v>
      </c>
      <c r="K245" s="1">
        <v>2195.5</v>
      </c>
      <c r="L245" s="1">
        <v>2724</v>
      </c>
      <c r="M245" s="1">
        <v>2511.25</v>
      </c>
      <c r="N245" s="1">
        <v>1485.7</v>
      </c>
      <c r="O245" s="1">
        <v>713</v>
      </c>
      <c r="P245" s="1"/>
      <c r="Q245" s="1" t="s">
        <v>25</v>
      </c>
      <c r="R245" s="1" t="s">
        <v>26</v>
      </c>
      <c r="S245" s="1" t="s">
        <v>27</v>
      </c>
      <c r="T245" s="1"/>
      <c r="U245" s="1"/>
    </row>
    <row r="246" spans="1:21" s="51" customFormat="1" x14ac:dyDescent="0.3">
      <c r="A246" s="2">
        <v>240</v>
      </c>
      <c r="B246" s="6" t="s">
        <v>350</v>
      </c>
      <c r="C246" s="1">
        <v>3</v>
      </c>
      <c r="D246" s="1">
        <v>3</v>
      </c>
      <c r="E246" s="1">
        <v>0</v>
      </c>
      <c r="F246" s="1">
        <v>1</v>
      </c>
      <c r="G246" s="1">
        <v>0</v>
      </c>
      <c r="H246" s="1">
        <v>1910</v>
      </c>
      <c r="I246" s="1">
        <v>466</v>
      </c>
      <c r="J246" s="1">
        <v>189.6</v>
      </c>
      <c r="K246" s="1">
        <v>184.45</v>
      </c>
      <c r="L246" s="1">
        <v>164</v>
      </c>
      <c r="M246" s="1">
        <v>329</v>
      </c>
      <c r="N246" s="1">
        <v>54</v>
      </c>
      <c r="O246" s="1">
        <v>48</v>
      </c>
      <c r="P246" s="1"/>
      <c r="Q246" s="1" t="s">
        <v>25</v>
      </c>
      <c r="R246" s="1" t="s">
        <v>36</v>
      </c>
      <c r="S246" s="1" t="s">
        <v>27</v>
      </c>
      <c r="T246" s="1"/>
      <c r="U246" s="1"/>
    </row>
    <row r="247" spans="1:21" s="51" customFormat="1" x14ac:dyDescent="0.3">
      <c r="A247" s="2">
        <v>241</v>
      </c>
      <c r="B247" s="6" t="s">
        <v>351</v>
      </c>
      <c r="C247" s="1">
        <v>2</v>
      </c>
      <c r="D247" s="1">
        <v>7</v>
      </c>
      <c r="E247" s="1">
        <v>0</v>
      </c>
      <c r="F247" s="1">
        <v>1</v>
      </c>
      <c r="G247" s="1">
        <v>0</v>
      </c>
      <c r="H247" s="1">
        <v>1917</v>
      </c>
      <c r="I247" s="1">
        <v>680</v>
      </c>
      <c r="J247" s="1">
        <v>349.73</v>
      </c>
      <c r="K247" s="1">
        <v>208.65</v>
      </c>
      <c r="L247" s="1">
        <v>626</v>
      </c>
      <c r="M247" s="1">
        <v>226.15</v>
      </c>
      <c r="N247" s="1">
        <v>0</v>
      </c>
      <c r="O247" s="1">
        <v>12</v>
      </c>
      <c r="P247" s="1"/>
      <c r="Q247" s="1" t="s">
        <v>25</v>
      </c>
      <c r="R247" s="1" t="s">
        <v>36</v>
      </c>
      <c r="S247" s="1" t="s">
        <v>27</v>
      </c>
      <c r="T247" s="1"/>
      <c r="U247" s="1"/>
    </row>
    <row r="248" spans="1:21" s="51" customFormat="1" x14ac:dyDescent="0.3">
      <c r="A248" s="2">
        <v>242</v>
      </c>
      <c r="B248" s="6" t="s">
        <v>352</v>
      </c>
      <c r="C248" s="1">
        <v>3</v>
      </c>
      <c r="D248" s="1">
        <v>14</v>
      </c>
      <c r="E248" s="1">
        <v>0</v>
      </c>
      <c r="F248" s="1">
        <v>2</v>
      </c>
      <c r="G248" s="1">
        <v>0</v>
      </c>
      <c r="H248" s="1">
        <v>1951</v>
      </c>
      <c r="I248" s="1">
        <v>1249</v>
      </c>
      <c r="J248" s="1">
        <v>699.54</v>
      </c>
      <c r="K248" s="1">
        <v>339</v>
      </c>
      <c r="L248" s="1">
        <v>574</v>
      </c>
      <c r="M248" s="1">
        <v>256.33</v>
      </c>
      <c r="N248" s="1">
        <v>249</v>
      </c>
      <c r="O248" s="1">
        <v>48</v>
      </c>
      <c r="P248" s="1"/>
      <c r="Q248" s="1" t="s">
        <v>25</v>
      </c>
      <c r="R248" s="1" t="s">
        <v>26</v>
      </c>
      <c r="S248" s="1" t="s">
        <v>27</v>
      </c>
      <c r="T248" s="1"/>
      <c r="U248" s="1"/>
    </row>
    <row r="249" spans="1:21" s="51" customFormat="1" x14ac:dyDescent="0.3">
      <c r="A249" s="2">
        <v>243</v>
      </c>
      <c r="B249" s="6" t="s">
        <v>353</v>
      </c>
      <c r="C249" s="1">
        <v>2</v>
      </c>
      <c r="D249" s="1">
        <v>3</v>
      </c>
      <c r="E249" s="1">
        <v>0</v>
      </c>
      <c r="F249" s="1">
        <v>1</v>
      </c>
      <c r="G249" s="1">
        <v>0</v>
      </c>
      <c r="H249" s="1">
        <v>1917</v>
      </c>
      <c r="I249" s="1">
        <v>284</v>
      </c>
      <c r="J249" s="1">
        <v>156.9</v>
      </c>
      <c r="K249" s="1">
        <v>184.22</v>
      </c>
      <c r="L249" s="1">
        <v>208</v>
      </c>
      <c r="M249" s="1">
        <v>77.8</v>
      </c>
      <c r="N249" s="1">
        <v>0</v>
      </c>
      <c r="O249" s="1">
        <v>12</v>
      </c>
      <c r="P249" s="1"/>
      <c r="Q249" s="1" t="s">
        <v>25</v>
      </c>
      <c r="R249" s="1" t="s">
        <v>26</v>
      </c>
      <c r="S249" s="1" t="s">
        <v>27</v>
      </c>
      <c r="T249" s="1"/>
      <c r="U249" s="1"/>
    </row>
    <row r="250" spans="1:21" s="51" customFormat="1" x14ac:dyDescent="0.3">
      <c r="A250" s="2">
        <v>244</v>
      </c>
      <c r="B250" s="6" t="s">
        <v>354</v>
      </c>
      <c r="C250" s="1">
        <v>5</v>
      </c>
      <c r="D250" s="1">
        <v>24</v>
      </c>
      <c r="E250" s="1">
        <v>0</v>
      </c>
      <c r="F250" s="1">
        <v>2</v>
      </c>
      <c r="G250" s="1">
        <v>0</v>
      </c>
      <c r="H250" s="1">
        <v>1965</v>
      </c>
      <c r="I250" s="1">
        <v>1573</v>
      </c>
      <c r="J250" s="1">
        <v>1025.07</v>
      </c>
      <c r="K250" s="1">
        <v>881.7</v>
      </c>
      <c r="L250" s="1">
        <v>473</v>
      </c>
      <c r="M250" s="1">
        <v>244.2</v>
      </c>
      <c r="N250" s="1">
        <v>67</v>
      </c>
      <c r="O250" s="1">
        <v>140</v>
      </c>
      <c r="P250" s="1"/>
      <c r="Q250" s="1" t="s">
        <v>25</v>
      </c>
      <c r="R250" s="1" t="s">
        <v>53</v>
      </c>
      <c r="S250" s="1" t="s">
        <v>27</v>
      </c>
      <c r="T250" s="1"/>
      <c r="U250" s="1"/>
    </row>
    <row r="251" spans="1:21" s="51" customFormat="1" x14ac:dyDescent="0.3">
      <c r="A251" s="2">
        <v>245</v>
      </c>
      <c r="B251" s="6" t="s">
        <v>355</v>
      </c>
      <c r="C251" s="1">
        <v>4</v>
      </c>
      <c r="D251" s="1">
        <v>24</v>
      </c>
      <c r="E251" s="1">
        <v>0</v>
      </c>
      <c r="F251" s="1">
        <v>2</v>
      </c>
      <c r="G251" s="1">
        <v>0</v>
      </c>
      <c r="H251" s="1">
        <v>1958</v>
      </c>
      <c r="I251" s="1">
        <v>3503</v>
      </c>
      <c r="J251" s="1">
        <v>1958.81</v>
      </c>
      <c r="K251" s="1">
        <v>894.8</v>
      </c>
      <c r="L251" s="1">
        <v>1115</v>
      </c>
      <c r="M251" s="1">
        <v>825.25</v>
      </c>
      <c r="N251" s="1">
        <v>629</v>
      </c>
      <c r="O251" s="1">
        <v>114</v>
      </c>
      <c r="P251" s="1"/>
      <c r="Q251" s="1" t="s">
        <v>25</v>
      </c>
      <c r="R251" s="1" t="s">
        <v>36</v>
      </c>
      <c r="S251" s="1" t="s">
        <v>27</v>
      </c>
      <c r="T251" s="1"/>
      <c r="U251" s="1"/>
    </row>
    <row r="252" spans="1:21" s="51" customFormat="1" x14ac:dyDescent="0.3">
      <c r="A252" s="2">
        <v>246</v>
      </c>
      <c r="B252" s="6" t="s">
        <v>356</v>
      </c>
      <c r="C252" s="1">
        <v>2</v>
      </c>
      <c r="D252" s="1">
        <v>10</v>
      </c>
      <c r="E252" s="1">
        <v>1</v>
      </c>
      <c r="F252" s="1">
        <v>1</v>
      </c>
      <c r="G252" s="1">
        <v>0</v>
      </c>
      <c r="H252" s="1">
        <v>1917</v>
      </c>
      <c r="I252" s="1">
        <v>494</v>
      </c>
      <c r="J252" s="1">
        <v>516.94000000000005</v>
      </c>
      <c r="K252" s="1">
        <v>140.52000000000001</v>
      </c>
      <c r="L252" s="1">
        <v>320</v>
      </c>
      <c r="M252" s="1">
        <v>400</v>
      </c>
      <c r="N252" s="1">
        <v>0</v>
      </c>
      <c r="O252" s="1">
        <v>49</v>
      </c>
      <c r="P252" s="1" t="s">
        <v>31</v>
      </c>
      <c r="Q252" s="1" t="s">
        <v>25</v>
      </c>
      <c r="R252" s="1" t="s">
        <v>26</v>
      </c>
      <c r="S252" s="1" t="s">
        <v>27</v>
      </c>
      <c r="T252" s="1"/>
      <c r="U252" s="1"/>
    </row>
    <row r="253" spans="1:21" s="51" customFormat="1" x14ac:dyDescent="0.3">
      <c r="A253" s="2">
        <v>247</v>
      </c>
      <c r="B253" s="6" t="s">
        <v>357</v>
      </c>
      <c r="C253" s="1">
        <v>1</v>
      </c>
      <c r="D253" s="1">
        <v>3</v>
      </c>
      <c r="E253" s="1">
        <v>0</v>
      </c>
      <c r="F253" s="1">
        <v>1</v>
      </c>
      <c r="G253" s="1">
        <v>0</v>
      </c>
      <c r="H253" s="1">
        <v>1917</v>
      </c>
      <c r="I253" s="1">
        <v>120.5</v>
      </c>
      <c r="J253" s="1">
        <v>120.5</v>
      </c>
      <c r="K253" s="1">
        <v>0</v>
      </c>
      <c r="L253" s="1">
        <v>194</v>
      </c>
      <c r="M253" s="24">
        <v>64.66</v>
      </c>
      <c r="N253" s="1">
        <v>0</v>
      </c>
      <c r="O253" s="1">
        <v>0</v>
      </c>
      <c r="P253" s="1"/>
      <c r="Q253" s="1" t="s">
        <v>29</v>
      </c>
      <c r="R253" s="1" t="s">
        <v>26</v>
      </c>
      <c r="S253" s="1" t="s">
        <v>27</v>
      </c>
      <c r="T253" s="1"/>
      <c r="U253" s="1"/>
    </row>
    <row r="254" spans="1:21" s="51" customFormat="1" x14ac:dyDescent="0.3">
      <c r="A254" s="2">
        <v>248</v>
      </c>
      <c r="B254" s="6" t="s">
        <v>358</v>
      </c>
      <c r="C254" s="1">
        <v>5</v>
      </c>
      <c r="D254" s="1">
        <v>134</v>
      </c>
      <c r="E254" s="1">
        <v>0</v>
      </c>
      <c r="F254" s="1">
        <v>2</v>
      </c>
      <c r="G254" s="1">
        <v>0</v>
      </c>
      <c r="H254" s="1">
        <v>1956</v>
      </c>
      <c r="I254" s="1">
        <v>7656</v>
      </c>
      <c r="J254" s="1">
        <v>3096.69</v>
      </c>
      <c r="K254" s="1">
        <v>889.2</v>
      </c>
      <c r="L254" s="1">
        <v>873</v>
      </c>
      <c r="M254" s="1">
        <v>0</v>
      </c>
      <c r="N254" s="1">
        <v>263</v>
      </c>
      <c r="O254" s="1">
        <v>102</v>
      </c>
      <c r="P254" s="1"/>
      <c r="Q254" s="1" t="s">
        <v>25</v>
      </c>
      <c r="R254" s="1" t="s">
        <v>53</v>
      </c>
      <c r="S254" s="1" t="s">
        <v>27</v>
      </c>
      <c r="T254" s="1"/>
      <c r="U254" s="1"/>
    </row>
    <row r="255" spans="1:21" s="51" customFormat="1" x14ac:dyDescent="0.3">
      <c r="A255" s="2">
        <v>249</v>
      </c>
      <c r="B255" s="27" t="s">
        <v>359</v>
      </c>
      <c r="C255" s="7">
        <v>4</v>
      </c>
      <c r="D255" s="7">
        <v>12</v>
      </c>
      <c r="E255" s="7" t="s">
        <v>118</v>
      </c>
      <c r="F255" s="7">
        <v>1</v>
      </c>
      <c r="G255" s="7" t="s">
        <v>118</v>
      </c>
      <c r="H255" s="7">
        <v>2016</v>
      </c>
      <c r="I255" s="7">
        <v>925.33</v>
      </c>
      <c r="J255" s="7">
        <v>517.08000000000004</v>
      </c>
      <c r="K255" s="5"/>
      <c r="L255" s="7">
        <v>300</v>
      </c>
      <c r="M255" s="7" t="s">
        <v>118</v>
      </c>
      <c r="N255" s="7">
        <v>155.03</v>
      </c>
      <c r="O255" s="7">
        <v>73.41</v>
      </c>
      <c r="P255" s="7"/>
      <c r="Q255" s="7" t="s">
        <v>360</v>
      </c>
      <c r="R255" s="7" t="s">
        <v>361</v>
      </c>
      <c r="S255" s="7" t="s">
        <v>100</v>
      </c>
      <c r="T255" s="7"/>
      <c r="U255" s="8"/>
    </row>
    <row r="256" spans="1:21" s="51" customFormat="1" ht="26.4" x14ac:dyDescent="0.3">
      <c r="A256" s="2">
        <v>250</v>
      </c>
      <c r="B256" s="6" t="s">
        <v>362</v>
      </c>
      <c r="C256" s="1">
        <v>9</v>
      </c>
      <c r="D256" s="1">
        <v>143</v>
      </c>
      <c r="E256" s="1">
        <v>1</v>
      </c>
      <c r="F256" s="1">
        <v>4</v>
      </c>
      <c r="G256" s="1">
        <v>4</v>
      </c>
      <c r="H256" s="1">
        <v>1979</v>
      </c>
      <c r="I256" s="1">
        <v>9901</v>
      </c>
      <c r="J256" s="1">
        <v>8178.04</v>
      </c>
      <c r="K256" s="1">
        <v>3332.35</v>
      </c>
      <c r="L256" s="1">
        <v>1404</v>
      </c>
      <c r="M256" s="1">
        <v>946.33</v>
      </c>
      <c r="N256" s="1">
        <v>627.79999999999995</v>
      </c>
      <c r="O256" s="1">
        <v>680</v>
      </c>
      <c r="P256" s="1" t="s">
        <v>62</v>
      </c>
      <c r="Q256" s="1" t="s">
        <v>25</v>
      </c>
      <c r="R256" s="1" t="s">
        <v>53</v>
      </c>
      <c r="S256" s="1" t="s">
        <v>27</v>
      </c>
      <c r="T256" s="1" t="s">
        <v>135</v>
      </c>
      <c r="U256" s="1" t="s">
        <v>309</v>
      </c>
    </row>
    <row r="257" spans="1:21" s="51" customFormat="1" x14ac:dyDescent="0.3">
      <c r="A257" s="2">
        <v>251</v>
      </c>
      <c r="B257" s="6" t="s">
        <v>363</v>
      </c>
      <c r="C257" s="1">
        <v>2</v>
      </c>
      <c r="D257" s="1">
        <v>4</v>
      </c>
      <c r="E257" s="1">
        <v>0</v>
      </c>
      <c r="F257" s="1">
        <v>1</v>
      </c>
      <c r="G257" s="1">
        <v>0</v>
      </c>
      <c r="H257" s="1">
        <v>1917</v>
      </c>
      <c r="I257" s="1">
        <v>291</v>
      </c>
      <c r="J257" s="1">
        <v>119.3</v>
      </c>
      <c r="K257" s="1">
        <v>181.84</v>
      </c>
      <c r="L257" s="1">
        <v>254</v>
      </c>
      <c r="M257" s="1">
        <v>118.5</v>
      </c>
      <c r="N257" s="1">
        <v>20.8</v>
      </c>
      <c r="O257" s="1">
        <v>10</v>
      </c>
      <c r="P257" s="1" t="s">
        <v>27</v>
      </c>
      <c r="Q257" s="1" t="s">
        <v>25</v>
      </c>
      <c r="R257" s="1" t="s">
        <v>26</v>
      </c>
      <c r="S257" s="1" t="s">
        <v>27</v>
      </c>
      <c r="T257" s="1"/>
      <c r="U257" s="1"/>
    </row>
    <row r="258" spans="1:21" s="51" customFormat="1" x14ac:dyDescent="0.3">
      <c r="A258" s="2">
        <v>252</v>
      </c>
      <c r="B258" s="6" t="s">
        <v>364</v>
      </c>
      <c r="C258" s="1">
        <v>9</v>
      </c>
      <c r="D258" s="1">
        <v>72</v>
      </c>
      <c r="E258" s="1">
        <v>0</v>
      </c>
      <c r="F258" s="1">
        <v>2</v>
      </c>
      <c r="G258" s="1">
        <v>2</v>
      </c>
      <c r="H258" s="1">
        <v>1993</v>
      </c>
      <c r="I258" s="1">
        <v>4951</v>
      </c>
      <c r="J258" s="1">
        <v>3922.73</v>
      </c>
      <c r="K258" s="1">
        <v>887.52</v>
      </c>
      <c r="L258" s="1">
        <v>702</v>
      </c>
      <c r="M258" s="1">
        <v>436</v>
      </c>
      <c r="N258" s="1">
        <v>120</v>
      </c>
      <c r="O258" s="1">
        <v>230</v>
      </c>
      <c r="P258" s="1"/>
      <c r="Q258" s="1" t="s">
        <v>25</v>
      </c>
      <c r="R258" s="1" t="s">
        <v>53</v>
      </c>
      <c r="S258" s="1" t="s">
        <v>27</v>
      </c>
      <c r="T258" s="1"/>
      <c r="U258" s="1"/>
    </row>
    <row r="259" spans="1:21" s="51" customFormat="1" x14ac:dyDescent="0.3">
      <c r="A259" s="2">
        <v>253</v>
      </c>
      <c r="B259" s="27" t="s">
        <v>365</v>
      </c>
      <c r="C259" s="7">
        <v>10</v>
      </c>
      <c r="D259" s="7">
        <v>80</v>
      </c>
      <c r="E259" s="7" t="s">
        <v>118</v>
      </c>
      <c r="F259" s="7">
        <v>2</v>
      </c>
      <c r="G259" s="7">
        <v>2</v>
      </c>
      <c r="H259" s="7">
        <v>2002</v>
      </c>
      <c r="I259" s="7">
        <v>5998.63</v>
      </c>
      <c r="J259" s="7">
        <v>4916.63</v>
      </c>
      <c r="K259" s="5"/>
      <c r="L259" s="7">
        <v>730</v>
      </c>
      <c r="M259" s="7"/>
      <c r="N259" s="7">
        <v>541.29999999999995</v>
      </c>
      <c r="O259" s="7"/>
      <c r="P259" s="7"/>
      <c r="Q259" s="7" t="s">
        <v>115</v>
      </c>
      <c r="R259" s="7" t="s">
        <v>366</v>
      </c>
      <c r="S259" s="7"/>
      <c r="T259" s="7"/>
      <c r="U259" s="8"/>
    </row>
    <row r="260" spans="1:21" s="51" customFormat="1" x14ac:dyDescent="0.3">
      <c r="A260" s="2">
        <v>254</v>
      </c>
      <c r="B260" s="6" t="s">
        <v>367</v>
      </c>
      <c r="C260" s="1">
        <v>1</v>
      </c>
      <c r="D260" s="1">
        <v>3</v>
      </c>
      <c r="E260" s="1">
        <v>0</v>
      </c>
      <c r="F260" s="1">
        <v>1</v>
      </c>
      <c r="G260" s="1">
        <v>0</v>
      </c>
      <c r="H260" s="1">
        <v>1917</v>
      </c>
      <c r="I260" s="1">
        <v>131.5</v>
      </c>
      <c r="J260" s="1">
        <v>131.5</v>
      </c>
      <c r="K260" s="1">
        <v>0</v>
      </c>
      <c r="L260" s="1">
        <v>190</v>
      </c>
      <c r="M260" s="24">
        <v>63.33</v>
      </c>
      <c r="N260" s="1">
        <v>0</v>
      </c>
      <c r="O260" s="1">
        <v>0</v>
      </c>
      <c r="P260" s="1" t="s">
        <v>41</v>
      </c>
      <c r="Q260" s="1" t="s">
        <v>29</v>
      </c>
      <c r="R260" s="1" t="s">
        <v>26</v>
      </c>
      <c r="S260" s="1" t="s">
        <v>27</v>
      </c>
      <c r="T260" s="1"/>
      <c r="U260" s="1"/>
    </row>
    <row r="261" spans="1:21" s="51" customFormat="1" x14ac:dyDescent="0.3">
      <c r="A261" s="2">
        <v>255</v>
      </c>
      <c r="B261" s="6" t="s">
        <v>368</v>
      </c>
      <c r="C261" s="1">
        <v>4</v>
      </c>
      <c r="D261" s="1">
        <v>24</v>
      </c>
      <c r="E261" s="1">
        <v>0</v>
      </c>
      <c r="F261" s="1">
        <v>2</v>
      </c>
      <c r="G261" s="1">
        <v>0</v>
      </c>
      <c r="H261" s="1">
        <v>1962</v>
      </c>
      <c r="I261" s="1">
        <v>1616</v>
      </c>
      <c r="J261" s="1">
        <v>1138.67</v>
      </c>
      <c r="K261" s="1">
        <v>592.55999999999995</v>
      </c>
      <c r="L261" s="1">
        <v>671</v>
      </c>
      <c r="M261" s="1">
        <v>380.91</v>
      </c>
      <c r="N261" s="1">
        <v>335</v>
      </c>
      <c r="O261" s="1">
        <v>80</v>
      </c>
      <c r="P261" s="1"/>
      <c r="Q261" s="1" t="s">
        <v>25</v>
      </c>
      <c r="R261" s="1" t="s">
        <v>53</v>
      </c>
      <c r="S261" s="1" t="s">
        <v>27</v>
      </c>
      <c r="T261" s="1"/>
      <c r="U261" s="1"/>
    </row>
    <row r="262" spans="1:21" s="51" customFormat="1" x14ac:dyDescent="0.3">
      <c r="A262" s="2">
        <v>256</v>
      </c>
      <c r="B262" s="6" t="s">
        <v>369</v>
      </c>
      <c r="C262" s="1">
        <v>2</v>
      </c>
      <c r="D262" s="1">
        <v>6</v>
      </c>
      <c r="E262" s="1">
        <v>0</v>
      </c>
      <c r="F262" s="1">
        <v>2</v>
      </c>
      <c r="G262" s="1">
        <v>0</v>
      </c>
      <c r="H262" s="1">
        <v>1917</v>
      </c>
      <c r="I262" s="1">
        <v>1436</v>
      </c>
      <c r="J262" s="1">
        <v>217.1</v>
      </c>
      <c r="K262" s="1">
        <v>917.38</v>
      </c>
      <c r="L262" s="1">
        <v>440</v>
      </c>
      <c r="M262" s="1">
        <v>440</v>
      </c>
      <c r="N262" s="1">
        <v>0</v>
      </c>
      <c r="O262" s="1">
        <v>3</v>
      </c>
      <c r="P262" s="1"/>
      <c r="Q262" s="1" t="s">
        <v>25</v>
      </c>
      <c r="R262" s="1" t="s">
        <v>26</v>
      </c>
      <c r="S262" s="1" t="s">
        <v>27</v>
      </c>
      <c r="T262" s="1"/>
      <c r="U262" s="1"/>
    </row>
    <row r="263" spans="1:21" s="51" customFormat="1" x14ac:dyDescent="0.3">
      <c r="A263" s="2">
        <v>257</v>
      </c>
      <c r="B263" s="6" t="s">
        <v>370</v>
      </c>
      <c r="C263" s="1">
        <v>5</v>
      </c>
      <c r="D263" s="1">
        <v>32</v>
      </c>
      <c r="E263" s="1">
        <v>0</v>
      </c>
      <c r="F263" s="1">
        <v>3</v>
      </c>
      <c r="G263" s="1">
        <v>0</v>
      </c>
      <c r="H263" s="1">
        <v>1958</v>
      </c>
      <c r="I263" s="1">
        <v>2342</v>
      </c>
      <c r="J263" s="1">
        <v>1482.3</v>
      </c>
      <c r="K263" s="1">
        <v>1017.3</v>
      </c>
      <c r="L263" s="1">
        <v>546</v>
      </c>
      <c r="M263" s="1">
        <v>396.4</v>
      </c>
      <c r="N263" s="1">
        <v>228</v>
      </c>
      <c r="O263" s="1">
        <v>120</v>
      </c>
      <c r="P263" s="1"/>
      <c r="Q263" s="1" t="s">
        <v>25</v>
      </c>
      <c r="R263" s="1" t="s">
        <v>26</v>
      </c>
      <c r="S263" s="1" t="s">
        <v>27</v>
      </c>
      <c r="T263" s="1"/>
      <c r="U263" s="1"/>
    </row>
    <row r="264" spans="1:21" s="51" customFormat="1" x14ac:dyDescent="0.3">
      <c r="A264" s="2">
        <v>258</v>
      </c>
      <c r="B264" s="6" t="s">
        <v>371</v>
      </c>
      <c r="C264" s="1">
        <v>2</v>
      </c>
      <c r="D264" s="1">
        <v>8</v>
      </c>
      <c r="E264" s="1">
        <v>0</v>
      </c>
      <c r="F264" s="1">
        <v>1</v>
      </c>
      <c r="G264" s="1">
        <v>0</v>
      </c>
      <c r="H264" s="1">
        <v>1917</v>
      </c>
      <c r="I264" s="1">
        <v>521</v>
      </c>
      <c r="J264" s="1">
        <v>273.60000000000002</v>
      </c>
      <c r="K264" s="1">
        <v>196.21</v>
      </c>
      <c r="L264" s="1">
        <v>305</v>
      </c>
      <c r="M264" s="1">
        <v>393.85</v>
      </c>
      <c r="N264" s="1">
        <v>152.6</v>
      </c>
      <c r="O264" s="1">
        <v>15</v>
      </c>
      <c r="P264" s="1"/>
      <c r="Q264" s="1" t="s">
        <v>25</v>
      </c>
      <c r="R264" s="1" t="s">
        <v>26</v>
      </c>
      <c r="S264" s="1" t="s">
        <v>27</v>
      </c>
      <c r="T264" s="1"/>
      <c r="U264" s="1"/>
    </row>
    <row r="265" spans="1:21" s="51" customFormat="1" x14ac:dyDescent="0.3">
      <c r="A265" s="2">
        <v>259</v>
      </c>
      <c r="B265" s="6" t="s">
        <v>372</v>
      </c>
      <c r="C265" s="1">
        <v>2</v>
      </c>
      <c r="D265" s="1">
        <v>5</v>
      </c>
      <c r="E265" s="1">
        <v>0</v>
      </c>
      <c r="F265" s="1">
        <v>1</v>
      </c>
      <c r="G265" s="1">
        <v>0</v>
      </c>
      <c r="H265" s="1">
        <v>1917</v>
      </c>
      <c r="I265" s="1">
        <v>264</v>
      </c>
      <c r="J265" s="1">
        <v>166.3</v>
      </c>
      <c r="K265" s="1">
        <v>196.26</v>
      </c>
      <c r="L265" s="1">
        <v>186</v>
      </c>
      <c r="M265" s="1">
        <v>236.85</v>
      </c>
      <c r="N265" s="1">
        <v>60.3</v>
      </c>
      <c r="O265" s="1">
        <v>15</v>
      </c>
      <c r="P265" s="1"/>
      <c r="Q265" s="1" t="s">
        <v>25</v>
      </c>
      <c r="R265" s="1" t="s">
        <v>26</v>
      </c>
      <c r="S265" s="1" t="s">
        <v>27</v>
      </c>
      <c r="T265" s="1"/>
      <c r="U265" s="1"/>
    </row>
    <row r="266" spans="1:21" s="51" customFormat="1" x14ac:dyDescent="0.3">
      <c r="A266" s="2">
        <v>260</v>
      </c>
      <c r="B266" s="6" t="s">
        <v>373</v>
      </c>
      <c r="C266" s="1">
        <v>1</v>
      </c>
      <c r="D266" s="1">
        <v>3</v>
      </c>
      <c r="E266" s="1">
        <v>0</v>
      </c>
      <c r="F266" s="1">
        <v>1</v>
      </c>
      <c r="G266" s="1">
        <v>0</v>
      </c>
      <c r="H266" s="1">
        <v>1917</v>
      </c>
      <c r="I266" s="1">
        <v>105.53</v>
      </c>
      <c r="J266" s="1">
        <v>105.53</v>
      </c>
      <c r="K266" s="1">
        <v>0</v>
      </c>
      <c r="L266" s="1">
        <v>159</v>
      </c>
      <c r="M266" s="24">
        <v>53</v>
      </c>
      <c r="N266" s="1">
        <v>0</v>
      </c>
      <c r="O266" s="1">
        <v>0</v>
      </c>
      <c r="P266" s="1" t="s">
        <v>31</v>
      </c>
      <c r="Q266" s="1" t="s">
        <v>33</v>
      </c>
      <c r="R266" s="1" t="s">
        <v>26</v>
      </c>
      <c r="S266" s="1" t="s">
        <v>27</v>
      </c>
      <c r="T266" s="1"/>
      <c r="U266" s="1"/>
    </row>
    <row r="267" spans="1:21" s="51" customFormat="1" x14ac:dyDescent="0.3">
      <c r="A267" s="2">
        <v>261</v>
      </c>
      <c r="B267" s="6" t="s">
        <v>374</v>
      </c>
      <c r="C267" s="1">
        <v>1</v>
      </c>
      <c r="D267" s="1">
        <v>1</v>
      </c>
      <c r="E267" s="1">
        <v>0</v>
      </c>
      <c r="F267" s="1">
        <v>1</v>
      </c>
      <c r="G267" s="1">
        <v>0</v>
      </c>
      <c r="H267" s="1">
        <v>1917</v>
      </c>
      <c r="I267" s="1">
        <v>200</v>
      </c>
      <c r="J267" s="1">
        <v>200</v>
      </c>
      <c r="K267" s="1">
        <v>0</v>
      </c>
      <c r="L267" s="1">
        <v>600</v>
      </c>
      <c r="M267" s="24">
        <v>200</v>
      </c>
      <c r="N267" s="1">
        <v>0</v>
      </c>
      <c r="O267" s="1">
        <v>0</v>
      </c>
      <c r="P267" s="1" t="s">
        <v>27</v>
      </c>
      <c r="Q267" s="1" t="s">
        <v>25</v>
      </c>
      <c r="R267" s="1" t="s">
        <v>26</v>
      </c>
      <c r="S267" s="1" t="s">
        <v>27</v>
      </c>
      <c r="T267" s="1"/>
      <c r="U267" s="1"/>
    </row>
    <row r="268" spans="1:21" s="51" customFormat="1" x14ac:dyDescent="0.3">
      <c r="A268" s="2">
        <v>262</v>
      </c>
      <c r="B268" s="6" t="s">
        <v>375</v>
      </c>
      <c r="C268" s="1">
        <v>2</v>
      </c>
      <c r="D268" s="1">
        <v>7</v>
      </c>
      <c r="E268" s="1">
        <v>0</v>
      </c>
      <c r="F268" s="1">
        <v>1</v>
      </c>
      <c r="G268" s="1">
        <v>0</v>
      </c>
      <c r="H268" s="1">
        <v>1917</v>
      </c>
      <c r="I268" s="1">
        <v>2038</v>
      </c>
      <c r="J268" s="1">
        <v>287.52</v>
      </c>
      <c r="K268" s="1">
        <v>1840.01</v>
      </c>
      <c r="L268" s="1">
        <v>1168</v>
      </c>
      <c r="M268" s="1">
        <v>849.4</v>
      </c>
      <c r="N268" s="1">
        <v>0</v>
      </c>
      <c r="O268" s="1">
        <v>48</v>
      </c>
      <c r="P268" s="1"/>
      <c r="Q268" s="1" t="s">
        <v>25</v>
      </c>
      <c r="R268" s="1" t="s">
        <v>26</v>
      </c>
      <c r="S268" s="1" t="s">
        <v>27</v>
      </c>
      <c r="T268" s="1"/>
      <c r="U268" s="1"/>
    </row>
    <row r="269" spans="1:21" s="51" customFormat="1" x14ac:dyDescent="0.3">
      <c r="A269" s="2">
        <v>263</v>
      </c>
      <c r="B269" s="6" t="s">
        <v>376</v>
      </c>
      <c r="C269" s="1">
        <v>2</v>
      </c>
      <c r="D269" s="1">
        <v>8</v>
      </c>
      <c r="E269" s="1">
        <v>0</v>
      </c>
      <c r="F269" s="1">
        <v>1</v>
      </c>
      <c r="G269" s="1">
        <v>0</v>
      </c>
      <c r="H269" s="1">
        <v>1963</v>
      </c>
      <c r="I269" s="1">
        <v>387</v>
      </c>
      <c r="J269" s="1">
        <v>366.04</v>
      </c>
      <c r="K269" s="1">
        <v>1183.68</v>
      </c>
      <c r="L269" s="1">
        <v>325</v>
      </c>
      <c r="M269" s="1">
        <v>234</v>
      </c>
      <c r="N269" s="1">
        <v>0</v>
      </c>
      <c r="O269" s="1">
        <v>12</v>
      </c>
      <c r="P269" s="1" t="s">
        <v>31</v>
      </c>
      <c r="Q269" s="1" t="s">
        <v>25</v>
      </c>
      <c r="R269" s="1" t="s">
        <v>26</v>
      </c>
      <c r="S269" s="1" t="s">
        <v>27</v>
      </c>
      <c r="T269" s="1"/>
      <c r="U269" s="1"/>
    </row>
    <row r="270" spans="1:21" s="51" customFormat="1" x14ac:dyDescent="0.3">
      <c r="A270" s="2">
        <v>264</v>
      </c>
      <c r="B270" s="6" t="s">
        <v>377</v>
      </c>
      <c r="C270" s="1">
        <v>1</v>
      </c>
      <c r="D270" s="1">
        <v>4</v>
      </c>
      <c r="E270" s="1">
        <v>0</v>
      </c>
      <c r="F270" s="1">
        <v>1</v>
      </c>
      <c r="G270" s="1">
        <v>0</v>
      </c>
      <c r="H270" s="1">
        <v>1918</v>
      </c>
      <c r="I270" s="1">
        <v>181.9</v>
      </c>
      <c r="J270" s="1">
        <v>181.9</v>
      </c>
      <c r="K270" s="1">
        <v>0</v>
      </c>
      <c r="L270" s="1">
        <v>306</v>
      </c>
      <c r="M270" s="24">
        <v>102</v>
      </c>
      <c r="N270" s="1">
        <v>0</v>
      </c>
      <c r="O270" s="1">
        <v>0</v>
      </c>
      <c r="P270" s="1" t="s">
        <v>31</v>
      </c>
      <c r="Q270" s="1" t="s">
        <v>40</v>
      </c>
      <c r="R270" s="1" t="s">
        <v>26</v>
      </c>
      <c r="S270" s="1" t="s">
        <v>27</v>
      </c>
      <c r="T270" s="1"/>
      <c r="U270" s="1"/>
    </row>
    <row r="271" spans="1:21" s="51" customFormat="1" x14ac:dyDescent="0.3">
      <c r="A271" s="2">
        <v>265</v>
      </c>
      <c r="B271" s="6" t="s">
        <v>378</v>
      </c>
      <c r="C271" s="1">
        <v>1</v>
      </c>
      <c r="D271" s="1">
        <v>4</v>
      </c>
      <c r="E271" s="1">
        <v>0</v>
      </c>
      <c r="F271" s="1">
        <v>1</v>
      </c>
      <c r="G271" s="1">
        <v>0</v>
      </c>
      <c r="H271" s="1">
        <v>1958</v>
      </c>
      <c r="I271" s="1">
        <v>126.7</v>
      </c>
      <c r="J271" s="1">
        <v>126.7</v>
      </c>
      <c r="K271" s="1">
        <v>0</v>
      </c>
      <c r="L271" s="1">
        <v>199</v>
      </c>
      <c r="M271" s="24">
        <v>66.33</v>
      </c>
      <c r="N271" s="1">
        <v>0</v>
      </c>
      <c r="O271" s="1">
        <v>0</v>
      </c>
      <c r="P271" s="1" t="s">
        <v>31</v>
      </c>
      <c r="Q271" s="1" t="s">
        <v>40</v>
      </c>
      <c r="R271" s="1" t="s">
        <v>26</v>
      </c>
      <c r="S271" s="1" t="s">
        <v>27</v>
      </c>
      <c r="T271" s="1"/>
      <c r="U271" s="1"/>
    </row>
    <row r="272" spans="1:21" s="51" customFormat="1" x14ac:dyDescent="0.3">
      <c r="A272" s="2">
        <v>266</v>
      </c>
      <c r="B272" s="6" t="s">
        <v>379</v>
      </c>
      <c r="C272" s="1">
        <v>1</v>
      </c>
      <c r="D272" s="1">
        <v>5</v>
      </c>
      <c r="E272" s="1">
        <v>0</v>
      </c>
      <c r="F272" s="1">
        <v>1</v>
      </c>
      <c r="G272" s="1">
        <v>0</v>
      </c>
      <c r="H272" s="1">
        <v>1917</v>
      </c>
      <c r="I272" s="1">
        <v>212.3</v>
      </c>
      <c r="J272" s="1">
        <v>212.3</v>
      </c>
      <c r="K272" s="1">
        <v>0</v>
      </c>
      <c r="L272" s="1">
        <v>291</v>
      </c>
      <c r="M272" s="24">
        <v>97</v>
      </c>
      <c r="N272" s="1">
        <v>0</v>
      </c>
      <c r="O272" s="1">
        <v>0</v>
      </c>
      <c r="P272" s="1" t="s">
        <v>31</v>
      </c>
      <c r="Q272" s="1" t="s">
        <v>29</v>
      </c>
      <c r="R272" s="1" t="s">
        <v>26</v>
      </c>
      <c r="S272" s="1" t="s">
        <v>27</v>
      </c>
      <c r="T272" s="1"/>
      <c r="U272" s="1"/>
    </row>
    <row r="273" spans="1:22" s="51" customFormat="1" x14ac:dyDescent="0.3">
      <c r="A273" s="2">
        <v>267</v>
      </c>
      <c r="B273" s="28" t="s">
        <v>380</v>
      </c>
      <c r="C273" s="1">
        <v>2</v>
      </c>
      <c r="D273" s="1">
        <v>8</v>
      </c>
      <c r="E273" s="1">
        <v>0</v>
      </c>
      <c r="F273" s="1">
        <v>1</v>
      </c>
      <c r="G273" s="1">
        <v>0</v>
      </c>
      <c r="H273" s="1">
        <v>1963</v>
      </c>
      <c r="I273" s="1">
        <v>389</v>
      </c>
      <c r="J273" s="1">
        <v>368.85</v>
      </c>
      <c r="K273" s="1">
        <v>690.61</v>
      </c>
      <c r="L273" s="1">
        <v>254</v>
      </c>
      <c r="M273" s="1">
        <v>234</v>
      </c>
      <c r="N273" s="1">
        <v>0</v>
      </c>
      <c r="O273" s="1">
        <v>13</v>
      </c>
      <c r="P273" s="1" t="s">
        <v>52</v>
      </c>
      <c r="Q273" s="1" t="s">
        <v>25</v>
      </c>
      <c r="R273" s="1" t="s">
        <v>26</v>
      </c>
      <c r="S273" s="1" t="s">
        <v>27</v>
      </c>
      <c r="T273" s="1"/>
      <c r="U273" s="1"/>
    </row>
    <row r="274" spans="1:22" s="51" customFormat="1" x14ac:dyDescent="0.3">
      <c r="A274" s="2">
        <v>268</v>
      </c>
      <c r="B274" s="6" t="s">
        <v>381</v>
      </c>
      <c r="C274" s="1">
        <v>2</v>
      </c>
      <c r="D274" s="1">
        <v>8</v>
      </c>
      <c r="E274" s="1">
        <v>0</v>
      </c>
      <c r="F274" s="1">
        <v>1</v>
      </c>
      <c r="G274" s="1">
        <v>0</v>
      </c>
      <c r="H274" s="1">
        <v>1959</v>
      </c>
      <c r="I274" s="1">
        <v>424</v>
      </c>
      <c r="J274" s="1">
        <v>397.47</v>
      </c>
      <c r="K274" s="1">
        <v>1524.88</v>
      </c>
      <c r="L274" s="1">
        <v>360</v>
      </c>
      <c r="M274" s="1">
        <v>234</v>
      </c>
      <c r="N274" s="1">
        <v>0</v>
      </c>
      <c r="O274" s="1">
        <v>26</v>
      </c>
      <c r="P274" s="1" t="s">
        <v>31</v>
      </c>
      <c r="Q274" s="1" t="s">
        <v>25</v>
      </c>
      <c r="R274" s="1" t="s">
        <v>26</v>
      </c>
      <c r="S274" s="1" t="s">
        <v>27</v>
      </c>
      <c r="T274" s="1"/>
      <c r="U274" s="1"/>
    </row>
    <row r="275" spans="1:22" s="51" customFormat="1" x14ac:dyDescent="0.3">
      <c r="A275" s="2">
        <v>269</v>
      </c>
      <c r="B275" s="6" t="s">
        <v>382</v>
      </c>
      <c r="C275" s="1">
        <v>5</v>
      </c>
      <c r="D275" s="1">
        <v>80</v>
      </c>
      <c r="E275" s="1">
        <v>2</v>
      </c>
      <c r="F275" s="1">
        <v>5</v>
      </c>
      <c r="G275" s="1">
        <v>0</v>
      </c>
      <c r="H275" s="1">
        <v>1965</v>
      </c>
      <c r="I275" s="1">
        <v>5123</v>
      </c>
      <c r="J275" s="1">
        <v>3706.58</v>
      </c>
      <c r="K275" s="1">
        <v>2951</v>
      </c>
      <c r="L275" s="1">
        <v>1224</v>
      </c>
      <c r="M275" s="1">
        <v>397</v>
      </c>
      <c r="N275" s="1">
        <v>311.8</v>
      </c>
      <c r="O275" s="1">
        <v>167</v>
      </c>
      <c r="P275" s="1"/>
      <c r="Q275" s="1" t="s">
        <v>25</v>
      </c>
      <c r="R275" s="1" t="s">
        <v>53</v>
      </c>
      <c r="S275" s="1" t="s">
        <v>27</v>
      </c>
      <c r="T275" s="1"/>
      <c r="U275" s="1"/>
    </row>
    <row r="276" spans="1:22" s="51" customFormat="1" x14ac:dyDescent="0.3">
      <c r="A276" s="2">
        <v>270</v>
      </c>
      <c r="B276" s="6" t="s">
        <v>383</v>
      </c>
      <c r="C276" s="1">
        <v>5</v>
      </c>
      <c r="D276" s="1">
        <v>59</v>
      </c>
      <c r="E276" s="1">
        <v>1</v>
      </c>
      <c r="F276" s="1">
        <v>3</v>
      </c>
      <c r="G276" s="1">
        <v>0</v>
      </c>
      <c r="H276" s="1">
        <v>1965</v>
      </c>
      <c r="I276" s="1">
        <v>3236</v>
      </c>
      <c r="J276" s="1">
        <v>2677.3</v>
      </c>
      <c r="K276" s="1">
        <v>731.03</v>
      </c>
      <c r="L276" s="1">
        <v>767</v>
      </c>
      <c r="M276" s="1">
        <v>599</v>
      </c>
      <c r="N276" s="1">
        <v>589.5</v>
      </c>
      <c r="O276" s="1">
        <v>191</v>
      </c>
      <c r="P276" s="1"/>
      <c r="Q276" s="1" t="s">
        <v>25</v>
      </c>
      <c r="R276" s="1" t="s">
        <v>53</v>
      </c>
      <c r="S276" s="1" t="s">
        <v>27</v>
      </c>
      <c r="T276" s="1"/>
      <c r="U276" s="1"/>
    </row>
    <row r="277" spans="1:22" s="51" customFormat="1" x14ac:dyDescent="0.3">
      <c r="A277" s="2">
        <v>271</v>
      </c>
      <c r="B277" s="6" t="s">
        <v>384</v>
      </c>
      <c r="C277" s="1">
        <v>5</v>
      </c>
      <c r="D277" s="1">
        <v>40</v>
      </c>
      <c r="E277" s="1">
        <v>0</v>
      </c>
      <c r="F277" s="1">
        <v>3</v>
      </c>
      <c r="G277" s="1">
        <v>0</v>
      </c>
      <c r="H277" s="1">
        <v>1961</v>
      </c>
      <c r="I277" s="1">
        <v>3605</v>
      </c>
      <c r="J277" s="1">
        <v>2836.26</v>
      </c>
      <c r="K277" s="1">
        <v>2560.8000000000002</v>
      </c>
      <c r="L277" s="1">
        <v>779</v>
      </c>
      <c r="M277" s="1">
        <v>720.8</v>
      </c>
      <c r="N277" s="1">
        <v>628.1</v>
      </c>
      <c r="O277" s="1">
        <v>280</v>
      </c>
      <c r="P277" s="1" t="s">
        <v>49</v>
      </c>
      <c r="Q277" s="1" t="s">
        <v>25</v>
      </c>
      <c r="R277" s="1" t="s">
        <v>26</v>
      </c>
      <c r="S277" s="1" t="s">
        <v>27</v>
      </c>
      <c r="T277" s="1"/>
      <c r="U277" s="1"/>
    </row>
    <row r="278" spans="1:22" s="51" customFormat="1" x14ac:dyDescent="0.3">
      <c r="A278" s="2">
        <v>272</v>
      </c>
      <c r="B278" s="6" t="s">
        <v>385</v>
      </c>
      <c r="C278" s="1">
        <v>9</v>
      </c>
      <c r="D278" s="1">
        <v>44</v>
      </c>
      <c r="E278" s="1">
        <v>0</v>
      </c>
      <c r="F278" s="1">
        <v>1</v>
      </c>
      <c r="G278" s="1">
        <v>1</v>
      </c>
      <c r="H278" s="1">
        <v>1977</v>
      </c>
      <c r="I278" s="1">
        <v>4434</v>
      </c>
      <c r="J278" s="1">
        <v>3465.88</v>
      </c>
      <c r="K278" s="1">
        <v>2175.2600000000002</v>
      </c>
      <c r="L278" s="1">
        <v>572</v>
      </c>
      <c r="M278" s="1">
        <v>376.22</v>
      </c>
      <c r="N278" s="1">
        <v>431.9</v>
      </c>
      <c r="O278" s="1">
        <v>232</v>
      </c>
      <c r="P278" s="1" t="s">
        <v>62</v>
      </c>
      <c r="Q278" s="1" t="s">
        <v>25</v>
      </c>
      <c r="R278" s="1" t="s">
        <v>53</v>
      </c>
      <c r="S278" s="1" t="s">
        <v>27</v>
      </c>
      <c r="T278" s="1"/>
      <c r="U278" s="1"/>
    </row>
    <row r="279" spans="1:22" s="51" customFormat="1" x14ac:dyDescent="0.3">
      <c r="A279" s="2">
        <v>273</v>
      </c>
      <c r="B279" s="6" t="s">
        <v>386</v>
      </c>
      <c r="C279" s="1">
        <v>3</v>
      </c>
      <c r="D279" s="1">
        <v>24</v>
      </c>
      <c r="E279" s="1">
        <v>0</v>
      </c>
      <c r="F279" s="1">
        <v>2</v>
      </c>
      <c r="G279" s="1">
        <v>0</v>
      </c>
      <c r="H279" s="1">
        <v>1961</v>
      </c>
      <c r="I279" s="1">
        <v>1539</v>
      </c>
      <c r="J279" s="1">
        <v>1084.76</v>
      </c>
      <c r="K279" s="1">
        <v>2039.45</v>
      </c>
      <c r="L279" s="1">
        <v>540</v>
      </c>
      <c r="M279" s="1">
        <v>359.66</v>
      </c>
      <c r="N279" s="1">
        <v>388.2</v>
      </c>
      <c r="O279" s="1">
        <v>51</v>
      </c>
      <c r="P279" s="1"/>
      <c r="Q279" s="1" t="s">
        <v>25</v>
      </c>
      <c r="R279" s="1" t="s">
        <v>53</v>
      </c>
      <c r="S279" s="1" t="s">
        <v>27</v>
      </c>
      <c r="T279" s="1"/>
      <c r="U279" s="1"/>
    </row>
    <row r="280" spans="1:22" s="51" customFormat="1" x14ac:dyDescent="0.3">
      <c r="A280" s="2">
        <v>274</v>
      </c>
      <c r="B280" s="6" t="s">
        <v>387</v>
      </c>
      <c r="C280" s="1">
        <v>2</v>
      </c>
      <c r="D280" s="1">
        <v>8</v>
      </c>
      <c r="E280" s="1">
        <v>0</v>
      </c>
      <c r="F280" s="1">
        <v>1</v>
      </c>
      <c r="G280" s="1">
        <v>0</v>
      </c>
      <c r="H280" s="1">
        <v>1961</v>
      </c>
      <c r="I280" s="1">
        <v>318</v>
      </c>
      <c r="J280" s="1">
        <v>277.39999999999998</v>
      </c>
      <c r="K280" s="1">
        <v>1416.13</v>
      </c>
      <c r="L280" s="1">
        <v>249</v>
      </c>
      <c r="M280" s="1">
        <v>139.94999999999999</v>
      </c>
      <c r="N280" s="1">
        <v>128</v>
      </c>
      <c r="O280" s="1">
        <v>31</v>
      </c>
      <c r="P280" s="1" t="s">
        <v>27</v>
      </c>
      <c r="Q280" s="1" t="s">
        <v>25</v>
      </c>
      <c r="R280" s="1" t="s">
        <v>26</v>
      </c>
      <c r="S280" s="1" t="s">
        <v>27</v>
      </c>
      <c r="T280" s="1"/>
      <c r="U280" s="1"/>
    </row>
    <row r="281" spans="1:22" s="51" customFormat="1" ht="26.4" x14ac:dyDescent="0.3">
      <c r="A281" s="2">
        <v>275</v>
      </c>
      <c r="B281" s="28" t="s">
        <v>388</v>
      </c>
      <c r="C281" s="1">
        <v>2</v>
      </c>
      <c r="D281" s="1">
        <v>8</v>
      </c>
      <c r="E281" s="1">
        <v>0</v>
      </c>
      <c r="F281" s="1">
        <v>1</v>
      </c>
      <c r="G281" s="1">
        <v>0</v>
      </c>
      <c r="H281" s="1">
        <v>1967</v>
      </c>
      <c r="I281" s="1">
        <v>393</v>
      </c>
      <c r="J281" s="1">
        <v>369.81</v>
      </c>
      <c r="K281" s="1">
        <v>515.85</v>
      </c>
      <c r="L281" s="1">
        <v>287</v>
      </c>
      <c r="M281" s="1">
        <v>182</v>
      </c>
      <c r="N281" s="1">
        <v>0</v>
      </c>
      <c r="O281" s="1">
        <v>12</v>
      </c>
      <c r="P281" s="1" t="s">
        <v>51</v>
      </c>
      <c r="Q281" s="1" t="s">
        <v>25</v>
      </c>
      <c r="R281" s="1" t="s">
        <v>26</v>
      </c>
      <c r="S281" s="1" t="s">
        <v>27</v>
      </c>
      <c r="T281" s="1"/>
      <c r="U281" s="1"/>
    </row>
    <row r="282" spans="1:22" s="34" customFormat="1" ht="13.8" x14ac:dyDescent="0.25">
      <c r="A282" s="2">
        <v>276</v>
      </c>
      <c r="B282" s="25" t="s">
        <v>389</v>
      </c>
      <c r="C282" s="2">
        <v>2</v>
      </c>
      <c r="D282" s="2">
        <v>6</v>
      </c>
      <c r="E282" s="2">
        <v>0</v>
      </c>
      <c r="F282" s="2">
        <v>1</v>
      </c>
      <c r="G282" s="2">
        <v>0</v>
      </c>
      <c r="H282" s="2">
        <v>1959</v>
      </c>
      <c r="I282" s="2">
        <v>295</v>
      </c>
      <c r="J282" s="2">
        <v>271.39999999999998</v>
      </c>
      <c r="K282" s="2">
        <v>1175.8</v>
      </c>
      <c r="L282" s="2">
        <v>259</v>
      </c>
      <c r="M282" s="2">
        <v>234</v>
      </c>
      <c r="N282" s="2">
        <v>0</v>
      </c>
      <c r="O282" s="2">
        <v>15</v>
      </c>
      <c r="P282" s="2"/>
      <c r="Q282" s="2" t="s">
        <v>25</v>
      </c>
      <c r="R282" s="2" t="s">
        <v>26</v>
      </c>
      <c r="S282" s="2" t="s">
        <v>27</v>
      </c>
      <c r="T282" s="2"/>
      <c r="U282" s="2"/>
      <c r="V282" s="31"/>
    </row>
    <row r="283" spans="1:22" s="34" customFormat="1" ht="13.8" x14ac:dyDescent="0.25">
      <c r="A283" s="2">
        <v>277</v>
      </c>
      <c r="B283" s="25" t="s">
        <v>390</v>
      </c>
      <c r="C283" s="2">
        <v>2</v>
      </c>
      <c r="D283" s="2">
        <v>16</v>
      </c>
      <c r="E283" s="2">
        <v>0</v>
      </c>
      <c r="F283" s="2">
        <v>2</v>
      </c>
      <c r="G283" s="2">
        <v>0</v>
      </c>
      <c r="H283" s="2">
        <v>1959</v>
      </c>
      <c r="I283" s="2">
        <v>732</v>
      </c>
      <c r="J283" s="2">
        <v>673.5</v>
      </c>
      <c r="K283" s="2">
        <v>2544.9</v>
      </c>
      <c r="L283" s="2">
        <v>597</v>
      </c>
      <c r="M283" s="2">
        <v>468</v>
      </c>
      <c r="N283" s="2">
        <v>0</v>
      </c>
      <c r="O283" s="2">
        <v>36</v>
      </c>
      <c r="P283" s="2"/>
      <c r="Q283" s="2" t="s">
        <v>25</v>
      </c>
      <c r="R283" s="2" t="s">
        <v>26</v>
      </c>
      <c r="S283" s="2" t="s">
        <v>27</v>
      </c>
      <c r="T283" s="2"/>
      <c r="U283" s="2"/>
      <c r="V283" s="31"/>
    </row>
    <row r="284" spans="1:22" s="34" customFormat="1" ht="13.8" x14ac:dyDescent="0.25">
      <c r="A284" s="2">
        <v>278</v>
      </c>
      <c r="B284" s="25" t="s">
        <v>391</v>
      </c>
      <c r="C284" s="35">
        <v>2</v>
      </c>
      <c r="D284" s="35">
        <v>24</v>
      </c>
      <c r="E284" s="35">
        <v>0</v>
      </c>
      <c r="F284" s="35">
        <v>3</v>
      </c>
      <c r="G284" s="35">
        <v>0</v>
      </c>
      <c r="H284" s="35">
        <v>1962</v>
      </c>
      <c r="I284" s="35">
        <v>869</v>
      </c>
      <c r="J284" s="35">
        <v>818.46</v>
      </c>
      <c r="K284" s="35">
        <v>3505.09</v>
      </c>
      <c r="L284" s="35">
        <v>713</v>
      </c>
      <c r="M284" s="35">
        <v>402.35</v>
      </c>
      <c r="N284" s="35">
        <v>0</v>
      </c>
      <c r="O284" s="35">
        <v>60</v>
      </c>
      <c r="P284" s="35" t="s">
        <v>72</v>
      </c>
      <c r="Q284" s="2" t="s">
        <v>25</v>
      </c>
      <c r="R284" s="2" t="s">
        <v>26</v>
      </c>
      <c r="S284" s="2" t="s">
        <v>27</v>
      </c>
      <c r="T284" s="2"/>
      <c r="U284" s="2"/>
      <c r="V284" s="31"/>
    </row>
    <row r="285" spans="1:22" s="34" customFormat="1" ht="13.8" x14ac:dyDescent="0.25">
      <c r="A285" s="2">
        <v>279</v>
      </c>
      <c r="B285" s="25" t="s">
        <v>392</v>
      </c>
      <c r="C285" s="35">
        <v>2</v>
      </c>
      <c r="D285" s="35">
        <v>16</v>
      </c>
      <c r="E285" s="35">
        <v>0</v>
      </c>
      <c r="F285" s="35">
        <v>2</v>
      </c>
      <c r="G285" s="35">
        <v>0</v>
      </c>
      <c r="H285" s="35">
        <v>1969</v>
      </c>
      <c r="I285" s="35">
        <v>779</v>
      </c>
      <c r="J285" s="35">
        <v>721.1</v>
      </c>
      <c r="K285" s="35">
        <v>2688.22</v>
      </c>
      <c r="L285" s="35">
        <v>644</v>
      </c>
      <c r="M285" s="35">
        <v>322</v>
      </c>
      <c r="N285" s="35">
        <v>0</v>
      </c>
      <c r="O285" s="35">
        <v>36</v>
      </c>
      <c r="P285" s="35" t="s">
        <v>72</v>
      </c>
      <c r="Q285" s="2" t="s">
        <v>25</v>
      </c>
      <c r="R285" s="2" t="s">
        <v>26</v>
      </c>
      <c r="S285" s="2" t="s">
        <v>27</v>
      </c>
      <c r="T285" s="2"/>
      <c r="U285" s="2"/>
      <c r="V285" s="31"/>
    </row>
    <row r="286" spans="1:22" s="34" customFormat="1" ht="13.8" x14ac:dyDescent="0.25">
      <c r="A286" s="2">
        <v>280</v>
      </c>
      <c r="B286" s="25" t="s">
        <v>393</v>
      </c>
      <c r="C286" s="35">
        <v>2</v>
      </c>
      <c r="D286" s="35">
        <v>16</v>
      </c>
      <c r="E286" s="35">
        <v>0</v>
      </c>
      <c r="F286" s="35">
        <v>2</v>
      </c>
      <c r="G286" s="35">
        <v>0</v>
      </c>
      <c r="H286" s="35">
        <v>1963</v>
      </c>
      <c r="I286" s="35">
        <v>681</v>
      </c>
      <c r="J286" s="35">
        <v>634.77</v>
      </c>
      <c r="K286" s="35">
        <v>3759.34</v>
      </c>
      <c r="L286" s="35">
        <v>483</v>
      </c>
      <c r="M286" s="35">
        <v>317.38</v>
      </c>
      <c r="N286" s="35">
        <v>0</v>
      </c>
      <c r="O286" s="35">
        <v>37</v>
      </c>
      <c r="P286" s="35" t="s">
        <v>72</v>
      </c>
      <c r="Q286" s="2" t="s">
        <v>25</v>
      </c>
      <c r="R286" s="2" t="s">
        <v>53</v>
      </c>
      <c r="S286" s="2" t="s">
        <v>27</v>
      </c>
      <c r="T286" s="2"/>
      <c r="U286" s="2"/>
      <c r="V286" s="31"/>
    </row>
    <row r="287" spans="1:22" s="34" customFormat="1" ht="13.8" x14ac:dyDescent="0.25">
      <c r="A287" s="2">
        <v>281</v>
      </c>
      <c r="B287" s="25" t="s">
        <v>394</v>
      </c>
      <c r="C287" s="35">
        <v>2</v>
      </c>
      <c r="D287" s="35">
        <v>16</v>
      </c>
      <c r="E287" s="35">
        <v>0</v>
      </c>
      <c r="F287" s="35">
        <v>2</v>
      </c>
      <c r="G287" s="35">
        <v>0</v>
      </c>
      <c r="H287" s="35">
        <v>1968</v>
      </c>
      <c r="I287" s="35">
        <v>667</v>
      </c>
      <c r="J287" s="35">
        <v>626.58000000000004</v>
      </c>
      <c r="K287" s="35">
        <v>3296.9</v>
      </c>
      <c r="L287" s="35">
        <v>458</v>
      </c>
      <c r="M287" s="35">
        <v>310.05</v>
      </c>
      <c r="N287" s="35">
        <v>0</v>
      </c>
      <c r="O287" s="35">
        <v>36</v>
      </c>
      <c r="P287" s="35" t="s">
        <v>72</v>
      </c>
      <c r="Q287" s="2" t="s">
        <v>25</v>
      </c>
      <c r="R287" s="2" t="s">
        <v>53</v>
      </c>
      <c r="S287" s="2" t="s">
        <v>27</v>
      </c>
      <c r="T287" s="2"/>
      <c r="U287" s="2"/>
      <c r="V287" s="31"/>
    </row>
    <row r="288" spans="1:22" s="34" customFormat="1" ht="13.8" x14ac:dyDescent="0.25">
      <c r="A288" s="2">
        <v>282</v>
      </c>
      <c r="B288" s="25" t="s">
        <v>395</v>
      </c>
      <c r="C288" s="1">
        <v>16</v>
      </c>
      <c r="D288" s="1">
        <v>71</v>
      </c>
      <c r="E288" s="1">
        <v>1</v>
      </c>
      <c r="F288" s="1">
        <v>1</v>
      </c>
      <c r="G288" s="1">
        <v>2</v>
      </c>
      <c r="H288" s="1">
        <v>1995</v>
      </c>
      <c r="I288" s="1">
        <v>6868</v>
      </c>
      <c r="J288" s="1">
        <v>5363.64</v>
      </c>
      <c r="K288" s="1">
        <v>2432.02</v>
      </c>
      <c r="L288" s="1">
        <v>784</v>
      </c>
      <c r="M288" s="1">
        <v>0</v>
      </c>
      <c r="N288" s="1">
        <v>0</v>
      </c>
      <c r="O288" s="1">
        <v>520</v>
      </c>
      <c r="P288" s="1"/>
      <c r="Q288" s="1" t="s">
        <v>88</v>
      </c>
      <c r="R288" s="1" t="s">
        <v>53</v>
      </c>
      <c r="S288" s="1" t="s">
        <v>27</v>
      </c>
      <c r="T288" s="1"/>
      <c r="U288" s="263"/>
      <c r="V288" s="257"/>
    </row>
    <row r="289" spans="1:22" s="34" customFormat="1" ht="13.8" x14ac:dyDescent="0.25">
      <c r="A289" s="2">
        <v>283</v>
      </c>
      <c r="B289" s="37" t="s">
        <v>396</v>
      </c>
      <c r="C289" s="7">
        <v>10</v>
      </c>
      <c r="D289" s="7">
        <v>47</v>
      </c>
      <c r="E289" s="7" t="s">
        <v>118</v>
      </c>
      <c r="F289" s="7">
        <v>1</v>
      </c>
      <c r="G289" s="7">
        <v>1</v>
      </c>
      <c r="H289" s="7">
        <v>2011</v>
      </c>
      <c r="I289" s="7">
        <v>5000.84</v>
      </c>
      <c r="J289" s="7">
        <v>3272.8</v>
      </c>
      <c r="K289" s="5">
        <v>1279</v>
      </c>
      <c r="L289" s="7">
        <v>561</v>
      </c>
      <c r="M289" s="5" t="s">
        <v>118</v>
      </c>
      <c r="N289" s="7">
        <v>561</v>
      </c>
      <c r="O289" s="5" t="s">
        <v>118</v>
      </c>
      <c r="P289" s="7"/>
      <c r="Q289" s="7" t="s">
        <v>115</v>
      </c>
      <c r="R289" s="7"/>
      <c r="S289" s="7"/>
      <c r="T289" s="7"/>
      <c r="U289" s="58" t="s">
        <v>118</v>
      </c>
      <c r="V289" s="258"/>
    </row>
    <row r="290" spans="1:22" s="34" customFormat="1" ht="13.8" x14ac:dyDescent="0.25">
      <c r="A290" s="2">
        <v>284</v>
      </c>
      <c r="B290" s="37" t="s">
        <v>397</v>
      </c>
      <c r="C290" s="7">
        <v>10</v>
      </c>
      <c r="D290" s="7">
        <v>66</v>
      </c>
      <c r="E290" s="7" t="s">
        <v>118</v>
      </c>
      <c r="F290" s="7">
        <v>1</v>
      </c>
      <c r="G290" s="7">
        <v>1</v>
      </c>
      <c r="H290" s="7">
        <v>2013</v>
      </c>
      <c r="I290" s="7">
        <v>4121.34</v>
      </c>
      <c r="J290" s="7">
        <v>4119.66</v>
      </c>
      <c r="K290" s="5">
        <v>1046</v>
      </c>
      <c r="L290" s="7">
        <v>530.4</v>
      </c>
      <c r="M290" s="5" t="s">
        <v>118</v>
      </c>
      <c r="N290" s="7">
        <v>530.4</v>
      </c>
      <c r="O290" s="5" t="s">
        <v>118</v>
      </c>
      <c r="P290" s="7"/>
      <c r="Q290" s="7" t="s">
        <v>115</v>
      </c>
      <c r="R290" s="7"/>
      <c r="S290" s="7"/>
      <c r="T290" s="7"/>
      <c r="U290" s="1"/>
      <c r="V290" s="257"/>
    </row>
    <row r="291" spans="1:22" s="34" customFormat="1" ht="27.6" x14ac:dyDescent="0.25">
      <c r="A291" s="2">
        <v>285</v>
      </c>
      <c r="B291" s="25" t="s">
        <v>398</v>
      </c>
      <c r="C291" s="1">
        <v>14</v>
      </c>
      <c r="D291" s="1">
        <v>166</v>
      </c>
      <c r="E291" s="1">
        <v>0</v>
      </c>
      <c r="F291" s="1">
        <v>3</v>
      </c>
      <c r="G291" s="1">
        <v>6</v>
      </c>
      <c r="H291" s="1">
        <v>1992</v>
      </c>
      <c r="I291" s="1">
        <v>14333</v>
      </c>
      <c r="J291" s="1">
        <v>9442.8799999999992</v>
      </c>
      <c r="K291" s="1">
        <v>3125.95</v>
      </c>
      <c r="L291" s="1">
        <v>1728</v>
      </c>
      <c r="M291" s="1">
        <v>1053.77</v>
      </c>
      <c r="N291" s="1">
        <v>691</v>
      </c>
      <c r="O291" s="1">
        <v>430</v>
      </c>
      <c r="P291" s="1" t="s">
        <v>85</v>
      </c>
      <c r="Q291" s="1" t="s">
        <v>25</v>
      </c>
      <c r="R291" s="1" t="s">
        <v>53</v>
      </c>
      <c r="S291" s="1" t="s">
        <v>27</v>
      </c>
      <c r="T291" s="1" t="s">
        <v>135</v>
      </c>
      <c r="U291" s="264" t="s">
        <v>309</v>
      </c>
      <c r="V291" s="257"/>
    </row>
    <row r="292" spans="1:22" s="34" customFormat="1" ht="13.8" x14ac:dyDescent="0.25">
      <c r="A292" s="2">
        <v>286</v>
      </c>
      <c r="B292" s="25" t="s">
        <v>399</v>
      </c>
      <c r="C292" s="1">
        <v>9</v>
      </c>
      <c r="D292" s="1">
        <v>250</v>
      </c>
      <c r="E292" s="1">
        <v>0</v>
      </c>
      <c r="F292" s="1">
        <v>7</v>
      </c>
      <c r="G292" s="1">
        <v>7</v>
      </c>
      <c r="H292" s="1">
        <v>1986</v>
      </c>
      <c r="I292" s="1">
        <v>17297</v>
      </c>
      <c r="J292" s="1">
        <v>13664.34</v>
      </c>
      <c r="K292" s="1">
        <v>10272.5</v>
      </c>
      <c r="L292" s="1">
        <v>2147</v>
      </c>
      <c r="M292" s="1">
        <v>1524.22</v>
      </c>
      <c r="N292" s="1">
        <v>1803</v>
      </c>
      <c r="O292" s="1">
        <v>2067</v>
      </c>
      <c r="P292" s="1" t="s">
        <v>67</v>
      </c>
      <c r="Q292" s="1" t="s">
        <v>59</v>
      </c>
      <c r="R292" s="1" t="s">
        <v>53</v>
      </c>
      <c r="S292" s="1" t="s">
        <v>27</v>
      </c>
      <c r="T292" s="1" t="s">
        <v>135</v>
      </c>
      <c r="U292" s="1" t="s">
        <v>136</v>
      </c>
      <c r="V292" s="257"/>
    </row>
    <row r="293" spans="1:22" s="34" customFormat="1" ht="13.8" x14ac:dyDescent="0.25">
      <c r="A293" s="2">
        <v>287</v>
      </c>
      <c r="B293" s="25" t="s">
        <v>400</v>
      </c>
      <c r="C293" s="1">
        <v>9</v>
      </c>
      <c r="D293" s="1">
        <v>166</v>
      </c>
      <c r="E293" s="1">
        <v>2</v>
      </c>
      <c r="F293" s="1">
        <v>4</v>
      </c>
      <c r="G293" s="1">
        <v>4</v>
      </c>
      <c r="H293" s="1">
        <v>1995</v>
      </c>
      <c r="I293" s="1">
        <v>12451</v>
      </c>
      <c r="J293" s="1">
        <v>10092.64</v>
      </c>
      <c r="K293" s="1">
        <v>2853.05</v>
      </c>
      <c r="L293" s="1">
        <v>660</v>
      </c>
      <c r="M293" s="1">
        <v>1105.92</v>
      </c>
      <c r="N293" s="1">
        <v>495</v>
      </c>
      <c r="O293" s="1">
        <v>1230</v>
      </c>
      <c r="P293" s="1"/>
      <c r="Q293" s="1" t="s">
        <v>25</v>
      </c>
      <c r="R293" s="1" t="s">
        <v>53</v>
      </c>
      <c r="S293" s="1" t="s">
        <v>27</v>
      </c>
      <c r="T293" s="1"/>
      <c r="U293" s="1"/>
      <c r="V293" s="257"/>
    </row>
    <row r="294" spans="1:22" s="34" customFormat="1" ht="13.8" x14ac:dyDescent="0.25">
      <c r="A294" s="2">
        <v>288</v>
      </c>
      <c r="B294" s="25" t="s">
        <v>401</v>
      </c>
      <c r="C294" s="1">
        <v>9</v>
      </c>
      <c r="D294" s="1">
        <v>71</v>
      </c>
      <c r="E294" s="1">
        <v>0</v>
      </c>
      <c r="F294" s="1">
        <v>2</v>
      </c>
      <c r="G294" s="1">
        <v>2</v>
      </c>
      <c r="H294" s="1">
        <v>1989</v>
      </c>
      <c r="I294" s="1">
        <v>4597</v>
      </c>
      <c r="J294" s="1">
        <v>3607.39</v>
      </c>
      <c r="K294" s="1">
        <v>2678.46</v>
      </c>
      <c r="L294" s="1">
        <v>604</v>
      </c>
      <c r="M294" s="1">
        <v>350.5</v>
      </c>
      <c r="N294" s="1">
        <v>513</v>
      </c>
      <c r="O294" s="1">
        <v>490</v>
      </c>
      <c r="P294" s="1" t="s">
        <v>81</v>
      </c>
      <c r="Q294" s="1" t="s">
        <v>59</v>
      </c>
      <c r="R294" s="1" t="s">
        <v>53</v>
      </c>
      <c r="S294" s="1" t="s">
        <v>27</v>
      </c>
      <c r="T294" s="46"/>
      <c r="U294" s="264"/>
      <c r="V294" s="257"/>
    </row>
    <row r="295" spans="1:22" s="34" customFormat="1" ht="26.4" x14ac:dyDescent="0.25">
      <c r="A295" s="2">
        <v>289</v>
      </c>
      <c r="B295" s="25" t="s">
        <v>402</v>
      </c>
      <c r="C295" s="1">
        <v>2</v>
      </c>
      <c r="D295" s="1">
        <v>34</v>
      </c>
      <c r="E295" s="1">
        <v>0</v>
      </c>
      <c r="F295" s="1">
        <v>2</v>
      </c>
      <c r="G295" s="1">
        <v>0</v>
      </c>
      <c r="H295" s="1">
        <v>1968</v>
      </c>
      <c r="I295" s="1">
        <v>788.77</v>
      </c>
      <c r="J295" s="1">
        <v>783.8</v>
      </c>
      <c r="K295" s="1">
        <v>2571.6799999999998</v>
      </c>
      <c r="L295" s="1">
        <v>622</v>
      </c>
      <c r="M295" s="1">
        <v>164.25</v>
      </c>
      <c r="N295" s="1">
        <v>0</v>
      </c>
      <c r="O295" s="1">
        <v>22</v>
      </c>
      <c r="P295" s="1" t="s">
        <v>90</v>
      </c>
      <c r="Q295" s="1" t="s">
        <v>25</v>
      </c>
      <c r="R295" s="1" t="s">
        <v>53</v>
      </c>
      <c r="S295" s="1" t="s">
        <v>27</v>
      </c>
      <c r="T295" s="1"/>
      <c r="U295" s="1"/>
      <c r="V295" s="257"/>
    </row>
    <row r="296" spans="1:22" s="34" customFormat="1" ht="13.8" x14ac:dyDescent="0.25">
      <c r="A296" s="2">
        <v>290</v>
      </c>
      <c r="B296" s="25" t="s">
        <v>403</v>
      </c>
      <c r="C296" s="1">
        <v>9</v>
      </c>
      <c r="D296" s="1">
        <v>144</v>
      </c>
      <c r="E296" s="1">
        <v>1</v>
      </c>
      <c r="F296" s="1">
        <v>3</v>
      </c>
      <c r="G296" s="1">
        <v>3</v>
      </c>
      <c r="H296" s="1">
        <v>1982</v>
      </c>
      <c r="I296" s="1">
        <v>8268</v>
      </c>
      <c r="J296" s="1">
        <v>5446.44</v>
      </c>
      <c r="K296" s="1">
        <v>2839</v>
      </c>
      <c r="L296" s="1">
        <v>1050</v>
      </c>
      <c r="M296" s="1">
        <v>651.11</v>
      </c>
      <c r="N296" s="1">
        <v>795</v>
      </c>
      <c r="O296" s="1">
        <v>2098</v>
      </c>
      <c r="P296" s="1" t="s">
        <v>79</v>
      </c>
      <c r="Q296" s="1" t="s">
        <v>25</v>
      </c>
      <c r="R296" s="1" t="s">
        <v>53</v>
      </c>
      <c r="S296" s="1" t="s">
        <v>27</v>
      </c>
      <c r="T296" s="1"/>
      <c r="U296" s="1"/>
      <c r="V296" s="257"/>
    </row>
    <row r="297" spans="1:22" s="34" customFormat="1" ht="13.8" x14ac:dyDescent="0.25">
      <c r="A297" s="2">
        <v>291</v>
      </c>
      <c r="B297" s="25" t="s">
        <v>404</v>
      </c>
      <c r="C297" s="35">
        <v>2</v>
      </c>
      <c r="D297" s="35">
        <v>8</v>
      </c>
      <c r="E297" s="35">
        <v>0</v>
      </c>
      <c r="F297" s="35">
        <v>1</v>
      </c>
      <c r="G297" s="35">
        <v>0</v>
      </c>
      <c r="H297" s="35">
        <v>1967</v>
      </c>
      <c r="I297" s="35">
        <v>390</v>
      </c>
      <c r="J297" s="35">
        <v>369.45</v>
      </c>
      <c r="K297" s="35">
        <v>1666.2</v>
      </c>
      <c r="L297" s="35">
        <v>291</v>
      </c>
      <c r="M297" s="35">
        <v>183.35</v>
      </c>
      <c r="N297" s="35">
        <v>0</v>
      </c>
      <c r="O297" s="35">
        <v>21</v>
      </c>
      <c r="P297" s="35" t="s">
        <v>38</v>
      </c>
      <c r="Q297" s="2" t="s">
        <v>25</v>
      </c>
      <c r="R297" s="2" t="s">
        <v>53</v>
      </c>
      <c r="S297" s="2" t="s">
        <v>27</v>
      </c>
      <c r="T297" s="2"/>
      <c r="U297" s="2"/>
      <c r="V297" s="31"/>
    </row>
    <row r="298" spans="1:22" s="34" customFormat="1" ht="13.8" x14ac:dyDescent="0.25">
      <c r="A298" s="2">
        <v>292</v>
      </c>
      <c r="B298" s="25" t="s">
        <v>405</v>
      </c>
      <c r="C298" s="1">
        <v>14</v>
      </c>
      <c r="D298" s="1">
        <v>67</v>
      </c>
      <c r="E298" s="1">
        <v>0</v>
      </c>
      <c r="F298" s="1">
        <v>1</v>
      </c>
      <c r="G298" s="1">
        <v>2</v>
      </c>
      <c r="H298" s="1">
        <v>1998</v>
      </c>
      <c r="I298" s="1">
        <v>5765</v>
      </c>
      <c r="J298" s="1">
        <v>4956.8500000000004</v>
      </c>
      <c r="K298" s="1">
        <v>1084.8</v>
      </c>
      <c r="L298" s="1">
        <v>595</v>
      </c>
      <c r="M298" s="1">
        <v>354.28</v>
      </c>
      <c r="N298" s="1">
        <v>0</v>
      </c>
      <c r="O298" s="1">
        <v>325</v>
      </c>
      <c r="P298" s="1" t="s">
        <v>67</v>
      </c>
      <c r="Q298" s="1" t="s">
        <v>84</v>
      </c>
      <c r="R298" s="1" t="s">
        <v>53</v>
      </c>
      <c r="S298" s="1" t="s">
        <v>27</v>
      </c>
      <c r="T298" s="1" t="s">
        <v>135</v>
      </c>
      <c r="U298" s="1" t="s">
        <v>136</v>
      </c>
      <c r="V298" s="257"/>
    </row>
    <row r="299" spans="1:22" s="34" customFormat="1" ht="13.8" x14ac:dyDescent="0.25">
      <c r="A299" s="2">
        <v>293</v>
      </c>
      <c r="B299" s="25" t="s">
        <v>406</v>
      </c>
      <c r="C299" s="1">
        <v>9</v>
      </c>
      <c r="D299" s="1">
        <v>142</v>
      </c>
      <c r="E299" s="1">
        <v>0</v>
      </c>
      <c r="F299" s="1">
        <v>4</v>
      </c>
      <c r="G299" s="1">
        <v>4</v>
      </c>
      <c r="H299" s="1">
        <v>1981</v>
      </c>
      <c r="I299" s="1">
        <v>9937</v>
      </c>
      <c r="J299" s="1">
        <v>7798.6</v>
      </c>
      <c r="K299" s="1">
        <v>2166.3000000000002</v>
      </c>
      <c r="L299" s="1">
        <v>2429</v>
      </c>
      <c r="M299" s="1">
        <v>866.44</v>
      </c>
      <c r="N299" s="1">
        <v>471</v>
      </c>
      <c r="O299" s="1">
        <v>940</v>
      </c>
      <c r="P299" s="1" t="s">
        <v>31</v>
      </c>
      <c r="Q299" s="1" t="s">
        <v>59</v>
      </c>
      <c r="R299" s="1" t="s">
        <v>53</v>
      </c>
      <c r="S299" s="1" t="s">
        <v>27</v>
      </c>
      <c r="T299" s="1"/>
      <c r="U299" s="1"/>
      <c r="V299" s="257"/>
    </row>
    <row r="300" spans="1:22" s="34" customFormat="1" ht="13.8" x14ac:dyDescent="0.25">
      <c r="A300" s="2">
        <v>294</v>
      </c>
      <c r="B300" s="25" t="s">
        <v>407</v>
      </c>
      <c r="C300" s="1">
        <v>9</v>
      </c>
      <c r="D300" s="1">
        <v>141</v>
      </c>
      <c r="E300" s="1">
        <v>0</v>
      </c>
      <c r="F300" s="1">
        <v>4</v>
      </c>
      <c r="G300" s="1">
        <v>4</v>
      </c>
      <c r="H300" s="1">
        <v>1981</v>
      </c>
      <c r="I300" s="1">
        <v>9307</v>
      </c>
      <c r="J300" s="1">
        <v>7234</v>
      </c>
      <c r="K300" s="1">
        <v>2360.6999999999998</v>
      </c>
      <c r="L300" s="1">
        <v>2429</v>
      </c>
      <c r="M300" s="1">
        <v>803.77</v>
      </c>
      <c r="N300" s="1">
        <v>471</v>
      </c>
      <c r="O300" s="1">
        <v>920</v>
      </c>
      <c r="P300" s="1" t="s">
        <v>31</v>
      </c>
      <c r="Q300" s="1" t="s">
        <v>59</v>
      </c>
      <c r="R300" s="1" t="s">
        <v>53</v>
      </c>
      <c r="S300" s="1" t="s">
        <v>27</v>
      </c>
      <c r="T300" s="1"/>
      <c r="U300" s="1"/>
      <c r="V300" s="257"/>
    </row>
    <row r="301" spans="1:22" s="34" customFormat="1" ht="26.4" x14ac:dyDescent="0.25">
      <c r="A301" s="2">
        <v>295</v>
      </c>
      <c r="B301" s="25" t="s">
        <v>408</v>
      </c>
      <c r="C301" s="1">
        <v>9</v>
      </c>
      <c r="D301" s="1">
        <v>214</v>
      </c>
      <c r="E301" s="1">
        <v>0</v>
      </c>
      <c r="F301" s="1">
        <v>6</v>
      </c>
      <c r="G301" s="1">
        <v>6</v>
      </c>
      <c r="H301" s="1">
        <v>1979</v>
      </c>
      <c r="I301" s="1">
        <v>14855</v>
      </c>
      <c r="J301" s="1">
        <v>11671.93</v>
      </c>
      <c r="K301" s="1">
        <v>9423.2999999999993</v>
      </c>
      <c r="L301" s="1">
        <v>1910</v>
      </c>
      <c r="M301" s="1">
        <v>1297.05</v>
      </c>
      <c r="N301" s="1">
        <v>854</v>
      </c>
      <c r="O301" s="1">
        <v>1920</v>
      </c>
      <c r="P301" s="1" t="s">
        <v>73</v>
      </c>
      <c r="Q301" s="1" t="s">
        <v>59</v>
      </c>
      <c r="R301" s="1" t="s">
        <v>53</v>
      </c>
      <c r="S301" s="1" t="s">
        <v>27</v>
      </c>
      <c r="T301" s="1"/>
      <c r="U301" s="1"/>
      <c r="V301" s="257"/>
    </row>
    <row r="302" spans="1:22" s="34" customFormat="1" ht="26.4" x14ac:dyDescent="0.25">
      <c r="A302" s="2">
        <v>296</v>
      </c>
      <c r="B302" s="25" t="s">
        <v>409</v>
      </c>
      <c r="C302" s="1">
        <v>9</v>
      </c>
      <c r="D302" s="1">
        <v>288</v>
      </c>
      <c r="E302" s="1">
        <v>2</v>
      </c>
      <c r="F302" s="1">
        <v>6</v>
      </c>
      <c r="G302" s="1">
        <v>6</v>
      </c>
      <c r="H302" s="1">
        <v>1985</v>
      </c>
      <c r="I302" s="1">
        <v>19231</v>
      </c>
      <c r="J302" s="1">
        <v>10905.45</v>
      </c>
      <c r="K302" s="1">
        <v>4654.34</v>
      </c>
      <c r="L302" s="1">
        <v>2303</v>
      </c>
      <c r="M302" s="1">
        <v>1351.33</v>
      </c>
      <c r="N302" s="1">
        <v>797</v>
      </c>
      <c r="O302" s="1">
        <v>1520</v>
      </c>
      <c r="P302" s="1" t="s">
        <v>73</v>
      </c>
      <c r="Q302" s="1" t="s">
        <v>25</v>
      </c>
      <c r="R302" s="1" t="s">
        <v>53</v>
      </c>
      <c r="S302" s="1" t="s">
        <v>27</v>
      </c>
      <c r="T302" s="1" t="s">
        <v>135</v>
      </c>
      <c r="U302" s="1" t="s">
        <v>309</v>
      </c>
      <c r="V302" s="257"/>
    </row>
    <row r="303" spans="1:22" s="34" customFormat="1" ht="13.8" x14ac:dyDescent="0.25">
      <c r="A303" s="2">
        <v>297</v>
      </c>
      <c r="B303" s="25" t="s">
        <v>410</v>
      </c>
      <c r="C303" s="35">
        <v>2</v>
      </c>
      <c r="D303" s="35">
        <v>16</v>
      </c>
      <c r="E303" s="35">
        <v>0</v>
      </c>
      <c r="F303" s="35">
        <v>2</v>
      </c>
      <c r="G303" s="35">
        <v>0</v>
      </c>
      <c r="H303" s="35">
        <v>1964</v>
      </c>
      <c r="I303" s="35">
        <v>680</v>
      </c>
      <c r="J303" s="35">
        <v>638.32000000000005</v>
      </c>
      <c r="K303" s="35">
        <v>2942.4</v>
      </c>
      <c r="L303" s="35">
        <v>535</v>
      </c>
      <c r="M303" s="35">
        <v>319.41000000000003</v>
      </c>
      <c r="N303" s="35">
        <v>0</v>
      </c>
      <c r="O303" s="35">
        <v>36</v>
      </c>
      <c r="P303" s="35"/>
      <c r="Q303" s="2" t="s">
        <v>25</v>
      </c>
      <c r="R303" s="2" t="s">
        <v>26</v>
      </c>
      <c r="S303" s="2" t="s">
        <v>27</v>
      </c>
      <c r="T303" s="2"/>
      <c r="U303" s="2"/>
      <c r="V303" s="31"/>
    </row>
    <row r="304" spans="1:22" s="34" customFormat="1" ht="13.8" x14ac:dyDescent="0.25">
      <c r="A304" s="2">
        <v>298</v>
      </c>
      <c r="B304" s="25" t="s">
        <v>411</v>
      </c>
      <c r="C304" s="35">
        <v>2</v>
      </c>
      <c r="D304" s="35">
        <v>16</v>
      </c>
      <c r="E304" s="35">
        <v>0</v>
      </c>
      <c r="F304" s="35">
        <v>2</v>
      </c>
      <c r="G304" s="35">
        <v>0</v>
      </c>
      <c r="H304" s="35">
        <v>1964</v>
      </c>
      <c r="I304" s="35">
        <v>680</v>
      </c>
      <c r="J304" s="35">
        <v>638.04</v>
      </c>
      <c r="K304" s="35">
        <v>2980.72</v>
      </c>
      <c r="L304" s="35">
        <v>565</v>
      </c>
      <c r="M304" s="35">
        <v>316</v>
      </c>
      <c r="N304" s="35">
        <v>0</v>
      </c>
      <c r="O304" s="35">
        <v>36</v>
      </c>
      <c r="P304" s="35" t="s">
        <v>72</v>
      </c>
      <c r="Q304" s="2" t="s">
        <v>25</v>
      </c>
      <c r="R304" s="2" t="s">
        <v>26</v>
      </c>
      <c r="S304" s="2" t="s">
        <v>27</v>
      </c>
      <c r="T304" s="2"/>
      <c r="U304" s="2"/>
      <c r="V304" s="31"/>
    </row>
    <row r="305" spans="1:22" s="34" customFormat="1" ht="13.8" x14ac:dyDescent="0.25">
      <c r="A305" s="2">
        <v>299</v>
      </c>
      <c r="B305" s="25" t="s">
        <v>412</v>
      </c>
      <c r="C305" s="35">
        <v>2</v>
      </c>
      <c r="D305" s="35">
        <v>12</v>
      </c>
      <c r="E305" s="35">
        <v>0</v>
      </c>
      <c r="F305" s="35">
        <v>2</v>
      </c>
      <c r="G305" s="35">
        <v>0</v>
      </c>
      <c r="H305" s="35">
        <v>1962</v>
      </c>
      <c r="I305" s="35">
        <v>650</v>
      </c>
      <c r="J305" s="35">
        <v>609.29999999999995</v>
      </c>
      <c r="K305" s="35">
        <v>2716.92</v>
      </c>
      <c r="L305" s="35">
        <v>545</v>
      </c>
      <c r="M305" s="35">
        <v>301.45</v>
      </c>
      <c r="N305" s="35">
        <v>0</v>
      </c>
      <c r="O305" s="35">
        <v>47</v>
      </c>
      <c r="P305" s="35" t="s">
        <v>72</v>
      </c>
      <c r="Q305" s="2" t="s">
        <v>25</v>
      </c>
      <c r="R305" s="2" t="s">
        <v>26</v>
      </c>
      <c r="S305" s="2" t="s">
        <v>27</v>
      </c>
      <c r="T305" s="2"/>
      <c r="U305" s="2"/>
      <c r="V305" s="31"/>
    </row>
    <row r="306" spans="1:22" s="34" customFormat="1" ht="13.8" x14ac:dyDescent="0.25">
      <c r="A306" s="2">
        <v>300</v>
      </c>
      <c r="B306" s="40" t="s">
        <v>413</v>
      </c>
      <c r="C306" s="41">
        <v>10</v>
      </c>
      <c r="D306" s="41">
        <v>177</v>
      </c>
      <c r="E306" s="5"/>
      <c r="F306" s="41">
        <v>2</v>
      </c>
      <c r="G306" s="41">
        <v>2</v>
      </c>
      <c r="H306" s="41">
        <v>2012</v>
      </c>
      <c r="I306" s="42">
        <v>13275.18</v>
      </c>
      <c r="J306" s="42">
        <v>11775.18</v>
      </c>
      <c r="K306" s="5">
        <v>4458</v>
      </c>
      <c r="L306" s="5">
        <v>2520.4</v>
      </c>
      <c r="M306" s="5" t="s">
        <v>118</v>
      </c>
      <c r="N306" s="5">
        <v>838.1</v>
      </c>
      <c r="O306" s="5">
        <v>523.6</v>
      </c>
      <c r="P306" s="5"/>
      <c r="Q306" s="42" t="s">
        <v>100</v>
      </c>
      <c r="R306" s="5" t="s">
        <v>196</v>
      </c>
      <c r="S306" s="5"/>
      <c r="T306" s="5"/>
      <c r="U306" s="1"/>
      <c r="V306" s="257"/>
    </row>
    <row r="307" spans="1:22" s="34" customFormat="1" ht="13.8" x14ac:dyDescent="0.25">
      <c r="A307" s="2">
        <v>301</v>
      </c>
      <c r="B307" s="43" t="s">
        <v>414</v>
      </c>
      <c r="C307" s="41">
        <v>10</v>
      </c>
      <c r="D307" s="41">
        <v>139</v>
      </c>
      <c r="E307" s="5"/>
      <c r="F307" s="41">
        <v>4</v>
      </c>
      <c r="G307" s="41">
        <v>4</v>
      </c>
      <c r="H307" s="41">
        <v>2014</v>
      </c>
      <c r="I307" s="41">
        <v>10025.450000000001</v>
      </c>
      <c r="J307" s="41">
        <v>7851.95</v>
      </c>
      <c r="K307" s="5">
        <v>4388</v>
      </c>
      <c r="L307" s="5">
        <v>8874</v>
      </c>
      <c r="M307" s="5" t="s">
        <v>118</v>
      </c>
      <c r="N307" s="5">
        <v>887.4</v>
      </c>
      <c r="O307" s="5" t="s">
        <v>118</v>
      </c>
      <c r="P307" s="5"/>
      <c r="Q307" s="41" t="s">
        <v>100</v>
      </c>
      <c r="R307" s="5" t="s">
        <v>196</v>
      </c>
      <c r="S307" s="5"/>
      <c r="T307" s="5"/>
      <c r="U307" s="1"/>
      <c r="V307" s="257"/>
    </row>
    <row r="308" spans="1:22" s="34" customFormat="1" ht="13.8" x14ac:dyDescent="0.25">
      <c r="A308" s="2">
        <v>302</v>
      </c>
      <c r="B308" s="44" t="s">
        <v>415</v>
      </c>
      <c r="C308" s="5">
        <v>9</v>
      </c>
      <c r="D308" s="5">
        <v>142</v>
      </c>
      <c r="E308" s="5">
        <v>0</v>
      </c>
      <c r="F308" s="5">
        <v>4</v>
      </c>
      <c r="G308" s="5">
        <v>4</v>
      </c>
      <c r="H308" s="5">
        <v>1978</v>
      </c>
      <c r="I308" s="45">
        <v>9313</v>
      </c>
      <c r="J308" s="5">
        <v>7590.44</v>
      </c>
      <c r="K308" s="5">
        <f>2771</f>
        <v>2771</v>
      </c>
      <c r="L308" s="45">
        <v>1348</v>
      </c>
      <c r="M308" s="5"/>
      <c r="N308" s="5"/>
      <c r="O308" s="5"/>
      <c r="P308" s="5"/>
      <c r="Q308" s="30" t="s">
        <v>416</v>
      </c>
      <c r="R308" s="30" t="s">
        <v>53</v>
      </c>
      <c r="S308" s="5"/>
      <c r="T308" s="5"/>
      <c r="U308" s="1"/>
      <c r="V308" s="257"/>
    </row>
    <row r="309" spans="1:22" s="34" customFormat="1" ht="13.8" x14ac:dyDescent="0.25">
      <c r="A309" s="2">
        <v>303</v>
      </c>
      <c r="B309" s="54" t="s">
        <v>417</v>
      </c>
      <c r="C309" s="1">
        <v>9</v>
      </c>
      <c r="D309" s="55">
        <v>60</v>
      </c>
      <c r="E309" s="1">
        <v>1</v>
      </c>
      <c r="F309" s="55">
        <v>1</v>
      </c>
      <c r="G309" s="55">
        <v>1</v>
      </c>
      <c r="H309" s="55">
        <v>1987</v>
      </c>
      <c r="I309" s="55">
        <v>4307</v>
      </c>
      <c r="J309" s="55">
        <f>2048+476.3</f>
        <v>2524.3000000000002</v>
      </c>
      <c r="K309" s="56"/>
      <c r="L309" s="55">
        <v>618</v>
      </c>
      <c r="M309" s="1" t="s">
        <v>118</v>
      </c>
      <c r="N309" s="1">
        <v>619</v>
      </c>
      <c r="O309" s="1">
        <v>498.1</v>
      </c>
      <c r="P309" s="1" t="s">
        <v>74</v>
      </c>
      <c r="Q309" s="55" t="s">
        <v>100</v>
      </c>
      <c r="R309" s="55" t="s">
        <v>418</v>
      </c>
      <c r="S309" s="1" t="s">
        <v>100</v>
      </c>
      <c r="T309" s="1"/>
      <c r="U309" s="1"/>
      <c r="V309" s="257"/>
    </row>
    <row r="310" spans="1:22" s="34" customFormat="1" ht="13.8" x14ac:dyDescent="0.25">
      <c r="A310" s="2">
        <v>304</v>
      </c>
      <c r="B310" s="40" t="s">
        <v>419</v>
      </c>
      <c r="C310" s="30">
        <v>10</v>
      </c>
      <c r="D310" s="30">
        <v>44</v>
      </c>
      <c r="E310" s="5"/>
      <c r="F310" s="30">
        <v>1</v>
      </c>
      <c r="G310" s="5">
        <v>1</v>
      </c>
      <c r="H310" s="30">
        <v>2006</v>
      </c>
      <c r="I310" s="30">
        <v>5194.7</v>
      </c>
      <c r="J310" s="30">
        <v>3906.1</v>
      </c>
      <c r="K310" s="30">
        <v>3691</v>
      </c>
      <c r="L310" s="30">
        <v>583</v>
      </c>
      <c r="M310" s="5">
        <v>0</v>
      </c>
      <c r="N310" s="5">
        <v>357</v>
      </c>
      <c r="O310" s="5"/>
      <c r="P310" s="5"/>
      <c r="Q310" s="30" t="s">
        <v>100</v>
      </c>
      <c r="R310" s="30" t="s">
        <v>196</v>
      </c>
      <c r="S310" s="5"/>
      <c r="T310" s="5"/>
      <c r="U310" s="1"/>
      <c r="V310" s="257"/>
    </row>
    <row r="311" spans="1:22" s="34" customFormat="1" ht="13.8" x14ac:dyDescent="0.25">
      <c r="A311" s="2">
        <v>305</v>
      </c>
      <c r="B311" s="40" t="s">
        <v>420</v>
      </c>
      <c r="C311" s="30">
        <v>10</v>
      </c>
      <c r="D311" s="30">
        <v>53</v>
      </c>
      <c r="E311" s="5"/>
      <c r="F311" s="30">
        <v>1</v>
      </c>
      <c r="G311" s="5">
        <v>1</v>
      </c>
      <c r="H311" s="30">
        <v>2007</v>
      </c>
      <c r="I311" s="30">
        <v>5153.54</v>
      </c>
      <c r="J311" s="30">
        <v>3583.8</v>
      </c>
      <c r="K311" s="30">
        <v>3156</v>
      </c>
      <c r="L311" s="30">
        <v>542</v>
      </c>
      <c r="M311" s="5">
        <v>0</v>
      </c>
      <c r="N311" s="5">
        <v>370</v>
      </c>
      <c r="O311" s="5"/>
      <c r="P311" s="5"/>
      <c r="Q311" s="30" t="s">
        <v>100</v>
      </c>
      <c r="R311" s="30" t="s">
        <v>196</v>
      </c>
      <c r="S311" s="5"/>
      <c r="T311" s="5"/>
      <c r="U311" s="1"/>
      <c r="V311" s="257"/>
    </row>
    <row r="312" spans="1:22" s="34" customFormat="1" ht="13.8" x14ac:dyDescent="0.25">
      <c r="A312" s="2">
        <v>306</v>
      </c>
      <c r="B312" s="43" t="s">
        <v>421</v>
      </c>
      <c r="C312" s="41">
        <v>11</v>
      </c>
      <c r="D312" s="41">
        <v>238</v>
      </c>
      <c r="E312" s="5"/>
      <c r="F312" s="41">
        <v>4</v>
      </c>
      <c r="G312" s="41">
        <v>4</v>
      </c>
      <c r="H312" s="41">
        <v>2009</v>
      </c>
      <c r="I312" s="41">
        <v>18536.34</v>
      </c>
      <c r="J312" s="41">
        <v>16457.12</v>
      </c>
      <c r="K312" s="5">
        <v>7801</v>
      </c>
      <c r="L312" s="5">
        <v>2090</v>
      </c>
      <c r="M312" s="5" t="s">
        <v>118</v>
      </c>
      <c r="N312" s="5">
        <v>1505</v>
      </c>
      <c r="O312" s="5">
        <v>709.3</v>
      </c>
      <c r="P312" s="5"/>
      <c r="Q312" s="41" t="s">
        <v>100</v>
      </c>
      <c r="R312" s="5" t="s">
        <v>196</v>
      </c>
      <c r="S312" s="5"/>
      <c r="T312" s="5"/>
      <c r="U312" s="1"/>
      <c r="V312" s="257"/>
    </row>
    <row r="313" spans="1:22" s="34" customFormat="1" ht="26.4" x14ac:dyDescent="0.25">
      <c r="A313" s="2">
        <v>307</v>
      </c>
      <c r="B313" s="25" t="s">
        <v>422</v>
      </c>
      <c r="C313" s="1">
        <v>15</v>
      </c>
      <c r="D313" s="1">
        <v>75</v>
      </c>
      <c r="E313" s="1">
        <v>2</v>
      </c>
      <c r="F313" s="1">
        <v>1</v>
      </c>
      <c r="G313" s="1">
        <v>2</v>
      </c>
      <c r="H313" s="1">
        <v>1990</v>
      </c>
      <c r="I313" s="1">
        <v>6952</v>
      </c>
      <c r="J313" s="1">
        <v>3880.42</v>
      </c>
      <c r="K313" s="1">
        <v>996.2</v>
      </c>
      <c r="L313" s="1">
        <v>576</v>
      </c>
      <c r="M313" s="1">
        <v>354.03</v>
      </c>
      <c r="N313" s="1">
        <v>230</v>
      </c>
      <c r="O313" s="1">
        <v>492</v>
      </c>
      <c r="P313" s="1" t="s">
        <v>73</v>
      </c>
      <c r="Q313" s="1" t="s">
        <v>25</v>
      </c>
      <c r="R313" s="1" t="s">
        <v>53</v>
      </c>
      <c r="S313" s="1" t="s">
        <v>27</v>
      </c>
      <c r="T313" s="1"/>
      <c r="U313" s="1"/>
      <c r="V313" s="257"/>
    </row>
    <row r="314" spans="1:22" s="34" customFormat="1" ht="13.8" x14ac:dyDescent="0.25">
      <c r="A314" s="2">
        <v>308</v>
      </c>
      <c r="B314" s="25" t="s">
        <v>423</v>
      </c>
      <c r="C314" s="1">
        <v>9</v>
      </c>
      <c r="D314" s="1">
        <v>173</v>
      </c>
      <c r="E314" s="1">
        <v>0</v>
      </c>
      <c r="F314" s="1">
        <v>5</v>
      </c>
      <c r="G314" s="1">
        <v>5</v>
      </c>
      <c r="H314" s="1">
        <v>1988</v>
      </c>
      <c r="I314" s="1">
        <v>11670</v>
      </c>
      <c r="J314" s="1">
        <v>8936.07</v>
      </c>
      <c r="K314" s="1">
        <v>5799.74</v>
      </c>
      <c r="L314" s="1">
        <v>1794</v>
      </c>
      <c r="M314" s="1">
        <v>1201</v>
      </c>
      <c r="N314" s="1">
        <v>1201</v>
      </c>
      <c r="O314" s="1">
        <v>693</v>
      </c>
      <c r="P314" s="1" t="s">
        <v>67</v>
      </c>
      <c r="Q314" s="1" t="s">
        <v>59</v>
      </c>
      <c r="R314" s="1" t="s">
        <v>53</v>
      </c>
      <c r="S314" s="1" t="s">
        <v>27</v>
      </c>
      <c r="T314" s="1"/>
      <c r="U314" s="1"/>
      <c r="V314" s="257"/>
    </row>
    <row r="315" spans="1:22" s="34" customFormat="1" ht="13.8" x14ac:dyDescent="0.25">
      <c r="A315" s="2">
        <v>309</v>
      </c>
      <c r="B315" s="25" t="s">
        <v>424</v>
      </c>
      <c r="C315" s="2">
        <v>5</v>
      </c>
      <c r="D315" s="2">
        <v>90</v>
      </c>
      <c r="E315" s="2">
        <v>0</v>
      </c>
      <c r="F315" s="2">
        <v>6</v>
      </c>
      <c r="G315" s="2">
        <v>0</v>
      </c>
      <c r="H315" s="2">
        <v>1973</v>
      </c>
      <c r="I315" s="2">
        <v>4840.26</v>
      </c>
      <c r="J315" s="2">
        <v>4443.8999999999996</v>
      </c>
      <c r="K315" s="2">
        <v>4363.54</v>
      </c>
      <c r="L315" s="2">
        <v>1204</v>
      </c>
      <c r="M315" s="2">
        <v>0</v>
      </c>
      <c r="N315" s="2">
        <v>501</v>
      </c>
      <c r="O315" s="2">
        <v>320</v>
      </c>
      <c r="P315" s="2"/>
      <c r="Q315" s="2" t="s">
        <v>59</v>
      </c>
      <c r="R315" s="2" t="s">
        <v>53</v>
      </c>
      <c r="S315" s="2" t="s">
        <v>27</v>
      </c>
      <c r="T315" s="2"/>
      <c r="U315" s="2"/>
      <c r="V315" s="31"/>
    </row>
    <row r="316" spans="1:22" s="34" customFormat="1" ht="13.8" x14ac:dyDescent="0.25">
      <c r="A316" s="2">
        <v>310</v>
      </c>
      <c r="B316" s="44" t="s">
        <v>425</v>
      </c>
      <c r="C316" s="5">
        <v>5</v>
      </c>
      <c r="D316" s="5">
        <v>119</v>
      </c>
      <c r="E316" s="5">
        <v>0</v>
      </c>
      <c r="F316" s="5">
        <v>8</v>
      </c>
      <c r="G316" s="5">
        <v>0</v>
      </c>
      <c r="H316" s="5">
        <v>1973</v>
      </c>
      <c r="I316" s="45">
        <v>6375.78</v>
      </c>
      <c r="J316" s="5">
        <v>5833.3</v>
      </c>
      <c r="K316" s="5">
        <v>3487</v>
      </c>
      <c r="L316" s="45">
        <v>1525</v>
      </c>
      <c r="M316" s="5"/>
      <c r="N316" s="5">
        <v>1177.5</v>
      </c>
      <c r="O316" s="5"/>
      <c r="P316" s="5"/>
      <c r="Q316" s="30" t="s">
        <v>416</v>
      </c>
      <c r="R316" s="30" t="s">
        <v>53</v>
      </c>
      <c r="S316" s="5"/>
      <c r="T316" s="5"/>
      <c r="U316" s="1"/>
      <c r="V316" s="257"/>
    </row>
    <row r="317" spans="1:22" s="34" customFormat="1" ht="13.8" x14ac:dyDescent="0.25">
      <c r="A317" s="2">
        <v>311</v>
      </c>
      <c r="B317" s="25" t="s">
        <v>426</v>
      </c>
      <c r="C317" s="1">
        <v>9</v>
      </c>
      <c r="D317" s="1">
        <v>139</v>
      </c>
      <c r="E317" s="1">
        <v>5</v>
      </c>
      <c r="F317" s="1">
        <v>4</v>
      </c>
      <c r="G317" s="1">
        <v>4</v>
      </c>
      <c r="H317" s="1">
        <v>1981</v>
      </c>
      <c r="I317" s="1">
        <v>9815</v>
      </c>
      <c r="J317" s="1">
        <v>7603.77</v>
      </c>
      <c r="K317" s="1">
        <v>4026.36</v>
      </c>
      <c r="L317" s="1">
        <v>1180</v>
      </c>
      <c r="M317" s="1">
        <v>830.72</v>
      </c>
      <c r="N317" s="1">
        <v>472</v>
      </c>
      <c r="O317" s="1">
        <v>940</v>
      </c>
      <c r="P317" s="1" t="s">
        <v>67</v>
      </c>
      <c r="Q317" s="1" t="s">
        <v>59</v>
      </c>
      <c r="R317" s="1" t="s">
        <v>53</v>
      </c>
      <c r="S317" s="1" t="s">
        <v>27</v>
      </c>
      <c r="T317" s="1" t="s">
        <v>135</v>
      </c>
      <c r="U317" s="1" t="s">
        <v>427</v>
      </c>
      <c r="V317" s="257"/>
    </row>
    <row r="318" spans="1:22" s="34" customFormat="1" ht="13.8" x14ac:dyDescent="0.25">
      <c r="A318" s="2">
        <v>312</v>
      </c>
      <c r="B318" s="25" t="s">
        <v>428</v>
      </c>
      <c r="C318" s="1">
        <v>9</v>
      </c>
      <c r="D318" s="1">
        <v>142</v>
      </c>
      <c r="E318" s="1">
        <v>0</v>
      </c>
      <c r="F318" s="1">
        <v>4</v>
      </c>
      <c r="G318" s="1">
        <v>4</v>
      </c>
      <c r="H318" s="1">
        <v>1981</v>
      </c>
      <c r="I318" s="1">
        <v>9445</v>
      </c>
      <c r="J318" s="1">
        <v>7317.8</v>
      </c>
      <c r="K318" s="1">
        <v>3799.28</v>
      </c>
      <c r="L318" s="1">
        <v>1167</v>
      </c>
      <c r="M318" s="1">
        <v>813.03</v>
      </c>
      <c r="N318" s="1">
        <v>467</v>
      </c>
      <c r="O318" s="1">
        <v>943</v>
      </c>
      <c r="P318" s="1" t="s">
        <v>67</v>
      </c>
      <c r="Q318" s="1" t="s">
        <v>59</v>
      </c>
      <c r="R318" s="1" t="s">
        <v>53</v>
      </c>
      <c r="S318" s="1" t="s">
        <v>27</v>
      </c>
      <c r="T318" s="1"/>
      <c r="U318" s="1"/>
      <c r="V318" s="257"/>
    </row>
    <row r="319" spans="1:22" s="34" customFormat="1" ht="26.4" x14ac:dyDescent="0.25">
      <c r="A319" s="2">
        <v>313</v>
      </c>
      <c r="B319" s="25" t="s">
        <v>429</v>
      </c>
      <c r="C319" s="1">
        <v>9</v>
      </c>
      <c r="D319" s="1">
        <v>142</v>
      </c>
      <c r="E319" s="1">
        <v>3</v>
      </c>
      <c r="F319" s="1">
        <v>4</v>
      </c>
      <c r="G319" s="1">
        <v>4</v>
      </c>
      <c r="H319" s="1">
        <v>1979</v>
      </c>
      <c r="I319" s="1">
        <v>9725</v>
      </c>
      <c r="J319" s="1">
        <v>7545.47</v>
      </c>
      <c r="K319" s="1">
        <v>9055.26</v>
      </c>
      <c r="L319" s="1">
        <v>1180</v>
      </c>
      <c r="M319" s="1">
        <v>838.71</v>
      </c>
      <c r="N319" s="1">
        <v>480</v>
      </c>
      <c r="O319" s="1">
        <v>950</v>
      </c>
      <c r="P319" s="1"/>
      <c r="Q319" s="1" t="s">
        <v>59</v>
      </c>
      <c r="R319" s="1" t="s">
        <v>53</v>
      </c>
      <c r="S319" s="1" t="s">
        <v>27</v>
      </c>
      <c r="T319" s="1" t="s">
        <v>135</v>
      </c>
      <c r="U319" s="1" t="s">
        <v>309</v>
      </c>
      <c r="V319" s="257"/>
    </row>
    <row r="320" spans="1:22" s="34" customFormat="1" ht="13.8" x14ac:dyDescent="0.25">
      <c r="A320" s="2">
        <v>314</v>
      </c>
      <c r="B320" s="25" t="s">
        <v>430</v>
      </c>
      <c r="C320" s="1">
        <v>5</v>
      </c>
      <c r="D320" s="1">
        <v>119</v>
      </c>
      <c r="E320" s="1">
        <v>0</v>
      </c>
      <c r="F320" s="1">
        <v>8</v>
      </c>
      <c r="G320" s="1">
        <v>0</v>
      </c>
      <c r="H320" s="1">
        <v>1972</v>
      </c>
      <c r="I320" s="1">
        <v>6309.08</v>
      </c>
      <c r="J320" s="1">
        <v>5757.28</v>
      </c>
      <c r="K320" s="1">
        <v>4876.75</v>
      </c>
      <c r="L320" s="1">
        <v>1530</v>
      </c>
      <c r="M320" s="1">
        <v>0</v>
      </c>
      <c r="N320" s="1">
        <v>612</v>
      </c>
      <c r="O320" s="1">
        <v>450</v>
      </c>
      <c r="P320" s="1"/>
      <c r="Q320" s="1" t="s">
        <v>59</v>
      </c>
      <c r="R320" s="1" t="s">
        <v>53</v>
      </c>
      <c r="S320" s="1" t="s">
        <v>27</v>
      </c>
      <c r="T320" s="1"/>
      <c r="U320" s="1"/>
      <c r="V320" s="257"/>
    </row>
    <row r="321" spans="1:22" s="34" customFormat="1" ht="13.8" x14ac:dyDescent="0.25">
      <c r="A321" s="2">
        <v>315</v>
      </c>
      <c r="B321" s="25" t="s">
        <v>431</v>
      </c>
      <c r="C321" s="1">
        <v>5</v>
      </c>
      <c r="D321" s="1">
        <v>59</v>
      </c>
      <c r="E321" s="1">
        <v>1</v>
      </c>
      <c r="F321" s="1">
        <v>4</v>
      </c>
      <c r="G321" s="1">
        <v>0</v>
      </c>
      <c r="H321" s="1">
        <v>1972</v>
      </c>
      <c r="I321" s="1">
        <v>2951.69</v>
      </c>
      <c r="J321" s="1">
        <v>2668.65</v>
      </c>
      <c r="K321" s="1">
        <v>2634</v>
      </c>
      <c r="L321" s="1">
        <v>763</v>
      </c>
      <c r="M321" s="1">
        <v>0</v>
      </c>
      <c r="N321" s="1">
        <v>299</v>
      </c>
      <c r="O321" s="1">
        <v>168</v>
      </c>
      <c r="P321" s="1"/>
      <c r="Q321" s="1" t="s">
        <v>59</v>
      </c>
      <c r="R321" s="1" t="s">
        <v>53</v>
      </c>
      <c r="S321" s="1" t="s">
        <v>27</v>
      </c>
      <c r="T321" s="1"/>
      <c r="U321" s="1"/>
      <c r="V321" s="257"/>
    </row>
    <row r="322" spans="1:22" s="34" customFormat="1" ht="13.8" x14ac:dyDescent="0.25">
      <c r="A322" s="2">
        <v>316</v>
      </c>
      <c r="B322" s="25" t="s">
        <v>432</v>
      </c>
      <c r="C322" s="1">
        <v>9</v>
      </c>
      <c r="D322" s="1">
        <v>283</v>
      </c>
      <c r="E322" s="1">
        <v>1</v>
      </c>
      <c r="F322" s="1">
        <v>8</v>
      </c>
      <c r="G322" s="1">
        <v>8</v>
      </c>
      <c r="H322" s="1">
        <v>1984</v>
      </c>
      <c r="I322" s="1">
        <v>19115</v>
      </c>
      <c r="J322" s="1">
        <v>14963.14</v>
      </c>
      <c r="K322" s="1">
        <v>6409.16</v>
      </c>
      <c r="L322" s="1">
        <v>2259</v>
      </c>
      <c r="M322" s="1">
        <v>1791.78</v>
      </c>
      <c r="N322" s="1">
        <v>903</v>
      </c>
      <c r="O322" s="1">
        <v>2062</v>
      </c>
      <c r="P322" s="1" t="s">
        <v>67</v>
      </c>
      <c r="Q322" s="1" t="s">
        <v>59</v>
      </c>
      <c r="R322" s="1" t="s">
        <v>53</v>
      </c>
      <c r="S322" s="1" t="s">
        <v>27</v>
      </c>
      <c r="T322" s="1"/>
      <c r="U322" s="1"/>
      <c r="V322" s="257"/>
    </row>
    <row r="323" spans="1:22" s="34" customFormat="1" ht="13.8" x14ac:dyDescent="0.25">
      <c r="A323" s="2">
        <v>317</v>
      </c>
      <c r="B323" s="25" t="s">
        <v>433</v>
      </c>
      <c r="C323" s="1">
        <v>9</v>
      </c>
      <c r="D323" s="1">
        <v>286</v>
      </c>
      <c r="E323" s="1">
        <v>0</v>
      </c>
      <c r="F323" s="1">
        <v>8</v>
      </c>
      <c r="G323" s="1">
        <v>8</v>
      </c>
      <c r="H323" s="1">
        <v>1982</v>
      </c>
      <c r="I323" s="1">
        <v>19419</v>
      </c>
      <c r="J323" s="1">
        <v>15186.26</v>
      </c>
      <c r="K323" s="1">
        <v>6758.82</v>
      </c>
      <c r="L323" s="1">
        <v>2404</v>
      </c>
      <c r="M323" s="1">
        <v>1687.77</v>
      </c>
      <c r="N323" s="1">
        <v>962</v>
      </c>
      <c r="O323" s="1">
        <v>2052</v>
      </c>
      <c r="P323" s="1" t="s">
        <v>67</v>
      </c>
      <c r="Q323" s="1" t="s">
        <v>59</v>
      </c>
      <c r="R323" s="1" t="s">
        <v>53</v>
      </c>
      <c r="S323" s="1" t="s">
        <v>27</v>
      </c>
      <c r="T323" s="1"/>
      <c r="U323" s="1"/>
      <c r="V323" s="257"/>
    </row>
    <row r="324" spans="1:22" s="34" customFormat="1" ht="26.4" x14ac:dyDescent="0.25">
      <c r="A324" s="2">
        <v>318</v>
      </c>
      <c r="B324" s="25" t="s">
        <v>434</v>
      </c>
      <c r="C324" s="2">
        <v>5</v>
      </c>
      <c r="D324" s="2">
        <v>90</v>
      </c>
      <c r="E324" s="2">
        <v>0</v>
      </c>
      <c r="F324" s="2">
        <v>6</v>
      </c>
      <c r="G324" s="2">
        <v>0</v>
      </c>
      <c r="H324" s="2">
        <v>1973</v>
      </c>
      <c r="I324" s="2">
        <v>4835.3</v>
      </c>
      <c r="J324" s="2">
        <v>4432.33</v>
      </c>
      <c r="K324" s="2">
        <v>4087.5</v>
      </c>
      <c r="L324" s="2">
        <v>1108</v>
      </c>
      <c r="M324" s="2">
        <v>0</v>
      </c>
      <c r="N324" s="2">
        <v>483</v>
      </c>
      <c r="O324" s="2">
        <v>296</v>
      </c>
      <c r="P324" s="2" t="s">
        <v>73</v>
      </c>
      <c r="Q324" s="2" t="s">
        <v>59</v>
      </c>
      <c r="R324" s="2" t="s">
        <v>53</v>
      </c>
      <c r="S324" s="2" t="s">
        <v>27</v>
      </c>
      <c r="T324" s="2"/>
      <c r="U324" s="2"/>
      <c r="V324" s="31"/>
    </row>
    <row r="325" spans="1:22" s="34" customFormat="1" ht="13.8" x14ac:dyDescent="0.25">
      <c r="A325" s="2">
        <v>319</v>
      </c>
      <c r="B325" s="25" t="s">
        <v>435</v>
      </c>
      <c r="C325" s="1">
        <v>5</v>
      </c>
      <c r="D325" s="1">
        <v>90</v>
      </c>
      <c r="E325" s="1">
        <v>0</v>
      </c>
      <c r="F325" s="1">
        <v>6</v>
      </c>
      <c r="G325" s="1">
        <v>0</v>
      </c>
      <c r="H325" s="1">
        <v>1978</v>
      </c>
      <c r="I325" s="1">
        <v>4911.33</v>
      </c>
      <c r="J325" s="1">
        <v>4492.2700000000004</v>
      </c>
      <c r="K325" s="1">
        <v>4627.5</v>
      </c>
      <c r="L325" s="1">
        <v>1219</v>
      </c>
      <c r="M325" s="1">
        <v>0</v>
      </c>
      <c r="N325" s="1">
        <v>966.5</v>
      </c>
      <c r="O325" s="1">
        <v>519</v>
      </c>
      <c r="P325" s="1"/>
      <c r="Q325" s="1" t="s">
        <v>59</v>
      </c>
      <c r="R325" s="1" t="s">
        <v>53</v>
      </c>
      <c r="S325" s="1" t="s">
        <v>27</v>
      </c>
      <c r="T325" s="1"/>
      <c r="U325" s="1"/>
      <c r="V325" s="257"/>
    </row>
    <row r="326" spans="1:22" s="34" customFormat="1" ht="13.8" x14ac:dyDescent="0.25">
      <c r="A326" s="2">
        <v>320</v>
      </c>
      <c r="B326" s="40" t="s">
        <v>436</v>
      </c>
      <c r="C326" s="30">
        <v>9</v>
      </c>
      <c r="D326" s="30">
        <v>171</v>
      </c>
      <c r="E326" s="5"/>
      <c r="F326" s="30">
        <v>1</v>
      </c>
      <c r="G326" s="5">
        <v>2</v>
      </c>
      <c r="H326" s="30">
        <v>1973</v>
      </c>
      <c r="I326" s="30">
        <v>2269.8000000000002</v>
      </c>
      <c r="J326" s="30">
        <v>5794.7</v>
      </c>
      <c r="K326" s="30" t="s">
        <v>118</v>
      </c>
      <c r="L326" s="30">
        <v>1304</v>
      </c>
      <c r="M326" s="5">
        <v>0</v>
      </c>
      <c r="N326" s="5">
        <v>881</v>
      </c>
      <c r="O326" s="5"/>
      <c r="P326" s="5"/>
      <c r="Q326" s="30" t="s">
        <v>100</v>
      </c>
      <c r="R326" s="30" t="s">
        <v>196</v>
      </c>
      <c r="S326" s="5"/>
      <c r="T326" s="5"/>
      <c r="U326" s="1"/>
      <c r="V326" s="257"/>
    </row>
    <row r="327" spans="1:22" s="34" customFormat="1" ht="13.8" x14ac:dyDescent="0.25">
      <c r="A327" s="2">
        <v>321</v>
      </c>
      <c r="B327" s="37" t="s">
        <v>437</v>
      </c>
      <c r="C327" s="7">
        <v>9</v>
      </c>
      <c r="D327" s="7">
        <v>250</v>
      </c>
      <c r="E327" s="7" t="s">
        <v>118</v>
      </c>
      <c r="F327" s="7">
        <v>7</v>
      </c>
      <c r="G327" s="7">
        <v>7</v>
      </c>
      <c r="H327" s="7">
        <v>1991</v>
      </c>
      <c r="I327" s="7">
        <v>16741.52</v>
      </c>
      <c r="J327" s="7">
        <v>13108.72</v>
      </c>
      <c r="K327" s="5">
        <v>7200</v>
      </c>
      <c r="L327" s="7">
        <v>2253</v>
      </c>
      <c r="M327" s="5" t="s">
        <v>118</v>
      </c>
      <c r="N327" s="7">
        <v>2035.4</v>
      </c>
      <c r="O327" s="5" t="s">
        <v>118</v>
      </c>
      <c r="P327" s="7"/>
      <c r="Q327" s="7" t="s">
        <v>115</v>
      </c>
      <c r="R327" s="7"/>
      <c r="S327" s="7"/>
      <c r="T327" s="7"/>
      <c r="U327" s="1"/>
      <c r="V327" s="257"/>
    </row>
    <row r="328" spans="1:22" s="34" customFormat="1" ht="27.6" x14ac:dyDescent="0.25">
      <c r="A328" s="2">
        <v>322</v>
      </c>
      <c r="B328" s="25" t="s">
        <v>438</v>
      </c>
      <c r="C328" s="1">
        <v>9</v>
      </c>
      <c r="D328" s="1">
        <v>311</v>
      </c>
      <c r="E328" s="1">
        <v>3</v>
      </c>
      <c r="F328" s="1">
        <v>7</v>
      </c>
      <c r="G328" s="1">
        <v>7</v>
      </c>
      <c r="H328" s="1">
        <v>1988</v>
      </c>
      <c r="I328" s="1">
        <v>17993</v>
      </c>
      <c r="J328" s="1">
        <v>13222.22</v>
      </c>
      <c r="K328" s="1">
        <v>6989.6</v>
      </c>
      <c r="L328" s="1">
        <v>1970</v>
      </c>
      <c r="M328" s="1">
        <v>1509.77</v>
      </c>
      <c r="N328" s="1">
        <v>788</v>
      </c>
      <c r="O328" s="1">
        <v>2042</v>
      </c>
      <c r="P328" s="1" t="s">
        <v>67</v>
      </c>
      <c r="Q328" s="1" t="s">
        <v>80</v>
      </c>
      <c r="R328" s="1" t="s">
        <v>53</v>
      </c>
      <c r="S328" s="1" t="s">
        <v>27</v>
      </c>
      <c r="T328" s="46" t="s">
        <v>135</v>
      </c>
      <c r="U328" s="264" t="s">
        <v>309</v>
      </c>
      <c r="V328" s="257"/>
    </row>
    <row r="329" spans="1:22" s="61" customFormat="1" ht="13.8" x14ac:dyDescent="0.25">
      <c r="A329" s="2">
        <v>323</v>
      </c>
      <c r="B329" s="59" t="s">
        <v>439</v>
      </c>
      <c r="C329" s="60">
        <v>9</v>
      </c>
      <c r="D329" s="60">
        <v>319</v>
      </c>
      <c r="E329" s="60">
        <v>1</v>
      </c>
      <c r="F329" s="60">
        <v>8</v>
      </c>
      <c r="G329" s="60">
        <v>8</v>
      </c>
      <c r="H329" s="60">
        <v>1987</v>
      </c>
      <c r="I329" s="60">
        <v>21645</v>
      </c>
      <c r="J329" s="60">
        <v>17017.03</v>
      </c>
      <c r="K329" s="60">
        <v>8917.0499999999993</v>
      </c>
      <c r="L329" s="60">
        <v>3560</v>
      </c>
      <c r="M329" s="60">
        <v>1897.88</v>
      </c>
      <c r="N329" s="60">
        <v>1658</v>
      </c>
      <c r="O329" s="60">
        <v>3305</v>
      </c>
      <c r="P329" s="60" t="s">
        <v>67</v>
      </c>
      <c r="Q329" s="60" t="s">
        <v>59</v>
      </c>
      <c r="R329" s="60" t="s">
        <v>53</v>
      </c>
      <c r="S329" s="60" t="s">
        <v>27</v>
      </c>
      <c r="T329" s="62"/>
      <c r="U329" s="265"/>
      <c r="V329" s="259"/>
    </row>
    <row r="330" spans="1:22" s="34" customFormat="1" ht="13.8" x14ac:dyDescent="0.25">
      <c r="A330" s="2">
        <v>324</v>
      </c>
      <c r="B330" s="25" t="s">
        <v>440</v>
      </c>
      <c r="C330" s="5">
        <v>11</v>
      </c>
      <c r="D330" s="5"/>
      <c r="E330" s="5"/>
      <c r="F330" s="5">
        <v>2</v>
      </c>
      <c r="G330" s="5">
        <v>2</v>
      </c>
      <c r="H330" s="5"/>
      <c r="I330" s="5"/>
      <c r="J330" s="5"/>
      <c r="K330" s="5"/>
      <c r="L330" s="5"/>
      <c r="M330" s="5"/>
      <c r="N330" s="5"/>
      <c r="O330" s="5"/>
      <c r="P330" s="1" t="s">
        <v>96</v>
      </c>
      <c r="Q330" s="1" t="s">
        <v>115</v>
      </c>
      <c r="R330" s="5" t="s">
        <v>53</v>
      </c>
      <c r="S330" s="5"/>
      <c r="T330" s="5"/>
      <c r="U330" s="1"/>
      <c r="V330" s="257"/>
    </row>
    <row r="331" spans="1:22" s="34" customFormat="1" ht="13.8" x14ac:dyDescent="0.25">
      <c r="A331" s="2">
        <v>325</v>
      </c>
      <c r="B331" s="25" t="s">
        <v>441</v>
      </c>
      <c r="C331" s="5">
        <v>11</v>
      </c>
      <c r="D331" s="5"/>
      <c r="E331" s="5"/>
      <c r="F331" s="5">
        <v>2</v>
      </c>
      <c r="G331" s="5">
        <v>2</v>
      </c>
      <c r="H331" s="5"/>
      <c r="I331" s="5"/>
      <c r="J331" s="5"/>
      <c r="K331" s="5"/>
      <c r="L331" s="5"/>
      <c r="M331" s="5"/>
      <c r="N331" s="5"/>
      <c r="O331" s="5"/>
      <c r="P331" s="1" t="s">
        <v>96</v>
      </c>
      <c r="Q331" s="1" t="s">
        <v>115</v>
      </c>
      <c r="R331" s="5" t="s">
        <v>53</v>
      </c>
      <c r="S331" s="5"/>
      <c r="T331" s="5"/>
      <c r="U331" s="1"/>
      <c r="V331" s="257"/>
    </row>
    <row r="332" spans="1:22" s="34" customFormat="1" ht="13.8" x14ac:dyDescent="0.25">
      <c r="A332" s="2">
        <v>326</v>
      </c>
      <c r="B332" s="25" t="s">
        <v>442</v>
      </c>
      <c r="C332" s="5">
        <v>11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" t="s">
        <v>96</v>
      </c>
      <c r="Q332" s="1" t="s">
        <v>115</v>
      </c>
      <c r="R332" s="5" t="s">
        <v>53</v>
      </c>
      <c r="S332" s="5"/>
      <c r="T332" s="5"/>
      <c r="U332" s="1"/>
      <c r="V332" s="257"/>
    </row>
    <row r="333" spans="1:22" s="61" customFormat="1" ht="26.4" x14ac:dyDescent="0.25">
      <c r="A333" s="2">
        <v>327</v>
      </c>
      <c r="B333" s="59" t="s">
        <v>443</v>
      </c>
      <c r="C333" s="60">
        <v>9</v>
      </c>
      <c r="D333" s="60">
        <v>244</v>
      </c>
      <c r="E333" s="60">
        <v>1</v>
      </c>
      <c r="F333" s="60">
        <v>7</v>
      </c>
      <c r="G333" s="60">
        <v>7</v>
      </c>
      <c r="H333" s="60">
        <v>1986</v>
      </c>
      <c r="I333" s="60">
        <v>16957</v>
      </c>
      <c r="J333" s="60">
        <v>13359.84</v>
      </c>
      <c r="K333" s="60">
        <v>9277.7199999999993</v>
      </c>
      <c r="L333" s="60">
        <v>1533</v>
      </c>
      <c r="M333" s="60">
        <v>1481.4</v>
      </c>
      <c r="N333" s="60">
        <v>613</v>
      </c>
      <c r="O333" s="60">
        <v>2050</v>
      </c>
      <c r="P333" s="60"/>
      <c r="Q333" s="60" t="s">
        <v>59</v>
      </c>
      <c r="R333" s="60" t="s">
        <v>53</v>
      </c>
      <c r="S333" s="60" t="s">
        <v>27</v>
      </c>
      <c r="T333" s="60" t="s">
        <v>135</v>
      </c>
      <c r="U333" s="60" t="s">
        <v>283</v>
      </c>
      <c r="V333" s="259"/>
    </row>
    <row r="334" spans="1:22" s="34" customFormat="1" ht="26.25" customHeight="1" x14ac:dyDescent="0.25">
      <c r="A334" s="2">
        <v>328</v>
      </c>
      <c r="B334" s="25" t="s">
        <v>444</v>
      </c>
      <c r="C334" s="2">
        <v>1</v>
      </c>
      <c r="D334" s="2">
        <v>4</v>
      </c>
      <c r="E334" s="2">
        <v>0</v>
      </c>
      <c r="F334" s="2">
        <v>1</v>
      </c>
      <c r="G334" s="2">
        <v>0</v>
      </c>
      <c r="H334" s="2">
        <v>1958</v>
      </c>
      <c r="I334" s="2">
        <v>180.6</v>
      </c>
      <c r="J334" s="2">
        <v>180.6</v>
      </c>
      <c r="K334" s="2">
        <v>0</v>
      </c>
      <c r="L334" s="2">
        <v>285</v>
      </c>
      <c r="M334" s="26">
        <v>95</v>
      </c>
      <c r="N334" s="2">
        <v>0</v>
      </c>
      <c r="O334" s="2">
        <v>0</v>
      </c>
      <c r="P334" s="2"/>
      <c r="Q334" s="2" t="s">
        <v>69</v>
      </c>
      <c r="R334" s="2" t="s">
        <v>26</v>
      </c>
      <c r="S334" s="2" t="s">
        <v>27</v>
      </c>
      <c r="T334" s="2"/>
      <c r="U334" s="2"/>
      <c r="V334" s="31"/>
    </row>
    <row r="335" spans="1:22" s="34" customFormat="1" ht="13.8" x14ac:dyDescent="0.25">
      <c r="A335" s="2">
        <v>329</v>
      </c>
      <c r="B335" s="25" t="s">
        <v>445</v>
      </c>
      <c r="C335" s="2">
        <v>2</v>
      </c>
      <c r="D335" s="2">
        <v>8</v>
      </c>
      <c r="E335" s="2">
        <v>0</v>
      </c>
      <c r="F335" s="2">
        <v>1</v>
      </c>
      <c r="G335" s="2">
        <v>0</v>
      </c>
      <c r="H335" s="2">
        <v>1962</v>
      </c>
      <c r="I335" s="2">
        <v>383</v>
      </c>
      <c r="J335" s="2">
        <v>356.8</v>
      </c>
      <c r="K335" s="2">
        <v>1078.5899999999999</v>
      </c>
      <c r="L335" s="2">
        <v>328</v>
      </c>
      <c r="M335" s="2">
        <v>178.4</v>
      </c>
      <c r="N335" s="2">
        <v>0</v>
      </c>
      <c r="O335" s="2">
        <v>15</v>
      </c>
      <c r="P335" s="2"/>
      <c r="Q335" s="2" t="s">
        <v>25</v>
      </c>
      <c r="R335" s="2" t="s">
        <v>26</v>
      </c>
      <c r="S335" s="2" t="s">
        <v>27</v>
      </c>
      <c r="T335" s="2"/>
      <c r="U335" s="2"/>
      <c r="V335" s="31"/>
    </row>
    <row r="336" spans="1:22" s="34" customFormat="1" ht="13.8" x14ac:dyDescent="0.25">
      <c r="A336" s="2">
        <v>330</v>
      </c>
      <c r="B336" s="25" t="s">
        <v>446</v>
      </c>
      <c r="C336" s="2">
        <v>1</v>
      </c>
      <c r="D336" s="2">
        <v>3</v>
      </c>
      <c r="E336" s="2">
        <v>0</v>
      </c>
      <c r="F336" s="2">
        <v>1</v>
      </c>
      <c r="G336" s="2">
        <v>0</v>
      </c>
      <c r="H336" s="2">
        <v>1964</v>
      </c>
      <c r="I336" s="2">
        <v>179.8</v>
      </c>
      <c r="J336" s="2">
        <v>179.8</v>
      </c>
      <c r="K336" s="2">
        <v>0</v>
      </c>
      <c r="L336" s="2">
        <v>258</v>
      </c>
      <c r="M336" s="26">
        <v>86</v>
      </c>
      <c r="N336" s="2">
        <v>0</v>
      </c>
      <c r="O336" s="2">
        <v>0</v>
      </c>
      <c r="P336" s="2"/>
      <c r="Q336" s="2" t="s">
        <v>25</v>
      </c>
      <c r="R336" s="2" t="s">
        <v>26</v>
      </c>
      <c r="S336" s="2" t="s">
        <v>27</v>
      </c>
      <c r="T336" s="2"/>
      <c r="U336" s="2"/>
      <c r="V336" s="31"/>
    </row>
    <row r="337" spans="1:22" s="34" customFormat="1" ht="13.8" x14ac:dyDescent="0.25">
      <c r="A337" s="2">
        <v>331</v>
      </c>
      <c r="B337" s="25" t="s">
        <v>447</v>
      </c>
      <c r="C337" s="2">
        <v>2</v>
      </c>
      <c r="D337" s="2">
        <v>8</v>
      </c>
      <c r="E337" s="2">
        <v>0</v>
      </c>
      <c r="F337" s="2">
        <v>1</v>
      </c>
      <c r="G337" s="2">
        <v>0</v>
      </c>
      <c r="H337" s="2">
        <v>1960</v>
      </c>
      <c r="I337" s="2">
        <v>382</v>
      </c>
      <c r="J337" s="2">
        <v>357.8</v>
      </c>
      <c r="K337" s="2">
        <v>1369.05</v>
      </c>
      <c r="L337" s="2">
        <v>258</v>
      </c>
      <c r="M337" s="2">
        <v>179.3</v>
      </c>
      <c r="N337" s="2">
        <v>0</v>
      </c>
      <c r="O337" s="2">
        <v>18</v>
      </c>
      <c r="P337" s="2"/>
      <c r="Q337" s="2" t="s">
        <v>25</v>
      </c>
      <c r="R337" s="2" t="s">
        <v>26</v>
      </c>
      <c r="S337" s="2" t="s">
        <v>27</v>
      </c>
      <c r="T337" s="2"/>
      <c r="U337" s="2"/>
      <c r="V337" s="31"/>
    </row>
    <row r="338" spans="1:22" s="34" customFormat="1" ht="13.8" x14ac:dyDescent="0.25">
      <c r="A338" s="2">
        <v>332</v>
      </c>
      <c r="B338" s="25" t="s">
        <v>448</v>
      </c>
      <c r="C338" s="2">
        <v>2</v>
      </c>
      <c r="D338" s="2">
        <v>8</v>
      </c>
      <c r="E338" s="2">
        <v>0</v>
      </c>
      <c r="F338" s="2">
        <v>1</v>
      </c>
      <c r="G338" s="2">
        <v>0</v>
      </c>
      <c r="H338" s="2">
        <v>1961</v>
      </c>
      <c r="I338" s="2">
        <v>313</v>
      </c>
      <c r="J338" s="2">
        <v>293.3</v>
      </c>
      <c r="K338" s="2">
        <v>621.85</v>
      </c>
      <c r="L338" s="2">
        <v>277</v>
      </c>
      <c r="M338" s="2">
        <v>146.65</v>
      </c>
      <c r="N338" s="2">
        <v>0</v>
      </c>
      <c r="O338" s="2">
        <v>12</v>
      </c>
      <c r="P338" s="2"/>
      <c r="Q338" s="2" t="s">
        <v>25</v>
      </c>
      <c r="R338" s="2" t="s">
        <v>26</v>
      </c>
      <c r="S338" s="2" t="s">
        <v>27</v>
      </c>
      <c r="T338" s="2"/>
      <c r="U338" s="2"/>
      <c r="V338" s="31"/>
    </row>
    <row r="339" spans="1:22" s="34" customFormat="1" ht="13.8" x14ac:dyDescent="0.25">
      <c r="A339" s="2">
        <v>333</v>
      </c>
      <c r="B339" s="25" t="s">
        <v>449</v>
      </c>
      <c r="C339" s="2">
        <v>1</v>
      </c>
      <c r="D339" s="2">
        <v>4</v>
      </c>
      <c r="E339" s="2">
        <v>0</v>
      </c>
      <c r="F339" s="2">
        <v>1</v>
      </c>
      <c r="G339" s="2">
        <v>0</v>
      </c>
      <c r="H339" s="2">
        <v>1958</v>
      </c>
      <c r="I339" s="2">
        <v>170</v>
      </c>
      <c r="J339" s="2">
        <v>170</v>
      </c>
      <c r="K339" s="2">
        <v>0</v>
      </c>
      <c r="L339" s="2">
        <v>238</v>
      </c>
      <c r="M339" s="26">
        <v>79.33</v>
      </c>
      <c r="N339" s="2">
        <v>0</v>
      </c>
      <c r="O339" s="2">
        <v>0</v>
      </c>
      <c r="P339" s="2"/>
      <c r="Q339" s="2" t="s">
        <v>69</v>
      </c>
      <c r="R339" s="2" t="s">
        <v>26</v>
      </c>
      <c r="S339" s="2" t="s">
        <v>27</v>
      </c>
      <c r="T339" s="2"/>
      <c r="U339" s="2"/>
      <c r="V339" s="31"/>
    </row>
    <row r="340" spans="1:22" s="34" customFormat="1" ht="13.8" x14ac:dyDescent="0.25">
      <c r="A340" s="2">
        <v>334</v>
      </c>
      <c r="B340" s="25" t="s">
        <v>450</v>
      </c>
      <c r="C340" s="2">
        <v>2</v>
      </c>
      <c r="D340" s="2">
        <v>8</v>
      </c>
      <c r="E340" s="2">
        <v>0</v>
      </c>
      <c r="F340" s="2">
        <v>1</v>
      </c>
      <c r="G340" s="2">
        <v>0</v>
      </c>
      <c r="H340" s="2">
        <v>1964</v>
      </c>
      <c r="I340" s="2">
        <v>392</v>
      </c>
      <c r="J340" s="2">
        <v>370.95</v>
      </c>
      <c r="K340" s="2">
        <v>1107.95</v>
      </c>
      <c r="L340" s="2">
        <v>330</v>
      </c>
      <c r="M340" s="2">
        <v>185.47</v>
      </c>
      <c r="N340" s="2">
        <v>0</v>
      </c>
      <c r="O340" s="2">
        <v>12</v>
      </c>
      <c r="P340" s="2" t="s">
        <v>71</v>
      </c>
      <c r="Q340" s="2" t="s">
        <v>25</v>
      </c>
      <c r="R340" s="2" t="s">
        <v>26</v>
      </c>
      <c r="S340" s="2" t="s">
        <v>27</v>
      </c>
      <c r="T340" s="2"/>
      <c r="U340" s="2"/>
      <c r="V340" s="31"/>
    </row>
    <row r="341" spans="1:22" s="34" customFormat="1" ht="13.8" x14ac:dyDescent="0.25">
      <c r="A341" s="2">
        <v>335</v>
      </c>
      <c r="B341" s="25" t="s">
        <v>451</v>
      </c>
      <c r="C341" s="2">
        <v>2</v>
      </c>
      <c r="D341" s="2">
        <v>8</v>
      </c>
      <c r="E341" s="2">
        <v>0</v>
      </c>
      <c r="F341" s="2">
        <v>1</v>
      </c>
      <c r="G341" s="2">
        <v>0</v>
      </c>
      <c r="H341" s="2">
        <v>1963</v>
      </c>
      <c r="I341" s="2">
        <v>395</v>
      </c>
      <c r="J341" s="2">
        <v>371.5</v>
      </c>
      <c r="K341" s="2">
        <v>1105.25</v>
      </c>
      <c r="L341" s="2">
        <v>328</v>
      </c>
      <c r="M341" s="2">
        <v>185.75</v>
      </c>
      <c r="N341" s="2">
        <v>0</v>
      </c>
      <c r="O341" s="2">
        <v>15</v>
      </c>
      <c r="P341" s="2"/>
      <c r="Q341" s="2" t="s">
        <v>25</v>
      </c>
      <c r="R341" s="2" t="s">
        <v>26</v>
      </c>
      <c r="S341" s="2" t="s">
        <v>27</v>
      </c>
      <c r="T341" s="2"/>
      <c r="U341" s="2"/>
      <c r="V341" s="31"/>
    </row>
    <row r="342" spans="1:22" s="34" customFormat="1" ht="13.8" x14ac:dyDescent="0.25">
      <c r="A342" s="2">
        <v>336</v>
      </c>
      <c r="B342" s="25" t="s">
        <v>452</v>
      </c>
      <c r="C342" s="2">
        <v>2</v>
      </c>
      <c r="D342" s="2">
        <v>8</v>
      </c>
      <c r="E342" s="2">
        <v>0</v>
      </c>
      <c r="F342" s="2">
        <v>1</v>
      </c>
      <c r="G342" s="2">
        <v>0</v>
      </c>
      <c r="H342" s="2">
        <v>1960</v>
      </c>
      <c r="I342" s="2">
        <v>298</v>
      </c>
      <c r="J342" s="2">
        <v>271.2</v>
      </c>
      <c r="K342" s="2">
        <v>1244.5999999999999</v>
      </c>
      <c r="L342" s="2">
        <v>255</v>
      </c>
      <c r="M342" s="2">
        <v>135.6</v>
      </c>
      <c r="N342" s="2">
        <v>0</v>
      </c>
      <c r="O342" s="2">
        <v>12</v>
      </c>
      <c r="P342" s="2"/>
      <c r="Q342" s="2" t="s">
        <v>25</v>
      </c>
      <c r="R342" s="2" t="s">
        <v>26</v>
      </c>
      <c r="S342" s="2" t="s">
        <v>27</v>
      </c>
      <c r="T342" s="2"/>
      <c r="U342" s="2"/>
      <c r="V342" s="31"/>
    </row>
    <row r="343" spans="1:22" s="34" customFormat="1" ht="13.8" x14ac:dyDescent="0.25">
      <c r="A343" s="2">
        <v>337</v>
      </c>
      <c r="B343" s="25" t="s">
        <v>453</v>
      </c>
      <c r="C343" s="2">
        <v>1</v>
      </c>
      <c r="D343" s="2">
        <v>4</v>
      </c>
      <c r="E343" s="2">
        <v>0</v>
      </c>
      <c r="F343" s="2">
        <v>1</v>
      </c>
      <c r="G343" s="2">
        <v>0</v>
      </c>
      <c r="H343" s="2">
        <v>1961</v>
      </c>
      <c r="I343" s="2">
        <v>158.1</v>
      </c>
      <c r="J343" s="2">
        <v>158.1</v>
      </c>
      <c r="K343" s="2">
        <v>0</v>
      </c>
      <c r="L343" s="2">
        <v>163</v>
      </c>
      <c r="M343" s="26">
        <v>54.33</v>
      </c>
      <c r="N343" s="2">
        <v>0</v>
      </c>
      <c r="O343" s="2">
        <v>0</v>
      </c>
      <c r="P343" s="2"/>
      <c r="Q343" s="2" t="s">
        <v>70</v>
      </c>
      <c r="R343" s="2" t="s">
        <v>26</v>
      </c>
      <c r="S343" s="2" t="s">
        <v>27</v>
      </c>
      <c r="T343" s="2"/>
      <c r="U343" s="2"/>
      <c r="V343" s="31"/>
    </row>
    <row r="344" spans="1:22" s="34" customFormat="1" ht="13.8" x14ac:dyDescent="0.25">
      <c r="A344" s="2">
        <v>338</v>
      </c>
      <c r="B344" s="25" t="s">
        <v>454</v>
      </c>
      <c r="C344" s="2">
        <v>1</v>
      </c>
      <c r="D344" s="2">
        <v>4</v>
      </c>
      <c r="E344" s="2">
        <v>0</v>
      </c>
      <c r="F344" s="2">
        <v>1</v>
      </c>
      <c r="G344" s="2">
        <v>0</v>
      </c>
      <c r="H344" s="2">
        <v>1958</v>
      </c>
      <c r="I344" s="2">
        <v>217.9</v>
      </c>
      <c r="J344" s="2">
        <v>217.9</v>
      </c>
      <c r="K344" s="2">
        <v>0</v>
      </c>
      <c r="L344" s="2">
        <v>142</v>
      </c>
      <c r="M344" s="26">
        <v>47.33</v>
      </c>
      <c r="N344" s="2">
        <v>0</v>
      </c>
      <c r="O344" s="2">
        <v>0</v>
      </c>
      <c r="P344" s="2"/>
      <c r="Q344" s="2" t="s">
        <v>69</v>
      </c>
      <c r="R344" s="2" t="s">
        <v>26</v>
      </c>
      <c r="S344" s="2" t="s">
        <v>27</v>
      </c>
      <c r="T344" s="2"/>
      <c r="U344" s="2"/>
      <c r="V344" s="31"/>
    </row>
    <row r="345" spans="1:22" s="51" customFormat="1" ht="26.4" x14ac:dyDescent="0.3">
      <c r="A345" s="2">
        <v>339</v>
      </c>
      <c r="B345" s="25" t="s">
        <v>455</v>
      </c>
      <c r="C345" s="1">
        <v>9</v>
      </c>
      <c r="D345" s="1">
        <v>321</v>
      </c>
      <c r="E345" s="1">
        <v>1</v>
      </c>
      <c r="F345" s="1">
        <v>9</v>
      </c>
      <c r="G345" s="1">
        <v>9</v>
      </c>
      <c r="H345" s="1">
        <v>1985</v>
      </c>
      <c r="I345" s="1">
        <v>19596</v>
      </c>
      <c r="J345" s="1">
        <v>17572.98</v>
      </c>
      <c r="K345" s="1">
        <v>12930.68</v>
      </c>
      <c r="L345" s="1">
        <v>3068</v>
      </c>
      <c r="M345" s="1">
        <v>1873.11</v>
      </c>
      <c r="N345" s="1">
        <v>2454</v>
      </c>
      <c r="O345" s="1">
        <v>2085</v>
      </c>
      <c r="P345" s="1" t="s">
        <v>82</v>
      </c>
      <c r="Q345" s="1" t="s">
        <v>59</v>
      </c>
      <c r="R345" s="1" t="s">
        <v>53</v>
      </c>
      <c r="S345" s="1" t="s">
        <v>27</v>
      </c>
      <c r="T345" s="1" t="s">
        <v>135</v>
      </c>
      <c r="U345" s="1" t="s">
        <v>309</v>
      </c>
    </row>
    <row r="346" spans="1:22" s="51" customFormat="1" x14ac:dyDescent="0.3">
      <c r="A346" s="2">
        <v>340</v>
      </c>
      <c r="B346" s="6" t="s">
        <v>456</v>
      </c>
      <c r="C346" s="1">
        <v>16</v>
      </c>
      <c r="D346" s="1">
        <v>71</v>
      </c>
      <c r="E346" s="1">
        <v>1</v>
      </c>
      <c r="F346" s="1">
        <v>1</v>
      </c>
      <c r="G346" s="1">
        <v>2</v>
      </c>
      <c r="H346" s="1">
        <v>1993</v>
      </c>
      <c r="I346" s="1">
        <v>6798</v>
      </c>
      <c r="J346" s="1">
        <v>5243.27</v>
      </c>
      <c r="K346" s="1">
        <v>3905.73</v>
      </c>
      <c r="L346" s="1">
        <v>1200</v>
      </c>
      <c r="M346" s="1">
        <v>0</v>
      </c>
      <c r="N346" s="1">
        <v>0</v>
      </c>
      <c r="O346" s="1">
        <v>520</v>
      </c>
      <c r="P346" s="1" t="s">
        <v>89</v>
      </c>
      <c r="Q346" s="1" t="s">
        <v>88</v>
      </c>
      <c r="R346" s="1" t="s">
        <v>53</v>
      </c>
      <c r="S346" s="1" t="s">
        <v>27</v>
      </c>
      <c r="T346" s="175"/>
      <c r="U346" s="48"/>
    </row>
    <row r="347" spans="1:22" s="51" customFormat="1" ht="27.6" x14ac:dyDescent="0.3">
      <c r="A347" s="2">
        <v>341</v>
      </c>
      <c r="B347" s="28" t="s">
        <v>457</v>
      </c>
      <c r="C347" s="1">
        <v>9</v>
      </c>
      <c r="D347" s="1">
        <v>162</v>
      </c>
      <c r="E347" s="1">
        <v>0</v>
      </c>
      <c r="F347" s="1">
        <v>3</v>
      </c>
      <c r="G347" s="1">
        <v>3</v>
      </c>
      <c r="H347" s="1">
        <v>1988</v>
      </c>
      <c r="I347" s="1">
        <v>9631</v>
      </c>
      <c r="J347" s="1">
        <v>7882.9</v>
      </c>
      <c r="K347" s="1">
        <v>5069.49</v>
      </c>
      <c r="L347" s="1">
        <v>1414.86</v>
      </c>
      <c r="M347" s="1">
        <v>892.55</v>
      </c>
      <c r="N347" s="1">
        <v>565.72</v>
      </c>
      <c r="O347" s="1">
        <v>457.14</v>
      </c>
      <c r="P347" s="1" t="s">
        <v>67</v>
      </c>
      <c r="Q347" s="1" t="s">
        <v>25</v>
      </c>
      <c r="R347" s="1" t="s">
        <v>53</v>
      </c>
      <c r="S347" s="1" t="s">
        <v>27</v>
      </c>
      <c r="T347" s="175" t="s">
        <v>135</v>
      </c>
      <c r="U347" s="48" t="s">
        <v>309</v>
      </c>
    </row>
    <row r="348" spans="1:22" s="51" customFormat="1" x14ac:dyDescent="0.3">
      <c r="A348" s="2">
        <v>342</v>
      </c>
      <c r="B348" s="28" t="s">
        <v>458</v>
      </c>
      <c r="C348" s="1">
        <v>9</v>
      </c>
      <c r="D348" s="1">
        <v>108</v>
      </c>
      <c r="E348" s="1">
        <v>1</v>
      </c>
      <c r="F348" s="1">
        <v>2</v>
      </c>
      <c r="G348" s="1">
        <v>2</v>
      </c>
      <c r="H348" s="1">
        <v>1988</v>
      </c>
      <c r="I348" s="1">
        <v>6420</v>
      </c>
      <c r="J348" s="1">
        <v>6071.84</v>
      </c>
      <c r="K348" s="1">
        <v>3802.31</v>
      </c>
      <c r="L348" s="1">
        <v>1061.1400000000001</v>
      </c>
      <c r="M348" s="1">
        <v>669.42</v>
      </c>
      <c r="N348" s="1">
        <v>424.28</v>
      </c>
      <c r="O348" s="1">
        <v>342.86</v>
      </c>
      <c r="P348" s="1" t="s">
        <v>67</v>
      </c>
      <c r="Q348" s="1" t="s">
        <v>25</v>
      </c>
      <c r="R348" s="1" t="s">
        <v>53</v>
      </c>
      <c r="S348" s="1" t="s">
        <v>27</v>
      </c>
      <c r="T348" s="175"/>
      <c r="U348" s="48"/>
    </row>
    <row r="349" spans="1:22" s="51" customFormat="1" x14ac:dyDescent="0.3">
      <c r="A349" s="2">
        <v>343</v>
      </c>
      <c r="B349" s="27" t="s">
        <v>459</v>
      </c>
      <c r="C349" s="7">
        <v>9</v>
      </c>
      <c r="D349" s="7">
        <v>108</v>
      </c>
      <c r="E349" s="7" t="s">
        <v>118</v>
      </c>
      <c r="F349" s="7">
        <v>2</v>
      </c>
      <c r="G349" s="7">
        <v>2</v>
      </c>
      <c r="H349" s="7">
        <v>1989</v>
      </c>
      <c r="I349" s="7">
        <v>4028.5</v>
      </c>
      <c r="J349" s="7">
        <v>3936.92</v>
      </c>
      <c r="K349" s="5">
        <v>2090</v>
      </c>
      <c r="L349" s="7">
        <v>655.1</v>
      </c>
      <c r="M349" s="5" t="s">
        <v>118</v>
      </c>
      <c r="N349" s="7">
        <v>655.1</v>
      </c>
      <c r="O349" s="5" t="s">
        <v>118</v>
      </c>
      <c r="P349" s="7"/>
      <c r="Q349" s="7" t="s">
        <v>115</v>
      </c>
      <c r="R349" s="7"/>
      <c r="S349" s="7"/>
      <c r="T349" s="49"/>
      <c r="U349" s="48"/>
    </row>
    <row r="350" spans="1:22" s="51" customFormat="1" ht="27.6" x14ac:dyDescent="0.3">
      <c r="A350" s="2">
        <v>344</v>
      </c>
      <c r="B350" s="28" t="s">
        <v>460</v>
      </c>
      <c r="C350" s="1">
        <v>9</v>
      </c>
      <c r="D350" s="1">
        <v>48</v>
      </c>
      <c r="E350" s="1">
        <v>0</v>
      </c>
      <c r="F350" s="1">
        <v>1</v>
      </c>
      <c r="G350" s="1">
        <v>1</v>
      </c>
      <c r="H350" s="1">
        <v>1989</v>
      </c>
      <c r="I350" s="1">
        <v>3906.1</v>
      </c>
      <c r="J350" s="1">
        <v>3609.49</v>
      </c>
      <c r="K350" s="1">
        <v>2294.8000000000002</v>
      </c>
      <c r="L350" s="1">
        <v>475</v>
      </c>
      <c r="M350" s="1">
        <v>434.01</v>
      </c>
      <c r="N350" s="1">
        <v>590</v>
      </c>
      <c r="O350" s="1">
        <v>501</v>
      </c>
      <c r="P350" s="1" t="s">
        <v>67</v>
      </c>
      <c r="Q350" s="1" t="s">
        <v>25</v>
      </c>
      <c r="R350" s="1" t="s">
        <v>53</v>
      </c>
      <c r="S350" s="1" t="s">
        <v>27</v>
      </c>
      <c r="T350" s="175" t="s">
        <v>135</v>
      </c>
      <c r="U350" s="48" t="s">
        <v>309</v>
      </c>
    </row>
    <row r="351" spans="1:22" s="51" customFormat="1" x14ac:dyDescent="0.3">
      <c r="A351" s="2">
        <v>345</v>
      </c>
      <c r="B351" s="28" t="s">
        <v>461</v>
      </c>
      <c r="C351" s="1">
        <v>9</v>
      </c>
      <c r="D351" s="1">
        <v>109</v>
      </c>
      <c r="E351" s="1">
        <v>0</v>
      </c>
      <c r="F351" s="1">
        <v>2</v>
      </c>
      <c r="G351" s="1">
        <v>2</v>
      </c>
      <c r="H351" s="1">
        <v>1988</v>
      </c>
      <c r="I351" s="1">
        <v>5138</v>
      </c>
      <c r="J351" s="1">
        <v>3991.4</v>
      </c>
      <c r="K351" s="1">
        <v>3781.45</v>
      </c>
      <c r="L351" s="1">
        <v>695</v>
      </c>
      <c r="M351" s="1">
        <v>443.6</v>
      </c>
      <c r="N351" s="1">
        <v>278</v>
      </c>
      <c r="O351" s="1">
        <v>501</v>
      </c>
      <c r="P351" s="1" t="s">
        <v>67</v>
      </c>
      <c r="Q351" s="1" t="s">
        <v>25</v>
      </c>
      <c r="R351" s="1" t="s">
        <v>53</v>
      </c>
      <c r="S351" s="1" t="s">
        <v>27</v>
      </c>
      <c r="T351" s="175"/>
      <c r="U351" s="2"/>
    </row>
    <row r="352" spans="1:22" s="51" customFormat="1" x14ac:dyDescent="0.3">
      <c r="A352" s="2">
        <v>346</v>
      </c>
      <c r="B352" s="28" t="s">
        <v>462</v>
      </c>
      <c r="C352" s="1">
        <v>9</v>
      </c>
      <c r="D352" s="1">
        <v>375</v>
      </c>
      <c r="E352" s="1">
        <v>0</v>
      </c>
      <c r="F352" s="1">
        <v>7</v>
      </c>
      <c r="G352" s="1">
        <v>7</v>
      </c>
      <c r="H352" s="1">
        <v>1989</v>
      </c>
      <c r="I352" s="1">
        <v>18034</v>
      </c>
      <c r="J352" s="1">
        <v>13868.86</v>
      </c>
      <c r="K352" s="1">
        <v>6836.25</v>
      </c>
      <c r="L352" s="1">
        <v>2600</v>
      </c>
      <c r="M352" s="1">
        <v>1476.72</v>
      </c>
      <c r="N352" s="1">
        <v>2080</v>
      </c>
      <c r="O352" s="1">
        <v>1820</v>
      </c>
      <c r="P352" s="1" t="s">
        <v>67</v>
      </c>
      <c r="Q352" s="1" t="s">
        <v>25</v>
      </c>
      <c r="R352" s="1" t="s">
        <v>53</v>
      </c>
      <c r="S352" s="1" t="s">
        <v>27</v>
      </c>
      <c r="T352" s="175"/>
      <c r="U352" s="2"/>
    </row>
    <row r="353" spans="1:22" s="51" customFormat="1" x14ac:dyDescent="0.3">
      <c r="A353" s="2">
        <v>347</v>
      </c>
      <c r="B353" s="50" t="s">
        <v>463</v>
      </c>
      <c r="C353" s="41">
        <v>9</v>
      </c>
      <c r="D353" s="41">
        <v>106</v>
      </c>
      <c r="E353" s="5"/>
      <c r="F353" s="41">
        <v>2</v>
      </c>
      <c r="G353" s="41">
        <v>2</v>
      </c>
      <c r="H353" s="41">
        <v>1992</v>
      </c>
      <c r="I353" s="41">
        <v>5623.04</v>
      </c>
      <c r="J353" s="41">
        <v>3923.31</v>
      </c>
      <c r="K353" s="5">
        <v>1844</v>
      </c>
      <c r="L353" s="5">
        <v>715</v>
      </c>
      <c r="M353" s="5" t="s">
        <v>118</v>
      </c>
      <c r="N353" s="5">
        <v>668.2</v>
      </c>
      <c r="O353" s="5" t="s">
        <v>118</v>
      </c>
      <c r="P353" s="5"/>
      <c r="Q353" s="41" t="s">
        <v>100</v>
      </c>
      <c r="R353" s="5" t="s">
        <v>196</v>
      </c>
      <c r="S353" s="5"/>
      <c r="T353" s="175"/>
      <c r="U353" s="48"/>
    </row>
    <row r="354" spans="1:22" s="51" customFormat="1" x14ac:dyDescent="0.3">
      <c r="A354" s="2">
        <v>348</v>
      </c>
      <c r="B354" s="6" t="s">
        <v>464</v>
      </c>
      <c r="C354" s="1">
        <v>9</v>
      </c>
      <c r="D354" s="1">
        <v>278</v>
      </c>
      <c r="E354" s="1">
        <v>3</v>
      </c>
      <c r="F354" s="1">
        <v>8</v>
      </c>
      <c r="G354" s="1">
        <v>8</v>
      </c>
      <c r="H354" s="1">
        <v>1987</v>
      </c>
      <c r="I354" s="1">
        <v>20211</v>
      </c>
      <c r="J354" s="1">
        <v>15668.04</v>
      </c>
      <c r="K354" s="1">
        <v>7758.61</v>
      </c>
      <c r="L354" s="1">
        <v>2804</v>
      </c>
      <c r="M354" s="1">
        <v>1740.88</v>
      </c>
      <c r="N354" s="1">
        <v>1122</v>
      </c>
      <c r="O354" s="1">
        <v>2066</v>
      </c>
      <c r="P354" s="1" t="s">
        <v>63</v>
      </c>
      <c r="Q354" s="1" t="s">
        <v>59</v>
      </c>
      <c r="R354" s="1" t="s">
        <v>53</v>
      </c>
      <c r="S354" s="1" t="s">
        <v>27</v>
      </c>
      <c r="T354" s="175"/>
      <c r="U354" s="2"/>
    </row>
    <row r="355" spans="1:22" s="51" customFormat="1" x14ac:dyDescent="0.3">
      <c r="A355" s="2">
        <v>349</v>
      </c>
      <c r="B355" s="28" t="s">
        <v>465</v>
      </c>
      <c r="C355" s="1">
        <v>10</v>
      </c>
      <c r="D355" s="1">
        <v>120</v>
      </c>
      <c r="E355" s="1">
        <v>0</v>
      </c>
      <c r="F355" s="1">
        <v>3</v>
      </c>
      <c r="G355" s="1">
        <v>1</v>
      </c>
      <c r="H355" s="1">
        <v>1989</v>
      </c>
      <c r="I355" s="1">
        <v>8683</v>
      </c>
      <c r="J355" s="1">
        <v>6626.98</v>
      </c>
      <c r="K355" s="1">
        <v>3241.47</v>
      </c>
      <c r="L355" s="1">
        <v>956</v>
      </c>
      <c r="M355" s="1">
        <v>686</v>
      </c>
      <c r="N355" s="1">
        <v>382</v>
      </c>
      <c r="O355" s="1">
        <v>386</v>
      </c>
      <c r="P355" s="1" t="s">
        <v>67</v>
      </c>
      <c r="Q355" s="1" t="s">
        <v>25</v>
      </c>
      <c r="R355" s="1" t="s">
        <v>53</v>
      </c>
      <c r="S355" s="1" t="s">
        <v>27</v>
      </c>
      <c r="T355" s="175"/>
      <c r="U355" s="48"/>
    </row>
    <row r="356" spans="1:22" s="51" customFormat="1" x14ac:dyDescent="0.3">
      <c r="A356" s="2">
        <v>350</v>
      </c>
      <c r="B356" s="6" t="s">
        <v>466</v>
      </c>
      <c r="C356" s="1">
        <v>14</v>
      </c>
      <c r="D356" s="1">
        <v>110</v>
      </c>
      <c r="E356" s="1">
        <v>1</v>
      </c>
      <c r="F356" s="1">
        <v>1</v>
      </c>
      <c r="G356" s="1">
        <v>1</v>
      </c>
      <c r="H356" s="1">
        <v>1996</v>
      </c>
      <c r="I356" s="1">
        <v>5472</v>
      </c>
      <c r="J356" s="1">
        <v>4245.1499999999996</v>
      </c>
      <c r="K356" s="1">
        <v>2514.85</v>
      </c>
      <c r="L356" s="1">
        <v>690</v>
      </c>
      <c r="M356" s="1">
        <v>303.20999999999998</v>
      </c>
      <c r="N356" s="1">
        <v>276</v>
      </c>
      <c r="O356" s="1">
        <v>254</v>
      </c>
      <c r="P356" s="1"/>
      <c r="Q356" s="1" t="s">
        <v>86</v>
      </c>
      <c r="R356" s="1" t="s">
        <v>53</v>
      </c>
      <c r="S356" s="1" t="s">
        <v>27</v>
      </c>
      <c r="T356" s="175"/>
      <c r="U356" s="48"/>
    </row>
    <row r="357" spans="1:22" s="51" customFormat="1" ht="26.4" x14ac:dyDescent="0.3">
      <c r="A357" s="2">
        <v>351</v>
      </c>
      <c r="B357" s="28" t="s">
        <v>467</v>
      </c>
      <c r="C357" s="1">
        <v>9</v>
      </c>
      <c r="D357" s="1">
        <v>215</v>
      </c>
      <c r="E357" s="1">
        <v>0</v>
      </c>
      <c r="F357" s="1">
        <v>6</v>
      </c>
      <c r="G357" s="1">
        <v>6</v>
      </c>
      <c r="H357" s="1">
        <v>1989</v>
      </c>
      <c r="I357" s="1">
        <v>14977</v>
      </c>
      <c r="J357" s="1">
        <v>11598.77</v>
      </c>
      <c r="K357" s="1">
        <v>6325.86</v>
      </c>
      <c r="L357" s="1">
        <v>1900</v>
      </c>
      <c r="M357" s="1">
        <v>1302.33</v>
      </c>
      <c r="N357" s="1">
        <v>760</v>
      </c>
      <c r="O357" s="1">
        <v>1820</v>
      </c>
      <c r="P357" s="1" t="s">
        <v>73</v>
      </c>
      <c r="Q357" s="1" t="s">
        <v>59</v>
      </c>
      <c r="R357" s="1" t="s">
        <v>53</v>
      </c>
      <c r="S357" s="1" t="s">
        <v>27</v>
      </c>
      <c r="T357" s="175"/>
      <c r="U357" s="2"/>
    </row>
    <row r="358" spans="1:22" s="51" customFormat="1" ht="26.4" x14ac:dyDescent="0.3">
      <c r="A358" s="2">
        <v>352</v>
      </c>
      <c r="B358" s="28" t="s">
        <v>468</v>
      </c>
      <c r="C358" s="1">
        <v>9</v>
      </c>
      <c r="D358" s="1">
        <v>179</v>
      </c>
      <c r="E358" s="1">
        <v>0</v>
      </c>
      <c r="F358" s="1">
        <v>5</v>
      </c>
      <c r="G358" s="1">
        <v>5</v>
      </c>
      <c r="H358" s="1">
        <v>1989</v>
      </c>
      <c r="I358" s="1">
        <v>11936</v>
      </c>
      <c r="J358" s="1">
        <v>9440.77</v>
      </c>
      <c r="K358" s="1">
        <v>3809.5</v>
      </c>
      <c r="L358" s="1">
        <v>1580</v>
      </c>
      <c r="M358" s="1">
        <v>1042.33</v>
      </c>
      <c r="N358" s="1">
        <v>632</v>
      </c>
      <c r="O358" s="1">
        <v>780</v>
      </c>
      <c r="P358" s="1" t="s">
        <v>73</v>
      </c>
      <c r="Q358" s="1" t="s">
        <v>59</v>
      </c>
      <c r="R358" s="1" t="s">
        <v>53</v>
      </c>
      <c r="S358" s="1" t="s">
        <v>27</v>
      </c>
      <c r="T358" s="175"/>
      <c r="U358" s="2"/>
    </row>
    <row r="359" spans="1:22" s="34" customFormat="1" ht="13.8" x14ac:dyDescent="0.25">
      <c r="A359" s="2">
        <v>353</v>
      </c>
      <c r="B359" s="37" t="s">
        <v>469</v>
      </c>
      <c r="C359" s="7">
        <v>10</v>
      </c>
      <c r="D359" s="7">
        <v>159</v>
      </c>
      <c r="E359" s="7" t="s">
        <v>118</v>
      </c>
      <c r="F359" s="7">
        <v>3</v>
      </c>
      <c r="G359" s="7">
        <v>3</v>
      </c>
      <c r="H359" s="7">
        <v>1989</v>
      </c>
      <c r="I359" s="7">
        <v>6992.9</v>
      </c>
      <c r="J359" s="7">
        <v>6766.86</v>
      </c>
      <c r="K359" s="5">
        <v>5730</v>
      </c>
      <c r="L359" s="7">
        <v>1278.2</v>
      </c>
      <c r="M359" s="5" t="s">
        <v>118</v>
      </c>
      <c r="N359" s="7">
        <v>1278.2</v>
      </c>
      <c r="O359" s="5" t="s">
        <v>118</v>
      </c>
      <c r="P359" s="7"/>
      <c r="Q359" s="7" t="s">
        <v>115</v>
      </c>
      <c r="R359" s="7"/>
      <c r="S359" s="7"/>
      <c r="T359" s="7"/>
      <c r="U359" s="58" t="s">
        <v>118</v>
      </c>
      <c r="V359" s="258"/>
    </row>
    <row r="360" spans="1:22" s="34" customFormat="1" ht="13.8" x14ac:dyDescent="0.25">
      <c r="A360" s="2">
        <v>354</v>
      </c>
      <c r="B360" s="37" t="s">
        <v>470</v>
      </c>
      <c r="C360" s="7">
        <v>10</v>
      </c>
      <c r="D360" s="7">
        <v>106</v>
      </c>
      <c r="E360" s="7" t="s">
        <v>118</v>
      </c>
      <c r="F360" s="7">
        <v>2</v>
      </c>
      <c r="G360" s="7">
        <v>2</v>
      </c>
      <c r="H360" s="7">
        <v>1992</v>
      </c>
      <c r="I360" s="7">
        <v>4834.3999999999996</v>
      </c>
      <c r="J360" s="7">
        <v>4669.7700000000004</v>
      </c>
      <c r="K360" s="5">
        <v>2955</v>
      </c>
      <c r="L360" s="7">
        <v>481</v>
      </c>
      <c r="M360" s="5" t="s">
        <v>118</v>
      </c>
      <c r="N360" s="7">
        <v>481</v>
      </c>
      <c r="O360" s="5" t="s">
        <v>118</v>
      </c>
      <c r="P360" s="7"/>
      <c r="Q360" s="7" t="s">
        <v>115</v>
      </c>
      <c r="R360" s="7"/>
      <c r="S360" s="7"/>
      <c r="T360" s="7"/>
      <c r="U360" s="58" t="s">
        <v>118</v>
      </c>
      <c r="V360" s="258"/>
    </row>
    <row r="361" spans="1:22" s="34" customFormat="1" ht="13.8" x14ac:dyDescent="0.25">
      <c r="A361" s="2">
        <v>355</v>
      </c>
      <c r="B361" s="4" t="s">
        <v>471</v>
      </c>
      <c r="C361" s="57">
        <v>10</v>
      </c>
      <c r="D361" s="57">
        <v>106</v>
      </c>
      <c r="E361" s="57">
        <v>1</v>
      </c>
      <c r="F361" s="57">
        <v>2</v>
      </c>
      <c r="G361" s="57">
        <v>2</v>
      </c>
      <c r="H361" s="57">
        <v>1990</v>
      </c>
      <c r="I361" s="57">
        <v>6149</v>
      </c>
      <c r="J361" s="57">
        <v>5067</v>
      </c>
      <c r="K361" s="57">
        <v>1050.2</v>
      </c>
      <c r="L361" s="57">
        <v>1125</v>
      </c>
      <c r="M361" s="57">
        <v>821</v>
      </c>
      <c r="N361" s="57">
        <v>865</v>
      </c>
      <c r="O361" s="57">
        <v>383</v>
      </c>
      <c r="P361" s="57" t="s">
        <v>96</v>
      </c>
      <c r="Q361" s="57" t="s">
        <v>100</v>
      </c>
      <c r="R361" s="57" t="s">
        <v>53</v>
      </c>
      <c r="S361" s="57" t="s">
        <v>100</v>
      </c>
      <c r="T361" s="57" t="s">
        <v>118</v>
      </c>
      <c r="U361" s="264"/>
      <c r="V361" s="257"/>
    </row>
    <row r="362" spans="1:22" s="34" customFormat="1" ht="13.8" x14ac:dyDescent="0.25">
      <c r="A362" s="2">
        <v>356</v>
      </c>
      <c r="B362" s="4" t="s">
        <v>472</v>
      </c>
      <c r="C362" s="57">
        <v>10</v>
      </c>
      <c r="D362" s="57">
        <v>159</v>
      </c>
      <c r="E362" s="57">
        <v>1</v>
      </c>
      <c r="F362" s="57">
        <v>3</v>
      </c>
      <c r="G362" s="57">
        <v>3</v>
      </c>
      <c r="H362" s="57">
        <v>1989</v>
      </c>
      <c r="I362" s="57">
        <v>7570</v>
      </c>
      <c r="J362" s="57">
        <v>6491</v>
      </c>
      <c r="K362" s="57">
        <v>1137.5</v>
      </c>
      <c r="L362" s="57">
        <v>1373</v>
      </c>
      <c r="M362" s="57">
        <v>1132</v>
      </c>
      <c r="N362" s="57">
        <v>876</v>
      </c>
      <c r="O362" s="57">
        <v>391</v>
      </c>
      <c r="P362" s="58" t="s">
        <v>473</v>
      </c>
      <c r="Q362" s="57" t="s">
        <v>100</v>
      </c>
      <c r="R362" s="57" t="s">
        <v>53</v>
      </c>
      <c r="S362" s="57" t="s">
        <v>100</v>
      </c>
      <c r="T362" s="57" t="s">
        <v>118</v>
      </c>
      <c r="U362" s="264"/>
      <c r="V362" s="257"/>
    </row>
    <row r="363" spans="1:22" s="19" customFormat="1" x14ac:dyDescent="0.3">
      <c r="A363" s="2">
        <v>357</v>
      </c>
      <c r="B363" s="25" t="s">
        <v>474</v>
      </c>
      <c r="C363" s="2">
        <v>9</v>
      </c>
      <c r="D363" s="2">
        <v>71</v>
      </c>
      <c r="E363" s="2">
        <v>0</v>
      </c>
      <c r="F363" s="2">
        <v>2</v>
      </c>
      <c r="G363" s="2">
        <v>2</v>
      </c>
      <c r="H363" s="2">
        <v>1988</v>
      </c>
      <c r="I363" s="2">
        <v>4909</v>
      </c>
      <c r="J363" s="2">
        <v>3831.02</v>
      </c>
      <c r="K363" s="2">
        <v>3542</v>
      </c>
      <c r="L363" s="2">
        <v>628</v>
      </c>
      <c r="M363" s="2">
        <v>425.7</v>
      </c>
      <c r="N363" s="2">
        <v>251</v>
      </c>
      <c r="O363" s="2">
        <v>492</v>
      </c>
      <c r="P363" s="2" t="s">
        <v>67</v>
      </c>
      <c r="Q363" s="2" t="s">
        <v>59</v>
      </c>
      <c r="R363" s="2" t="s">
        <v>53</v>
      </c>
      <c r="S363" s="2" t="s">
        <v>27</v>
      </c>
      <c r="T363" s="175"/>
      <c r="U363" s="2"/>
    </row>
    <row r="364" spans="1:22" s="19" customFormat="1" x14ac:dyDescent="0.3">
      <c r="A364" s="2">
        <v>358</v>
      </c>
      <c r="B364" s="25" t="s">
        <v>475</v>
      </c>
      <c r="C364" s="2">
        <v>9</v>
      </c>
      <c r="D364" s="2">
        <v>106</v>
      </c>
      <c r="E364" s="2">
        <v>1</v>
      </c>
      <c r="F364" s="2">
        <v>3</v>
      </c>
      <c r="G364" s="2">
        <v>3</v>
      </c>
      <c r="H364" s="2">
        <v>1989</v>
      </c>
      <c r="I364" s="2">
        <v>7332</v>
      </c>
      <c r="J364" s="2">
        <v>5762.03</v>
      </c>
      <c r="K364" s="2">
        <v>4005.45</v>
      </c>
      <c r="L364" s="2">
        <v>950</v>
      </c>
      <c r="M364" s="2">
        <v>635.9</v>
      </c>
      <c r="N364" s="2">
        <v>380</v>
      </c>
      <c r="O364" s="2">
        <v>802</v>
      </c>
      <c r="P364" s="2" t="s">
        <v>67</v>
      </c>
      <c r="Q364" s="2" t="s">
        <v>59</v>
      </c>
      <c r="R364" s="2" t="s">
        <v>53</v>
      </c>
      <c r="S364" s="2" t="s">
        <v>27</v>
      </c>
      <c r="T364" s="175" t="s">
        <v>135</v>
      </c>
      <c r="U364" s="2" t="s">
        <v>136</v>
      </c>
    </row>
    <row r="365" spans="1:22" s="19" customFormat="1" x14ac:dyDescent="0.3">
      <c r="A365" s="2">
        <v>359</v>
      </c>
      <c r="B365" s="25" t="s">
        <v>476</v>
      </c>
      <c r="C365" s="2">
        <v>9</v>
      </c>
      <c r="D365" s="2">
        <v>108</v>
      </c>
      <c r="E365" s="2">
        <v>0</v>
      </c>
      <c r="F365" s="2">
        <v>3</v>
      </c>
      <c r="G365" s="2">
        <v>3</v>
      </c>
      <c r="H365" s="2">
        <v>1989</v>
      </c>
      <c r="I365" s="2">
        <v>7700</v>
      </c>
      <c r="J365" s="2">
        <v>6029.89</v>
      </c>
      <c r="K365" s="2">
        <v>4068.77</v>
      </c>
      <c r="L365" s="2">
        <v>998</v>
      </c>
      <c r="M365" s="2">
        <v>643.85</v>
      </c>
      <c r="N365" s="2">
        <v>399</v>
      </c>
      <c r="O365" s="2">
        <v>810</v>
      </c>
      <c r="P365" s="2" t="s">
        <v>67</v>
      </c>
      <c r="Q365" s="2" t="s">
        <v>59</v>
      </c>
      <c r="R365" s="2" t="s">
        <v>53</v>
      </c>
      <c r="S365" s="2" t="s">
        <v>27</v>
      </c>
      <c r="T365" s="175"/>
      <c r="U365" s="2"/>
    </row>
    <row r="366" spans="1:22" s="19" customFormat="1" x14ac:dyDescent="0.3">
      <c r="A366" s="2">
        <v>360</v>
      </c>
      <c r="B366" s="25" t="s">
        <v>477</v>
      </c>
      <c r="C366" s="2">
        <v>15</v>
      </c>
      <c r="D366" s="2">
        <v>104</v>
      </c>
      <c r="E366" s="2">
        <v>1</v>
      </c>
      <c r="F366" s="2">
        <v>1</v>
      </c>
      <c r="G366" s="2">
        <v>1</v>
      </c>
      <c r="H366" s="2">
        <v>1995</v>
      </c>
      <c r="I366" s="2">
        <v>5990</v>
      </c>
      <c r="J366" s="2">
        <v>5000.55</v>
      </c>
      <c r="K366" s="2">
        <v>3137.2</v>
      </c>
      <c r="L366" s="2">
        <v>560</v>
      </c>
      <c r="M366" s="2">
        <v>359.36</v>
      </c>
      <c r="N366" s="2">
        <v>224</v>
      </c>
      <c r="O366" s="2">
        <v>420</v>
      </c>
      <c r="P366" s="2" t="s">
        <v>60</v>
      </c>
      <c r="Q366" s="2" t="s">
        <v>86</v>
      </c>
      <c r="R366" s="2" t="s">
        <v>53</v>
      </c>
      <c r="S366" s="2" t="s">
        <v>27</v>
      </c>
      <c r="T366" s="175"/>
      <c r="U366" s="48"/>
    </row>
    <row r="367" spans="1:22" s="19" customFormat="1" x14ac:dyDescent="0.3">
      <c r="A367" s="2">
        <v>361</v>
      </c>
      <c r="B367" s="25" t="s">
        <v>478</v>
      </c>
      <c r="C367" s="2">
        <v>9</v>
      </c>
      <c r="D367" s="2">
        <v>108</v>
      </c>
      <c r="E367" s="2">
        <v>0</v>
      </c>
      <c r="F367" s="2">
        <v>3</v>
      </c>
      <c r="G367" s="2">
        <v>3</v>
      </c>
      <c r="H367" s="2">
        <v>1989</v>
      </c>
      <c r="I367" s="2">
        <v>7637</v>
      </c>
      <c r="J367" s="2">
        <v>5987.59</v>
      </c>
      <c r="K367" s="2">
        <v>4741.1499999999996</v>
      </c>
      <c r="L367" s="2">
        <v>964</v>
      </c>
      <c r="M367" s="2">
        <v>663</v>
      </c>
      <c r="N367" s="2">
        <v>385</v>
      </c>
      <c r="O367" s="2">
        <v>820</v>
      </c>
      <c r="P367" s="2" t="s">
        <v>67</v>
      </c>
      <c r="Q367" s="2" t="s">
        <v>59</v>
      </c>
      <c r="R367" s="2" t="s">
        <v>53</v>
      </c>
      <c r="S367" s="2" t="s">
        <v>27</v>
      </c>
      <c r="T367" s="175" t="s">
        <v>135</v>
      </c>
      <c r="U367" s="2" t="s">
        <v>136</v>
      </c>
    </row>
    <row r="368" spans="1:22" x14ac:dyDescent="0.3">
      <c r="A368" s="16"/>
      <c r="B368" s="16"/>
      <c r="C368" s="16"/>
      <c r="D368" s="16"/>
      <c r="E368" s="16"/>
      <c r="F368" s="16"/>
      <c r="G368" s="16"/>
      <c r="H368" s="16"/>
      <c r="I368" s="17">
        <f>SUM(I7:I367)</f>
        <v>1194518.8799999999</v>
      </c>
      <c r="J368" s="17">
        <f>SUM(J7:J367)</f>
        <v>924898.26000000024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8"/>
    </row>
  </sheetData>
  <autoFilter ref="A6:X319"/>
  <sortState ref="A7:Z338">
    <sortCondition ref="B7:B338"/>
  </sortState>
  <mergeCells count="9">
    <mergeCell ref="K1:U1"/>
    <mergeCell ref="C2:L2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7"/>
  <sheetViews>
    <sheetView zoomScale="82" zoomScaleNormal="82" workbookViewId="0">
      <pane ySplit="5" topLeftCell="A221" activePane="bottomLeft" state="frozen"/>
      <selection pane="bottomLeft" activeCell="C2" sqref="C2"/>
    </sheetView>
  </sheetViews>
  <sheetFormatPr defaultColWidth="9.109375" defaultRowHeight="14.4" x14ac:dyDescent="0.3"/>
  <cols>
    <col min="1" max="1" width="6.88671875" style="66" customWidth="1"/>
    <col min="2" max="2" width="40.5546875" style="66" customWidth="1"/>
    <col min="3" max="3" width="11.44140625" style="65" customWidth="1"/>
    <col min="4" max="8" width="9.109375" style="19"/>
    <col min="9" max="9" width="14.109375" style="19" bestFit="1" customWidth="1"/>
    <col min="10" max="10" width="11.109375" style="19" bestFit="1" customWidth="1"/>
    <col min="11" max="16" width="9.109375" style="19"/>
    <col min="17" max="17" width="11.5546875" style="19" customWidth="1"/>
    <col min="18" max="18" width="19.5546875" style="19" customWidth="1"/>
    <col min="19" max="19" width="9.109375" style="19"/>
    <col min="20" max="20" width="10.6640625" style="19" bestFit="1" customWidth="1"/>
    <col min="21" max="21" width="29.109375" style="19" customWidth="1"/>
    <col min="22" max="16384" width="9.109375" style="19"/>
  </cols>
  <sheetData>
    <row r="1" spans="1:21" x14ac:dyDescent="0.3">
      <c r="K1" s="19" t="s">
        <v>68</v>
      </c>
    </row>
    <row r="2" spans="1:21" ht="15" thickBot="1" x14ac:dyDescent="0.35">
      <c r="A2" s="98"/>
      <c r="B2" s="98"/>
      <c r="C2" s="97" t="s">
        <v>1527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4" t="s">
        <v>17</v>
      </c>
      <c r="U3" s="279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80"/>
      <c r="U4" s="281"/>
    </row>
    <row r="5" spans="1:21" ht="66.599999999999994" thickBot="1" x14ac:dyDescent="0.35">
      <c r="A5" s="283"/>
      <c r="B5" s="285"/>
      <c r="C5" s="95" t="s">
        <v>16</v>
      </c>
      <c r="D5" s="12" t="s">
        <v>15</v>
      </c>
      <c r="E5" s="12" t="s">
        <v>14</v>
      </c>
      <c r="F5" s="12" t="s">
        <v>13</v>
      </c>
      <c r="G5" s="12" t="s">
        <v>12</v>
      </c>
      <c r="H5" s="292"/>
      <c r="I5" s="12" t="s">
        <v>11</v>
      </c>
      <c r="J5" s="12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94" t="s">
        <v>1</v>
      </c>
      <c r="U5" s="93" t="s">
        <v>0</v>
      </c>
    </row>
    <row r="6" spans="1:21" ht="15" thickBot="1" x14ac:dyDescent="0.35">
      <c r="A6" s="92">
        <v>1</v>
      </c>
      <c r="B6" s="91">
        <v>2</v>
      </c>
      <c r="C6" s="13">
        <v>3</v>
      </c>
      <c r="D6" s="90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89">
        <v>19</v>
      </c>
      <c r="U6" s="88">
        <v>20</v>
      </c>
    </row>
    <row r="7" spans="1:21" x14ac:dyDescent="0.3">
      <c r="A7" s="33">
        <v>1</v>
      </c>
      <c r="B7" s="32" t="s">
        <v>723</v>
      </c>
      <c r="C7" s="77">
        <v>1</v>
      </c>
      <c r="D7" s="77">
        <v>4</v>
      </c>
      <c r="E7" s="77"/>
      <c r="F7" s="77"/>
      <c r="G7" s="77"/>
      <c r="H7" s="77">
        <v>1960</v>
      </c>
      <c r="I7" s="77">
        <v>169.1</v>
      </c>
      <c r="J7" s="77">
        <v>169.1</v>
      </c>
      <c r="K7" s="77">
        <v>40</v>
      </c>
      <c r="L7" s="77">
        <v>166</v>
      </c>
      <c r="M7" s="77"/>
      <c r="N7" s="77"/>
      <c r="O7" s="77"/>
      <c r="P7" s="33"/>
      <c r="Q7" s="33" t="s">
        <v>702</v>
      </c>
      <c r="R7" s="77" t="s">
        <v>97</v>
      </c>
      <c r="S7" s="77"/>
      <c r="T7" s="77"/>
      <c r="U7" s="87"/>
    </row>
    <row r="8" spans="1:21" x14ac:dyDescent="0.3">
      <c r="A8" s="2">
        <v>2</v>
      </c>
      <c r="B8" s="80" t="s">
        <v>722</v>
      </c>
      <c r="C8" s="69">
        <v>2</v>
      </c>
      <c r="D8" s="69">
        <v>12</v>
      </c>
      <c r="E8" s="69"/>
      <c r="F8" s="69">
        <v>2</v>
      </c>
      <c r="G8" s="69">
        <v>0</v>
      </c>
      <c r="H8" s="69">
        <v>1951</v>
      </c>
      <c r="I8" s="69">
        <v>562.69000000000005</v>
      </c>
      <c r="J8" s="69">
        <v>562.69000000000005</v>
      </c>
      <c r="K8" s="69">
        <v>836.14</v>
      </c>
      <c r="L8" s="69">
        <v>0</v>
      </c>
      <c r="M8" s="69"/>
      <c r="N8" s="69">
        <v>0</v>
      </c>
      <c r="O8" s="69">
        <v>0</v>
      </c>
      <c r="P8" s="69"/>
      <c r="Q8" s="69" t="s">
        <v>25</v>
      </c>
      <c r="R8" s="69" t="s">
        <v>26</v>
      </c>
      <c r="S8" s="69" t="s">
        <v>25</v>
      </c>
      <c r="T8" s="5"/>
      <c r="U8" s="5"/>
    </row>
    <row r="9" spans="1:21" x14ac:dyDescent="0.3">
      <c r="A9" s="33">
        <v>3</v>
      </c>
      <c r="B9" s="80" t="s">
        <v>721</v>
      </c>
      <c r="C9" s="69">
        <v>2</v>
      </c>
      <c r="D9" s="69">
        <v>8</v>
      </c>
      <c r="E9" s="69"/>
      <c r="F9" s="69">
        <v>2</v>
      </c>
      <c r="G9" s="69">
        <v>0</v>
      </c>
      <c r="H9" s="69">
        <v>1951</v>
      </c>
      <c r="I9" s="69">
        <v>450.41</v>
      </c>
      <c r="J9" s="69">
        <v>450.41</v>
      </c>
      <c r="K9" s="69">
        <v>383.62</v>
      </c>
      <c r="L9" s="69">
        <v>0</v>
      </c>
      <c r="M9" s="69"/>
      <c r="N9" s="69">
        <v>0</v>
      </c>
      <c r="O9" s="69">
        <v>0</v>
      </c>
      <c r="P9" s="69"/>
      <c r="Q9" s="69" t="s">
        <v>25</v>
      </c>
      <c r="R9" s="69" t="s">
        <v>26</v>
      </c>
      <c r="S9" s="69" t="s">
        <v>25</v>
      </c>
      <c r="T9" s="5"/>
      <c r="U9" s="5"/>
    </row>
    <row r="10" spans="1:21" x14ac:dyDescent="0.3">
      <c r="A10" s="2">
        <v>4</v>
      </c>
      <c r="B10" s="80" t="s">
        <v>720</v>
      </c>
      <c r="C10" s="69">
        <v>2</v>
      </c>
      <c r="D10" s="69">
        <v>13</v>
      </c>
      <c r="E10" s="69"/>
      <c r="F10" s="69">
        <v>2</v>
      </c>
      <c r="G10" s="69">
        <v>0</v>
      </c>
      <c r="H10" s="69">
        <v>1956</v>
      </c>
      <c r="I10" s="69">
        <v>553.75</v>
      </c>
      <c r="J10" s="69">
        <v>553.75</v>
      </c>
      <c r="K10" s="69">
        <v>1186.22</v>
      </c>
      <c r="L10" s="69">
        <v>0</v>
      </c>
      <c r="M10" s="69"/>
      <c r="N10" s="69">
        <v>0</v>
      </c>
      <c r="O10" s="69">
        <v>0</v>
      </c>
      <c r="P10" s="69"/>
      <c r="Q10" s="69" t="s">
        <v>25</v>
      </c>
      <c r="R10" s="69" t="s">
        <v>26</v>
      </c>
      <c r="S10" s="69" t="s">
        <v>25</v>
      </c>
      <c r="T10" s="5"/>
      <c r="U10" s="5"/>
    </row>
    <row r="11" spans="1:21" x14ac:dyDescent="0.3">
      <c r="A11" s="33">
        <v>5</v>
      </c>
      <c r="B11" s="80" t="s">
        <v>719</v>
      </c>
      <c r="C11" s="69">
        <v>2</v>
      </c>
      <c r="D11" s="69">
        <v>8</v>
      </c>
      <c r="E11" s="69"/>
      <c r="F11" s="69">
        <v>2</v>
      </c>
      <c r="G11" s="69">
        <v>0</v>
      </c>
      <c r="H11" s="69">
        <v>1955</v>
      </c>
      <c r="I11" s="69">
        <v>397.8</v>
      </c>
      <c r="J11" s="69">
        <v>397.8</v>
      </c>
      <c r="K11" s="69">
        <v>743.03</v>
      </c>
      <c r="L11" s="69">
        <v>0</v>
      </c>
      <c r="M11" s="69"/>
      <c r="N11" s="69">
        <v>0</v>
      </c>
      <c r="O11" s="69">
        <v>0</v>
      </c>
      <c r="P11" s="69"/>
      <c r="Q11" s="69" t="s">
        <v>25</v>
      </c>
      <c r="R11" s="69" t="s">
        <v>26</v>
      </c>
      <c r="S11" s="69" t="s">
        <v>25</v>
      </c>
      <c r="T11" s="5"/>
      <c r="U11" s="5"/>
    </row>
    <row r="12" spans="1:21" x14ac:dyDescent="0.3">
      <c r="A12" s="2">
        <v>6</v>
      </c>
      <c r="B12" s="80" t="s">
        <v>718</v>
      </c>
      <c r="C12" s="69">
        <v>2</v>
      </c>
      <c r="D12" s="69">
        <v>8</v>
      </c>
      <c r="E12" s="69"/>
      <c r="F12" s="69">
        <v>1</v>
      </c>
      <c r="G12" s="69">
        <v>0</v>
      </c>
      <c r="H12" s="69">
        <v>1955</v>
      </c>
      <c r="I12" s="69">
        <v>399.6</v>
      </c>
      <c r="J12" s="69">
        <v>399.6</v>
      </c>
      <c r="K12" s="69">
        <v>713.46</v>
      </c>
      <c r="L12" s="69">
        <v>0</v>
      </c>
      <c r="M12" s="69"/>
      <c r="N12" s="69">
        <v>0</v>
      </c>
      <c r="O12" s="69">
        <v>0</v>
      </c>
      <c r="P12" s="69"/>
      <c r="Q12" s="69" t="s">
        <v>25</v>
      </c>
      <c r="R12" s="69" t="s">
        <v>26</v>
      </c>
      <c r="S12" s="69" t="s">
        <v>25</v>
      </c>
      <c r="T12" s="5"/>
      <c r="U12" s="5"/>
    </row>
    <row r="13" spans="1:21" x14ac:dyDescent="0.3">
      <c r="A13" s="33">
        <v>7</v>
      </c>
      <c r="B13" s="80" t="s">
        <v>717</v>
      </c>
      <c r="C13" s="69">
        <v>5</v>
      </c>
      <c r="D13" s="69">
        <v>60</v>
      </c>
      <c r="E13" s="69"/>
      <c r="F13" s="69">
        <v>4</v>
      </c>
      <c r="G13" s="69">
        <v>0</v>
      </c>
      <c r="H13" s="69">
        <v>1978</v>
      </c>
      <c r="I13" s="69">
        <v>2732.68</v>
      </c>
      <c r="J13" s="69">
        <v>2732.68</v>
      </c>
      <c r="K13" s="69">
        <v>1261.44</v>
      </c>
      <c r="L13" s="69">
        <v>719.26</v>
      </c>
      <c r="M13" s="69"/>
      <c r="N13" s="69">
        <v>503.48200000000003</v>
      </c>
      <c r="O13" s="69">
        <v>140</v>
      </c>
      <c r="P13" s="69"/>
      <c r="Q13" s="69" t="s">
        <v>59</v>
      </c>
      <c r="R13" s="69" t="s">
        <v>53</v>
      </c>
      <c r="S13" s="69" t="s">
        <v>25</v>
      </c>
      <c r="T13" s="5"/>
      <c r="U13" s="5"/>
    </row>
    <row r="14" spans="1:21" x14ac:dyDescent="0.3">
      <c r="A14" s="2">
        <v>8</v>
      </c>
      <c r="B14" s="80" t="s">
        <v>716</v>
      </c>
      <c r="C14" s="69">
        <v>2</v>
      </c>
      <c r="D14" s="69">
        <v>8</v>
      </c>
      <c r="E14" s="69"/>
      <c r="F14" s="69">
        <v>1</v>
      </c>
      <c r="G14" s="69">
        <v>0</v>
      </c>
      <c r="H14" s="69">
        <v>1955</v>
      </c>
      <c r="I14" s="69">
        <v>396.3</v>
      </c>
      <c r="J14" s="69">
        <v>396.3</v>
      </c>
      <c r="K14" s="69">
        <v>895.31999999999994</v>
      </c>
      <c r="L14" s="69">
        <v>0</v>
      </c>
      <c r="M14" s="69"/>
      <c r="N14" s="69">
        <v>0</v>
      </c>
      <c r="O14" s="69">
        <v>0</v>
      </c>
      <c r="P14" s="69"/>
      <c r="Q14" s="69" t="s">
        <v>25</v>
      </c>
      <c r="R14" s="69" t="s">
        <v>26</v>
      </c>
      <c r="S14" s="69" t="s">
        <v>25</v>
      </c>
      <c r="T14" s="5"/>
      <c r="U14" s="5"/>
    </row>
    <row r="15" spans="1:21" x14ac:dyDescent="0.3">
      <c r="A15" s="33">
        <v>9</v>
      </c>
      <c r="B15" s="80" t="s">
        <v>715</v>
      </c>
      <c r="C15" s="69">
        <v>2</v>
      </c>
      <c r="D15" s="69">
        <v>9</v>
      </c>
      <c r="E15" s="69"/>
      <c r="F15" s="69">
        <v>2</v>
      </c>
      <c r="G15" s="69">
        <v>0</v>
      </c>
      <c r="H15" s="69">
        <v>1951</v>
      </c>
      <c r="I15" s="69">
        <v>459.06</v>
      </c>
      <c r="J15" s="69">
        <v>459.06</v>
      </c>
      <c r="K15" s="69">
        <v>890.01</v>
      </c>
      <c r="L15" s="69">
        <v>0</v>
      </c>
      <c r="M15" s="69"/>
      <c r="N15" s="69">
        <v>0</v>
      </c>
      <c r="O15" s="69">
        <v>0</v>
      </c>
      <c r="P15" s="69"/>
      <c r="Q15" s="69" t="s">
        <v>25</v>
      </c>
      <c r="R15" s="69" t="s">
        <v>26</v>
      </c>
      <c r="S15" s="69" t="s">
        <v>25</v>
      </c>
      <c r="T15" s="5"/>
      <c r="U15" s="5"/>
    </row>
    <row r="16" spans="1:21" x14ac:dyDescent="0.3">
      <c r="A16" s="2">
        <v>10</v>
      </c>
      <c r="B16" s="80" t="s">
        <v>714</v>
      </c>
      <c r="C16" s="69">
        <v>2</v>
      </c>
      <c r="D16" s="69">
        <v>9</v>
      </c>
      <c r="E16" s="69"/>
      <c r="F16" s="69">
        <v>2</v>
      </c>
      <c r="G16" s="69">
        <v>0</v>
      </c>
      <c r="H16" s="69">
        <v>1951</v>
      </c>
      <c r="I16" s="69">
        <v>457</v>
      </c>
      <c r="J16" s="69">
        <v>457</v>
      </c>
      <c r="K16" s="69">
        <v>826.55</v>
      </c>
      <c r="L16" s="69">
        <v>0</v>
      </c>
      <c r="M16" s="69"/>
      <c r="N16" s="69">
        <v>0</v>
      </c>
      <c r="O16" s="69">
        <v>0</v>
      </c>
      <c r="P16" s="69"/>
      <c r="Q16" s="69" t="s">
        <v>25</v>
      </c>
      <c r="R16" s="69" t="s">
        <v>26</v>
      </c>
      <c r="S16" s="69" t="s">
        <v>25</v>
      </c>
      <c r="T16" s="5"/>
      <c r="U16" s="5"/>
    </row>
    <row r="17" spans="1:21" x14ac:dyDescent="0.3">
      <c r="A17" s="33">
        <v>11</v>
      </c>
      <c r="B17" s="80" t="s">
        <v>713</v>
      </c>
      <c r="C17" s="69">
        <v>2</v>
      </c>
      <c r="D17" s="69">
        <v>4</v>
      </c>
      <c r="E17" s="69"/>
      <c r="F17" s="69">
        <v>1</v>
      </c>
      <c r="G17" s="69">
        <v>0</v>
      </c>
      <c r="H17" s="69">
        <v>1951</v>
      </c>
      <c r="I17" s="69">
        <v>245.5</v>
      </c>
      <c r="J17" s="69">
        <v>245.5</v>
      </c>
      <c r="K17" s="69">
        <v>288.77</v>
      </c>
      <c r="L17" s="69">
        <v>0</v>
      </c>
      <c r="M17" s="69"/>
      <c r="N17" s="69">
        <v>0</v>
      </c>
      <c r="O17" s="69">
        <v>0</v>
      </c>
      <c r="P17" s="69"/>
      <c r="Q17" s="69" t="s">
        <v>25</v>
      </c>
      <c r="R17" s="69" t="s">
        <v>26</v>
      </c>
      <c r="S17" s="69" t="s">
        <v>25</v>
      </c>
      <c r="T17" s="5"/>
      <c r="U17" s="5"/>
    </row>
    <row r="18" spans="1:21" x14ac:dyDescent="0.3">
      <c r="A18" s="2">
        <v>12</v>
      </c>
      <c r="B18" s="80" t="s">
        <v>712</v>
      </c>
      <c r="C18" s="69">
        <v>5</v>
      </c>
      <c r="D18" s="69">
        <v>60</v>
      </c>
      <c r="E18" s="69"/>
      <c r="F18" s="69">
        <v>4</v>
      </c>
      <c r="G18" s="69">
        <v>0</v>
      </c>
      <c r="H18" s="69">
        <v>1972</v>
      </c>
      <c r="I18" s="69">
        <v>2703.65</v>
      </c>
      <c r="J18" s="69">
        <v>2703.65</v>
      </c>
      <c r="K18" s="69">
        <v>1603.4</v>
      </c>
      <c r="L18" s="69">
        <v>703.54</v>
      </c>
      <c r="M18" s="69"/>
      <c r="N18" s="69">
        <v>492.47800000000001</v>
      </c>
      <c r="O18" s="69">
        <v>140</v>
      </c>
      <c r="P18" s="69"/>
      <c r="Q18" s="69" t="s">
        <v>59</v>
      </c>
      <c r="R18" s="69" t="s">
        <v>53</v>
      </c>
      <c r="S18" s="69" t="s">
        <v>25</v>
      </c>
      <c r="T18" s="5"/>
      <c r="U18" s="5"/>
    </row>
    <row r="19" spans="1:21" x14ac:dyDescent="0.3">
      <c r="A19" s="33">
        <v>13</v>
      </c>
      <c r="B19" s="80" t="s">
        <v>711</v>
      </c>
      <c r="C19" s="69">
        <v>2</v>
      </c>
      <c r="D19" s="69">
        <v>10</v>
      </c>
      <c r="E19" s="69"/>
      <c r="F19" s="69">
        <v>2</v>
      </c>
      <c r="G19" s="69">
        <v>0</v>
      </c>
      <c r="H19" s="69">
        <v>1952</v>
      </c>
      <c r="I19" s="69">
        <v>453.94</v>
      </c>
      <c r="J19" s="69">
        <v>453.94</v>
      </c>
      <c r="K19" s="69">
        <v>621.31999999999994</v>
      </c>
      <c r="L19" s="69">
        <v>0</v>
      </c>
      <c r="M19" s="69"/>
      <c r="N19" s="69">
        <v>0</v>
      </c>
      <c r="O19" s="69">
        <v>0</v>
      </c>
      <c r="P19" s="69"/>
      <c r="Q19" s="69" t="s">
        <v>25</v>
      </c>
      <c r="R19" s="69" t="s">
        <v>26</v>
      </c>
      <c r="S19" s="69" t="s">
        <v>25</v>
      </c>
      <c r="T19" s="5" t="s">
        <v>135</v>
      </c>
      <c r="U19" s="5" t="s">
        <v>136</v>
      </c>
    </row>
    <row r="20" spans="1:21" x14ac:dyDescent="0.3">
      <c r="A20" s="2">
        <v>14</v>
      </c>
      <c r="B20" s="80" t="s">
        <v>710</v>
      </c>
      <c r="C20" s="69">
        <v>5</v>
      </c>
      <c r="D20" s="69">
        <v>56</v>
      </c>
      <c r="E20" s="69"/>
      <c r="F20" s="69">
        <v>4</v>
      </c>
      <c r="G20" s="69">
        <v>0</v>
      </c>
      <c r="H20" s="69">
        <v>1972</v>
      </c>
      <c r="I20" s="69">
        <v>3580.91</v>
      </c>
      <c r="J20" s="69">
        <v>3580.91</v>
      </c>
      <c r="K20" s="69">
        <v>1940.5</v>
      </c>
      <c r="L20" s="69">
        <v>979.4</v>
      </c>
      <c r="M20" s="69"/>
      <c r="N20" s="69">
        <v>685.58</v>
      </c>
      <c r="O20" s="69">
        <v>128</v>
      </c>
      <c r="P20" s="69"/>
      <c r="Q20" s="69" t="s">
        <v>25</v>
      </c>
      <c r="R20" s="69" t="s">
        <v>53</v>
      </c>
      <c r="S20" s="69" t="s">
        <v>25</v>
      </c>
      <c r="T20" s="5"/>
      <c r="U20" s="5"/>
    </row>
    <row r="21" spans="1:21" ht="26.4" x14ac:dyDescent="0.3">
      <c r="A21" s="33">
        <v>15</v>
      </c>
      <c r="B21" s="80" t="s">
        <v>709</v>
      </c>
      <c r="C21" s="69">
        <v>3</v>
      </c>
      <c r="D21" s="69">
        <v>24</v>
      </c>
      <c r="E21" s="69"/>
      <c r="F21" s="69">
        <v>4</v>
      </c>
      <c r="G21" s="69">
        <v>0</v>
      </c>
      <c r="H21" s="69">
        <v>1992</v>
      </c>
      <c r="I21" s="69">
        <v>1426.56</v>
      </c>
      <c r="J21" s="69">
        <v>1426.56</v>
      </c>
      <c r="K21" s="69">
        <v>1440.94</v>
      </c>
      <c r="L21" s="69">
        <v>350</v>
      </c>
      <c r="M21" s="69"/>
      <c r="N21" s="69">
        <v>240</v>
      </c>
      <c r="O21" s="69">
        <v>98</v>
      </c>
      <c r="P21" s="69"/>
      <c r="Q21" s="69" t="s">
        <v>25</v>
      </c>
      <c r="R21" s="69" t="s">
        <v>53</v>
      </c>
      <c r="S21" s="69" t="s">
        <v>25</v>
      </c>
      <c r="T21" s="5" t="s">
        <v>135</v>
      </c>
      <c r="U21" s="1" t="s">
        <v>708</v>
      </c>
    </row>
    <row r="22" spans="1:21" x14ac:dyDescent="0.3">
      <c r="A22" s="2">
        <v>16</v>
      </c>
      <c r="B22" s="80" t="s">
        <v>707</v>
      </c>
      <c r="C22" s="69">
        <v>3</v>
      </c>
      <c r="D22" s="69">
        <v>48</v>
      </c>
      <c r="E22" s="69"/>
      <c r="F22" s="69">
        <v>8</v>
      </c>
      <c r="G22" s="69">
        <v>0</v>
      </c>
      <c r="H22" s="69">
        <v>1992</v>
      </c>
      <c r="I22" s="69">
        <v>2981.61</v>
      </c>
      <c r="J22" s="69">
        <v>2981.61</v>
      </c>
      <c r="K22" s="69">
        <v>2583.65</v>
      </c>
      <c r="L22" s="69">
        <v>703.54</v>
      </c>
      <c r="M22" s="69"/>
      <c r="N22" s="69">
        <v>480.7</v>
      </c>
      <c r="O22" s="69">
        <v>195</v>
      </c>
      <c r="P22" s="69"/>
      <c r="Q22" s="69" t="s">
        <v>25</v>
      </c>
      <c r="R22" s="69" t="s">
        <v>53</v>
      </c>
      <c r="S22" s="69" t="s">
        <v>25</v>
      </c>
      <c r="T22" s="5"/>
      <c r="U22" s="5"/>
    </row>
    <row r="23" spans="1:21" ht="26.4" x14ac:dyDescent="0.3">
      <c r="A23" s="33">
        <v>17</v>
      </c>
      <c r="B23" s="80" t="s">
        <v>706</v>
      </c>
      <c r="C23" s="69">
        <v>3</v>
      </c>
      <c r="D23" s="69">
        <v>48</v>
      </c>
      <c r="E23" s="69"/>
      <c r="F23" s="69">
        <v>8</v>
      </c>
      <c r="G23" s="69">
        <v>0</v>
      </c>
      <c r="H23" s="69">
        <v>1990</v>
      </c>
      <c r="I23" s="69">
        <v>3115.77</v>
      </c>
      <c r="J23" s="69">
        <v>3115.77</v>
      </c>
      <c r="K23" s="69">
        <v>2720.62</v>
      </c>
      <c r="L23" s="69">
        <v>703.54</v>
      </c>
      <c r="M23" s="69"/>
      <c r="N23" s="69">
        <v>480.7</v>
      </c>
      <c r="O23" s="69">
        <v>195</v>
      </c>
      <c r="P23" s="69"/>
      <c r="Q23" s="69" t="s">
        <v>25</v>
      </c>
      <c r="R23" s="69" t="s">
        <v>53</v>
      </c>
      <c r="S23" s="69" t="s">
        <v>25</v>
      </c>
      <c r="T23" s="5" t="s">
        <v>135</v>
      </c>
      <c r="U23" s="1" t="s">
        <v>705</v>
      </c>
    </row>
    <row r="24" spans="1:21" x14ac:dyDescent="0.3">
      <c r="A24" s="2">
        <v>18</v>
      </c>
      <c r="B24" s="25" t="s">
        <v>704</v>
      </c>
      <c r="C24" s="45">
        <v>1</v>
      </c>
      <c r="D24" s="45">
        <v>5</v>
      </c>
      <c r="E24" s="72"/>
      <c r="F24" s="45"/>
      <c r="G24" s="72"/>
      <c r="H24" s="75">
        <v>1960</v>
      </c>
      <c r="I24" s="45">
        <v>150.5</v>
      </c>
      <c r="J24" s="74">
        <v>150.5</v>
      </c>
      <c r="K24" s="73">
        <v>43</v>
      </c>
      <c r="L24" s="45">
        <v>238</v>
      </c>
      <c r="M24" s="68"/>
      <c r="N24" s="72"/>
      <c r="O24" s="72"/>
      <c r="P24" s="71"/>
      <c r="Q24" s="1" t="s">
        <v>702</v>
      </c>
      <c r="R24" s="5" t="s">
        <v>97</v>
      </c>
      <c r="S24" s="68"/>
      <c r="T24" s="5"/>
      <c r="U24" s="16"/>
    </row>
    <row r="25" spans="1:21" x14ac:dyDescent="0.3">
      <c r="A25" s="33">
        <v>19</v>
      </c>
      <c r="B25" s="25" t="s">
        <v>703</v>
      </c>
      <c r="C25" s="45">
        <v>1</v>
      </c>
      <c r="D25" s="45">
        <v>3</v>
      </c>
      <c r="E25" s="72"/>
      <c r="F25" s="45"/>
      <c r="G25" s="72"/>
      <c r="H25" s="75">
        <v>1960</v>
      </c>
      <c r="I25" s="45">
        <v>102.7</v>
      </c>
      <c r="J25" s="74">
        <v>102.7</v>
      </c>
      <c r="K25" s="73">
        <v>40</v>
      </c>
      <c r="L25" s="45">
        <v>173</v>
      </c>
      <c r="M25" s="68"/>
      <c r="N25" s="72"/>
      <c r="O25" s="72"/>
      <c r="P25" s="71"/>
      <c r="Q25" s="1" t="s">
        <v>702</v>
      </c>
      <c r="R25" s="5" t="s">
        <v>97</v>
      </c>
      <c r="S25" s="68"/>
      <c r="T25" s="5"/>
      <c r="U25" s="16"/>
    </row>
    <row r="26" spans="1:21" x14ac:dyDescent="0.3">
      <c r="A26" s="2">
        <v>20</v>
      </c>
      <c r="B26" s="80" t="s">
        <v>701</v>
      </c>
      <c r="C26" s="69">
        <v>5</v>
      </c>
      <c r="D26" s="69">
        <v>24</v>
      </c>
      <c r="E26" s="69"/>
      <c r="F26" s="69">
        <v>2</v>
      </c>
      <c r="G26" s="69">
        <v>0</v>
      </c>
      <c r="H26" s="69">
        <v>1978</v>
      </c>
      <c r="I26" s="69">
        <v>2072.0700000000002</v>
      </c>
      <c r="J26" s="69">
        <v>2072.0700000000002</v>
      </c>
      <c r="K26" s="69">
        <v>1244.5700000000002</v>
      </c>
      <c r="L26" s="69">
        <v>973.48</v>
      </c>
      <c r="M26" s="69"/>
      <c r="N26" s="69">
        <v>681.43600000000004</v>
      </c>
      <c r="O26" s="69">
        <v>57</v>
      </c>
      <c r="P26" s="69"/>
      <c r="Q26" s="69" t="s">
        <v>25</v>
      </c>
      <c r="R26" s="69" t="s">
        <v>53</v>
      </c>
      <c r="S26" s="69" t="s">
        <v>25</v>
      </c>
      <c r="T26" s="5"/>
      <c r="U26" s="5"/>
    </row>
    <row r="27" spans="1:21" x14ac:dyDescent="0.3">
      <c r="A27" s="33">
        <v>21</v>
      </c>
      <c r="B27" s="80" t="s">
        <v>700</v>
      </c>
      <c r="C27" s="69">
        <v>5</v>
      </c>
      <c r="D27" s="69">
        <v>57</v>
      </c>
      <c r="E27" s="69"/>
      <c r="F27" s="69">
        <v>4</v>
      </c>
      <c r="G27" s="69">
        <v>0</v>
      </c>
      <c r="H27" s="69">
        <v>1973</v>
      </c>
      <c r="I27" s="69">
        <v>4208.5200000000004</v>
      </c>
      <c r="J27" s="69">
        <v>4208.5200000000004</v>
      </c>
      <c r="K27" s="69">
        <v>4403.95</v>
      </c>
      <c r="L27" s="69">
        <v>574.54999999999995</v>
      </c>
      <c r="M27" s="69"/>
      <c r="N27" s="69">
        <v>574.54999999999995</v>
      </c>
      <c r="O27" s="69">
        <v>119</v>
      </c>
      <c r="P27" s="69"/>
      <c r="Q27" s="69" t="s">
        <v>25</v>
      </c>
      <c r="R27" s="69" t="s">
        <v>53</v>
      </c>
      <c r="S27" s="69" t="s">
        <v>25</v>
      </c>
      <c r="T27" s="5"/>
      <c r="U27" s="5"/>
    </row>
    <row r="28" spans="1:21" x14ac:dyDescent="0.3">
      <c r="A28" s="2">
        <v>22</v>
      </c>
      <c r="B28" s="80" t="s">
        <v>699</v>
      </c>
      <c r="C28" s="69">
        <v>2</v>
      </c>
      <c r="D28" s="69">
        <v>8</v>
      </c>
      <c r="E28" s="69"/>
      <c r="F28" s="69">
        <v>1</v>
      </c>
      <c r="G28" s="69">
        <v>0</v>
      </c>
      <c r="H28" s="69">
        <v>1962</v>
      </c>
      <c r="I28" s="69">
        <v>306.39999999999998</v>
      </c>
      <c r="J28" s="69">
        <v>306.39999999999998</v>
      </c>
      <c r="K28" s="69">
        <v>540</v>
      </c>
      <c r="L28" s="69">
        <v>0</v>
      </c>
      <c r="M28" s="69"/>
      <c r="N28" s="69">
        <v>0</v>
      </c>
      <c r="O28" s="69">
        <v>0</v>
      </c>
      <c r="P28" s="69"/>
      <c r="Q28" s="69" t="s">
        <v>25</v>
      </c>
      <c r="R28" s="69" t="s">
        <v>26</v>
      </c>
      <c r="S28" s="69" t="s">
        <v>25</v>
      </c>
      <c r="T28" s="5" t="s">
        <v>135</v>
      </c>
      <c r="U28" s="5" t="s">
        <v>136</v>
      </c>
    </row>
    <row r="29" spans="1:21" x14ac:dyDescent="0.3">
      <c r="A29" s="33">
        <v>23</v>
      </c>
      <c r="B29" s="80" t="s">
        <v>698</v>
      </c>
      <c r="C29" s="69">
        <v>2</v>
      </c>
      <c r="D29" s="69">
        <v>8</v>
      </c>
      <c r="E29" s="69"/>
      <c r="F29" s="69">
        <v>1</v>
      </c>
      <c r="G29" s="69">
        <v>0</v>
      </c>
      <c r="H29" s="69">
        <v>1960</v>
      </c>
      <c r="I29" s="69">
        <v>309.5</v>
      </c>
      <c r="J29" s="69">
        <v>309.5</v>
      </c>
      <c r="K29" s="69">
        <v>0</v>
      </c>
      <c r="L29" s="69">
        <v>0</v>
      </c>
      <c r="M29" s="69"/>
      <c r="N29" s="69">
        <v>0</v>
      </c>
      <c r="O29" s="69">
        <v>0</v>
      </c>
      <c r="P29" s="69"/>
      <c r="Q29" s="69" t="s">
        <v>25</v>
      </c>
      <c r="R29" s="69" t="s">
        <v>26</v>
      </c>
      <c r="S29" s="69" t="s">
        <v>25</v>
      </c>
      <c r="T29" s="5"/>
      <c r="U29" s="5"/>
    </row>
    <row r="30" spans="1:21" x14ac:dyDescent="0.3">
      <c r="A30" s="2">
        <v>24</v>
      </c>
      <c r="B30" s="80" t="s">
        <v>697</v>
      </c>
      <c r="C30" s="69">
        <v>2</v>
      </c>
      <c r="D30" s="69">
        <v>8</v>
      </c>
      <c r="E30" s="69"/>
      <c r="F30" s="69">
        <v>1</v>
      </c>
      <c r="G30" s="69">
        <v>0</v>
      </c>
      <c r="H30" s="69">
        <v>1962</v>
      </c>
      <c r="I30" s="69">
        <v>305.7</v>
      </c>
      <c r="J30" s="69">
        <v>305.7</v>
      </c>
      <c r="K30" s="69">
        <v>514.64</v>
      </c>
      <c r="L30" s="69">
        <v>0</v>
      </c>
      <c r="M30" s="69"/>
      <c r="N30" s="69">
        <v>0</v>
      </c>
      <c r="O30" s="69">
        <v>0</v>
      </c>
      <c r="P30" s="69"/>
      <c r="Q30" s="69" t="s">
        <v>25</v>
      </c>
      <c r="R30" s="69" t="s">
        <v>26</v>
      </c>
      <c r="S30" s="69" t="s">
        <v>25</v>
      </c>
      <c r="T30" s="5" t="s">
        <v>135</v>
      </c>
      <c r="U30" s="5" t="s">
        <v>136</v>
      </c>
    </row>
    <row r="31" spans="1:21" x14ac:dyDescent="0.3">
      <c r="A31" s="33">
        <v>25</v>
      </c>
      <c r="B31" s="80" t="s">
        <v>696</v>
      </c>
      <c r="C31" s="69">
        <v>2</v>
      </c>
      <c r="D31" s="69">
        <v>16</v>
      </c>
      <c r="E31" s="69"/>
      <c r="F31" s="69">
        <v>2</v>
      </c>
      <c r="G31" s="69">
        <v>0</v>
      </c>
      <c r="H31" s="69">
        <v>1959</v>
      </c>
      <c r="I31" s="69">
        <v>555.70000000000005</v>
      </c>
      <c r="J31" s="69">
        <v>555.70000000000005</v>
      </c>
      <c r="K31" s="69">
        <v>114.84</v>
      </c>
      <c r="L31" s="69">
        <v>0</v>
      </c>
      <c r="M31" s="69"/>
      <c r="N31" s="69">
        <v>0</v>
      </c>
      <c r="O31" s="69">
        <v>0</v>
      </c>
      <c r="P31" s="69"/>
      <c r="Q31" s="69" t="s">
        <v>25</v>
      </c>
      <c r="R31" s="69" t="s">
        <v>26</v>
      </c>
      <c r="S31" s="69" t="s">
        <v>25</v>
      </c>
      <c r="T31" s="5"/>
      <c r="U31" s="5"/>
    </row>
    <row r="32" spans="1:21" x14ac:dyDescent="0.3">
      <c r="A32" s="2">
        <v>26</v>
      </c>
      <c r="B32" s="80" t="s">
        <v>695</v>
      </c>
      <c r="C32" s="69">
        <v>2</v>
      </c>
      <c r="D32" s="69">
        <v>8</v>
      </c>
      <c r="E32" s="69"/>
      <c r="F32" s="69">
        <v>1</v>
      </c>
      <c r="G32" s="69">
        <v>0</v>
      </c>
      <c r="H32" s="69">
        <v>1968</v>
      </c>
      <c r="I32" s="69">
        <v>290.3</v>
      </c>
      <c r="J32" s="69">
        <v>290.3</v>
      </c>
      <c r="K32" s="69">
        <v>434.29</v>
      </c>
      <c r="L32" s="69">
        <v>0</v>
      </c>
      <c r="M32" s="69"/>
      <c r="N32" s="69">
        <v>0</v>
      </c>
      <c r="O32" s="69">
        <v>0</v>
      </c>
      <c r="P32" s="69"/>
      <c r="Q32" s="69" t="s">
        <v>25</v>
      </c>
      <c r="R32" s="69" t="s">
        <v>26</v>
      </c>
      <c r="S32" s="69" t="s">
        <v>25</v>
      </c>
      <c r="T32" s="5"/>
      <c r="U32" s="5"/>
    </row>
    <row r="33" spans="1:21" x14ac:dyDescent="0.3">
      <c r="A33" s="33">
        <v>27</v>
      </c>
      <c r="B33" s="80" t="s">
        <v>694</v>
      </c>
      <c r="C33" s="69">
        <v>2</v>
      </c>
      <c r="D33" s="69">
        <v>8</v>
      </c>
      <c r="E33" s="69"/>
      <c r="F33" s="69">
        <v>1</v>
      </c>
      <c r="G33" s="69">
        <v>0</v>
      </c>
      <c r="H33" s="69">
        <v>1973</v>
      </c>
      <c r="I33" s="69">
        <v>269.10000000000002</v>
      </c>
      <c r="J33" s="69">
        <v>269.10000000000002</v>
      </c>
      <c r="K33" s="69">
        <v>720.41</v>
      </c>
      <c r="L33" s="69">
        <v>0</v>
      </c>
      <c r="M33" s="69"/>
      <c r="N33" s="69">
        <v>0</v>
      </c>
      <c r="O33" s="69">
        <v>0</v>
      </c>
      <c r="P33" s="69"/>
      <c r="Q33" s="69" t="s">
        <v>25</v>
      </c>
      <c r="R33" s="69" t="s">
        <v>26</v>
      </c>
      <c r="S33" s="69" t="s">
        <v>25</v>
      </c>
      <c r="T33" s="5"/>
      <c r="U33" s="5"/>
    </row>
    <row r="34" spans="1:21" x14ac:dyDescent="0.3">
      <c r="A34" s="2">
        <v>28</v>
      </c>
      <c r="B34" s="80" t="s">
        <v>693</v>
      </c>
      <c r="C34" s="69">
        <v>2</v>
      </c>
      <c r="D34" s="69">
        <v>17</v>
      </c>
      <c r="E34" s="69"/>
      <c r="F34" s="69">
        <v>2</v>
      </c>
      <c r="G34" s="69">
        <v>0</v>
      </c>
      <c r="H34" s="69">
        <v>1958</v>
      </c>
      <c r="I34" s="69">
        <v>571.4</v>
      </c>
      <c r="J34" s="69">
        <v>571.4</v>
      </c>
      <c r="K34" s="69">
        <v>369.31</v>
      </c>
      <c r="L34" s="69">
        <v>0</v>
      </c>
      <c r="M34" s="69"/>
      <c r="N34" s="69">
        <v>0</v>
      </c>
      <c r="O34" s="69">
        <v>0</v>
      </c>
      <c r="P34" s="69"/>
      <c r="Q34" s="69" t="s">
        <v>25</v>
      </c>
      <c r="R34" s="69" t="s">
        <v>26</v>
      </c>
      <c r="S34" s="69" t="s">
        <v>25</v>
      </c>
      <c r="T34" s="5"/>
      <c r="U34" s="5"/>
    </row>
    <row r="35" spans="1:21" x14ac:dyDescent="0.3">
      <c r="A35" s="33">
        <v>29</v>
      </c>
      <c r="B35" s="80" t="s">
        <v>692</v>
      </c>
      <c r="C35" s="69">
        <v>2</v>
      </c>
      <c r="D35" s="69">
        <v>8</v>
      </c>
      <c r="E35" s="69"/>
      <c r="F35" s="69">
        <v>2</v>
      </c>
      <c r="G35" s="69">
        <v>0</v>
      </c>
      <c r="H35" s="69">
        <v>1994</v>
      </c>
      <c r="I35" s="69">
        <v>475.7</v>
      </c>
      <c r="J35" s="69">
        <v>475.7</v>
      </c>
      <c r="K35" s="69">
        <v>772.99</v>
      </c>
      <c r="L35" s="69">
        <v>0</v>
      </c>
      <c r="M35" s="69"/>
      <c r="N35" s="69">
        <v>0</v>
      </c>
      <c r="O35" s="69">
        <v>0</v>
      </c>
      <c r="P35" s="69"/>
      <c r="Q35" s="69" t="s">
        <v>25</v>
      </c>
      <c r="R35" s="69" t="s">
        <v>26</v>
      </c>
      <c r="S35" s="69" t="s">
        <v>25</v>
      </c>
      <c r="T35" s="5"/>
      <c r="U35" s="5"/>
    </row>
    <row r="36" spans="1:21" x14ac:dyDescent="0.3">
      <c r="A36" s="2">
        <v>30</v>
      </c>
      <c r="B36" s="80" t="s">
        <v>691</v>
      </c>
      <c r="C36" s="69">
        <v>2</v>
      </c>
      <c r="D36" s="69">
        <v>16</v>
      </c>
      <c r="E36" s="69"/>
      <c r="F36" s="69">
        <v>2</v>
      </c>
      <c r="G36" s="69">
        <v>0</v>
      </c>
      <c r="H36" s="69">
        <v>1999</v>
      </c>
      <c r="I36" s="69">
        <v>914.8</v>
      </c>
      <c r="J36" s="69">
        <v>914.8</v>
      </c>
      <c r="K36" s="69">
        <v>790.75</v>
      </c>
      <c r="L36" s="69">
        <v>0</v>
      </c>
      <c r="M36" s="69"/>
      <c r="N36" s="69">
        <v>0</v>
      </c>
      <c r="O36" s="69">
        <v>0</v>
      </c>
      <c r="P36" s="69"/>
      <c r="Q36" s="69" t="s">
        <v>25</v>
      </c>
      <c r="R36" s="69" t="s">
        <v>26</v>
      </c>
      <c r="S36" s="69" t="s">
        <v>25</v>
      </c>
      <c r="T36" s="5"/>
      <c r="U36" s="5"/>
    </row>
    <row r="37" spans="1:21" x14ac:dyDescent="0.3">
      <c r="A37" s="33">
        <v>31</v>
      </c>
      <c r="B37" s="80" t="s">
        <v>690</v>
      </c>
      <c r="C37" s="69">
        <v>2</v>
      </c>
      <c r="D37" s="69">
        <v>8</v>
      </c>
      <c r="E37" s="69"/>
      <c r="F37" s="69">
        <v>2</v>
      </c>
      <c r="G37" s="69">
        <v>0</v>
      </c>
      <c r="H37" s="69">
        <v>1992</v>
      </c>
      <c r="I37" s="69">
        <v>470.6</v>
      </c>
      <c r="J37" s="69">
        <v>470.6</v>
      </c>
      <c r="K37" s="69">
        <v>693.77</v>
      </c>
      <c r="L37" s="69">
        <v>0</v>
      </c>
      <c r="M37" s="69"/>
      <c r="N37" s="69">
        <v>0</v>
      </c>
      <c r="O37" s="69">
        <v>0</v>
      </c>
      <c r="P37" s="69"/>
      <c r="Q37" s="69" t="s">
        <v>25</v>
      </c>
      <c r="R37" s="69" t="s">
        <v>26</v>
      </c>
      <c r="S37" s="69" t="s">
        <v>25</v>
      </c>
      <c r="T37" s="5"/>
      <c r="U37" s="5"/>
    </row>
    <row r="38" spans="1:21" x14ac:dyDescent="0.3">
      <c r="A38" s="2">
        <v>32</v>
      </c>
      <c r="B38" s="80" t="s">
        <v>689</v>
      </c>
      <c r="C38" s="69">
        <v>2</v>
      </c>
      <c r="D38" s="69">
        <v>12</v>
      </c>
      <c r="E38" s="69"/>
      <c r="F38" s="69">
        <v>2</v>
      </c>
      <c r="G38" s="69">
        <v>0</v>
      </c>
      <c r="H38" s="69">
        <v>1952</v>
      </c>
      <c r="I38" s="69">
        <v>553.98</v>
      </c>
      <c r="J38" s="69">
        <v>553.98</v>
      </c>
      <c r="K38" s="69">
        <v>1123.9099999999999</v>
      </c>
      <c r="L38" s="69">
        <v>0</v>
      </c>
      <c r="M38" s="69"/>
      <c r="N38" s="69">
        <v>0</v>
      </c>
      <c r="O38" s="69">
        <v>0</v>
      </c>
      <c r="P38" s="69"/>
      <c r="Q38" s="69" t="s">
        <v>25</v>
      </c>
      <c r="R38" s="69" t="s">
        <v>26</v>
      </c>
      <c r="S38" s="69" t="s">
        <v>25</v>
      </c>
      <c r="T38" s="5"/>
      <c r="U38" s="5"/>
    </row>
    <row r="39" spans="1:21" x14ac:dyDescent="0.3">
      <c r="A39" s="33">
        <v>33</v>
      </c>
      <c r="B39" s="80" t="s">
        <v>688</v>
      </c>
      <c r="C39" s="69">
        <v>2</v>
      </c>
      <c r="D39" s="69">
        <v>8</v>
      </c>
      <c r="E39" s="69"/>
      <c r="F39" s="69">
        <v>2</v>
      </c>
      <c r="G39" s="69">
        <v>0</v>
      </c>
      <c r="H39" s="69">
        <v>1952</v>
      </c>
      <c r="I39" s="69">
        <v>500.4</v>
      </c>
      <c r="J39" s="69">
        <v>500.4</v>
      </c>
      <c r="K39" s="69">
        <v>766.48</v>
      </c>
      <c r="L39" s="69">
        <v>0</v>
      </c>
      <c r="M39" s="69"/>
      <c r="N39" s="69">
        <v>0</v>
      </c>
      <c r="O39" s="69">
        <v>0</v>
      </c>
      <c r="P39" s="69"/>
      <c r="Q39" s="69" t="s">
        <v>25</v>
      </c>
      <c r="R39" s="69" t="s">
        <v>26</v>
      </c>
      <c r="S39" s="69" t="s">
        <v>25</v>
      </c>
      <c r="T39" s="5"/>
      <c r="U39" s="5"/>
    </row>
    <row r="40" spans="1:21" x14ac:dyDescent="0.3">
      <c r="A40" s="2">
        <v>34</v>
      </c>
      <c r="B40" s="80" t="s">
        <v>687</v>
      </c>
      <c r="C40" s="69">
        <v>2</v>
      </c>
      <c r="D40" s="69">
        <v>8</v>
      </c>
      <c r="E40" s="69"/>
      <c r="F40" s="69">
        <v>2</v>
      </c>
      <c r="G40" s="69">
        <v>0</v>
      </c>
      <c r="H40" s="69">
        <v>1951</v>
      </c>
      <c r="I40" s="69">
        <v>453.4</v>
      </c>
      <c r="J40" s="69">
        <v>453.4</v>
      </c>
      <c r="K40" s="69">
        <v>497.05999999999995</v>
      </c>
      <c r="L40" s="69">
        <v>0</v>
      </c>
      <c r="M40" s="69"/>
      <c r="N40" s="69">
        <v>0</v>
      </c>
      <c r="O40" s="69">
        <v>0</v>
      </c>
      <c r="P40" s="69"/>
      <c r="Q40" s="69" t="s">
        <v>25</v>
      </c>
      <c r="R40" s="69" t="s">
        <v>26</v>
      </c>
      <c r="S40" s="69" t="s">
        <v>25</v>
      </c>
      <c r="T40" s="5"/>
      <c r="U40" s="5"/>
    </row>
    <row r="41" spans="1:21" x14ac:dyDescent="0.3">
      <c r="A41" s="33">
        <v>35</v>
      </c>
      <c r="B41" s="80" t="s">
        <v>686</v>
      </c>
      <c r="C41" s="69">
        <v>2</v>
      </c>
      <c r="D41" s="69">
        <v>12</v>
      </c>
      <c r="E41" s="69"/>
      <c r="F41" s="69">
        <v>2</v>
      </c>
      <c r="G41" s="69">
        <v>0</v>
      </c>
      <c r="H41" s="69">
        <v>1952</v>
      </c>
      <c r="I41" s="69">
        <v>571.5</v>
      </c>
      <c r="J41" s="69">
        <v>571.5</v>
      </c>
      <c r="K41" s="69">
        <v>867.86</v>
      </c>
      <c r="L41" s="69">
        <v>0</v>
      </c>
      <c r="M41" s="69"/>
      <c r="N41" s="69">
        <v>0</v>
      </c>
      <c r="O41" s="69">
        <v>0</v>
      </c>
      <c r="P41" s="69"/>
      <c r="Q41" s="69" t="s">
        <v>25</v>
      </c>
      <c r="R41" s="69" t="s">
        <v>26</v>
      </c>
      <c r="S41" s="69" t="s">
        <v>25</v>
      </c>
      <c r="T41" s="5" t="s">
        <v>135</v>
      </c>
      <c r="U41" s="5" t="s">
        <v>136</v>
      </c>
    </row>
    <row r="42" spans="1:21" x14ac:dyDescent="0.3">
      <c r="A42" s="2">
        <v>36</v>
      </c>
      <c r="B42" s="80" t="s">
        <v>685</v>
      </c>
      <c r="C42" s="69">
        <v>2</v>
      </c>
      <c r="D42" s="69">
        <v>8</v>
      </c>
      <c r="E42" s="69"/>
      <c r="F42" s="69">
        <v>2</v>
      </c>
      <c r="G42" s="69">
        <v>0</v>
      </c>
      <c r="H42" s="69">
        <v>1951</v>
      </c>
      <c r="I42" s="69">
        <v>456.77</v>
      </c>
      <c r="J42" s="69">
        <v>456.77</v>
      </c>
      <c r="K42" s="69">
        <v>768.87</v>
      </c>
      <c r="L42" s="69">
        <v>0</v>
      </c>
      <c r="M42" s="69"/>
      <c r="N42" s="69">
        <v>0</v>
      </c>
      <c r="O42" s="69">
        <v>0</v>
      </c>
      <c r="P42" s="69"/>
      <c r="Q42" s="69" t="s">
        <v>25</v>
      </c>
      <c r="R42" s="69" t="s">
        <v>26</v>
      </c>
      <c r="S42" s="69" t="s">
        <v>25</v>
      </c>
      <c r="T42" s="5"/>
      <c r="U42" s="5"/>
    </row>
    <row r="43" spans="1:21" x14ac:dyDescent="0.3">
      <c r="A43" s="33">
        <v>37</v>
      </c>
      <c r="B43" s="80" t="s">
        <v>684</v>
      </c>
      <c r="C43" s="69">
        <v>2</v>
      </c>
      <c r="D43" s="69">
        <v>12</v>
      </c>
      <c r="E43" s="69"/>
      <c r="F43" s="69">
        <v>2</v>
      </c>
      <c r="G43" s="69">
        <v>0</v>
      </c>
      <c r="H43" s="69">
        <v>1952</v>
      </c>
      <c r="I43" s="69">
        <v>574.79</v>
      </c>
      <c r="J43" s="69">
        <v>574.79</v>
      </c>
      <c r="K43" s="69">
        <v>944.51</v>
      </c>
      <c r="L43" s="69">
        <v>0</v>
      </c>
      <c r="M43" s="69"/>
      <c r="N43" s="69">
        <v>0</v>
      </c>
      <c r="O43" s="69">
        <v>0</v>
      </c>
      <c r="P43" s="69"/>
      <c r="Q43" s="69" t="s">
        <v>25</v>
      </c>
      <c r="R43" s="69" t="s">
        <v>26</v>
      </c>
      <c r="S43" s="69" t="s">
        <v>25</v>
      </c>
      <c r="T43" s="5"/>
      <c r="U43" s="5"/>
    </row>
    <row r="44" spans="1:21" x14ac:dyDescent="0.3">
      <c r="A44" s="2">
        <v>38</v>
      </c>
      <c r="B44" s="80" t="s">
        <v>683</v>
      </c>
      <c r="C44" s="69">
        <v>2</v>
      </c>
      <c r="D44" s="69">
        <v>4</v>
      </c>
      <c r="E44" s="69"/>
      <c r="F44" s="69">
        <v>1</v>
      </c>
      <c r="G44" s="69">
        <v>0</v>
      </c>
      <c r="H44" s="69">
        <v>1951</v>
      </c>
      <c r="I44" s="69">
        <v>248.05</v>
      </c>
      <c r="J44" s="69">
        <v>248.05</v>
      </c>
      <c r="K44" s="69">
        <v>349.97</v>
      </c>
      <c r="L44" s="69">
        <v>0</v>
      </c>
      <c r="M44" s="69"/>
      <c r="N44" s="69">
        <v>0</v>
      </c>
      <c r="O44" s="69">
        <v>0</v>
      </c>
      <c r="P44" s="69"/>
      <c r="Q44" s="69" t="s">
        <v>25</v>
      </c>
      <c r="R44" s="69" t="s">
        <v>26</v>
      </c>
      <c r="S44" s="69" t="s">
        <v>25</v>
      </c>
      <c r="T44" s="5"/>
      <c r="U44" s="5"/>
    </row>
    <row r="45" spans="1:21" x14ac:dyDescent="0.3">
      <c r="A45" s="33">
        <v>39</v>
      </c>
      <c r="B45" s="80" t="s">
        <v>682</v>
      </c>
      <c r="C45" s="69">
        <v>2</v>
      </c>
      <c r="D45" s="69">
        <v>8</v>
      </c>
      <c r="E45" s="69"/>
      <c r="F45" s="69">
        <v>2</v>
      </c>
      <c r="G45" s="69">
        <v>0</v>
      </c>
      <c r="H45" s="69">
        <v>1953</v>
      </c>
      <c r="I45" s="69">
        <v>477.6</v>
      </c>
      <c r="J45" s="69">
        <v>477.6</v>
      </c>
      <c r="K45" s="69">
        <v>850.51</v>
      </c>
      <c r="L45" s="69">
        <v>0</v>
      </c>
      <c r="M45" s="69"/>
      <c r="N45" s="69">
        <v>0</v>
      </c>
      <c r="O45" s="69">
        <v>0</v>
      </c>
      <c r="P45" s="69"/>
      <c r="Q45" s="69" t="s">
        <v>25</v>
      </c>
      <c r="R45" s="69" t="s">
        <v>26</v>
      </c>
      <c r="S45" s="69" t="s">
        <v>25</v>
      </c>
      <c r="T45" s="5"/>
      <c r="U45" s="5"/>
    </row>
    <row r="46" spans="1:21" x14ac:dyDescent="0.3">
      <c r="A46" s="2">
        <v>40</v>
      </c>
      <c r="B46" s="80" t="s">
        <v>681</v>
      </c>
      <c r="C46" s="69">
        <v>2</v>
      </c>
      <c r="D46" s="69">
        <v>12</v>
      </c>
      <c r="E46" s="69"/>
      <c r="F46" s="69">
        <v>2</v>
      </c>
      <c r="G46" s="69">
        <v>0</v>
      </c>
      <c r="H46" s="69">
        <v>1952</v>
      </c>
      <c r="I46" s="69">
        <v>559.57000000000005</v>
      </c>
      <c r="J46" s="69">
        <v>559.57000000000005</v>
      </c>
      <c r="K46" s="69">
        <v>823.66</v>
      </c>
      <c r="L46" s="69">
        <v>0</v>
      </c>
      <c r="M46" s="69"/>
      <c r="N46" s="69">
        <v>0</v>
      </c>
      <c r="O46" s="69">
        <v>0</v>
      </c>
      <c r="P46" s="69"/>
      <c r="Q46" s="69" t="s">
        <v>25</v>
      </c>
      <c r="R46" s="69" t="s">
        <v>26</v>
      </c>
      <c r="S46" s="69" t="s">
        <v>25</v>
      </c>
      <c r="T46" s="5"/>
      <c r="U46" s="5"/>
    </row>
    <row r="47" spans="1:21" x14ac:dyDescent="0.3">
      <c r="A47" s="33">
        <v>41</v>
      </c>
      <c r="B47" s="80" t="s">
        <v>680</v>
      </c>
      <c r="C47" s="69">
        <v>2</v>
      </c>
      <c r="D47" s="69">
        <v>5</v>
      </c>
      <c r="E47" s="69"/>
      <c r="F47" s="69">
        <v>1</v>
      </c>
      <c r="G47" s="69">
        <v>0</v>
      </c>
      <c r="H47" s="69">
        <v>1951</v>
      </c>
      <c r="I47" s="69">
        <v>241.38</v>
      </c>
      <c r="J47" s="69">
        <v>241.38</v>
      </c>
      <c r="K47" s="69">
        <v>292.07</v>
      </c>
      <c r="L47" s="69">
        <v>0</v>
      </c>
      <c r="M47" s="69"/>
      <c r="N47" s="69">
        <v>0</v>
      </c>
      <c r="O47" s="69">
        <v>0</v>
      </c>
      <c r="P47" s="69"/>
      <c r="Q47" s="69" t="s">
        <v>25</v>
      </c>
      <c r="R47" s="69" t="s">
        <v>26</v>
      </c>
      <c r="S47" s="69" t="s">
        <v>25</v>
      </c>
      <c r="T47" s="5"/>
      <c r="U47" s="5"/>
    </row>
    <row r="48" spans="1:21" x14ac:dyDescent="0.3">
      <c r="A48" s="2">
        <v>42</v>
      </c>
      <c r="B48" s="80" t="s">
        <v>679</v>
      </c>
      <c r="C48" s="69">
        <v>2</v>
      </c>
      <c r="D48" s="69">
        <v>8</v>
      </c>
      <c r="E48" s="69"/>
      <c r="F48" s="69">
        <v>2</v>
      </c>
      <c r="G48" s="69">
        <v>0</v>
      </c>
      <c r="H48" s="69">
        <v>1951</v>
      </c>
      <c r="I48" s="69">
        <v>454.41</v>
      </c>
      <c r="J48" s="69">
        <v>454.41</v>
      </c>
      <c r="K48" s="69">
        <v>726.77</v>
      </c>
      <c r="L48" s="69">
        <v>0</v>
      </c>
      <c r="M48" s="69"/>
      <c r="N48" s="69">
        <v>0</v>
      </c>
      <c r="O48" s="69">
        <v>0</v>
      </c>
      <c r="P48" s="69"/>
      <c r="Q48" s="69" t="s">
        <v>25</v>
      </c>
      <c r="R48" s="69" t="s">
        <v>26</v>
      </c>
      <c r="S48" s="69" t="s">
        <v>25</v>
      </c>
      <c r="T48" s="5"/>
      <c r="U48" s="5"/>
    </row>
    <row r="49" spans="1:21" x14ac:dyDescent="0.3">
      <c r="A49" s="33">
        <v>43</v>
      </c>
      <c r="B49" s="27" t="s">
        <v>678</v>
      </c>
      <c r="C49" s="7">
        <v>5</v>
      </c>
      <c r="D49" s="7">
        <v>80</v>
      </c>
      <c r="E49" s="7" t="s">
        <v>118</v>
      </c>
      <c r="F49" s="7">
        <v>4</v>
      </c>
      <c r="G49" s="7" t="s">
        <v>118</v>
      </c>
      <c r="H49" s="7">
        <v>1969</v>
      </c>
      <c r="I49" s="7">
        <v>3935.5</v>
      </c>
      <c r="J49" s="7">
        <v>2910.01</v>
      </c>
      <c r="K49" s="5"/>
      <c r="L49" s="7">
        <v>1661</v>
      </c>
      <c r="M49" s="7"/>
      <c r="N49" s="7">
        <v>943</v>
      </c>
      <c r="O49" s="7"/>
      <c r="P49" s="7"/>
      <c r="Q49" s="7" t="s">
        <v>115</v>
      </c>
      <c r="R49" s="7" t="s">
        <v>366</v>
      </c>
      <c r="S49" s="7"/>
      <c r="T49" s="7"/>
      <c r="U49" s="5"/>
    </row>
    <row r="50" spans="1:21" x14ac:dyDescent="0.3">
      <c r="A50" s="2">
        <v>44</v>
      </c>
      <c r="B50" s="80" t="s">
        <v>677</v>
      </c>
      <c r="C50" s="69">
        <v>5</v>
      </c>
      <c r="D50" s="69">
        <v>60</v>
      </c>
      <c r="E50" s="69"/>
      <c r="F50" s="69">
        <v>3</v>
      </c>
      <c r="G50" s="69">
        <v>0</v>
      </c>
      <c r="H50" s="69">
        <v>1965</v>
      </c>
      <c r="I50" s="69">
        <v>2579.35</v>
      </c>
      <c r="J50" s="69">
        <v>2579.35</v>
      </c>
      <c r="K50" s="69">
        <v>1361.52</v>
      </c>
      <c r="L50" s="69">
        <v>654.78</v>
      </c>
      <c r="M50" s="69"/>
      <c r="N50" s="69">
        <v>654.78</v>
      </c>
      <c r="O50" s="69">
        <v>105</v>
      </c>
      <c r="P50" s="69"/>
      <c r="Q50" s="69" t="s">
        <v>59</v>
      </c>
      <c r="R50" s="69" t="s">
        <v>53</v>
      </c>
      <c r="S50" s="69" t="s">
        <v>25</v>
      </c>
      <c r="T50" s="5"/>
      <c r="U50" s="5"/>
    </row>
    <row r="51" spans="1:21" x14ac:dyDescent="0.3">
      <c r="A51" s="33">
        <v>45</v>
      </c>
      <c r="B51" s="80" t="s">
        <v>676</v>
      </c>
      <c r="C51" s="69">
        <v>5</v>
      </c>
      <c r="D51" s="69">
        <v>60</v>
      </c>
      <c r="E51" s="69"/>
      <c r="F51" s="69">
        <v>4</v>
      </c>
      <c r="G51" s="69">
        <v>0</v>
      </c>
      <c r="H51" s="69">
        <v>1967</v>
      </c>
      <c r="I51" s="69">
        <v>2719.79</v>
      </c>
      <c r="J51" s="69">
        <v>2719.79</v>
      </c>
      <c r="K51" s="69">
        <v>1479.4</v>
      </c>
      <c r="L51" s="69">
        <v>715.44</v>
      </c>
      <c r="M51" s="69"/>
      <c r="N51" s="69">
        <v>715.44</v>
      </c>
      <c r="O51" s="69">
        <v>140</v>
      </c>
      <c r="P51" s="69"/>
      <c r="Q51" s="69" t="s">
        <v>59</v>
      </c>
      <c r="R51" s="69" t="s">
        <v>53</v>
      </c>
      <c r="S51" s="69" t="s">
        <v>25</v>
      </c>
      <c r="T51" s="5"/>
      <c r="U51" s="5"/>
    </row>
    <row r="52" spans="1:21" x14ac:dyDescent="0.3">
      <c r="A52" s="2">
        <v>46</v>
      </c>
      <c r="B52" s="80" t="s">
        <v>675</v>
      </c>
      <c r="C52" s="69">
        <v>2</v>
      </c>
      <c r="D52" s="69">
        <v>14</v>
      </c>
      <c r="E52" s="69"/>
      <c r="F52" s="69">
        <v>2</v>
      </c>
      <c r="G52" s="69">
        <v>0</v>
      </c>
      <c r="H52" s="69">
        <v>1994</v>
      </c>
      <c r="I52" s="69">
        <v>967.04</v>
      </c>
      <c r="J52" s="69">
        <v>967.04</v>
      </c>
      <c r="K52" s="69">
        <v>1139.8000000000002</v>
      </c>
      <c r="L52" s="69">
        <v>0</v>
      </c>
      <c r="M52" s="69"/>
      <c r="N52" s="69">
        <v>0</v>
      </c>
      <c r="O52" s="69">
        <v>0</v>
      </c>
      <c r="P52" s="69"/>
      <c r="Q52" s="69" t="s">
        <v>25</v>
      </c>
      <c r="R52" s="69" t="s">
        <v>53</v>
      </c>
      <c r="S52" s="69" t="s">
        <v>25</v>
      </c>
      <c r="T52" s="5"/>
      <c r="U52" s="5"/>
    </row>
    <row r="53" spans="1:21" x14ac:dyDescent="0.3">
      <c r="A53" s="33">
        <v>47</v>
      </c>
      <c r="B53" s="80" t="s">
        <v>674</v>
      </c>
      <c r="C53" s="69">
        <v>5</v>
      </c>
      <c r="D53" s="69">
        <v>60</v>
      </c>
      <c r="E53" s="69"/>
      <c r="F53" s="69">
        <v>3</v>
      </c>
      <c r="G53" s="69">
        <v>0</v>
      </c>
      <c r="H53" s="69">
        <v>1967</v>
      </c>
      <c r="I53" s="69">
        <v>2585.88</v>
      </c>
      <c r="J53" s="69">
        <v>2585.88</v>
      </c>
      <c r="K53" s="69">
        <v>1561.9499999999998</v>
      </c>
      <c r="L53" s="69">
        <v>665.08</v>
      </c>
      <c r="M53" s="69"/>
      <c r="N53" s="69">
        <v>465.55599999999998</v>
      </c>
      <c r="O53" s="69">
        <v>105</v>
      </c>
      <c r="P53" s="69"/>
      <c r="Q53" s="69" t="s">
        <v>59</v>
      </c>
      <c r="R53" s="69" t="s">
        <v>53</v>
      </c>
      <c r="S53" s="69" t="s">
        <v>25</v>
      </c>
      <c r="T53" s="5" t="s">
        <v>135</v>
      </c>
      <c r="U53" s="5" t="s">
        <v>673</v>
      </c>
    </row>
    <row r="54" spans="1:21" x14ac:dyDescent="0.3">
      <c r="A54" s="2">
        <v>48</v>
      </c>
      <c r="B54" s="80" t="s">
        <v>672</v>
      </c>
      <c r="C54" s="69">
        <v>2</v>
      </c>
      <c r="D54" s="69">
        <v>16</v>
      </c>
      <c r="E54" s="69"/>
      <c r="F54" s="69">
        <v>2</v>
      </c>
      <c r="G54" s="69">
        <v>0</v>
      </c>
      <c r="H54" s="69">
        <v>1958</v>
      </c>
      <c r="I54" s="69">
        <v>581.71</v>
      </c>
      <c r="J54" s="69">
        <v>581.71</v>
      </c>
      <c r="K54" s="69">
        <v>931.54</v>
      </c>
      <c r="L54" s="69">
        <v>0</v>
      </c>
      <c r="M54" s="69"/>
      <c r="N54" s="69">
        <v>0</v>
      </c>
      <c r="O54" s="69">
        <v>0</v>
      </c>
      <c r="P54" s="69"/>
      <c r="Q54" s="69" t="s">
        <v>25</v>
      </c>
      <c r="R54" s="69" t="s">
        <v>26</v>
      </c>
      <c r="S54" s="69" t="s">
        <v>25</v>
      </c>
      <c r="T54" s="5"/>
      <c r="U54" s="5"/>
    </row>
    <row r="55" spans="1:21" x14ac:dyDescent="0.3">
      <c r="A55" s="33">
        <v>49</v>
      </c>
      <c r="B55" s="80" t="s">
        <v>671</v>
      </c>
      <c r="C55" s="69">
        <v>2</v>
      </c>
      <c r="D55" s="69">
        <v>8</v>
      </c>
      <c r="E55" s="69"/>
      <c r="F55" s="69">
        <v>1</v>
      </c>
      <c r="G55" s="69">
        <v>0</v>
      </c>
      <c r="H55" s="69">
        <v>1954</v>
      </c>
      <c r="I55" s="69">
        <v>365.3</v>
      </c>
      <c r="J55" s="69">
        <v>365.3</v>
      </c>
      <c r="K55" s="69">
        <v>655.06999999999994</v>
      </c>
      <c r="L55" s="69">
        <v>0</v>
      </c>
      <c r="M55" s="69"/>
      <c r="N55" s="69">
        <v>0</v>
      </c>
      <c r="O55" s="69">
        <v>0</v>
      </c>
      <c r="P55" s="69"/>
      <c r="Q55" s="69" t="s">
        <v>25</v>
      </c>
      <c r="R55" s="69" t="s">
        <v>26</v>
      </c>
      <c r="S55" s="69" t="s">
        <v>25</v>
      </c>
      <c r="T55" s="5"/>
      <c r="U55" s="5"/>
    </row>
    <row r="56" spans="1:21" x14ac:dyDescent="0.3">
      <c r="A56" s="2">
        <v>50</v>
      </c>
      <c r="B56" s="80" t="s">
        <v>670</v>
      </c>
      <c r="C56" s="69">
        <v>2</v>
      </c>
      <c r="D56" s="69">
        <v>8</v>
      </c>
      <c r="E56" s="69"/>
      <c r="F56" s="69">
        <v>1</v>
      </c>
      <c r="G56" s="69">
        <v>0</v>
      </c>
      <c r="H56" s="69">
        <v>1953</v>
      </c>
      <c r="I56" s="69">
        <v>404.12</v>
      </c>
      <c r="J56" s="69">
        <v>404.12</v>
      </c>
      <c r="K56" s="69">
        <v>605.11</v>
      </c>
      <c r="L56" s="69">
        <v>0</v>
      </c>
      <c r="M56" s="69"/>
      <c r="N56" s="69">
        <v>0</v>
      </c>
      <c r="O56" s="69">
        <v>0</v>
      </c>
      <c r="P56" s="69"/>
      <c r="Q56" s="69" t="s">
        <v>25</v>
      </c>
      <c r="R56" s="69" t="s">
        <v>26</v>
      </c>
      <c r="S56" s="69" t="s">
        <v>25</v>
      </c>
      <c r="T56" s="5"/>
      <c r="U56" s="5"/>
    </row>
    <row r="57" spans="1:21" x14ac:dyDescent="0.3">
      <c r="A57" s="33">
        <v>51</v>
      </c>
      <c r="B57" s="80" t="s">
        <v>669</v>
      </c>
      <c r="C57" s="69">
        <v>2</v>
      </c>
      <c r="D57" s="69">
        <v>8</v>
      </c>
      <c r="E57" s="69"/>
      <c r="F57" s="69">
        <v>1</v>
      </c>
      <c r="G57" s="69">
        <v>0</v>
      </c>
      <c r="H57" s="69">
        <v>1953</v>
      </c>
      <c r="I57" s="69">
        <v>311.89999999999998</v>
      </c>
      <c r="J57" s="69">
        <v>311.89999999999998</v>
      </c>
      <c r="K57" s="69">
        <v>434.5</v>
      </c>
      <c r="L57" s="69">
        <v>0</v>
      </c>
      <c r="M57" s="69"/>
      <c r="N57" s="69">
        <v>0</v>
      </c>
      <c r="O57" s="69">
        <v>0</v>
      </c>
      <c r="P57" s="69"/>
      <c r="Q57" s="69" t="s">
        <v>25</v>
      </c>
      <c r="R57" s="69" t="s">
        <v>26</v>
      </c>
      <c r="S57" s="69" t="s">
        <v>25</v>
      </c>
      <c r="T57" s="5"/>
      <c r="U57" s="5"/>
    </row>
    <row r="58" spans="1:21" x14ac:dyDescent="0.3">
      <c r="A58" s="2">
        <v>52</v>
      </c>
      <c r="B58" s="80" t="s">
        <v>668</v>
      </c>
      <c r="C58" s="69">
        <v>2</v>
      </c>
      <c r="D58" s="69">
        <v>8</v>
      </c>
      <c r="E58" s="69"/>
      <c r="F58" s="69">
        <v>1</v>
      </c>
      <c r="G58" s="69">
        <v>0</v>
      </c>
      <c r="H58" s="69">
        <v>1962</v>
      </c>
      <c r="I58" s="69">
        <v>309.2</v>
      </c>
      <c r="J58" s="69">
        <v>309.2</v>
      </c>
      <c r="K58" s="69">
        <v>553.28</v>
      </c>
      <c r="L58" s="69">
        <v>0</v>
      </c>
      <c r="M58" s="69"/>
      <c r="N58" s="69">
        <v>0</v>
      </c>
      <c r="O58" s="69">
        <v>0</v>
      </c>
      <c r="P58" s="69"/>
      <c r="Q58" s="69" t="s">
        <v>25</v>
      </c>
      <c r="R58" s="69" t="s">
        <v>26</v>
      </c>
      <c r="S58" s="69" t="s">
        <v>25</v>
      </c>
      <c r="T58" s="5" t="s">
        <v>135</v>
      </c>
      <c r="U58" s="5" t="s">
        <v>136</v>
      </c>
    </row>
    <row r="59" spans="1:21" x14ac:dyDescent="0.3">
      <c r="A59" s="33">
        <v>53</v>
      </c>
      <c r="B59" s="80" t="s">
        <v>667</v>
      </c>
      <c r="C59" s="69">
        <v>2</v>
      </c>
      <c r="D59" s="69">
        <v>8</v>
      </c>
      <c r="E59" s="69"/>
      <c r="F59" s="69">
        <v>1</v>
      </c>
      <c r="G59" s="69">
        <v>0</v>
      </c>
      <c r="H59" s="69">
        <v>1962</v>
      </c>
      <c r="I59" s="69">
        <v>310.7</v>
      </c>
      <c r="J59" s="69">
        <v>310.7</v>
      </c>
      <c r="K59" s="69">
        <v>552.16</v>
      </c>
      <c r="L59" s="69">
        <v>0</v>
      </c>
      <c r="M59" s="69"/>
      <c r="N59" s="69">
        <v>0</v>
      </c>
      <c r="O59" s="69">
        <v>0</v>
      </c>
      <c r="P59" s="69"/>
      <c r="Q59" s="69" t="s">
        <v>25</v>
      </c>
      <c r="R59" s="69" t="s">
        <v>26</v>
      </c>
      <c r="S59" s="69" t="s">
        <v>25</v>
      </c>
      <c r="T59" s="5" t="s">
        <v>135</v>
      </c>
      <c r="U59" s="5" t="s">
        <v>136</v>
      </c>
    </row>
    <row r="60" spans="1:21" x14ac:dyDescent="0.3">
      <c r="A60" s="2">
        <v>54</v>
      </c>
      <c r="B60" s="80" t="s">
        <v>666</v>
      </c>
      <c r="C60" s="69">
        <v>2</v>
      </c>
      <c r="D60" s="69">
        <v>6</v>
      </c>
      <c r="E60" s="69"/>
      <c r="F60" s="69">
        <v>1</v>
      </c>
      <c r="G60" s="69">
        <v>0</v>
      </c>
      <c r="H60" s="69">
        <v>1962</v>
      </c>
      <c r="I60" s="69">
        <v>305.3</v>
      </c>
      <c r="J60" s="69">
        <v>305.3</v>
      </c>
      <c r="K60" s="69">
        <v>558.45000000000005</v>
      </c>
      <c r="L60" s="69">
        <v>0</v>
      </c>
      <c r="M60" s="69"/>
      <c r="N60" s="69">
        <v>0</v>
      </c>
      <c r="O60" s="69">
        <v>0</v>
      </c>
      <c r="P60" s="69"/>
      <c r="Q60" s="69" t="s">
        <v>25</v>
      </c>
      <c r="R60" s="69" t="s">
        <v>26</v>
      </c>
      <c r="S60" s="69" t="s">
        <v>25</v>
      </c>
      <c r="T60" s="5" t="s">
        <v>135</v>
      </c>
      <c r="U60" s="5" t="s">
        <v>136</v>
      </c>
    </row>
    <row r="61" spans="1:21" ht="26.4" x14ac:dyDescent="0.3">
      <c r="A61" s="33">
        <v>55</v>
      </c>
      <c r="B61" s="80" t="s">
        <v>665</v>
      </c>
      <c r="C61" s="69">
        <v>3</v>
      </c>
      <c r="D61" s="69">
        <v>36</v>
      </c>
      <c r="E61" s="69"/>
      <c r="F61" s="69">
        <v>3</v>
      </c>
      <c r="G61" s="69">
        <v>0</v>
      </c>
      <c r="H61" s="69">
        <v>1961</v>
      </c>
      <c r="I61" s="69">
        <v>1481.16</v>
      </c>
      <c r="J61" s="69">
        <v>1481.16</v>
      </c>
      <c r="K61" s="69">
        <v>2321.46</v>
      </c>
      <c r="L61" s="69">
        <v>651.02</v>
      </c>
      <c r="M61" s="69"/>
      <c r="N61" s="69">
        <v>651.02</v>
      </c>
      <c r="O61" s="69">
        <v>90</v>
      </c>
      <c r="P61" s="69"/>
      <c r="Q61" s="69" t="s">
        <v>25</v>
      </c>
      <c r="R61" s="69" t="s">
        <v>53</v>
      </c>
      <c r="S61" s="69" t="s">
        <v>25</v>
      </c>
      <c r="T61" s="5" t="s">
        <v>135</v>
      </c>
      <c r="U61" s="1" t="s">
        <v>309</v>
      </c>
    </row>
    <row r="62" spans="1:21" x14ac:dyDescent="0.3">
      <c r="A62" s="2">
        <v>56</v>
      </c>
      <c r="B62" s="80" t="s">
        <v>664</v>
      </c>
      <c r="C62" s="69">
        <v>3</v>
      </c>
      <c r="D62" s="69">
        <v>36</v>
      </c>
      <c r="E62" s="69"/>
      <c r="F62" s="69">
        <v>3</v>
      </c>
      <c r="G62" s="69">
        <v>0</v>
      </c>
      <c r="H62" s="69">
        <v>1961</v>
      </c>
      <c r="I62" s="69">
        <v>1456.05</v>
      </c>
      <c r="J62" s="69">
        <v>1456.05</v>
      </c>
      <c r="K62" s="69">
        <v>2467.09</v>
      </c>
      <c r="L62" s="69">
        <v>649.21</v>
      </c>
      <c r="M62" s="69"/>
      <c r="N62" s="69">
        <v>454.447</v>
      </c>
      <c r="O62" s="69">
        <v>90</v>
      </c>
      <c r="P62" s="69"/>
      <c r="Q62" s="69" t="s">
        <v>25</v>
      </c>
      <c r="R62" s="69" t="s">
        <v>53</v>
      </c>
      <c r="S62" s="69" t="s">
        <v>25</v>
      </c>
      <c r="T62" s="5"/>
      <c r="U62" s="5"/>
    </row>
    <row r="63" spans="1:21" x14ac:dyDescent="0.3">
      <c r="A63" s="33">
        <v>57</v>
      </c>
      <c r="B63" s="80" t="s">
        <v>663</v>
      </c>
      <c r="C63" s="69">
        <v>5</v>
      </c>
      <c r="D63" s="69">
        <v>60</v>
      </c>
      <c r="E63" s="69"/>
      <c r="F63" s="69">
        <v>3</v>
      </c>
      <c r="G63" s="69">
        <v>0</v>
      </c>
      <c r="H63" s="69">
        <v>1967</v>
      </c>
      <c r="I63" s="69">
        <v>2575.6799999999998</v>
      </c>
      <c r="J63" s="69">
        <v>2575.6799999999998</v>
      </c>
      <c r="K63" s="69">
        <v>1286.6500000000001</v>
      </c>
      <c r="L63" s="69">
        <v>707.03</v>
      </c>
      <c r="M63" s="69"/>
      <c r="N63" s="69">
        <v>707.03</v>
      </c>
      <c r="O63" s="69">
        <v>105</v>
      </c>
      <c r="P63" s="69"/>
      <c r="Q63" s="69" t="s">
        <v>59</v>
      </c>
      <c r="R63" s="69" t="s">
        <v>53</v>
      </c>
      <c r="S63" s="69" t="s">
        <v>25</v>
      </c>
      <c r="T63" s="5"/>
      <c r="U63" s="5"/>
    </row>
    <row r="64" spans="1:21" x14ac:dyDescent="0.3">
      <c r="A64" s="2">
        <v>58</v>
      </c>
      <c r="B64" s="80" t="s">
        <v>662</v>
      </c>
      <c r="C64" s="69">
        <v>5</v>
      </c>
      <c r="D64" s="69">
        <v>144</v>
      </c>
      <c r="E64" s="69"/>
      <c r="F64" s="69">
        <v>5</v>
      </c>
      <c r="G64" s="69">
        <v>0</v>
      </c>
      <c r="H64" s="69">
        <v>1984</v>
      </c>
      <c r="I64" s="69">
        <v>4634.82</v>
      </c>
      <c r="J64" s="69">
        <v>4634.82</v>
      </c>
      <c r="K64" s="69">
        <v>2334.46</v>
      </c>
      <c r="L64" s="69">
        <v>1566.34</v>
      </c>
      <c r="M64" s="69"/>
      <c r="N64" s="69">
        <v>1096.4380000000001</v>
      </c>
      <c r="O64" s="69">
        <v>160</v>
      </c>
      <c r="P64" s="69"/>
      <c r="Q64" s="69" t="s">
        <v>25</v>
      </c>
      <c r="R64" s="69" t="s">
        <v>53</v>
      </c>
      <c r="S64" s="69" t="s">
        <v>25</v>
      </c>
      <c r="T64" s="5"/>
      <c r="U64" s="5"/>
    </row>
    <row r="65" spans="1:21" x14ac:dyDescent="0.3">
      <c r="A65" s="33">
        <v>59</v>
      </c>
      <c r="B65" s="80" t="s">
        <v>661</v>
      </c>
      <c r="C65" s="69">
        <v>2</v>
      </c>
      <c r="D65" s="69">
        <v>12</v>
      </c>
      <c r="E65" s="69"/>
      <c r="F65" s="69">
        <v>2</v>
      </c>
      <c r="G65" s="69">
        <v>0</v>
      </c>
      <c r="H65" s="69">
        <v>1952</v>
      </c>
      <c r="I65" s="69">
        <v>568.07000000000005</v>
      </c>
      <c r="J65" s="69">
        <v>568.07000000000005</v>
      </c>
      <c r="K65" s="69">
        <v>908.59999999999991</v>
      </c>
      <c r="L65" s="69">
        <v>0</v>
      </c>
      <c r="M65" s="69"/>
      <c r="N65" s="69">
        <v>0</v>
      </c>
      <c r="O65" s="69">
        <v>0</v>
      </c>
      <c r="P65" s="69"/>
      <c r="Q65" s="69" t="s">
        <v>25</v>
      </c>
      <c r="R65" s="69" t="s">
        <v>26</v>
      </c>
      <c r="S65" s="69" t="s">
        <v>25</v>
      </c>
      <c r="T65" s="5"/>
      <c r="U65" s="5"/>
    </row>
    <row r="66" spans="1:21" x14ac:dyDescent="0.3">
      <c r="A66" s="2">
        <v>60</v>
      </c>
      <c r="B66" s="80" t="s">
        <v>660</v>
      </c>
      <c r="C66" s="69">
        <v>2</v>
      </c>
      <c r="D66" s="69">
        <v>12</v>
      </c>
      <c r="E66" s="69"/>
      <c r="F66" s="69">
        <v>2</v>
      </c>
      <c r="G66" s="69">
        <v>0</v>
      </c>
      <c r="H66" s="69">
        <v>1952</v>
      </c>
      <c r="I66" s="69">
        <v>565.08000000000004</v>
      </c>
      <c r="J66" s="69">
        <v>565.08000000000004</v>
      </c>
      <c r="K66" s="69">
        <v>840.62</v>
      </c>
      <c r="L66" s="69">
        <v>0</v>
      </c>
      <c r="M66" s="69"/>
      <c r="N66" s="69">
        <v>0</v>
      </c>
      <c r="O66" s="69">
        <v>0</v>
      </c>
      <c r="P66" s="69"/>
      <c r="Q66" s="69" t="s">
        <v>25</v>
      </c>
      <c r="R66" s="69" t="s">
        <v>26</v>
      </c>
      <c r="S66" s="69" t="s">
        <v>25</v>
      </c>
      <c r="T66" s="5"/>
      <c r="U66" s="5"/>
    </row>
    <row r="67" spans="1:21" x14ac:dyDescent="0.3">
      <c r="A67" s="33">
        <v>61</v>
      </c>
      <c r="B67" s="80" t="s">
        <v>659</v>
      </c>
      <c r="C67" s="69">
        <v>2</v>
      </c>
      <c r="D67" s="69">
        <v>12</v>
      </c>
      <c r="E67" s="69"/>
      <c r="F67" s="69">
        <v>2</v>
      </c>
      <c r="G67" s="69">
        <v>0</v>
      </c>
      <c r="H67" s="69">
        <v>1952</v>
      </c>
      <c r="I67" s="69">
        <v>567.26</v>
      </c>
      <c r="J67" s="69">
        <v>567.26</v>
      </c>
      <c r="K67" s="69">
        <v>1047.02</v>
      </c>
      <c r="L67" s="69">
        <v>0</v>
      </c>
      <c r="M67" s="69"/>
      <c r="N67" s="69">
        <v>0</v>
      </c>
      <c r="O67" s="69">
        <v>0</v>
      </c>
      <c r="P67" s="69"/>
      <c r="Q67" s="69" t="s">
        <v>25</v>
      </c>
      <c r="R67" s="69" t="s">
        <v>26</v>
      </c>
      <c r="S67" s="69" t="s">
        <v>25</v>
      </c>
      <c r="T67" s="5" t="s">
        <v>135</v>
      </c>
      <c r="U67" s="5" t="s">
        <v>136</v>
      </c>
    </row>
    <row r="68" spans="1:21" x14ac:dyDescent="0.3">
      <c r="A68" s="2">
        <v>62</v>
      </c>
      <c r="B68" s="80" t="s">
        <v>658</v>
      </c>
      <c r="C68" s="69">
        <v>2</v>
      </c>
      <c r="D68" s="69">
        <v>4</v>
      </c>
      <c r="E68" s="69"/>
      <c r="F68" s="69">
        <v>1</v>
      </c>
      <c r="G68" s="69">
        <v>0</v>
      </c>
      <c r="H68" s="69">
        <v>1951</v>
      </c>
      <c r="I68" s="69">
        <v>257.02</v>
      </c>
      <c r="J68" s="69">
        <v>257.02</v>
      </c>
      <c r="K68" s="69">
        <v>453.74</v>
      </c>
      <c r="L68" s="69">
        <v>0</v>
      </c>
      <c r="M68" s="69"/>
      <c r="N68" s="69">
        <v>0</v>
      </c>
      <c r="O68" s="69">
        <v>0</v>
      </c>
      <c r="P68" s="69"/>
      <c r="Q68" s="69" t="s">
        <v>25</v>
      </c>
      <c r="R68" s="69" t="s">
        <v>26</v>
      </c>
      <c r="S68" s="69" t="s">
        <v>25</v>
      </c>
      <c r="T68" s="5"/>
      <c r="U68" s="5"/>
    </row>
    <row r="69" spans="1:21" x14ac:dyDescent="0.3">
      <c r="A69" s="33">
        <v>63</v>
      </c>
      <c r="B69" s="80" t="s">
        <v>657</v>
      </c>
      <c r="C69" s="69">
        <v>2</v>
      </c>
      <c r="D69" s="69">
        <v>12</v>
      </c>
      <c r="E69" s="69"/>
      <c r="F69" s="69">
        <v>2</v>
      </c>
      <c r="G69" s="69">
        <v>0</v>
      </c>
      <c r="H69" s="69">
        <v>1954</v>
      </c>
      <c r="I69" s="69">
        <v>566.57000000000005</v>
      </c>
      <c r="J69" s="69">
        <v>566.57000000000005</v>
      </c>
      <c r="K69" s="69">
        <v>1070.45</v>
      </c>
      <c r="L69" s="69">
        <v>0</v>
      </c>
      <c r="M69" s="69"/>
      <c r="N69" s="69">
        <v>0</v>
      </c>
      <c r="O69" s="69">
        <v>0</v>
      </c>
      <c r="P69" s="69"/>
      <c r="Q69" s="69" t="s">
        <v>25</v>
      </c>
      <c r="R69" s="69" t="s">
        <v>26</v>
      </c>
      <c r="S69" s="69" t="s">
        <v>25</v>
      </c>
      <c r="T69" s="5"/>
      <c r="U69" s="5"/>
    </row>
    <row r="70" spans="1:21" x14ac:dyDescent="0.3">
      <c r="A70" s="2">
        <v>64</v>
      </c>
      <c r="B70" s="80" t="s">
        <v>656</v>
      </c>
      <c r="C70" s="69">
        <v>2</v>
      </c>
      <c r="D70" s="69">
        <v>9</v>
      </c>
      <c r="E70" s="69"/>
      <c r="F70" s="69">
        <v>2</v>
      </c>
      <c r="G70" s="69">
        <v>0</v>
      </c>
      <c r="H70" s="69">
        <v>1953</v>
      </c>
      <c r="I70" s="69">
        <v>472.7</v>
      </c>
      <c r="J70" s="69">
        <v>472.7</v>
      </c>
      <c r="K70" s="69">
        <v>754.91</v>
      </c>
      <c r="L70" s="69">
        <v>0</v>
      </c>
      <c r="M70" s="69"/>
      <c r="N70" s="69">
        <v>0</v>
      </c>
      <c r="O70" s="69">
        <v>0</v>
      </c>
      <c r="P70" s="69"/>
      <c r="Q70" s="69" t="s">
        <v>25</v>
      </c>
      <c r="R70" s="69" t="s">
        <v>26</v>
      </c>
      <c r="S70" s="69" t="s">
        <v>25</v>
      </c>
      <c r="T70" s="5"/>
      <c r="U70" s="5"/>
    </row>
    <row r="71" spans="1:21" x14ac:dyDescent="0.3">
      <c r="A71" s="33">
        <v>65</v>
      </c>
      <c r="B71" s="80" t="s">
        <v>655</v>
      </c>
      <c r="C71" s="69">
        <v>2</v>
      </c>
      <c r="D71" s="69">
        <v>8</v>
      </c>
      <c r="E71" s="69"/>
      <c r="F71" s="69">
        <v>2</v>
      </c>
      <c r="G71" s="69">
        <v>0</v>
      </c>
      <c r="H71" s="69">
        <v>1953</v>
      </c>
      <c r="I71" s="69">
        <v>481.3</v>
      </c>
      <c r="J71" s="69">
        <v>481.3</v>
      </c>
      <c r="K71" s="69">
        <v>734.89</v>
      </c>
      <c r="L71" s="69">
        <v>0</v>
      </c>
      <c r="M71" s="69"/>
      <c r="N71" s="69">
        <v>0</v>
      </c>
      <c r="O71" s="69">
        <v>0</v>
      </c>
      <c r="P71" s="69"/>
      <c r="Q71" s="69" t="s">
        <v>25</v>
      </c>
      <c r="R71" s="69" t="s">
        <v>26</v>
      </c>
      <c r="S71" s="69" t="s">
        <v>25</v>
      </c>
      <c r="T71" s="5" t="s">
        <v>135</v>
      </c>
      <c r="U71" s="5" t="s">
        <v>136</v>
      </c>
    </row>
    <row r="72" spans="1:21" x14ac:dyDescent="0.3">
      <c r="A72" s="2">
        <v>66</v>
      </c>
      <c r="B72" s="80" t="s">
        <v>654</v>
      </c>
      <c r="C72" s="69">
        <v>3</v>
      </c>
      <c r="D72" s="69">
        <v>29</v>
      </c>
      <c r="E72" s="69"/>
      <c r="F72" s="69">
        <v>3</v>
      </c>
      <c r="G72" s="69">
        <v>0</v>
      </c>
      <c r="H72" s="69">
        <v>1976</v>
      </c>
      <c r="I72" s="69">
        <v>1409.91</v>
      </c>
      <c r="J72" s="69">
        <v>1409.91</v>
      </c>
      <c r="K72" s="69">
        <v>927.84999999999991</v>
      </c>
      <c r="L72" s="69">
        <v>705.85</v>
      </c>
      <c r="M72" s="69"/>
      <c r="N72" s="69">
        <v>494.09500000000003</v>
      </c>
      <c r="O72" s="69">
        <v>90</v>
      </c>
      <c r="P72" s="69"/>
      <c r="Q72" s="69" t="s">
        <v>25</v>
      </c>
      <c r="R72" s="69" t="s">
        <v>53</v>
      </c>
      <c r="S72" s="69" t="s">
        <v>25</v>
      </c>
      <c r="T72" s="5"/>
      <c r="U72" s="5"/>
    </row>
    <row r="73" spans="1:21" x14ac:dyDescent="0.3">
      <c r="A73" s="33">
        <v>67</v>
      </c>
      <c r="B73" s="80" t="s">
        <v>653</v>
      </c>
      <c r="C73" s="69">
        <v>4</v>
      </c>
      <c r="D73" s="69">
        <v>36</v>
      </c>
      <c r="E73" s="69"/>
      <c r="F73" s="69">
        <v>3</v>
      </c>
      <c r="G73" s="69">
        <v>0</v>
      </c>
      <c r="H73" s="69">
        <v>1964</v>
      </c>
      <c r="I73" s="69">
        <v>2420.3199999999997</v>
      </c>
      <c r="J73" s="69">
        <v>2420.3199999999997</v>
      </c>
      <c r="K73" s="69">
        <v>1333</v>
      </c>
      <c r="L73" s="69">
        <v>1173.9000000000001</v>
      </c>
      <c r="M73" s="69"/>
      <c r="N73" s="69">
        <v>821.73</v>
      </c>
      <c r="O73" s="69">
        <v>85</v>
      </c>
      <c r="P73" s="69"/>
      <c r="Q73" s="69" t="s">
        <v>25</v>
      </c>
      <c r="R73" s="69" t="s">
        <v>53</v>
      </c>
      <c r="S73" s="69" t="s">
        <v>25</v>
      </c>
      <c r="T73" s="5"/>
      <c r="U73" s="5"/>
    </row>
    <row r="74" spans="1:21" x14ac:dyDescent="0.3">
      <c r="A74" s="2">
        <v>68</v>
      </c>
      <c r="B74" s="80" t="s">
        <v>652</v>
      </c>
      <c r="C74" s="69">
        <v>5</v>
      </c>
      <c r="D74" s="69">
        <v>60</v>
      </c>
      <c r="E74" s="69"/>
      <c r="F74" s="69">
        <v>3</v>
      </c>
      <c r="G74" s="69">
        <v>0</v>
      </c>
      <c r="H74" s="69">
        <v>1964</v>
      </c>
      <c r="I74" s="69">
        <v>2611.63</v>
      </c>
      <c r="J74" s="69">
        <v>2611.63</v>
      </c>
      <c r="K74" s="69">
        <v>1517.3899999999999</v>
      </c>
      <c r="L74" s="69">
        <v>662.81</v>
      </c>
      <c r="M74" s="69"/>
      <c r="N74" s="69">
        <v>662.81</v>
      </c>
      <c r="O74" s="69">
        <v>105</v>
      </c>
      <c r="P74" s="69"/>
      <c r="Q74" s="69" t="s">
        <v>59</v>
      </c>
      <c r="R74" s="69" t="s">
        <v>53</v>
      </c>
      <c r="S74" s="69" t="s">
        <v>25</v>
      </c>
      <c r="T74" s="5"/>
      <c r="U74" s="5"/>
    </row>
    <row r="75" spans="1:21" x14ac:dyDescent="0.3">
      <c r="A75" s="33">
        <v>69</v>
      </c>
      <c r="B75" s="80" t="s">
        <v>651</v>
      </c>
      <c r="C75" s="69">
        <v>5</v>
      </c>
      <c r="D75" s="69">
        <v>71</v>
      </c>
      <c r="E75" s="69"/>
      <c r="F75" s="69">
        <v>2</v>
      </c>
      <c r="G75" s="69">
        <v>0</v>
      </c>
      <c r="H75" s="69">
        <v>1966</v>
      </c>
      <c r="I75" s="69">
        <v>2550.8000000000002</v>
      </c>
      <c r="J75" s="69">
        <v>2550.8000000000002</v>
      </c>
      <c r="K75" s="69">
        <v>1669.3400000000001</v>
      </c>
      <c r="L75" s="69">
        <v>858.07</v>
      </c>
      <c r="M75" s="69"/>
      <c r="N75" s="69">
        <v>858.07</v>
      </c>
      <c r="O75" s="69">
        <v>50</v>
      </c>
      <c r="P75" s="69"/>
      <c r="Q75" s="69" t="s">
        <v>25</v>
      </c>
      <c r="R75" s="69" t="s">
        <v>53</v>
      </c>
      <c r="S75" s="69" t="s">
        <v>25</v>
      </c>
      <c r="T75" s="5"/>
      <c r="U75" s="5"/>
    </row>
    <row r="76" spans="1:21" x14ac:dyDescent="0.3">
      <c r="A76" s="2">
        <v>70</v>
      </c>
      <c r="B76" s="80" t="s">
        <v>650</v>
      </c>
      <c r="C76" s="69">
        <v>5</v>
      </c>
      <c r="D76" s="69">
        <v>62</v>
      </c>
      <c r="E76" s="69"/>
      <c r="F76" s="69">
        <v>4</v>
      </c>
      <c r="G76" s="69">
        <v>0</v>
      </c>
      <c r="H76" s="69">
        <v>1989</v>
      </c>
      <c r="I76" s="69">
        <v>3438.22</v>
      </c>
      <c r="J76" s="69">
        <v>3438.22</v>
      </c>
      <c r="K76" s="69">
        <v>1353.6399999999999</v>
      </c>
      <c r="L76" s="69">
        <v>986.48</v>
      </c>
      <c r="M76" s="69"/>
      <c r="N76" s="69">
        <v>986.48</v>
      </c>
      <c r="O76" s="69">
        <v>170</v>
      </c>
      <c r="P76" s="69"/>
      <c r="Q76" s="69" t="s">
        <v>25</v>
      </c>
      <c r="R76" s="69" t="s">
        <v>53</v>
      </c>
      <c r="S76" s="69" t="s">
        <v>25</v>
      </c>
      <c r="T76" s="5" t="s">
        <v>135</v>
      </c>
      <c r="U76" s="5" t="s">
        <v>136</v>
      </c>
    </row>
    <row r="77" spans="1:21" x14ac:dyDescent="0.3">
      <c r="A77" s="33">
        <v>71</v>
      </c>
      <c r="B77" s="80" t="s">
        <v>649</v>
      </c>
      <c r="C77" s="69">
        <v>5</v>
      </c>
      <c r="D77" s="69">
        <v>121</v>
      </c>
      <c r="E77" s="69"/>
      <c r="F77" s="69">
        <v>8</v>
      </c>
      <c r="G77" s="69">
        <v>0</v>
      </c>
      <c r="H77" s="69">
        <v>1977</v>
      </c>
      <c r="I77" s="69">
        <v>5847.52</v>
      </c>
      <c r="J77" s="69">
        <v>5847.52</v>
      </c>
      <c r="K77" s="69">
        <v>3312.32</v>
      </c>
      <c r="L77" s="69">
        <v>1529.59</v>
      </c>
      <c r="M77" s="69"/>
      <c r="N77" s="69">
        <v>1529.59</v>
      </c>
      <c r="O77" s="69">
        <v>192</v>
      </c>
      <c r="P77" s="69"/>
      <c r="Q77" s="69" t="s">
        <v>59</v>
      </c>
      <c r="R77" s="69" t="s">
        <v>53</v>
      </c>
      <c r="S77" s="69" t="s">
        <v>25</v>
      </c>
      <c r="T77" s="5"/>
      <c r="U77" s="5"/>
    </row>
    <row r="78" spans="1:21" x14ac:dyDescent="0.3">
      <c r="A78" s="2">
        <v>72</v>
      </c>
      <c r="B78" s="80" t="s">
        <v>648</v>
      </c>
      <c r="C78" s="69">
        <v>2</v>
      </c>
      <c r="D78" s="69">
        <v>8</v>
      </c>
      <c r="E78" s="69"/>
      <c r="F78" s="69">
        <v>1</v>
      </c>
      <c r="G78" s="69">
        <v>0</v>
      </c>
      <c r="H78" s="69">
        <v>1955</v>
      </c>
      <c r="I78" s="69">
        <v>394.73</v>
      </c>
      <c r="J78" s="69">
        <v>394.73</v>
      </c>
      <c r="K78" s="69">
        <v>716.62</v>
      </c>
      <c r="L78" s="69">
        <v>0</v>
      </c>
      <c r="M78" s="69"/>
      <c r="N78" s="69">
        <v>0</v>
      </c>
      <c r="O78" s="69">
        <v>0</v>
      </c>
      <c r="P78" s="69"/>
      <c r="Q78" s="69" t="s">
        <v>25</v>
      </c>
      <c r="R78" s="69" t="s">
        <v>26</v>
      </c>
      <c r="S78" s="69" t="s">
        <v>25</v>
      </c>
      <c r="T78" s="5"/>
      <c r="U78" s="5"/>
    </row>
    <row r="79" spans="1:21" x14ac:dyDescent="0.3">
      <c r="A79" s="33">
        <v>73</v>
      </c>
      <c r="B79" s="80" t="s">
        <v>647</v>
      </c>
      <c r="C79" s="69">
        <v>4</v>
      </c>
      <c r="D79" s="69">
        <v>32</v>
      </c>
      <c r="E79" s="69"/>
      <c r="F79" s="69">
        <v>2</v>
      </c>
      <c r="G79" s="69">
        <v>0</v>
      </c>
      <c r="H79" s="69">
        <v>1961</v>
      </c>
      <c r="I79" s="69">
        <v>1485.22</v>
      </c>
      <c r="J79" s="69">
        <v>1485.22</v>
      </c>
      <c r="K79" s="69">
        <v>1607.28</v>
      </c>
      <c r="L79" s="69">
        <v>443.5</v>
      </c>
      <c r="M79" s="69"/>
      <c r="N79" s="69">
        <v>310.45</v>
      </c>
      <c r="O79" s="69">
        <v>65</v>
      </c>
      <c r="P79" s="69"/>
      <c r="Q79" s="69" t="s">
        <v>25</v>
      </c>
      <c r="R79" s="69" t="s">
        <v>53</v>
      </c>
      <c r="S79" s="69" t="s">
        <v>25</v>
      </c>
      <c r="T79" s="5" t="s">
        <v>135</v>
      </c>
      <c r="U79" s="5" t="s">
        <v>136</v>
      </c>
    </row>
    <row r="80" spans="1:21" x14ac:dyDescent="0.3">
      <c r="A80" s="2">
        <v>74</v>
      </c>
      <c r="B80" s="80" t="s">
        <v>646</v>
      </c>
      <c r="C80" s="69">
        <v>3</v>
      </c>
      <c r="D80" s="69">
        <v>29</v>
      </c>
      <c r="E80" s="69"/>
      <c r="F80" s="69">
        <v>4</v>
      </c>
      <c r="G80" s="69">
        <v>0</v>
      </c>
      <c r="H80" s="69">
        <v>1960</v>
      </c>
      <c r="I80" s="69">
        <v>1909.92</v>
      </c>
      <c r="J80" s="69">
        <v>1909.92</v>
      </c>
      <c r="K80" s="69">
        <v>1683.5500000000002</v>
      </c>
      <c r="L80" s="69">
        <v>876.53</v>
      </c>
      <c r="M80" s="69"/>
      <c r="N80" s="69">
        <v>613.57100000000003</v>
      </c>
      <c r="O80" s="69">
        <v>135</v>
      </c>
      <c r="P80" s="69"/>
      <c r="Q80" s="69" t="s">
        <v>25</v>
      </c>
      <c r="R80" s="69" t="s">
        <v>53</v>
      </c>
      <c r="S80" s="69" t="s">
        <v>25</v>
      </c>
      <c r="T80" s="5"/>
      <c r="U80" s="5"/>
    </row>
    <row r="81" spans="1:21" x14ac:dyDescent="0.3">
      <c r="A81" s="33">
        <v>75</v>
      </c>
      <c r="B81" s="80" t="s">
        <v>645</v>
      </c>
      <c r="C81" s="69">
        <v>5</v>
      </c>
      <c r="D81" s="69">
        <v>117</v>
      </c>
      <c r="E81" s="69"/>
      <c r="F81" s="69">
        <v>1</v>
      </c>
      <c r="G81" s="69">
        <v>0</v>
      </c>
      <c r="H81" s="69">
        <v>1969</v>
      </c>
      <c r="I81" s="69">
        <v>3269.55</v>
      </c>
      <c r="J81" s="69">
        <v>3269.55</v>
      </c>
      <c r="K81" s="69">
        <v>2413.1</v>
      </c>
      <c r="L81" s="69">
        <v>973.48</v>
      </c>
      <c r="M81" s="69"/>
      <c r="N81" s="69">
        <v>681.43600000000004</v>
      </c>
      <c r="O81" s="69">
        <v>35</v>
      </c>
      <c r="P81" s="69"/>
      <c r="Q81" s="69" t="s">
        <v>25</v>
      </c>
      <c r="R81" s="69" t="s">
        <v>53</v>
      </c>
      <c r="S81" s="69" t="s">
        <v>25</v>
      </c>
      <c r="T81" s="5"/>
      <c r="U81" s="5"/>
    </row>
    <row r="82" spans="1:21" x14ac:dyDescent="0.3">
      <c r="A82" s="2">
        <v>76</v>
      </c>
      <c r="B82" s="80" t="s">
        <v>644</v>
      </c>
      <c r="C82" s="69">
        <v>2</v>
      </c>
      <c r="D82" s="69">
        <v>9</v>
      </c>
      <c r="E82" s="69"/>
      <c r="F82" s="69">
        <v>2</v>
      </c>
      <c r="G82" s="69">
        <v>0</v>
      </c>
      <c r="H82" s="69">
        <v>1957</v>
      </c>
      <c r="I82" s="69">
        <v>472.03</v>
      </c>
      <c r="J82" s="69">
        <v>472.03</v>
      </c>
      <c r="K82" s="69">
        <v>773.24</v>
      </c>
      <c r="L82" s="69">
        <v>0</v>
      </c>
      <c r="M82" s="69"/>
      <c r="N82" s="69">
        <v>0</v>
      </c>
      <c r="O82" s="69">
        <v>0</v>
      </c>
      <c r="P82" s="69"/>
      <c r="Q82" s="69" t="s">
        <v>25</v>
      </c>
      <c r="R82" s="69" t="s">
        <v>26</v>
      </c>
      <c r="S82" s="69" t="s">
        <v>25</v>
      </c>
      <c r="T82" s="5"/>
      <c r="U82" s="5"/>
    </row>
    <row r="83" spans="1:21" x14ac:dyDescent="0.3">
      <c r="A83" s="33">
        <v>77</v>
      </c>
      <c r="B83" s="80" t="s">
        <v>643</v>
      </c>
      <c r="C83" s="69">
        <v>4</v>
      </c>
      <c r="D83" s="69">
        <v>118</v>
      </c>
      <c r="E83" s="69"/>
      <c r="F83" s="69">
        <v>2</v>
      </c>
      <c r="G83" s="69">
        <v>0</v>
      </c>
      <c r="H83" s="69">
        <v>1963</v>
      </c>
      <c r="I83" s="69">
        <v>1689.32</v>
      </c>
      <c r="J83" s="69">
        <v>1689.32</v>
      </c>
      <c r="K83" s="69">
        <v>1723.3799999999999</v>
      </c>
      <c r="L83" s="69">
        <v>557.04</v>
      </c>
      <c r="M83" s="69"/>
      <c r="N83" s="69">
        <v>389.928</v>
      </c>
      <c r="O83" s="69">
        <v>56</v>
      </c>
      <c r="P83" s="69"/>
      <c r="Q83" s="69" t="s">
        <v>25</v>
      </c>
      <c r="R83" s="69" t="s">
        <v>53</v>
      </c>
      <c r="S83" s="69" t="s">
        <v>25</v>
      </c>
      <c r="T83" s="5"/>
      <c r="U83" s="5"/>
    </row>
    <row r="84" spans="1:21" ht="26.4" x14ac:dyDescent="0.3">
      <c r="A84" s="2">
        <v>78</v>
      </c>
      <c r="B84" s="80" t="s">
        <v>642</v>
      </c>
      <c r="C84" s="69">
        <v>5</v>
      </c>
      <c r="D84" s="69">
        <v>120</v>
      </c>
      <c r="E84" s="69"/>
      <c r="F84" s="69">
        <v>2</v>
      </c>
      <c r="G84" s="69">
        <v>0</v>
      </c>
      <c r="H84" s="69">
        <v>1962</v>
      </c>
      <c r="I84" s="69">
        <v>3500.97</v>
      </c>
      <c r="J84" s="69">
        <v>3500.97</v>
      </c>
      <c r="K84" s="69">
        <v>2029.21</v>
      </c>
      <c r="L84" s="69">
        <v>1116.8699999999999</v>
      </c>
      <c r="M84" s="69"/>
      <c r="N84" s="69">
        <v>781.80899999999997</v>
      </c>
      <c r="O84" s="69">
        <v>50</v>
      </c>
      <c r="P84" s="69"/>
      <c r="Q84" s="69" t="s">
        <v>25</v>
      </c>
      <c r="R84" s="69" t="s">
        <v>53</v>
      </c>
      <c r="S84" s="69" t="s">
        <v>25</v>
      </c>
      <c r="T84" s="5" t="s">
        <v>135</v>
      </c>
      <c r="U84" s="1" t="s">
        <v>641</v>
      </c>
    </row>
    <row r="85" spans="1:21" x14ac:dyDescent="0.3">
      <c r="A85" s="33">
        <v>79</v>
      </c>
      <c r="B85" s="80" t="s">
        <v>640</v>
      </c>
      <c r="C85" s="69">
        <v>5</v>
      </c>
      <c r="D85" s="69">
        <v>96</v>
      </c>
      <c r="E85" s="69"/>
      <c r="F85" s="69">
        <v>2</v>
      </c>
      <c r="G85" s="69">
        <v>0</v>
      </c>
      <c r="H85" s="69">
        <v>1968</v>
      </c>
      <c r="I85" s="69">
        <v>2598.02</v>
      </c>
      <c r="J85" s="69">
        <v>2598.02</v>
      </c>
      <c r="K85" s="69">
        <v>1143.67</v>
      </c>
      <c r="L85" s="69">
        <v>934.09</v>
      </c>
      <c r="M85" s="69"/>
      <c r="N85" s="69">
        <v>934.09</v>
      </c>
      <c r="O85" s="69">
        <v>60</v>
      </c>
      <c r="P85" s="69"/>
      <c r="Q85" s="69" t="s">
        <v>25</v>
      </c>
      <c r="R85" s="69" t="s">
        <v>53</v>
      </c>
      <c r="S85" s="69" t="s">
        <v>25</v>
      </c>
      <c r="T85" s="5"/>
      <c r="U85" s="5"/>
    </row>
    <row r="86" spans="1:21" x14ac:dyDescent="0.3">
      <c r="A86" s="2">
        <v>80</v>
      </c>
      <c r="B86" s="29" t="s">
        <v>639</v>
      </c>
      <c r="C86" s="30">
        <v>3</v>
      </c>
      <c r="D86" s="30">
        <v>24</v>
      </c>
      <c r="E86" s="5"/>
      <c r="F86" s="30">
        <v>2</v>
      </c>
      <c r="G86" s="5">
        <v>0</v>
      </c>
      <c r="H86" s="30">
        <v>1962</v>
      </c>
      <c r="I86" s="30">
        <v>1074.5</v>
      </c>
      <c r="J86" s="86">
        <v>1152.8</v>
      </c>
      <c r="K86" s="30">
        <v>3165</v>
      </c>
      <c r="L86" s="30">
        <v>527</v>
      </c>
      <c r="M86" s="5">
        <v>0</v>
      </c>
      <c r="N86" s="5">
        <v>0</v>
      </c>
      <c r="O86" s="5"/>
      <c r="P86" s="5"/>
      <c r="Q86" s="30" t="s">
        <v>100</v>
      </c>
      <c r="R86" s="30" t="s">
        <v>196</v>
      </c>
      <c r="S86" s="5"/>
      <c r="T86" s="5"/>
      <c r="U86" s="5"/>
    </row>
    <row r="87" spans="1:21" x14ac:dyDescent="0.3">
      <c r="A87" s="33">
        <v>81</v>
      </c>
      <c r="B87" s="29" t="s">
        <v>638</v>
      </c>
      <c r="C87" s="30">
        <v>5</v>
      </c>
      <c r="D87" s="30">
        <v>93</v>
      </c>
      <c r="E87" s="5"/>
      <c r="F87" s="30">
        <v>2</v>
      </c>
      <c r="G87" s="5">
        <v>0</v>
      </c>
      <c r="H87" s="30">
        <v>1969</v>
      </c>
      <c r="I87" s="30">
        <v>3291.2</v>
      </c>
      <c r="J87" s="30">
        <v>3350.2</v>
      </c>
      <c r="K87" s="30">
        <v>2380</v>
      </c>
      <c r="L87" s="30">
        <v>975</v>
      </c>
      <c r="M87" s="5">
        <v>0</v>
      </c>
      <c r="N87" s="5">
        <v>0</v>
      </c>
      <c r="O87" s="5"/>
      <c r="P87" s="5"/>
      <c r="Q87" s="30" t="s">
        <v>100</v>
      </c>
      <c r="R87" s="30" t="s">
        <v>196</v>
      </c>
      <c r="S87" s="5"/>
      <c r="T87" s="5"/>
      <c r="U87" s="5"/>
    </row>
    <row r="88" spans="1:21" x14ac:dyDescent="0.3">
      <c r="A88" s="2">
        <v>82</v>
      </c>
      <c r="B88" s="80" t="s">
        <v>637</v>
      </c>
      <c r="C88" s="69">
        <v>4</v>
      </c>
      <c r="D88" s="69">
        <v>52</v>
      </c>
      <c r="E88" s="69"/>
      <c r="F88" s="69">
        <v>2</v>
      </c>
      <c r="G88" s="69">
        <v>0</v>
      </c>
      <c r="H88" s="69">
        <v>1964</v>
      </c>
      <c r="I88" s="69">
        <v>1400.3700000000001</v>
      </c>
      <c r="J88" s="69">
        <v>1400.3700000000001</v>
      </c>
      <c r="K88" s="69">
        <v>2087.75</v>
      </c>
      <c r="L88" s="69">
        <v>551.24</v>
      </c>
      <c r="M88" s="69"/>
      <c r="N88" s="69">
        <v>551.24</v>
      </c>
      <c r="O88" s="69">
        <v>60</v>
      </c>
      <c r="P88" s="69"/>
      <c r="Q88" s="69" t="s">
        <v>25</v>
      </c>
      <c r="R88" s="69" t="s">
        <v>53</v>
      </c>
      <c r="S88" s="69" t="s">
        <v>25</v>
      </c>
      <c r="T88" s="5"/>
      <c r="U88" s="5"/>
    </row>
    <row r="89" spans="1:21" x14ac:dyDescent="0.3">
      <c r="A89" s="33">
        <v>83</v>
      </c>
      <c r="B89" s="80" t="s">
        <v>636</v>
      </c>
      <c r="C89" s="69">
        <v>2</v>
      </c>
      <c r="D89" s="69">
        <v>29</v>
      </c>
      <c r="E89" s="69"/>
      <c r="F89" s="69">
        <v>1</v>
      </c>
      <c r="G89" s="69">
        <v>0</v>
      </c>
      <c r="H89" s="69">
        <v>1957</v>
      </c>
      <c r="I89" s="69">
        <v>679.17000000000007</v>
      </c>
      <c r="J89" s="69">
        <v>679.17000000000007</v>
      </c>
      <c r="K89" s="69">
        <v>932.94</v>
      </c>
      <c r="L89" s="69">
        <v>0</v>
      </c>
      <c r="M89" s="69"/>
      <c r="N89" s="69">
        <v>0</v>
      </c>
      <c r="O89" s="69">
        <v>0</v>
      </c>
      <c r="P89" s="69"/>
      <c r="Q89" s="69" t="s">
        <v>25</v>
      </c>
      <c r="R89" s="69" t="s">
        <v>26</v>
      </c>
      <c r="S89" s="69" t="s">
        <v>25</v>
      </c>
      <c r="T89" s="5"/>
      <c r="U89" s="5"/>
    </row>
    <row r="90" spans="1:21" x14ac:dyDescent="0.3">
      <c r="A90" s="2">
        <v>84</v>
      </c>
      <c r="B90" s="80" t="s">
        <v>635</v>
      </c>
      <c r="C90" s="69">
        <v>2</v>
      </c>
      <c r="D90" s="69">
        <v>8</v>
      </c>
      <c r="E90" s="69"/>
      <c r="F90" s="69">
        <v>2</v>
      </c>
      <c r="G90" s="69">
        <v>0</v>
      </c>
      <c r="H90" s="69">
        <v>1953</v>
      </c>
      <c r="I90" s="69">
        <v>465.17</v>
      </c>
      <c r="J90" s="69">
        <v>465.17</v>
      </c>
      <c r="K90" s="69">
        <v>776.89</v>
      </c>
      <c r="L90" s="69">
        <v>0</v>
      </c>
      <c r="M90" s="69"/>
      <c r="N90" s="69">
        <v>0</v>
      </c>
      <c r="O90" s="69">
        <v>0</v>
      </c>
      <c r="P90" s="69"/>
      <c r="Q90" s="69" t="s">
        <v>25</v>
      </c>
      <c r="R90" s="69" t="s">
        <v>26</v>
      </c>
      <c r="S90" s="69" t="s">
        <v>25</v>
      </c>
      <c r="T90" s="5"/>
      <c r="U90" s="5"/>
    </row>
    <row r="91" spans="1:21" x14ac:dyDescent="0.3">
      <c r="A91" s="33">
        <v>85</v>
      </c>
      <c r="B91" s="80" t="s">
        <v>634</v>
      </c>
      <c r="C91" s="69">
        <v>5</v>
      </c>
      <c r="D91" s="69">
        <v>159</v>
      </c>
      <c r="E91" s="69"/>
      <c r="F91" s="69">
        <v>3</v>
      </c>
      <c r="G91" s="69">
        <v>0</v>
      </c>
      <c r="H91" s="69">
        <v>1982</v>
      </c>
      <c r="I91" s="69">
        <v>4591.59</v>
      </c>
      <c r="J91" s="69">
        <v>4591.59</v>
      </c>
      <c r="K91" s="69">
        <v>2026.94</v>
      </c>
      <c r="L91" s="69">
        <v>1197.3</v>
      </c>
      <c r="M91" s="69"/>
      <c r="N91" s="69">
        <v>838.11</v>
      </c>
      <c r="O91" s="69">
        <v>90</v>
      </c>
      <c r="P91" s="69"/>
      <c r="Q91" s="69" t="s">
        <v>25</v>
      </c>
      <c r="R91" s="69" t="s">
        <v>53</v>
      </c>
      <c r="S91" s="69" t="s">
        <v>25</v>
      </c>
      <c r="T91" s="5" t="s">
        <v>135</v>
      </c>
      <c r="U91" s="1" t="s">
        <v>633</v>
      </c>
    </row>
    <row r="92" spans="1:21" x14ac:dyDescent="0.3">
      <c r="A92" s="2">
        <v>86</v>
      </c>
      <c r="B92" s="80" t="s">
        <v>632</v>
      </c>
      <c r="C92" s="69">
        <v>5</v>
      </c>
      <c r="D92" s="69">
        <v>118</v>
      </c>
      <c r="E92" s="69"/>
      <c r="F92" s="69">
        <v>4</v>
      </c>
      <c r="G92" s="69">
        <v>0</v>
      </c>
      <c r="H92" s="69">
        <v>1990</v>
      </c>
      <c r="I92" s="69">
        <v>3731.04</v>
      </c>
      <c r="J92" s="69">
        <v>3731.04</v>
      </c>
      <c r="K92" s="69">
        <v>1550.89</v>
      </c>
      <c r="L92" s="69">
        <v>1288.98</v>
      </c>
      <c r="M92" s="69"/>
      <c r="N92" s="69">
        <v>902.28599999999994</v>
      </c>
      <c r="O92" s="69">
        <v>130</v>
      </c>
      <c r="P92" s="69"/>
      <c r="Q92" s="69" t="s">
        <v>25</v>
      </c>
      <c r="R92" s="69" t="s">
        <v>53</v>
      </c>
      <c r="S92" s="69" t="s">
        <v>25</v>
      </c>
      <c r="T92" s="5" t="s">
        <v>135</v>
      </c>
      <c r="U92" s="1" t="s">
        <v>482</v>
      </c>
    </row>
    <row r="93" spans="1:21" x14ac:dyDescent="0.3">
      <c r="A93" s="33">
        <v>87</v>
      </c>
      <c r="B93" s="80" t="s">
        <v>631</v>
      </c>
      <c r="C93" s="69">
        <v>9</v>
      </c>
      <c r="D93" s="69">
        <v>126</v>
      </c>
      <c r="E93" s="69"/>
      <c r="F93" s="69">
        <v>6</v>
      </c>
      <c r="G93" s="69">
        <v>2</v>
      </c>
      <c r="H93" s="69">
        <v>1993</v>
      </c>
      <c r="I93" s="69">
        <v>7738.78</v>
      </c>
      <c r="J93" s="69">
        <v>7738.78</v>
      </c>
      <c r="K93" s="69">
        <v>1020.94</v>
      </c>
      <c r="L93" s="69">
        <v>387.43</v>
      </c>
      <c r="M93" s="69"/>
      <c r="N93" s="69">
        <v>387.43</v>
      </c>
      <c r="O93" s="69">
        <v>167</v>
      </c>
      <c r="P93" s="69"/>
      <c r="Q93" s="69" t="s">
        <v>25</v>
      </c>
      <c r="R93" s="69" t="s">
        <v>53</v>
      </c>
      <c r="S93" s="69" t="s">
        <v>25</v>
      </c>
      <c r="T93" s="5"/>
      <c r="U93" s="5"/>
    </row>
    <row r="94" spans="1:21" x14ac:dyDescent="0.3">
      <c r="A94" s="2">
        <v>88</v>
      </c>
      <c r="B94" s="80" t="s">
        <v>630</v>
      </c>
      <c r="C94" s="69">
        <v>2</v>
      </c>
      <c r="D94" s="69">
        <v>12</v>
      </c>
      <c r="E94" s="69"/>
      <c r="F94" s="69">
        <v>2</v>
      </c>
      <c r="G94" s="69">
        <v>0</v>
      </c>
      <c r="H94" s="69">
        <v>1953</v>
      </c>
      <c r="I94" s="69">
        <v>576.37</v>
      </c>
      <c r="J94" s="69">
        <v>576.37</v>
      </c>
      <c r="K94" s="69">
        <v>865.56</v>
      </c>
      <c r="L94" s="69">
        <v>0</v>
      </c>
      <c r="M94" s="69"/>
      <c r="N94" s="69">
        <v>0</v>
      </c>
      <c r="O94" s="69">
        <v>0</v>
      </c>
      <c r="P94" s="69"/>
      <c r="Q94" s="69" t="s">
        <v>25</v>
      </c>
      <c r="R94" s="69" t="s">
        <v>26</v>
      </c>
      <c r="S94" s="69" t="s">
        <v>25</v>
      </c>
      <c r="T94" s="5"/>
      <c r="U94" s="5"/>
    </row>
    <row r="95" spans="1:21" x14ac:dyDescent="0.3">
      <c r="A95" s="33">
        <v>89</v>
      </c>
      <c r="B95" s="80" t="s">
        <v>629</v>
      </c>
      <c r="C95" s="69">
        <v>5</v>
      </c>
      <c r="D95" s="69">
        <v>61</v>
      </c>
      <c r="E95" s="69"/>
      <c r="F95" s="69">
        <v>3</v>
      </c>
      <c r="G95" s="69">
        <v>0</v>
      </c>
      <c r="H95" s="69">
        <v>1964</v>
      </c>
      <c r="I95" s="69">
        <v>2597.15</v>
      </c>
      <c r="J95" s="69">
        <v>2597.15</v>
      </c>
      <c r="K95" s="69">
        <v>1495.04</v>
      </c>
      <c r="L95" s="69">
        <v>648.4</v>
      </c>
      <c r="M95" s="69"/>
      <c r="N95" s="69">
        <v>453.88</v>
      </c>
      <c r="O95" s="69">
        <v>105</v>
      </c>
      <c r="P95" s="69"/>
      <c r="Q95" s="69" t="s">
        <v>59</v>
      </c>
      <c r="R95" s="69" t="s">
        <v>53</v>
      </c>
      <c r="S95" s="69" t="s">
        <v>25</v>
      </c>
      <c r="T95" s="5" t="s">
        <v>135</v>
      </c>
      <c r="U95" s="1" t="s">
        <v>628</v>
      </c>
    </row>
    <row r="96" spans="1:21" x14ac:dyDescent="0.3">
      <c r="A96" s="2">
        <v>90</v>
      </c>
      <c r="B96" s="80" t="s">
        <v>627</v>
      </c>
      <c r="C96" s="69">
        <v>5</v>
      </c>
      <c r="D96" s="69">
        <v>58</v>
      </c>
      <c r="E96" s="69"/>
      <c r="F96" s="69">
        <v>2</v>
      </c>
      <c r="G96" s="69">
        <v>0</v>
      </c>
      <c r="H96" s="69">
        <v>1985</v>
      </c>
      <c r="I96" s="69">
        <v>1763.7</v>
      </c>
      <c r="J96" s="69">
        <v>1763.7</v>
      </c>
      <c r="K96" s="69">
        <v>843.21</v>
      </c>
      <c r="L96" s="69">
        <v>287.58999999999997</v>
      </c>
      <c r="M96" s="69"/>
      <c r="N96" s="69">
        <v>201.31299999999999</v>
      </c>
      <c r="O96" s="69">
        <v>67</v>
      </c>
      <c r="P96" s="69"/>
      <c r="Q96" s="69" t="s">
        <v>25</v>
      </c>
      <c r="R96" s="69" t="s">
        <v>53</v>
      </c>
      <c r="S96" s="69" t="s">
        <v>25</v>
      </c>
      <c r="T96" s="5"/>
      <c r="U96" s="5"/>
    </row>
    <row r="97" spans="1:21" x14ac:dyDescent="0.3">
      <c r="A97" s="33">
        <v>91</v>
      </c>
      <c r="B97" s="80" t="s">
        <v>626</v>
      </c>
      <c r="C97" s="69">
        <v>5</v>
      </c>
      <c r="D97" s="69">
        <v>60</v>
      </c>
      <c r="E97" s="69"/>
      <c r="F97" s="69">
        <v>3</v>
      </c>
      <c r="G97" s="69">
        <v>0</v>
      </c>
      <c r="H97" s="69">
        <v>1965</v>
      </c>
      <c r="I97" s="69">
        <v>2577.33</v>
      </c>
      <c r="J97" s="69">
        <v>2577.33</v>
      </c>
      <c r="K97" s="69">
        <v>1626.04</v>
      </c>
      <c r="L97" s="69">
        <v>648.4</v>
      </c>
      <c r="M97" s="69"/>
      <c r="N97" s="69">
        <v>453.88</v>
      </c>
      <c r="O97" s="69">
        <v>105</v>
      </c>
      <c r="P97" s="69"/>
      <c r="Q97" s="69" t="s">
        <v>59</v>
      </c>
      <c r="R97" s="69" t="s">
        <v>53</v>
      </c>
      <c r="S97" s="69" t="s">
        <v>25</v>
      </c>
      <c r="T97" s="5" t="s">
        <v>135</v>
      </c>
      <c r="U97" s="5" t="s">
        <v>136</v>
      </c>
    </row>
    <row r="98" spans="1:21" x14ac:dyDescent="0.3">
      <c r="A98" s="2">
        <v>92</v>
      </c>
      <c r="B98" s="80" t="s">
        <v>625</v>
      </c>
      <c r="C98" s="69">
        <v>5</v>
      </c>
      <c r="D98" s="69">
        <v>60</v>
      </c>
      <c r="E98" s="69"/>
      <c r="F98" s="69">
        <v>3</v>
      </c>
      <c r="G98" s="69">
        <v>0</v>
      </c>
      <c r="H98" s="69">
        <v>1968</v>
      </c>
      <c r="I98" s="69">
        <v>2556.83</v>
      </c>
      <c r="J98" s="69">
        <v>2556.83</v>
      </c>
      <c r="K98" s="69">
        <v>1315.28</v>
      </c>
      <c r="L98" s="69">
        <v>648.4</v>
      </c>
      <c r="M98" s="69"/>
      <c r="N98" s="69">
        <v>453.88</v>
      </c>
      <c r="O98" s="69">
        <v>105</v>
      </c>
      <c r="P98" s="69"/>
      <c r="Q98" s="69" t="s">
        <v>59</v>
      </c>
      <c r="R98" s="69" t="s">
        <v>53</v>
      </c>
      <c r="S98" s="69" t="s">
        <v>25</v>
      </c>
      <c r="T98" s="5"/>
      <c r="U98" s="5"/>
    </row>
    <row r="99" spans="1:21" x14ac:dyDescent="0.3">
      <c r="A99" s="33">
        <v>93</v>
      </c>
      <c r="B99" s="80" t="s">
        <v>624</v>
      </c>
      <c r="C99" s="69">
        <v>5</v>
      </c>
      <c r="D99" s="69">
        <v>59</v>
      </c>
      <c r="E99" s="69"/>
      <c r="F99" s="69">
        <v>2</v>
      </c>
      <c r="G99" s="69">
        <v>0</v>
      </c>
      <c r="H99" s="69">
        <v>1966</v>
      </c>
      <c r="I99" s="69">
        <v>2764.12</v>
      </c>
      <c r="J99" s="69">
        <v>2764.12</v>
      </c>
      <c r="K99" s="69">
        <v>1495.5</v>
      </c>
      <c r="L99" s="69">
        <v>824.53</v>
      </c>
      <c r="M99" s="69"/>
      <c r="N99" s="69">
        <v>824.53</v>
      </c>
      <c r="O99" s="69">
        <v>60</v>
      </c>
      <c r="P99" s="69"/>
      <c r="Q99" s="69" t="s">
        <v>25</v>
      </c>
      <c r="R99" s="69" t="s">
        <v>53</v>
      </c>
      <c r="S99" s="69" t="s">
        <v>25</v>
      </c>
      <c r="T99" s="5" t="s">
        <v>135</v>
      </c>
      <c r="U99" s="1" t="s">
        <v>482</v>
      </c>
    </row>
    <row r="100" spans="1:21" x14ac:dyDescent="0.3">
      <c r="A100" s="2">
        <v>94</v>
      </c>
      <c r="B100" s="80" t="s">
        <v>623</v>
      </c>
      <c r="C100" s="69">
        <v>5</v>
      </c>
      <c r="D100" s="69">
        <v>61</v>
      </c>
      <c r="E100" s="69"/>
      <c r="F100" s="69">
        <v>3</v>
      </c>
      <c r="G100" s="69">
        <v>0</v>
      </c>
      <c r="H100" s="69">
        <v>1967</v>
      </c>
      <c r="I100" s="69">
        <v>2636.06</v>
      </c>
      <c r="J100" s="69">
        <v>2636.06</v>
      </c>
      <c r="K100" s="69">
        <v>1544.97</v>
      </c>
      <c r="L100" s="69">
        <v>648.28</v>
      </c>
      <c r="M100" s="69"/>
      <c r="N100" s="69">
        <v>453.79599999999999</v>
      </c>
      <c r="O100" s="69">
        <v>105</v>
      </c>
      <c r="P100" s="69"/>
      <c r="Q100" s="69" t="s">
        <v>59</v>
      </c>
      <c r="R100" s="69" t="s">
        <v>53</v>
      </c>
      <c r="S100" s="69" t="s">
        <v>25</v>
      </c>
      <c r="T100" s="5"/>
      <c r="U100" s="5"/>
    </row>
    <row r="101" spans="1:21" x14ac:dyDescent="0.3">
      <c r="A101" s="33">
        <v>95</v>
      </c>
      <c r="B101" s="80" t="s">
        <v>622</v>
      </c>
      <c r="C101" s="69">
        <v>5</v>
      </c>
      <c r="D101" s="69">
        <v>61</v>
      </c>
      <c r="E101" s="69"/>
      <c r="F101" s="69">
        <v>4</v>
      </c>
      <c r="G101" s="69">
        <v>0</v>
      </c>
      <c r="H101" s="69">
        <v>1968</v>
      </c>
      <c r="I101" s="69">
        <v>2712.17</v>
      </c>
      <c r="J101" s="69">
        <v>2712.17</v>
      </c>
      <c r="K101" s="69">
        <v>1697.08</v>
      </c>
      <c r="L101" s="69">
        <v>758.27</v>
      </c>
      <c r="M101" s="69"/>
      <c r="N101" s="69">
        <v>530.78899999999999</v>
      </c>
      <c r="O101" s="69">
        <v>130</v>
      </c>
      <c r="P101" s="69"/>
      <c r="Q101" s="69" t="s">
        <v>59</v>
      </c>
      <c r="R101" s="69" t="s">
        <v>53</v>
      </c>
      <c r="S101" s="69" t="s">
        <v>25</v>
      </c>
      <c r="T101" s="5"/>
      <c r="U101" s="5"/>
    </row>
    <row r="102" spans="1:21" ht="26.4" x14ac:dyDescent="0.3">
      <c r="A102" s="2">
        <v>96</v>
      </c>
      <c r="B102" s="80" t="s">
        <v>621</v>
      </c>
      <c r="C102" s="69">
        <v>5</v>
      </c>
      <c r="D102" s="69">
        <v>130</v>
      </c>
      <c r="E102" s="69"/>
      <c r="F102" s="69">
        <v>8</v>
      </c>
      <c r="G102" s="69">
        <v>0</v>
      </c>
      <c r="H102" s="69">
        <v>1968</v>
      </c>
      <c r="I102" s="69">
        <v>6091.12</v>
      </c>
      <c r="J102" s="69">
        <v>6091.12</v>
      </c>
      <c r="K102" s="69">
        <v>4016.17</v>
      </c>
      <c r="L102" s="69">
        <v>1676.69</v>
      </c>
      <c r="M102" s="69"/>
      <c r="N102" s="69">
        <v>1676.69</v>
      </c>
      <c r="O102" s="69">
        <v>240</v>
      </c>
      <c r="P102" s="69"/>
      <c r="Q102" s="69" t="s">
        <v>25</v>
      </c>
      <c r="R102" s="69" t="s">
        <v>53</v>
      </c>
      <c r="S102" s="69" t="s">
        <v>25</v>
      </c>
      <c r="T102" s="5" t="s">
        <v>135</v>
      </c>
      <c r="U102" s="1" t="s">
        <v>620</v>
      </c>
    </row>
    <row r="103" spans="1:21" x14ac:dyDescent="0.3">
      <c r="A103" s="33">
        <v>97</v>
      </c>
      <c r="B103" s="80" t="s">
        <v>619</v>
      </c>
      <c r="C103" s="69">
        <v>4</v>
      </c>
      <c r="D103" s="69">
        <v>48</v>
      </c>
      <c r="E103" s="69"/>
      <c r="F103" s="69">
        <v>3</v>
      </c>
      <c r="G103" s="69">
        <v>0</v>
      </c>
      <c r="H103" s="69">
        <v>1965</v>
      </c>
      <c r="I103" s="69">
        <v>2298.91</v>
      </c>
      <c r="J103" s="69">
        <v>2298.91</v>
      </c>
      <c r="K103" s="69">
        <v>1561.52</v>
      </c>
      <c r="L103" s="69">
        <v>714.51</v>
      </c>
      <c r="M103" s="69"/>
      <c r="N103" s="69">
        <v>357.255</v>
      </c>
      <c r="O103" s="69">
        <v>70</v>
      </c>
      <c r="P103" s="69"/>
      <c r="Q103" s="69" t="s">
        <v>25</v>
      </c>
      <c r="R103" s="69" t="s">
        <v>53</v>
      </c>
      <c r="S103" s="69" t="s">
        <v>25</v>
      </c>
      <c r="T103" s="5"/>
      <c r="U103" s="5"/>
    </row>
    <row r="104" spans="1:21" x14ac:dyDescent="0.3">
      <c r="A104" s="2">
        <v>98</v>
      </c>
      <c r="B104" s="80" t="s">
        <v>618</v>
      </c>
      <c r="C104" s="69">
        <v>2</v>
      </c>
      <c r="D104" s="69">
        <v>16</v>
      </c>
      <c r="E104" s="69"/>
      <c r="F104" s="69">
        <v>2</v>
      </c>
      <c r="G104" s="69">
        <v>0</v>
      </c>
      <c r="H104" s="69">
        <v>1958</v>
      </c>
      <c r="I104" s="69">
        <v>526.29999999999995</v>
      </c>
      <c r="J104" s="69">
        <v>526.29999999999995</v>
      </c>
      <c r="K104" s="69">
        <v>795.53</v>
      </c>
      <c r="L104" s="69">
        <v>0</v>
      </c>
      <c r="M104" s="69"/>
      <c r="N104" s="69">
        <v>0</v>
      </c>
      <c r="O104" s="69">
        <v>0</v>
      </c>
      <c r="P104" s="69"/>
      <c r="Q104" s="69" t="s">
        <v>25</v>
      </c>
      <c r="R104" s="69" t="s">
        <v>26</v>
      </c>
      <c r="S104" s="69" t="s">
        <v>25</v>
      </c>
      <c r="T104" s="5"/>
      <c r="U104" s="5"/>
    </row>
    <row r="105" spans="1:21" x14ac:dyDescent="0.3">
      <c r="A105" s="33">
        <v>99</v>
      </c>
      <c r="B105" s="80" t="s">
        <v>617</v>
      </c>
      <c r="C105" s="69">
        <v>2</v>
      </c>
      <c r="D105" s="69">
        <v>8</v>
      </c>
      <c r="E105" s="69"/>
      <c r="F105" s="69">
        <v>1</v>
      </c>
      <c r="G105" s="69">
        <v>0</v>
      </c>
      <c r="H105" s="69">
        <v>1962</v>
      </c>
      <c r="I105" s="69">
        <v>368.99</v>
      </c>
      <c r="J105" s="69">
        <v>368.99</v>
      </c>
      <c r="K105" s="69">
        <v>631.38</v>
      </c>
      <c r="L105" s="69">
        <v>0</v>
      </c>
      <c r="M105" s="69"/>
      <c r="N105" s="69">
        <v>0</v>
      </c>
      <c r="O105" s="69">
        <v>0</v>
      </c>
      <c r="P105" s="69"/>
      <c r="Q105" s="69" t="s">
        <v>25</v>
      </c>
      <c r="R105" s="69" t="s">
        <v>26</v>
      </c>
      <c r="S105" s="69" t="s">
        <v>25</v>
      </c>
      <c r="T105" s="5" t="s">
        <v>135</v>
      </c>
      <c r="U105" s="5" t="s">
        <v>136</v>
      </c>
    </row>
    <row r="106" spans="1:21" x14ac:dyDescent="0.3">
      <c r="A106" s="2">
        <v>100</v>
      </c>
      <c r="B106" s="80" t="s">
        <v>616</v>
      </c>
      <c r="C106" s="69">
        <v>2</v>
      </c>
      <c r="D106" s="69">
        <v>8</v>
      </c>
      <c r="E106" s="69"/>
      <c r="F106" s="69">
        <v>1</v>
      </c>
      <c r="G106" s="69">
        <v>0</v>
      </c>
      <c r="H106" s="69">
        <v>1964</v>
      </c>
      <c r="I106" s="69">
        <v>355.16</v>
      </c>
      <c r="J106" s="69">
        <v>355.16</v>
      </c>
      <c r="K106" s="69">
        <v>589.19000000000005</v>
      </c>
      <c r="L106" s="69">
        <v>0</v>
      </c>
      <c r="M106" s="69"/>
      <c r="N106" s="69">
        <v>0</v>
      </c>
      <c r="O106" s="69">
        <v>0</v>
      </c>
      <c r="P106" s="69"/>
      <c r="Q106" s="69" t="s">
        <v>25</v>
      </c>
      <c r="R106" s="69" t="s">
        <v>26</v>
      </c>
      <c r="S106" s="69" t="s">
        <v>25</v>
      </c>
      <c r="T106" s="5"/>
      <c r="U106" s="5"/>
    </row>
    <row r="107" spans="1:21" x14ac:dyDescent="0.3">
      <c r="A107" s="33">
        <v>101</v>
      </c>
      <c r="B107" s="80" t="s">
        <v>615</v>
      </c>
      <c r="C107" s="69">
        <v>2</v>
      </c>
      <c r="D107" s="69">
        <v>8</v>
      </c>
      <c r="E107" s="69"/>
      <c r="F107" s="69">
        <v>1</v>
      </c>
      <c r="G107" s="69">
        <v>0</v>
      </c>
      <c r="H107" s="69">
        <v>1962</v>
      </c>
      <c r="I107" s="69">
        <v>308.60000000000002</v>
      </c>
      <c r="J107" s="69">
        <v>308.60000000000002</v>
      </c>
      <c r="K107" s="69">
        <v>590.04</v>
      </c>
      <c r="L107" s="69">
        <v>0</v>
      </c>
      <c r="M107" s="69"/>
      <c r="N107" s="69">
        <v>0</v>
      </c>
      <c r="O107" s="69">
        <v>0</v>
      </c>
      <c r="P107" s="69"/>
      <c r="Q107" s="69" t="s">
        <v>25</v>
      </c>
      <c r="R107" s="69" t="s">
        <v>26</v>
      </c>
      <c r="S107" s="69" t="s">
        <v>25</v>
      </c>
      <c r="T107" s="5" t="s">
        <v>135</v>
      </c>
      <c r="U107" s="5" t="s">
        <v>136</v>
      </c>
    </row>
    <row r="108" spans="1:21" x14ac:dyDescent="0.3">
      <c r="A108" s="2">
        <v>102</v>
      </c>
      <c r="B108" s="80" t="s">
        <v>614</v>
      </c>
      <c r="C108" s="69">
        <v>2</v>
      </c>
      <c r="D108" s="69">
        <v>9</v>
      </c>
      <c r="E108" s="69"/>
      <c r="F108" s="69">
        <v>1</v>
      </c>
      <c r="G108" s="69">
        <v>0</v>
      </c>
      <c r="H108" s="69">
        <v>1962</v>
      </c>
      <c r="I108" s="69">
        <v>306.39999999999998</v>
      </c>
      <c r="J108" s="69">
        <v>306.39999999999998</v>
      </c>
      <c r="K108" s="69">
        <v>614.22</v>
      </c>
      <c r="L108" s="69">
        <v>0</v>
      </c>
      <c r="M108" s="69"/>
      <c r="N108" s="69">
        <v>0</v>
      </c>
      <c r="O108" s="69">
        <v>0</v>
      </c>
      <c r="P108" s="69"/>
      <c r="Q108" s="69" t="s">
        <v>25</v>
      </c>
      <c r="R108" s="69" t="s">
        <v>26</v>
      </c>
      <c r="S108" s="69" t="s">
        <v>25</v>
      </c>
      <c r="T108" s="5" t="s">
        <v>135</v>
      </c>
      <c r="U108" s="5" t="s">
        <v>136</v>
      </c>
    </row>
    <row r="109" spans="1:21" x14ac:dyDescent="0.3">
      <c r="A109" s="33">
        <v>103</v>
      </c>
      <c r="B109" s="80" t="s">
        <v>613</v>
      </c>
      <c r="C109" s="69">
        <v>2</v>
      </c>
      <c r="D109" s="69">
        <v>12</v>
      </c>
      <c r="E109" s="69"/>
      <c r="F109" s="69">
        <v>2</v>
      </c>
      <c r="G109" s="69">
        <v>0</v>
      </c>
      <c r="H109" s="69">
        <v>1953</v>
      </c>
      <c r="I109" s="69">
        <v>571.08000000000004</v>
      </c>
      <c r="J109" s="69">
        <v>571.08000000000004</v>
      </c>
      <c r="K109" s="69">
        <v>836.47</v>
      </c>
      <c r="L109" s="69">
        <v>0</v>
      </c>
      <c r="M109" s="69"/>
      <c r="N109" s="69">
        <v>0</v>
      </c>
      <c r="O109" s="69">
        <v>0</v>
      </c>
      <c r="P109" s="69"/>
      <c r="Q109" s="69" t="s">
        <v>25</v>
      </c>
      <c r="R109" s="69" t="s">
        <v>26</v>
      </c>
      <c r="S109" s="69" t="s">
        <v>25</v>
      </c>
      <c r="T109" s="5"/>
      <c r="U109" s="5"/>
    </row>
    <row r="110" spans="1:21" x14ac:dyDescent="0.3">
      <c r="A110" s="2">
        <v>104</v>
      </c>
      <c r="B110" s="80" t="s">
        <v>612</v>
      </c>
      <c r="C110" s="69">
        <v>2</v>
      </c>
      <c r="D110" s="69">
        <v>12</v>
      </c>
      <c r="E110" s="69"/>
      <c r="F110" s="69">
        <v>1</v>
      </c>
      <c r="G110" s="69">
        <v>0</v>
      </c>
      <c r="H110" s="69">
        <v>1964</v>
      </c>
      <c r="I110" s="69">
        <v>378.86</v>
      </c>
      <c r="J110" s="69">
        <v>378.86</v>
      </c>
      <c r="K110" s="69">
        <v>732.69</v>
      </c>
      <c r="L110" s="69">
        <v>0</v>
      </c>
      <c r="M110" s="69"/>
      <c r="N110" s="69">
        <v>0</v>
      </c>
      <c r="O110" s="69">
        <v>0</v>
      </c>
      <c r="P110" s="69"/>
      <c r="Q110" s="69" t="s">
        <v>25</v>
      </c>
      <c r="R110" s="69" t="s">
        <v>26</v>
      </c>
      <c r="S110" s="69" t="s">
        <v>25</v>
      </c>
      <c r="T110" s="5"/>
      <c r="U110" s="5"/>
    </row>
    <row r="111" spans="1:21" x14ac:dyDescent="0.3">
      <c r="A111" s="33">
        <v>105</v>
      </c>
      <c r="B111" s="80" t="s">
        <v>611</v>
      </c>
      <c r="C111" s="69">
        <v>2</v>
      </c>
      <c r="D111" s="69">
        <v>8</v>
      </c>
      <c r="E111" s="69"/>
      <c r="F111" s="69">
        <v>1</v>
      </c>
      <c r="G111" s="69">
        <v>0</v>
      </c>
      <c r="H111" s="69">
        <v>1964</v>
      </c>
      <c r="I111" s="69">
        <v>301.10000000000002</v>
      </c>
      <c r="J111" s="69">
        <v>301.10000000000002</v>
      </c>
      <c r="K111" s="69">
        <v>677.42</v>
      </c>
      <c r="L111" s="69">
        <v>0</v>
      </c>
      <c r="M111" s="69"/>
      <c r="N111" s="69">
        <v>0</v>
      </c>
      <c r="O111" s="69">
        <v>0</v>
      </c>
      <c r="P111" s="69"/>
      <c r="Q111" s="69" t="s">
        <v>25</v>
      </c>
      <c r="R111" s="69" t="s">
        <v>26</v>
      </c>
      <c r="S111" s="69" t="s">
        <v>25</v>
      </c>
      <c r="T111" s="5"/>
      <c r="U111" s="5"/>
    </row>
    <row r="112" spans="1:21" ht="26.4" x14ac:dyDescent="0.3">
      <c r="A112" s="2">
        <v>106</v>
      </c>
      <c r="B112" s="80" t="s">
        <v>610</v>
      </c>
      <c r="C112" s="69">
        <v>5</v>
      </c>
      <c r="D112" s="69">
        <v>107</v>
      </c>
      <c r="E112" s="69"/>
      <c r="F112" s="69">
        <v>2</v>
      </c>
      <c r="G112" s="69">
        <v>0</v>
      </c>
      <c r="H112" s="69">
        <v>1970</v>
      </c>
      <c r="I112" s="69">
        <v>2676.55</v>
      </c>
      <c r="J112" s="69">
        <v>2676.55</v>
      </c>
      <c r="K112" s="69">
        <v>1722.4899999999998</v>
      </c>
      <c r="L112" s="69">
        <v>859.09</v>
      </c>
      <c r="M112" s="69"/>
      <c r="N112" s="69">
        <v>601.36300000000006</v>
      </c>
      <c r="O112" s="69">
        <v>60</v>
      </c>
      <c r="P112" s="69"/>
      <c r="Q112" s="69" t="s">
        <v>25</v>
      </c>
      <c r="R112" s="69" t="s">
        <v>53</v>
      </c>
      <c r="S112" s="69" t="s">
        <v>25</v>
      </c>
      <c r="T112" s="5" t="s">
        <v>135</v>
      </c>
      <c r="U112" s="1" t="s">
        <v>309</v>
      </c>
    </row>
    <row r="113" spans="1:21" x14ac:dyDescent="0.3">
      <c r="A113" s="33">
        <v>107</v>
      </c>
      <c r="B113" s="80" t="s">
        <v>609</v>
      </c>
      <c r="C113" s="69">
        <v>2</v>
      </c>
      <c r="D113" s="69">
        <v>4</v>
      </c>
      <c r="E113" s="69"/>
      <c r="F113" s="69">
        <v>1</v>
      </c>
      <c r="G113" s="69">
        <v>0</v>
      </c>
      <c r="H113" s="69">
        <v>1953</v>
      </c>
      <c r="I113" s="69">
        <v>269.69</v>
      </c>
      <c r="J113" s="69">
        <v>269.69</v>
      </c>
      <c r="K113" s="69">
        <v>322.76</v>
      </c>
      <c r="L113" s="69">
        <v>0</v>
      </c>
      <c r="M113" s="69"/>
      <c r="N113" s="69">
        <v>0</v>
      </c>
      <c r="O113" s="69">
        <v>0</v>
      </c>
      <c r="P113" s="69"/>
      <c r="Q113" s="69" t="s">
        <v>25</v>
      </c>
      <c r="R113" s="69" t="s">
        <v>26</v>
      </c>
      <c r="S113" s="69" t="s">
        <v>25</v>
      </c>
      <c r="T113" s="5"/>
      <c r="U113" s="5"/>
    </row>
    <row r="114" spans="1:21" x14ac:dyDescent="0.3">
      <c r="A114" s="2">
        <v>108</v>
      </c>
      <c r="B114" s="80" t="s">
        <v>608</v>
      </c>
      <c r="C114" s="69">
        <v>2</v>
      </c>
      <c r="D114" s="69">
        <v>12</v>
      </c>
      <c r="E114" s="69"/>
      <c r="F114" s="69">
        <v>2</v>
      </c>
      <c r="G114" s="69">
        <v>0</v>
      </c>
      <c r="H114" s="69">
        <v>1954</v>
      </c>
      <c r="I114" s="69">
        <v>574</v>
      </c>
      <c r="J114" s="69">
        <v>574</v>
      </c>
      <c r="K114" s="69">
        <v>707.99</v>
      </c>
      <c r="L114" s="69">
        <v>0</v>
      </c>
      <c r="M114" s="69"/>
      <c r="N114" s="69">
        <v>0</v>
      </c>
      <c r="O114" s="69">
        <v>0</v>
      </c>
      <c r="P114" s="69"/>
      <c r="Q114" s="69" t="s">
        <v>25</v>
      </c>
      <c r="R114" s="69" t="s">
        <v>26</v>
      </c>
      <c r="S114" s="69" t="s">
        <v>25</v>
      </c>
      <c r="T114" s="5"/>
      <c r="U114" s="5"/>
    </row>
    <row r="115" spans="1:21" x14ac:dyDescent="0.3">
      <c r="A115" s="33">
        <v>109</v>
      </c>
      <c r="B115" s="80" t="s">
        <v>607</v>
      </c>
      <c r="C115" s="69">
        <v>3</v>
      </c>
      <c r="D115" s="69">
        <v>35</v>
      </c>
      <c r="E115" s="69"/>
      <c r="F115" s="69">
        <v>2</v>
      </c>
      <c r="G115" s="69">
        <v>0</v>
      </c>
      <c r="H115" s="69">
        <v>1964</v>
      </c>
      <c r="I115" s="69">
        <v>1004.63</v>
      </c>
      <c r="J115" s="69">
        <v>1004.63</v>
      </c>
      <c r="K115" s="69">
        <v>1636.9099999999999</v>
      </c>
      <c r="L115" s="69">
        <v>540.48</v>
      </c>
      <c r="M115" s="69"/>
      <c r="N115" s="69">
        <v>378.33600000000001</v>
      </c>
      <c r="O115" s="69">
        <v>30</v>
      </c>
      <c r="P115" s="69"/>
      <c r="Q115" s="69" t="s">
        <v>25</v>
      </c>
      <c r="R115" s="69" t="s">
        <v>53</v>
      </c>
      <c r="S115" s="69" t="s">
        <v>25</v>
      </c>
      <c r="T115" s="5"/>
      <c r="U115" s="5"/>
    </row>
    <row r="116" spans="1:21" ht="26.4" x14ac:dyDescent="0.3">
      <c r="A116" s="2">
        <v>110</v>
      </c>
      <c r="B116" s="80" t="s">
        <v>606</v>
      </c>
      <c r="C116" s="69">
        <v>5</v>
      </c>
      <c r="D116" s="69">
        <v>56</v>
      </c>
      <c r="E116" s="69"/>
      <c r="F116" s="69">
        <v>4</v>
      </c>
      <c r="G116" s="69">
        <v>0</v>
      </c>
      <c r="H116" s="69">
        <v>1970</v>
      </c>
      <c r="I116" s="69">
        <v>4108.12</v>
      </c>
      <c r="J116" s="69">
        <v>4108.12</v>
      </c>
      <c r="K116" s="69">
        <v>2565.23</v>
      </c>
      <c r="L116" s="69">
        <v>973.01</v>
      </c>
      <c r="M116" s="69"/>
      <c r="N116" s="69">
        <v>681.10699999999997</v>
      </c>
      <c r="O116" s="69">
        <v>120</v>
      </c>
      <c r="P116" s="69"/>
      <c r="Q116" s="69" t="s">
        <v>25</v>
      </c>
      <c r="R116" s="69" t="s">
        <v>53</v>
      </c>
      <c r="S116" s="69" t="s">
        <v>25</v>
      </c>
      <c r="T116" s="5" t="s">
        <v>135</v>
      </c>
      <c r="U116" s="1" t="s">
        <v>605</v>
      </c>
    </row>
    <row r="117" spans="1:21" x14ac:dyDescent="0.3">
      <c r="A117" s="33">
        <v>111</v>
      </c>
      <c r="B117" s="80" t="s">
        <v>604</v>
      </c>
      <c r="C117" s="69">
        <v>5</v>
      </c>
      <c r="D117" s="69">
        <v>101</v>
      </c>
      <c r="E117" s="69"/>
      <c r="F117" s="69">
        <v>6</v>
      </c>
      <c r="G117" s="69">
        <v>0</v>
      </c>
      <c r="H117" s="69">
        <v>1968</v>
      </c>
      <c r="I117" s="69">
        <v>4516.01</v>
      </c>
      <c r="J117" s="69">
        <v>4516.01</v>
      </c>
      <c r="K117" s="69">
        <v>3075.87</v>
      </c>
      <c r="L117" s="69">
        <v>1202.76</v>
      </c>
      <c r="M117" s="69"/>
      <c r="N117" s="69">
        <v>841.93200000000002</v>
      </c>
      <c r="O117" s="69">
        <v>180</v>
      </c>
      <c r="P117" s="69"/>
      <c r="Q117" s="69" t="s">
        <v>25</v>
      </c>
      <c r="R117" s="69" t="s">
        <v>53</v>
      </c>
      <c r="S117" s="69" t="s">
        <v>25</v>
      </c>
      <c r="T117" s="5"/>
      <c r="U117" s="5"/>
    </row>
    <row r="118" spans="1:21" x14ac:dyDescent="0.3">
      <c r="A118" s="2">
        <v>112</v>
      </c>
      <c r="B118" s="80" t="s">
        <v>603</v>
      </c>
      <c r="C118" s="69">
        <v>5</v>
      </c>
      <c r="D118" s="69">
        <v>100</v>
      </c>
      <c r="E118" s="69"/>
      <c r="F118" s="69">
        <v>6</v>
      </c>
      <c r="G118" s="69">
        <v>0</v>
      </c>
      <c r="H118" s="69">
        <v>1970</v>
      </c>
      <c r="I118" s="69">
        <v>4548.55</v>
      </c>
      <c r="J118" s="69">
        <v>4548.55</v>
      </c>
      <c r="K118" s="69">
        <v>3078.96</v>
      </c>
      <c r="L118" s="69">
        <v>1243.54</v>
      </c>
      <c r="M118" s="69"/>
      <c r="N118" s="69">
        <v>870.47799999999995</v>
      </c>
      <c r="O118" s="69">
        <v>180</v>
      </c>
      <c r="P118" s="69"/>
      <c r="Q118" s="69" t="s">
        <v>25</v>
      </c>
      <c r="R118" s="69" t="s">
        <v>53</v>
      </c>
      <c r="S118" s="69" t="s">
        <v>25</v>
      </c>
      <c r="T118" s="5"/>
      <c r="U118" s="5"/>
    </row>
    <row r="119" spans="1:21" x14ac:dyDescent="0.3">
      <c r="A119" s="33">
        <v>113</v>
      </c>
      <c r="B119" s="80" t="s">
        <v>602</v>
      </c>
      <c r="C119" s="69">
        <v>5</v>
      </c>
      <c r="D119" s="69">
        <v>90</v>
      </c>
      <c r="E119" s="69"/>
      <c r="F119" s="69">
        <v>6</v>
      </c>
      <c r="G119" s="69">
        <v>0</v>
      </c>
      <c r="H119" s="69">
        <v>1970</v>
      </c>
      <c r="I119" s="69">
        <v>4386.59</v>
      </c>
      <c r="J119" s="69">
        <v>4386.59</v>
      </c>
      <c r="K119" s="69">
        <v>2856.99</v>
      </c>
      <c r="L119" s="69">
        <v>1118.9100000000001</v>
      </c>
      <c r="M119" s="69"/>
      <c r="N119" s="69">
        <v>783.23699999999997</v>
      </c>
      <c r="O119" s="69">
        <v>210</v>
      </c>
      <c r="P119" s="69"/>
      <c r="Q119" s="69" t="s">
        <v>59</v>
      </c>
      <c r="R119" s="69" t="s">
        <v>53</v>
      </c>
      <c r="S119" s="69" t="s">
        <v>25</v>
      </c>
      <c r="T119" s="5"/>
      <c r="U119" s="5"/>
    </row>
    <row r="120" spans="1:21" x14ac:dyDescent="0.3">
      <c r="A120" s="2">
        <v>114</v>
      </c>
      <c r="B120" s="80" t="s">
        <v>601</v>
      </c>
      <c r="C120" s="69">
        <v>9</v>
      </c>
      <c r="D120" s="69">
        <v>230</v>
      </c>
      <c r="E120" s="69"/>
      <c r="F120" s="69">
        <v>1</v>
      </c>
      <c r="G120" s="69">
        <v>0</v>
      </c>
      <c r="H120" s="69">
        <v>1977</v>
      </c>
      <c r="I120" s="69">
        <v>4805.43</v>
      </c>
      <c r="J120" s="69">
        <v>4805.43</v>
      </c>
      <c r="K120" s="69">
        <v>865</v>
      </c>
      <c r="L120" s="69">
        <v>888.49</v>
      </c>
      <c r="M120" s="69"/>
      <c r="N120" s="69">
        <v>710.79200000000003</v>
      </c>
      <c r="O120" s="69">
        <v>122</v>
      </c>
      <c r="P120" s="69"/>
      <c r="Q120" s="69" t="s">
        <v>25</v>
      </c>
      <c r="R120" s="69" t="s">
        <v>53</v>
      </c>
      <c r="S120" s="69" t="s">
        <v>25</v>
      </c>
      <c r="T120" s="5"/>
      <c r="U120" s="5"/>
    </row>
    <row r="121" spans="1:21" x14ac:dyDescent="0.3">
      <c r="A121" s="33">
        <v>115</v>
      </c>
      <c r="B121" s="80" t="s">
        <v>600</v>
      </c>
      <c r="C121" s="69">
        <v>5</v>
      </c>
      <c r="D121" s="69">
        <v>101</v>
      </c>
      <c r="E121" s="69"/>
      <c r="F121" s="69">
        <v>6</v>
      </c>
      <c r="G121" s="69">
        <v>0</v>
      </c>
      <c r="H121" s="69">
        <v>1970</v>
      </c>
      <c r="I121" s="69">
        <v>4523.63</v>
      </c>
      <c r="J121" s="69">
        <v>4523.63</v>
      </c>
      <c r="K121" s="69">
        <v>3739.19</v>
      </c>
      <c r="L121" s="69">
        <v>1253.28</v>
      </c>
      <c r="M121" s="69"/>
      <c r="N121" s="69">
        <v>877.29600000000005</v>
      </c>
      <c r="O121" s="69">
        <v>180</v>
      </c>
      <c r="P121" s="69"/>
      <c r="Q121" s="69" t="s">
        <v>25</v>
      </c>
      <c r="R121" s="69" t="s">
        <v>53</v>
      </c>
      <c r="S121" s="69" t="s">
        <v>25</v>
      </c>
      <c r="T121" s="5"/>
      <c r="U121" s="5"/>
    </row>
    <row r="122" spans="1:21" x14ac:dyDescent="0.3">
      <c r="A122" s="2">
        <v>116</v>
      </c>
      <c r="B122" s="80" t="s">
        <v>599</v>
      </c>
      <c r="C122" s="69">
        <v>5</v>
      </c>
      <c r="D122" s="69">
        <v>80</v>
      </c>
      <c r="E122" s="69"/>
      <c r="F122" s="69">
        <v>4</v>
      </c>
      <c r="G122" s="69">
        <v>0</v>
      </c>
      <c r="H122" s="69">
        <v>1970</v>
      </c>
      <c r="I122" s="69">
        <v>3566.63</v>
      </c>
      <c r="J122" s="69">
        <v>3566.63</v>
      </c>
      <c r="K122" s="69">
        <v>2295.7799999999997</v>
      </c>
      <c r="L122" s="69">
        <v>1024.05</v>
      </c>
      <c r="M122" s="69"/>
      <c r="N122" s="69">
        <v>716.83500000000004</v>
      </c>
      <c r="O122" s="69">
        <v>120</v>
      </c>
      <c r="P122" s="69"/>
      <c r="Q122" s="69" t="s">
        <v>25</v>
      </c>
      <c r="R122" s="69" t="s">
        <v>53</v>
      </c>
      <c r="S122" s="69" t="s">
        <v>25</v>
      </c>
      <c r="T122" s="5"/>
      <c r="U122" s="5"/>
    </row>
    <row r="123" spans="1:21" x14ac:dyDescent="0.3">
      <c r="A123" s="33">
        <v>117</v>
      </c>
      <c r="B123" s="80" t="s">
        <v>598</v>
      </c>
      <c r="C123" s="69">
        <v>5</v>
      </c>
      <c r="D123" s="69">
        <v>81</v>
      </c>
      <c r="E123" s="69"/>
      <c r="F123" s="69">
        <v>4</v>
      </c>
      <c r="G123" s="69">
        <v>0</v>
      </c>
      <c r="H123" s="69">
        <v>1971</v>
      </c>
      <c r="I123" s="69">
        <v>3880.46</v>
      </c>
      <c r="J123" s="69">
        <v>3880.46</v>
      </c>
      <c r="K123" s="69">
        <v>5385.55</v>
      </c>
      <c r="L123" s="69">
        <v>500.23</v>
      </c>
      <c r="M123" s="69"/>
      <c r="N123" s="69">
        <v>500.23</v>
      </c>
      <c r="O123" s="69">
        <v>120</v>
      </c>
      <c r="P123" s="69"/>
      <c r="Q123" s="69" t="s">
        <v>25</v>
      </c>
      <c r="R123" s="69" t="s">
        <v>53</v>
      </c>
      <c r="S123" s="69" t="s">
        <v>25</v>
      </c>
      <c r="T123" s="5"/>
      <c r="U123" s="5"/>
    </row>
    <row r="124" spans="1:21" x14ac:dyDescent="0.3">
      <c r="A124" s="2">
        <v>118</v>
      </c>
      <c r="B124" s="80" t="s">
        <v>597</v>
      </c>
      <c r="C124" s="69">
        <v>5</v>
      </c>
      <c r="D124" s="69">
        <v>60</v>
      </c>
      <c r="E124" s="69"/>
      <c r="F124" s="69">
        <v>4</v>
      </c>
      <c r="G124" s="69">
        <v>0</v>
      </c>
      <c r="H124" s="69">
        <v>1965</v>
      </c>
      <c r="I124" s="69">
        <v>2562.87</v>
      </c>
      <c r="J124" s="69">
        <v>2562.87</v>
      </c>
      <c r="K124" s="69">
        <v>1376.84</v>
      </c>
      <c r="L124" s="69">
        <v>1156.22</v>
      </c>
      <c r="M124" s="69"/>
      <c r="N124" s="69">
        <v>1156.22</v>
      </c>
      <c r="O124" s="69">
        <v>130</v>
      </c>
      <c r="P124" s="69"/>
      <c r="Q124" s="69" t="s">
        <v>59</v>
      </c>
      <c r="R124" s="69" t="s">
        <v>53</v>
      </c>
      <c r="S124" s="69" t="s">
        <v>25</v>
      </c>
      <c r="T124" s="5" t="s">
        <v>135</v>
      </c>
      <c r="U124" s="5" t="s">
        <v>136</v>
      </c>
    </row>
    <row r="125" spans="1:21" ht="26.4" x14ac:dyDescent="0.3">
      <c r="A125" s="33">
        <v>119</v>
      </c>
      <c r="B125" s="80" t="s">
        <v>596</v>
      </c>
      <c r="C125" s="69">
        <v>5</v>
      </c>
      <c r="D125" s="69">
        <v>100</v>
      </c>
      <c r="E125" s="69"/>
      <c r="F125" s="69">
        <v>6</v>
      </c>
      <c r="G125" s="69">
        <v>0</v>
      </c>
      <c r="H125" s="69">
        <v>1968</v>
      </c>
      <c r="I125" s="69">
        <v>4559</v>
      </c>
      <c r="J125" s="69">
        <v>4559</v>
      </c>
      <c r="K125" s="69">
        <v>3188.84</v>
      </c>
      <c r="L125" s="69">
        <v>1156.22</v>
      </c>
      <c r="M125" s="69"/>
      <c r="N125" s="69">
        <v>1156.22</v>
      </c>
      <c r="O125" s="69">
        <v>200</v>
      </c>
      <c r="P125" s="69"/>
      <c r="Q125" s="69" t="s">
        <v>25</v>
      </c>
      <c r="R125" s="69" t="s">
        <v>53</v>
      </c>
      <c r="S125" s="69" t="s">
        <v>25</v>
      </c>
      <c r="T125" s="5" t="s">
        <v>135</v>
      </c>
      <c r="U125" s="1" t="s">
        <v>309</v>
      </c>
    </row>
    <row r="126" spans="1:21" x14ac:dyDescent="0.3">
      <c r="A126" s="2">
        <v>120</v>
      </c>
      <c r="B126" s="29" t="s">
        <v>595</v>
      </c>
      <c r="C126" s="30">
        <v>5</v>
      </c>
      <c r="D126" s="30">
        <v>117</v>
      </c>
      <c r="E126" s="5"/>
      <c r="F126" s="30">
        <v>2</v>
      </c>
      <c r="G126" s="5">
        <v>0</v>
      </c>
      <c r="H126" s="30">
        <v>1965</v>
      </c>
      <c r="I126" s="30">
        <v>3087</v>
      </c>
      <c r="J126" s="30">
        <v>3150.5</v>
      </c>
      <c r="K126" s="30" t="s">
        <v>118</v>
      </c>
      <c r="L126" s="30">
        <v>810</v>
      </c>
      <c r="M126" s="5">
        <v>0</v>
      </c>
      <c r="N126" s="5">
        <v>629</v>
      </c>
      <c r="O126" s="5"/>
      <c r="P126" s="5"/>
      <c r="Q126" s="30" t="s">
        <v>100</v>
      </c>
      <c r="R126" s="30" t="s">
        <v>594</v>
      </c>
      <c r="S126" s="5"/>
      <c r="T126" s="5"/>
      <c r="U126" s="16"/>
    </row>
    <row r="127" spans="1:21" x14ac:dyDescent="0.3">
      <c r="A127" s="33">
        <v>121</v>
      </c>
      <c r="B127" s="27" t="s">
        <v>593</v>
      </c>
      <c r="C127" s="7">
        <v>5</v>
      </c>
      <c r="D127" s="7">
        <v>70</v>
      </c>
      <c r="E127" s="7" t="s">
        <v>118</v>
      </c>
      <c r="F127" s="7">
        <v>4</v>
      </c>
      <c r="G127" s="7" t="s">
        <v>118</v>
      </c>
      <c r="H127" s="7">
        <v>1971</v>
      </c>
      <c r="I127" s="7">
        <v>4311.5</v>
      </c>
      <c r="J127" s="7">
        <v>3183.6</v>
      </c>
      <c r="K127" s="5"/>
      <c r="L127" s="7">
        <v>970</v>
      </c>
      <c r="M127" s="7"/>
      <c r="N127" s="7">
        <v>644</v>
      </c>
      <c r="O127" s="7"/>
      <c r="P127" s="7"/>
      <c r="Q127" s="7" t="s">
        <v>115</v>
      </c>
      <c r="R127" s="7" t="s">
        <v>366</v>
      </c>
      <c r="S127" s="7"/>
      <c r="T127" s="7"/>
      <c r="U127" s="5"/>
    </row>
    <row r="128" spans="1:21" x14ac:dyDescent="0.3">
      <c r="A128" s="2">
        <v>122</v>
      </c>
      <c r="B128" s="27" t="s">
        <v>592</v>
      </c>
      <c r="C128" s="7">
        <v>5</v>
      </c>
      <c r="D128" s="7">
        <v>100</v>
      </c>
      <c r="E128" s="7" t="s">
        <v>118</v>
      </c>
      <c r="F128" s="7">
        <v>6</v>
      </c>
      <c r="G128" s="7" t="s">
        <v>118</v>
      </c>
      <c r="H128" s="7">
        <v>1972</v>
      </c>
      <c r="I128" s="7">
        <v>5817</v>
      </c>
      <c r="J128" s="7">
        <v>4553</v>
      </c>
      <c r="K128" s="5"/>
      <c r="L128" s="7">
        <v>1223</v>
      </c>
      <c r="M128" s="7"/>
      <c r="N128" s="7">
        <v>931.9</v>
      </c>
      <c r="O128" s="7"/>
      <c r="P128" s="7"/>
      <c r="Q128" s="7" t="s">
        <v>115</v>
      </c>
      <c r="R128" s="7" t="s">
        <v>366</v>
      </c>
      <c r="S128" s="7"/>
      <c r="T128" s="7"/>
      <c r="U128" s="5"/>
    </row>
    <row r="129" spans="1:21" x14ac:dyDescent="0.3">
      <c r="A129" s="33">
        <v>123</v>
      </c>
      <c r="B129" s="27" t="s">
        <v>591</v>
      </c>
      <c r="C129" s="7">
        <v>5</v>
      </c>
      <c r="D129" s="7">
        <v>100</v>
      </c>
      <c r="E129" s="7" t="s">
        <v>118</v>
      </c>
      <c r="F129" s="7">
        <v>6</v>
      </c>
      <c r="G129" s="7" t="s">
        <v>118</v>
      </c>
      <c r="H129" s="7">
        <v>1971</v>
      </c>
      <c r="I129" s="7">
        <v>5846.3</v>
      </c>
      <c r="J129" s="7">
        <v>4515.3</v>
      </c>
      <c r="K129" s="5"/>
      <c r="L129" s="7">
        <v>1220</v>
      </c>
      <c r="M129" s="7"/>
      <c r="N129" s="7">
        <v>938</v>
      </c>
      <c r="O129" s="7"/>
      <c r="P129" s="7"/>
      <c r="Q129" s="7" t="s">
        <v>115</v>
      </c>
      <c r="R129" s="7" t="s">
        <v>366</v>
      </c>
      <c r="S129" s="7"/>
      <c r="T129" s="7"/>
      <c r="U129" s="5"/>
    </row>
    <row r="130" spans="1:21" x14ac:dyDescent="0.3">
      <c r="A130" s="2">
        <v>124</v>
      </c>
      <c r="B130" s="27" t="s">
        <v>590</v>
      </c>
      <c r="C130" s="7">
        <v>5</v>
      </c>
      <c r="D130" s="7">
        <v>100</v>
      </c>
      <c r="E130" s="7" t="s">
        <v>118</v>
      </c>
      <c r="F130" s="7">
        <v>6</v>
      </c>
      <c r="G130" s="7" t="s">
        <v>118</v>
      </c>
      <c r="H130" s="7">
        <v>1969</v>
      </c>
      <c r="I130" s="7">
        <v>5900</v>
      </c>
      <c r="J130" s="7">
        <v>4518.2</v>
      </c>
      <c r="K130" s="5"/>
      <c r="L130" s="7">
        <v>1220</v>
      </c>
      <c r="M130" s="7"/>
      <c r="N130" s="7">
        <v>965</v>
      </c>
      <c r="O130" s="7"/>
      <c r="P130" s="7"/>
      <c r="Q130" s="7" t="s">
        <v>115</v>
      </c>
      <c r="R130" s="7" t="s">
        <v>366</v>
      </c>
      <c r="S130" s="7"/>
      <c r="T130" s="7"/>
      <c r="U130" s="5"/>
    </row>
    <row r="131" spans="1:21" x14ac:dyDescent="0.3">
      <c r="A131" s="33">
        <v>125</v>
      </c>
      <c r="B131" s="6" t="s">
        <v>589</v>
      </c>
      <c r="C131" s="5">
        <v>1</v>
      </c>
      <c r="D131" s="5">
        <v>5</v>
      </c>
      <c r="E131" s="5"/>
      <c r="F131" s="5"/>
      <c r="G131" s="5"/>
      <c r="H131" s="5">
        <v>1917</v>
      </c>
      <c r="I131" s="5">
        <v>182.1</v>
      </c>
      <c r="J131" s="5">
        <v>182.1</v>
      </c>
      <c r="K131" s="5">
        <v>15</v>
      </c>
      <c r="L131" s="5">
        <v>302</v>
      </c>
      <c r="M131" s="5"/>
      <c r="N131" s="5"/>
      <c r="O131" s="5"/>
      <c r="P131" s="1"/>
      <c r="Q131" s="1" t="s">
        <v>588</v>
      </c>
      <c r="R131" s="5" t="s">
        <v>97</v>
      </c>
      <c r="S131" s="5"/>
      <c r="T131" s="5"/>
      <c r="U131" s="16"/>
    </row>
    <row r="132" spans="1:21" x14ac:dyDescent="0.3">
      <c r="A132" s="2">
        <v>126</v>
      </c>
      <c r="B132" s="27" t="s">
        <v>587</v>
      </c>
      <c r="C132" s="7">
        <v>5</v>
      </c>
      <c r="D132" s="7">
        <v>100</v>
      </c>
      <c r="E132" s="7" t="s">
        <v>118</v>
      </c>
      <c r="F132" s="7">
        <v>6</v>
      </c>
      <c r="G132" s="7" t="s">
        <v>118</v>
      </c>
      <c r="H132" s="7">
        <v>1970</v>
      </c>
      <c r="I132" s="7">
        <v>5915.4</v>
      </c>
      <c r="J132" s="7">
        <v>4518.5</v>
      </c>
      <c r="K132" s="5"/>
      <c r="L132" s="7">
        <v>1220</v>
      </c>
      <c r="M132" s="7"/>
      <c r="N132" s="7">
        <v>622.6</v>
      </c>
      <c r="O132" s="7"/>
      <c r="P132" s="7"/>
      <c r="Q132" s="7" t="s">
        <v>115</v>
      </c>
      <c r="R132" s="7" t="s">
        <v>366</v>
      </c>
      <c r="S132" s="7"/>
      <c r="T132" s="7"/>
      <c r="U132" s="5"/>
    </row>
    <row r="133" spans="1:21" x14ac:dyDescent="0.3">
      <c r="A133" s="33">
        <v>127</v>
      </c>
      <c r="B133" s="80" t="s">
        <v>586</v>
      </c>
      <c r="C133" s="69">
        <v>5</v>
      </c>
      <c r="D133" s="69">
        <v>60</v>
      </c>
      <c r="E133" s="69"/>
      <c r="F133" s="69">
        <v>4</v>
      </c>
      <c r="G133" s="69">
        <v>0</v>
      </c>
      <c r="H133" s="69">
        <v>1968</v>
      </c>
      <c r="I133" s="69">
        <v>2711.14</v>
      </c>
      <c r="J133" s="69">
        <v>2711.14</v>
      </c>
      <c r="K133" s="69">
        <v>1646.46</v>
      </c>
      <c r="L133" s="69">
        <v>685.33</v>
      </c>
      <c r="M133" s="69"/>
      <c r="N133" s="69">
        <v>479.73099999999999</v>
      </c>
      <c r="O133" s="69">
        <v>130</v>
      </c>
      <c r="P133" s="69"/>
      <c r="Q133" s="69" t="s">
        <v>59</v>
      </c>
      <c r="R133" s="69" t="s">
        <v>53</v>
      </c>
      <c r="S133" s="69" t="s">
        <v>25</v>
      </c>
      <c r="T133" s="5"/>
      <c r="U133" s="5"/>
    </row>
    <row r="134" spans="1:21" x14ac:dyDescent="0.3">
      <c r="A134" s="2">
        <v>128</v>
      </c>
      <c r="B134" s="80" t="s">
        <v>585</v>
      </c>
      <c r="C134" s="69">
        <v>5</v>
      </c>
      <c r="D134" s="69">
        <v>101</v>
      </c>
      <c r="E134" s="69"/>
      <c r="F134" s="69">
        <v>2</v>
      </c>
      <c r="G134" s="69">
        <v>0</v>
      </c>
      <c r="H134" s="69">
        <v>1969</v>
      </c>
      <c r="I134" s="69">
        <v>3285.18</v>
      </c>
      <c r="J134" s="69">
        <v>3285.18</v>
      </c>
      <c r="K134" s="69">
        <v>2102.33</v>
      </c>
      <c r="L134" s="69">
        <v>771.1</v>
      </c>
      <c r="M134" s="69"/>
      <c r="N134" s="69">
        <v>539.77</v>
      </c>
      <c r="O134" s="69">
        <v>60</v>
      </c>
      <c r="P134" s="69"/>
      <c r="Q134" s="69" t="s">
        <v>59</v>
      </c>
      <c r="R134" s="69" t="s">
        <v>53</v>
      </c>
      <c r="S134" s="69" t="s">
        <v>25</v>
      </c>
      <c r="T134" s="5"/>
      <c r="U134" s="5"/>
    </row>
    <row r="135" spans="1:21" ht="26.4" x14ac:dyDescent="0.3">
      <c r="A135" s="33">
        <v>129</v>
      </c>
      <c r="B135" s="80" t="s">
        <v>584</v>
      </c>
      <c r="C135" s="69">
        <v>5</v>
      </c>
      <c r="D135" s="69">
        <v>60</v>
      </c>
      <c r="E135" s="69"/>
      <c r="F135" s="69">
        <v>3</v>
      </c>
      <c r="G135" s="69">
        <v>0</v>
      </c>
      <c r="H135" s="69">
        <v>1967</v>
      </c>
      <c r="I135" s="69">
        <v>2572.27</v>
      </c>
      <c r="J135" s="69">
        <v>2572.27</v>
      </c>
      <c r="K135" s="69">
        <v>1608.8899999999999</v>
      </c>
      <c r="L135" s="69">
        <v>662.54</v>
      </c>
      <c r="M135" s="69"/>
      <c r="N135" s="69">
        <v>463.77800000000002</v>
      </c>
      <c r="O135" s="69">
        <v>105</v>
      </c>
      <c r="P135" s="69"/>
      <c r="Q135" s="69" t="s">
        <v>59</v>
      </c>
      <c r="R135" s="69" t="s">
        <v>53</v>
      </c>
      <c r="S135" s="69" t="s">
        <v>25</v>
      </c>
      <c r="T135" s="5" t="s">
        <v>135</v>
      </c>
      <c r="U135" s="1" t="s">
        <v>583</v>
      </c>
    </row>
    <row r="136" spans="1:21" ht="26.4" x14ac:dyDescent="0.3">
      <c r="A136" s="2">
        <v>130</v>
      </c>
      <c r="B136" s="25" t="s">
        <v>582</v>
      </c>
      <c r="C136" s="45">
        <v>1</v>
      </c>
      <c r="D136" s="45">
        <v>3</v>
      </c>
      <c r="E136" s="72"/>
      <c r="F136" s="45"/>
      <c r="G136" s="72"/>
      <c r="H136" s="75">
        <v>1965</v>
      </c>
      <c r="I136" s="45">
        <v>148</v>
      </c>
      <c r="J136" s="74">
        <v>148</v>
      </c>
      <c r="K136" s="73"/>
      <c r="L136" s="45">
        <v>149</v>
      </c>
      <c r="M136" s="68"/>
      <c r="N136" s="72"/>
      <c r="O136" s="72"/>
      <c r="P136" s="71"/>
      <c r="Q136" s="71" t="s">
        <v>581</v>
      </c>
      <c r="R136" s="5" t="s">
        <v>97</v>
      </c>
      <c r="S136" s="68"/>
      <c r="T136" s="5"/>
      <c r="U136" s="16"/>
    </row>
    <row r="137" spans="1:21" x14ac:dyDescent="0.3">
      <c r="A137" s="33">
        <v>131</v>
      </c>
      <c r="B137" s="6" t="s">
        <v>580</v>
      </c>
      <c r="C137" s="5">
        <v>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"/>
      <c r="Q137" s="1"/>
      <c r="R137" s="5"/>
      <c r="S137" s="5"/>
      <c r="T137" s="16"/>
      <c r="U137" s="16"/>
    </row>
    <row r="138" spans="1:21" x14ac:dyDescent="0.3">
      <c r="A138" s="2">
        <v>132</v>
      </c>
      <c r="B138" s="80" t="s">
        <v>579</v>
      </c>
      <c r="C138" s="69">
        <v>2</v>
      </c>
      <c r="D138" s="69">
        <v>12</v>
      </c>
      <c r="E138" s="69"/>
      <c r="F138" s="69">
        <v>2</v>
      </c>
      <c r="G138" s="69">
        <v>0</v>
      </c>
      <c r="H138" s="69">
        <v>1953</v>
      </c>
      <c r="I138" s="69">
        <v>598.71</v>
      </c>
      <c r="J138" s="69">
        <v>598.71</v>
      </c>
      <c r="K138" s="69">
        <v>1039.02</v>
      </c>
      <c r="L138" s="69">
        <v>0</v>
      </c>
      <c r="M138" s="69"/>
      <c r="N138" s="69">
        <v>0</v>
      </c>
      <c r="O138" s="69">
        <v>0</v>
      </c>
      <c r="P138" s="69"/>
      <c r="Q138" s="69" t="s">
        <v>25</v>
      </c>
      <c r="R138" s="69" t="s">
        <v>26</v>
      </c>
      <c r="S138" s="69" t="s">
        <v>25</v>
      </c>
      <c r="T138" s="5" t="s">
        <v>135</v>
      </c>
      <c r="U138" s="5" t="s">
        <v>136</v>
      </c>
    </row>
    <row r="139" spans="1:21" x14ac:dyDescent="0.3">
      <c r="A139" s="33">
        <v>133</v>
      </c>
      <c r="B139" s="80" t="s">
        <v>578</v>
      </c>
      <c r="C139" s="69">
        <v>3</v>
      </c>
      <c r="D139" s="69">
        <v>14</v>
      </c>
      <c r="E139" s="69"/>
      <c r="F139" s="69">
        <v>2</v>
      </c>
      <c r="G139" s="69">
        <v>0</v>
      </c>
      <c r="H139" s="69">
        <v>1952</v>
      </c>
      <c r="I139" s="69">
        <v>1060.95</v>
      </c>
      <c r="J139" s="69">
        <v>1060.95</v>
      </c>
      <c r="K139" s="69">
        <v>1038.3799999999999</v>
      </c>
      <c r="L139" s="69">
        <v>439.44</v>
      </c>
      <c r="M139" s="69"/>
      <c r="N139" s="69">
        <v>307.608</v>
      </c>
      <c r="O139" s="69">
        <v>65</v>
      </c>
      <c r="P139" s="69"/>
      <c r="Q139" s="69" t="s">
        <v>25</v>
      </c>
      <c r="R139" s="69" t="s">
        <v>26</v>
      </c>
      <c r="S139" s="69" t="s">
        <v>25</v>
      </c>
      <c r="T139" s="5"/>
      <c r="U139" s="5"/>
    </row>
    <row r="140" spans="1:21" x14ac:dyDescent="0.3">
      <c r="A140" s="2">
        <v>134</v>
      </c>
      <c r="B140" s="80" t="s">
        <v>577</v>
      </c>
      <c r="C140" s="69">
        <v>2</v>
      </c>
      <c r="D140" s="69">
        <v>4</v>
      </c>
      <c r="E140" s="69"/>
      <c r="F140" s="69">
        <v>1</v>
      </c>
      <c r="G140" s="69">
        <v>0</v>
      </c>
      <c r="H140" s="69">
        <v>1953</v>
      </c>
      <c r="I140" s="69">
        <v>269.14</v>
      </c>
      <c r="J140" s="69">
        <v>269.14</v>
      </c>
      <c r="K140" s="69">
        <v>437.07</v>
      </c>
      <c r="L140" s="69">
        <v>0</v>
      </c>
      <c r="M140" s="69"/>
      <c r="N140" s="69">
        <v>0</v>
      </c>
      <c r="O140" s="69">
        <v>0</v>
      </c>
      <c r="P140" s="69"/>
      <c r="Q140" s="69" t="s">
        <v>25</v>
      </c>
      <c r="R140" s="69" t="s">
        <v>26</v>
      </c>
      <c r="S140" s="69" t="s">
        <v>25</v>
      </c>
      <c r="T140" s="5"/>
      <c r="U140" s="5"/>
    </row>
    <row r="141" spans="1:21" x14ac:dyDescent="0.3">
      <c r="A141" s="33">
        <v>135</v>
      </c>
      <c r="B141" s="80" t="s">
        <v>576</v>
      </c>
      <c r="C141" s="69">
        <v>2</v>
      </c>
      <c r="D141" s="69">
        <v>12</v>
      </c>
      <c r="E141" s="69"/>
      <c r="F141" s="69">
        <v>2</v>
      </c>
      <c r="G141" s="69">
        <v>0</v>
      </c>
      <c r="H141" s="69">
        <v>1953</v>
      </c>
      <c r="I141" s="69">
        <v>640.04999999999995</v>
      </c>
      <c r="J141" s="69">
        <v>640.04999999999995</v>
      </c>
      <c r="K141" s="69">
        <v>749.44</v>
      </c>
      <c r="L141" s="69">
        <v>413.98</v>
      </c>
      <c r="M141" s="69"/>
      <c r="N141" s="69">
        <v>0</v>
      </c>
      <c r="O141" s="69">
        <v>0</v>
      </c>
      <c r="P141" s="69"/>
      <c r="Q141" s="69" t="s">
        <v>25</v>
      </c>
      <c r="R141" s="69" t="s">
        <v>26</v>
      </c>
      <c r="S141" s="69" t="s">
        <v>25</v>
      </c>
      <c r="T141" s="5"/>
      <c r="U141" s="5"/>
    </row>
    <row r="142" spans="1:21" x14ac:dyDescent="0.3">
      <c r="A142" s="2">
        <v>136</v>
      </c>
      <c r="B142" s="80" t="s">
        <v>575</v>
      </c>
      <c r="C142" s="69">
        <v>2</v>
      </c>
      <c r="D142" s="69">
        <v>4</v>
      </c>
      <c r="E142" s="69"/>
      <c r="F142" s="69">
        <v>1</v>
      </c>
      <c r="G142" s="69">
        <v>0</v>
      </c>
      <c r="H142" s="69">
        <v>1953</v>
      </c>
      <c r="I142" s="69">
        <v>270.36</v>
      </c>
      <c r="J142" s="69">
        <v>270.36</v>
      </c>
      <c r="K142" s="69">
        <v>423.72</v>
      </c>
      <c r="L142" s="69">
        <v>0</v>
      </c>
      <c r="M142" s="69"/>
      <c r="N142" s="69">
        <v>0</v>
      </c>
      <c r="O142" s="69">
        <v>0</v>
      </c>
      <c r="P142" s="69"/>
      <c r="Q142" s="69" t="s">
        <v>25</v>
      </c>
      <c r="R142" s="69" t="s">
        <v>26</v>
      </c>
      <c r="S142" s="69" t="s">
        <v>25</v>
      </c>
      <c r="T142" s="5"/>
      <c r="U142" s="5"/>
    </row>
    <row r="143" spans="1:21" x14ac:dyDescent="0.3">
      <c r="A143" s="33">
        <v>137</v>
      </c>
      <c r="B143" s="80" t="s">
        <v>574</v>
      </c>
      <c r="C143" s="69">
        <v>2</v>
      </c>
      <c r="D143" s="69">
        <v>12</v>
      </c>
      <c r="E143" s="69"/>
      <c r="F143" s="69">
        <v>2</v>
      </c>
      <c r="G143" s="69">
        <v>0</v>
      </c>
      <c r="H143" s="69">
        <v>1953</v>
      </c>
      <c r="I143" s="69">
        <v>692.19</v>
      </c>
      <c r="J143" s="69">
        <v>692.19</v>
      </c>
      <c r="K143" s="69">
        <v>942.03</v>
      </c>
      <c r="L143" s="69">
        <v>0</v>
      </c>
      <c r="M143" s="69"/>
      <c r="N143" s="69">
        <v>0</v>
      </c>
      <c r="O143" s="69">
        <v>0</v>
      </c>
      <c r="P143" s="69"/>
      <c r="Q143" s="69" t="s">
        <v>25</v>
      </c>
      <c r="R143" s="69" t="s">
        <v>26</v>
      </c>
      <c r="S143" s="69" t="s">
        <v>25</v>
      </c>
      <c r="T143" s="5"/>
      <c r="U143" s="5"/>
    </row>
    <row r="144" spans="1:21" x14ac:dyDescent="0.3">
      <c r="A144" s="2">
        <v>138</v>
      </c>
      <c r="B144" s="80" t="s">
        <v>573</v>
      </c>
      <c r="C144" s="69">
        <v>5</v>
      </c>
      <c r="D144" s="69">
        <v>97</v>
      </c>
      <c r="E144" s="69"/>
      <c r="F144" s="69">
        <v>2</v>
      </c>
      <c r="G144" s="69">
        <v>0</v>
      </c>
      <c r="H144" s="69">
        <v>1974</v>
      </c>
      <c r="I144" s="69">
        <v>2500.08</v>
      </c>
      <c r="J144" s="69">
        <v>2500.08</v>
      </c>
      <c r="K144" s="69">
        <v>1389.22</v>
      </c>
      <c r="L144" s="69">
        <v>856.22</v>
      </c>
      <c r="M144" s="69"/>
      <c r="N144" s="69">
        <v>599.35400000000004</v>
      </c>
      <c r="O144" s="69">
        <v>60</v>
      </c>
      <c r="P144" s="69"/>
      <c r="Q144" s="69" t="s">
        <v>25</v>
      </c>
      <c r="R144" s="69" t="s">
        <v>26</v>
      </c>
      <c r="S144" s="69" t="s">
        <v>25</v>
      </c>
      <c r="T144" s="5"/>
      <c r="U144" s="5"/>
    </row>
    <row r="145" spans="1:21" x14ac:dyDescent="0.3">
      <c r="A145" s="33">
        <v>139</v>
      </c>
      <c r="B145" s="80" t="s">
        <v>572</v>
      </c>
      <c r="C145" s="69">
        <v>14</v>
      </c>
      <c r="D145" s="69">
        <v>106</v>
      </c>
      <c r="E145" s="69"/>
      <c r="F145" s="69">
        <v>1</v>
      </c>
      <c r="G145" s="69">
        <v>2</v>
      </c>
      <c r="H145" s="69">
        <v>1985</v>
      </c>
      <c r="I145" s="69">
        <v>5551.0499999999993</v>
      </c>
      <c r="J145" s="69">
        <v>5551.0499999999993</v>
      </c>
      <c r="K145" s="69">
        <v>2406.83</v>
      </c>
      <c r="L145" s="69">
        <v>645.41999999999996</v>
      </c>
      <c r="M145" s="69"/>
      <c r="N145" s="69">
        <v>645.41999999999996</v>
      </c>
      <c r="O145" s="69">
        <v>76</v>
      </c>
      <c r="P145" s="69"/>
      <c r="Q145" s="69" t="s">
        <v>25</v>
      </c>
      <c r="R145" s="69" t="s">
        <v>53</v>
      </c>
      <c r="S145" s="69" t="s">
        <v>25</v>
      </c>
      <c r="T145" s="5"/>
      <c r="U145" s="5"/>
    </row>
    <row r="146" spans="1:21" x14ac:dyDescent="0.3">
      <c r="A146" s="2">
        <v>140</v>
      </c>
      <c r="B146" s="80" t="s">
        <v>571</v>
      </c>
      <c r="C146" s="69">
        <v>14</v>
      </c>
      <c r="D146" s="69">
        <v>105</v>
      </c>
      <c r="E146" s="69"/>
      <c r="F146" s="69">
        <v>1</v>
      </c>
      <c r="G146" s="69">
        <v>2</v>
      </c>
      <c r="H146" s="69">
        <v>1986</v>
      </c>
      <c r="I146" s="69">
        <v>5541.37</v>
      </c>
      <c r="J146" s="69">
        <v>5541.37</v>
      </c>
      <c r="K146" s="69">
        <v>2386.14</v>
      </c>
      <c r="L146" s="69">
        <v>641.62</v>
      </c>
      <c r="M146" s="69"/>
      <c r="N146" s="69">
        <v>513.29600000000005</v>
      </c>
      <c r="O146" s="69">
        <v>75</v>
      </c>
      <c r="P146" s="69"/>
      <c r="Q146" s="69" t="s">
        <v>25</v>
      </c>
      <c r="R146" s="69" t="s">
        <v>53</v>
      </c>
      <c r="S146" s="69" t="s">
        <v>25</v>
      </c>
      <c r="T146" s="5"/>
      <c r="U146" s="5"/>
    </row>
    <row r="147" spans="1:21" x14ac:dyDescent="0.3">
      <c r="A147" s="33">
        <v>141</v>
      </c>
      <c r="B147" s="80" t="s">
        <v>570</v>
      </c>
      <c r="C147" s="69">
        <v>5</v>
      </c>
      <c r="D147" s="69">
        <v>120</v>
      </c>
      <c r="E147" s="69"/>
      <c r="F147" s="69">
        <v>4</v>
      </c>
      <c r="G147" s="69">
        <v>0</v>
      </c>
      <c r="H147" s="69">
        <v>1986</v>
      </c>
      <c r="I147" s="69">
        <v>6401.52</v>
      </c>
      <c r="J147" s="69">
        <v>6401.52</v>
      </c>
      <c r="K147" s="69">
        <v>5275.71</v>
      </c>
      <c r="L147" s="69">
        <v>1259.07</v>
      </c>
      <c r="M147" s="69"/>
      <c r="N147" s="69">
        <v>881.34900000000005</v>
      </c>
      <c r="O147" s="69">
        <v>170</v>
      </c>
      <c r="P147" s="69"/>
      <c r="Q147" s="69" t="s">
        <v>25</v>
      </c>
      <c r="R147" s="69" t="s">
        <v>53</v>
      </c>
      <c r="S147" s="69" t="s">
        <v>25</v>
      </c>
      <c r="T147" s="16"/>
      <c r="U147" s="16"/>
    </row>
    <row r="148" spans="1:21" x14ac:dyDescent="0.3">
      <c r="A148" s="2">
        <v>142</v>
      </c>
      <c r="B148" s="80" t="s">
        <v>569</v>
      </c>
      <c r="C148" s="69">
        <v>9</v>
      </c>
      <c r="D148" s="69">
        <v>180</v>
      </c>
      <c r="E148" s="69"/>
      <c r="F148" s="69">
        <v>5</v>
      </c>
      <c r="G148" s="69">
        <v>5</v>
      </c>
      <c r="H148" s="69">
        <v>1982</v>
      </c>
      <c r="I148" s="69">
        <v>9924.74</v>
      </c>
      <c r="J148" s="69">
        <v>9924.74</v>
      </c>
      <c r="K148" s="69">
        <v>1252.08</v>
      </c>
      <c r="L148" s="69">
        <v>597.54</v>
      </c>
      <c r="M148" s="69"/>
      <c r="N148" s="69">
        <v>597.54</v>
      </c>
      <c r="O148" s="69">
        <v>160</v>
      </c>
      <c r="P148" s="69"/>
      <c r="Q148" s="69" t="s">
        <v>59</v>
      </c>
      <c r="R148" s="69" t="s">
        <v>53</v>
      </c>
      <c r="S148" s="69" t="s">
        <v>25</v>
      </c>
      <c r="T148" s="5"/>
      <c r="U148" s="5"/>
    </row>
    <row r="149" spans="1:21" x14ac:dyDescent="0.3">
      <c r="A149" s="33">
        <v>143</v>
      </c>
      <c r="B149" s="80" t="s">
        <v>568</v>
      </c>
      <c r="C149" s="69">
        <v>2</v>
      </c>
      <c r="D149" s="69">
        <v>8</v>
      </c>
      <c r="E149" s="69"/>
      <c r="F149" s="69">
        <v>2</v>
      </c>
      <c r="G149" s="69">
        <v>0</v>
      </c>
      <c r="H149" s="69">
        <v>1951</v>
      </c>
      <c r="I149" s="69">
        <v>491.89</v>
      </c>
      <c r="J149" s="69">
        <v>491.89</v>
      </c>
      <c r="K149" s="69">
        <v>635.95000000000005</v>
      </c>
      <c r="L149" s="69">
        <v>0</v>
      </c>
      <c r="M149" s="69"/>
      <c r="N149" s="69">
        <v>0</v>
      </c>
      <c r="O149" s="69">
        <v>0</v>
      </c>
      <c r="P149" s="69"/>
      <c r="Q149" s="69" t="s">
        <v>25</v>
      </c>
      <c r="R149" s="69" t="s">
        <v>26</v>
      </c>
      <c r="S149" s="69" t="s">
        <v>25</v>
      </c>
      <c r="T149" s="5"/>
      <c r="U149" s="5"/>
    </row>
    <row r="150" spans="1:21" x14ac:dyDescent="0.3">
      <c r="A150" s="2">
        <v>144</v>
      </c>
      <c r="B150" s="80" t="s">
        <v>567</v>
      </c>
      <c r="C150" s="69">
        <v>2</v>
      </c>
      <c r="D150" s="69">
        <v>12</v>
      </c>
      <c r="E150" s="69"/>
      <c r="F150" s="69">
        <v>2</v>
      </c>
      <c r="G150" s="69">
        <v>0</v>
      </c>
      <c r="H150" s="69">
        <v>1951</v>
      </c>
      <c r="I150" s="69">
        <v>561.59</v>
      </c>
      <c r="J150" s="69">
        <v>561.59</v>
      </c>
      <c r="K150" s="69">
        <v>1014.62</v>
      </c>
      <c r="L150" s="69">
        <v>0</v>
      </c>
      <c r="M150" s="69"/>
      <c r="N150" s="69">
        <v>0</v>
      </c>
      <c r="O150" s="69">
        <v>0</v>
      </c>
      <c r="P150" s="69"/>
      <c r="Q150" s="69" t="s">
        <v>25</v>
      </c>
      <c r="R150" s="69" t="s">
        <v>26</v>
      </c>
      <c r="S150" s="69" t="s">
        <v>25</v>
      </c>
      <c r="T150" s="5"/>
      <c r="U150" s="5"/>
    </row>
    <row r="151" spans="1:21" x14ac:dyDescent="0.3">
      <c r="A151" s="33">
        <v>145</v>
      </c>
      <c r="B151" s="80" t="s">
        <v>566</v>
      </c>
      <c r="C151" s="69">
        <v>2</v>
      </c>
      <c r="D151" s="69">
        <v>8</v>
      </c>
      <c r="E151" s="69"/>
      <c r="F151" s="69">
        <v>2</v>
      </c>
      <c r="G151" s="69">
        <v>0</v>
      </c>
      <c r="H151" s="69">
        <v>1951</v>
      </c>
      <c r="I151" s="69">
        <v>518.35</v>
      </c>
      <c r="J151" s="69">
        <v>518.35</v>
      </c>
      <c r="K151" s="69">
        <v>785.37</v>
      </c>
      <c r="L151" s="69">
        <v>0</v>
      </c>
      <c r="M151" s="69"/>
      <c r="N151" s="69">
        <v>0</v>
      </c>
      <c r="O151" s="69">
        <v>0</v>
      </c>
      <c r="P151" s="69"/>
      <c r="Q151" s="69" t="s">
        <v>25</v>
      </c>
      <c r="R151" s="69" t="s">
        <v>26</v>
      </c>
      <c r="S151" s="69" t="s">
        <v>25</v>
      </c>
      <c r="T151" s="5"/>
      <c r="U151" s="5"/>
    </row>
    <row r="152" spans="1:21" x14ac:dyDescent="0.3">
      <c r="A152" s="2">
        <v>146</v>
      </c>
      <c r="B152" s="80" t="s">
        <v>565</v>
      </c>
      <c r="C152" s="69">
        <v>3</v>
      </c>
      <c r="D152" s="69">
        <v>14</v>
      </c>
      <c r="E152" s="69"/>
      <c r="F152" s="69">
        <v>2</v>
      </c>
      <c r="G152" s="69">
        <v>0</v>
      </c>
      <c r="H152" s="69">
        <v>1952</v>
      </c>
      <c r="I152" s="69">
        <v>926.34999999999991</v>
      </c>
      <c r="J152" s="69">
        <v>926.34999999999991</v>
      </c>
      <c r="K152" s="69">
        <v>893.85</v>
      </c>
      <c r="L152" s="69">
        <v>411.7</v>
      </c>
      <c r="M152" s="69"/>
      <c r="N152" s="69">
        <v>288.19</v>
      </c>
      <c r="O152" s="69">
        <v>65</v>
      </c>
      <c r="P152" s="69"/>
      <c r="Q152" s="69" t="s">
        <v>25</v>
      </c>
      <c r="R152" s="69" t="s">
        <v>26</v>
      </c>
      <c r="S152" s="69" t="s">
        <v>25</v>
      </c>
      <c r="T152" s="5"/>
      <c r="U152" s="5"/>
    </row>
    <row r="153" spans="1:21" x14ac:dyDescent="0.3">
      <c r="A153" s="33">
        <v>147</v>
      </c>
      <c r="B153" s="80" t="s">
        <v>564</v>
      </c>
      <c r="C153" s="69">
        <v>2</v>
      </c>
      <c r="D153" s="69">
        <v>9</v>
      </c>
      <c r="E153" s="69"/>
      <c r="F153" s="69">
        <v>1</v>
      </c>
      <c r="G153" s="69">
        <v>0</v>
      </c>
      <c r="H153" s="69">
        <v>1955</v>
      </c>
      <c r="I153" s="69">
        <v>396.3</v>
      </c>
      <c r="J153" s="69">
        <v>396.3</v>
      </c>
      <c r="K153" s="69">
        <v>939.05</v>
      </c>
      <c r="L153" s="69">
        <v>0</v>
      </c>
      <c r="M153" s="69"/>
      <c r="N153" s="69">
        <v>0</v>
      </c>
      <c r="O153" s="69">
        <v>0</v>
      </c>
      <c r="P153" s="69"/>
      <c r="Q153" s="69" t="s">
        <v>25</v>
      </c>
      <c r="R153" s="69" t="s">
        <v>26</v>
      </c>
      <c r="S153" s="69" t="s">
        <v>25</v>
      </c>
      <c r="T153" s="5"/>
      <c r="U153" s="5"/>
    </row>
    <row r="154" spans="1:21" x14ac:dyDescent="0.3">
      <c r="A154" s="2">
        <v>148</v>
      </c>
      <c r="B154" s="82" t="s">
        <v>563</v>
      </c>
      <c r="C154" s="81">
        <v>2</v>
      </c>
      <c r="D154" s="81">
        <v>8</v>
      </c>
      <c r="E154" s="81"/>
      <c r="F154" s="81">
        <v>1</v>
      </c>
      <c r="G154" s="81">
        <v>0</v>
      </c>
      <c r="H154" s="81">
        <v>1955</v>
      </c>
      <c r="I154" s="81">
        <v>403.1</v>
      </c>
      <c r="J154" s="81">
        <v>403.1</v>
      </c>
      <c r="K154" s="81">
        <v>758.05</v>
      </c>
      <c r="L154" s="81">
        <v>0</v>
      </c>
      <c r="M154" s="81"/>
      <c r="N154" s="81">
        <v>0</v>
      </c>
      <c r="O154" s="81">
        <v>0</v>
      </c>
      <c r="P154" s="81"/>
      <c r="Q154" s="81" t="s">
        <v>25</v>
      </c>
      <c r="R154" s="81" t="s">
        <v>26</v>
      </c>
      <c r="S154" s="81" t="s">
        <v>25</v>
      </c>
      <c r="T154" s="5"/>
      <c r="U154" s="5"/>
    </row>
    <row r="155" spans="1:21" x14ac:dyDescent="0.3">
      <c r="A155" s="33">
        <v>149</v>
      </c>
      <c r="B155" s="80" t="s">
        <v>562</v>
      </c>
      <c r="C155" s="81">
        <v>2</v>
      </c>
      <c r="D155" s="81">
        <v>8</v>
      </c>
      <c r="E155" s="81"/>
      <c r="F155" s="81">
        <v>1</v>
      </c>
      <c r="G155" s="81">
        <v>0</v>
      </c>
      <c r="H155" s="81">
        <v>1955</v>
      </c>
      <c r="I155" s="81">
        <v>454.3</v>
      </c>
      <c r="J155" s="81">
        <v>454.3</v>
      </c>
      <c r="K155" s="81">
        <v>1034.6599999999999</v>
      </c>
      <c r="L155" s="81">
        <v>0</v>
      </c>
      <c r="M155" s="81"/>
      <c r="N155" s="81">
        <v>0</v>
      </c>
      <c r="O155" s="81">
        <v>0</v>
      </c>
      <c r="P155" s="81"/>
      <c r="Q155" s="81" t="s">
        <v>25</v>
      </c>
      <c r="R155" s="81" t="s">
        <v>26</v>
      </c>
      <c r="S155" s="81" t="s">
        <v>25</v>
      </c>
      <c r="T155" s="5"/>
      <c r="U155" s="5"/>
    </row>
    <row r="156" spans="1:21" x14ac:dyDescent="0.3">
      <c r="A156" s="2">
        <v>150</v>
      </c>
      <c r="B156" s="80" t="s">
        <v>561</v>
      </c>
      <c r="C156" s="69">
        <v>2</v>
      </c>
      <c r="D156" s="69">
        <v>8</v>
      </c>
      <c r="E156" s="69"/>
      <c r="F156" s="69">
        <v>1</v>
      </c>
      <c r="G156" s="69">
        <v>0</v>
      </c>
      <c r="H156" s="69">
        <v>1955</v>
      </c>
      <c r="I156" s="69">
        <v>407.5</v>
      </c>
      <c r="J156" s="69">
        <v>407.5</v>
      </c>
      <c r="K156" s="69">
        <v>884.51</v>
      </c>
      <c r="L156" s="69">
        <v>0</v>
      </c>
      <c r="M156" s="69"/>
      <c r="N156" s="69">
        <v>0</v>
      </c>
      <c r="O156" s="69">
        <v>0</v>
      </c>
      <c r="P156" s="69"/>
      <c r="Q156" s="69" t="s">
        <v>25</v>
      </c>
      <c r="R156" s="69" t="s">
        <v>26</v>
      </c>
      <c r="S156" s="69" t="s">
        <v>25</v>
      </c>
      <c r="T156" s="5"/>
      <c r="U156" s="5"/>
    </row>
    <row r="157" spans="1:21" x14ac:dyDescent="0.3">
      <c r="A157" s="33">
        <v>151</v>
      </c>
      <c r="B157" s="80" t="s">
        <v>560</v>
      </c>
      <c r="C157" s="78">
        <v>2</v>
      </c>
      <c r="D157" s="78">
        <v>8</v>
      </c>
      <c r="E157" s="78"/>
      <c r="F157" s="78">
        <v>1</v>
      </c>
      <c r="G157" s="78">
        <v>0</v>
      </c>
      <c r="H157" s="78">
        <v>1955</v>
      </c>
      <c r="I157" s="78">
        <v>391.1</v>
      </c>
      <c r="J157" s="78">
        <v>391.1</v>
      </c>
      <c r="K157" s="78">
        <v>873.92</v>
      </c>
      <c r="L157" s="78">
        <v>0</v>
      </c>
      <c r="M157" s="78"/>
      <c r="N157" s="78">
        <v>0</v>
      </c>
      <c r="O157" s="78">
        <v>0</v>
      </c>
      <c r="P157" s="78"/>
      <c r="Q157" s="78" t="s">
        <v>25</v>
      </c>
      <c r="R157" s="78" t="s">
        <v>26</v>
      </c>
      <c r="S157" s="78" t="s">
        <v>25</v>
      </c>
      <c r="T157" s="5"/>
      <c r="U157" s="5"/>
    </row>
    <row r="158" spans="1:21" x14ac:dyDescent="0.3">
      <c r="A158" s="2">
        <v>152</v>
      </c>
      <c r="B158" s="80" t="s">
        <v>559</v>
      </c>
      <c r="C158" s="69">
        <v>2</v>
      </c>
      <c r="D158" s="69">
        <v>9</v>
      </c>
      <c r="E158" s="69"/>
      <c r="F158" s="69">
        <v>1</v>
      </c>
      <c r="G158" s="69">
        <v>0</v>
      </c>
      <c r="H158" s="69">
        <v>1955</v>
      </c>
      <c r="I158" s="69">
        <v>391.3</v>
      </c>
      <c r="J158" s="69">
        <v>391.3</v>
      </c>
      <c r="K158" s="69">
        <v>729.44</v>
      </c>
      <c r="L158" s="69">
        <v>0</v>
      </c>
      <c r="M158" s="69"/>
      <c r="N158" s="69">
        <v>0</v>
      </c>
      <c r="O158" s="69">
        <v>0</v>
      </c>
      <c r="P158" s="69"/>
      <c r="Q158" s="69" t="s">
        <v>25</v>
      </c>
      <c r="R158" s="69" t="s">
        <v>26</v>
      </c>
      <c r="S158" s="69" t="s">
        <v>25</v>
      </c>
      <c r="T158" s="5"/>
      <c r="U158" s="5"/>
    </row>
    <row r="159" spans="1:21" x14ac:dyDescent="0.3">
      <c r="A159" s="33">
        <v>153</v>
      </c>
      <c r="B159" s="6" t="s">
        <v>558</v>
      </c>
      <c r="C159" s="5">
        <v>2</v>
      </c>
      <c r="D159" s="5">
        <v>8</v>
      </c>
      <c r="E159" s="5"/>
      <c r="F159" s="5"/>
      <c r="G159" s="5"/>
      <c r="H159" s="85">
        <v>2001</v>
      </c>
      <c r="I159" s="85">
        <v>780</v>
      </c>
      <c r="J159" s="85">
        <v>458.2</v>
      </c>
      <c r="K159" s="85">
        <v>442</v>
      </c>
      <c r="L159" s="5"/>
      <c r="M159" s="5"/>
      <c r="N159" s="5"/>
      <c r="O159" s="5"/>
      <c r="P159" s="60" t="s">
        <v>96</v>
      </c>
      <c r="Q159" s="60" t="s">
        <v>115</v>
      </c>
      <c r="R159" s="85" t="s">
        <v>557</v>
      </c>
      <c r="S159" s="5"/>
      <c r="T159" s="5"/>
      <c r="U159" s="16"/>
    </row>
    <row r="160" spans="1:21" x14ac:dyDescent="0.3">
      <c r="A160" s="2">
        <v>154</v>
      </c>
      <c r="B160" s="6" t="s">
        <v>556</v>
      </c>
      <c r="C160" s="5">
        <v>2</v>
      </c>
      <c r="D160" s="5">
        <v>8</v>
      </c>
      <c r="E160" s="5"/>
      <c r="F160" s="5"/>
      <c r="G160" s="5"/>
      <c r="H160" s="85">
        <v>1978</v>
      </c>
      <c r="I160" s="85">
        <v>129</v>
      </c>
      <c r="J160" s="85"/>
      <c r="K160" s="85">
        <v>586</v>
      </c>
      <c r="L160" s="5"/>
      <c r="M160" s="5"/>
      <c r="N160" s="5"/>
      <c r="O160" s="5"/>
      <c r="P160" s="60" t="s">
        <v>555</v>
      </c>
      <c r="Q160" s="60" t="s">
        <v>115</v>
      </c>
      <c r="R160" s="85" t="s">
        <v>554</v>
      </c>
      <c r="S160" s="5"/>
      <c r="T160" s="5"/>
      <c r="U160" s="16"/>
    </row>
    <row r="161" spans="1:22" x14ac:dyDescent="0.3">
      <c r="A161" s="33">
        <v>155</v>
      </c>
      <c r="B161" s="6" t="s">
        <v>553</v>
      </c>
      <c r="C161" s="5">
        <v>2</v>
      </c>
      <c r="D161" s="5">
        <v>8</v>
      </c>
      <c r="E161" s="5"/>
      <c r="F161" s="5"/>
      <c r="G161" s="5"/>
      <c r="H161" s="85">
        <v>1977</v>
      </c>
      <c r="I161" s="85">
        <v>71.2</v>
      </c>
      <c r="J161" s="85">
        <v>67.3</v>
      </c>
      <c r="K161" s="5"/>
      <c r="L161" s="5"/>
      <c r="M161" s="5"/>
      <c r="N161" s="5"/>
      <c r="O161" s="5"/>
      <c r="P161" s="60"/>
      <c r="Q161" s="60" t="s">
        <v>552</v>
      </c>
      <c r="R161" s="85"/>
      <c r="S161" s="5"/>
      <c r="T161" s="5"/>
      <c r="U161" s="16"/>
    </row>
    <row r="162" spans="1:22" x14ac:dyDescent="0.3">
      <c r="A162" s="2">
        <v>156</v>
      </c>
      <c r="B162" s="80" t="s">
        <v>551</v>
      </c>
      <c r="C162" s="69">
        <v>2</v>
      </c>
      <c r="D162" s="69">
        <v>16</v>
      </c>
      <c r="E162" s="69"/>
      <c r="F162" s="69">
        <v>3</v>
      </c>
      <c r="G162" s="69">
        <v>0</v>
      </c>
      <c r="H162" s="69">
        <v>1992</v>
      </c>
      <c r="I162" s="69">
        <v>947.78</v>
      </c>
      <c r="J162" s="69">
        <v>947.78</v>
      </c>
      <c r="K162" s="69">
        <v>2417.7399999999998</v>
      </c>
      <c r="L162" s="69">
        <v>0</v>
      </c>
      <c r="M162" s="69"/>
      <c r="N162" s="69">
        <v>0</v>
      </c>
      <c r="O162" s="69">
        <v>0</v>
      </c>
      <c r="P162" s="69"/>
      <c r="Q162" s="69" t="s">
        <v>25</v>
      </c>
      <c r="R162" s="69" t="s">
        <v>26</v>
      </c>
      <c r="S162" s="69" t="s">
        <v>25</v>
      </c>
      <c r="T162" s="5"/>
      <c r="U162" s="5"/>
    </row>
    <row r="163" spans="1:22" x14ac:dyDescent="0.3">
      <c r="A163" s="33">
        <v>157</v>
      </c>
      <c r="B163" s="82" t="s">
        <v>550</v>
      </c>
      <c r="C163" s="81">
        <v>2</v>
      </c>
      <c r="D163" s="81">
        <v>4</v>
      </c>
      <c r="E163" s="81"/>
      <c r="F163" s="81"/>
      <c r="G163" s="81">
        <v>0</v>
      </c>
      <c r="H163" s="81">
        <v>1965</v>
      </c>
      <c r="I163" s="81">
        <v>209.3</v>
      </c>
      <c r="J163" s="81">
        <v>209.3</v>
      </c>
      <c r="K163" s="69">
        <v>273.58000000000004</v>
      </c>
      <c r="L163" s="81">
        <v>0</v>
      </c>
      <c r="M163" s="81"/>
      <c r="N163" s="81">
        <v>0</v>
      </c>
      <c r="O163" s="81">
        <v>0</v>
      </c>
      <c r="P163" s="81"/>
      <c r="Q163" s="81" t="s">
        <v>25</v>
      </c>
      <c r="R163" s="81" t="s">
        <v>26</v>
      </c>
      <c r="S163" s="81" t="s">
        <v>25</v>
      </c>
      <c r="T163" s="5"/>
      <c r="U163" s="16"/>
    </row>
    <row r="164" spans="1:22" x14ac:dyDescent="0.3">
      <c r="A164" s="2">
        <v>158</v>
      </c>
      <c r="B164" s="84" t="s">
        <v>549</v>
      </c>
      <c r="C164" s="5">
        <v>2</v>
      </c>
      <c r="D164" s="5">
        <v>8</v>
      </c>
      <c r="E164" s="5"/>
      <c r="F164" s="5"/>
      <c r="G164" s="5"/>
      <c r="H164" s="5">
        <v>1989</v>
      </c>
      <c r="I164" s="5">
        <v>508</v>
      </c>
      <c r="J164" s="5">
        <v>464.2</v>
      </c>
      <c r="K164" s="5"/>
      <c r="L164" s="5"/>
      <c r="M164" s="5"/>
      <c r="N164" s="5">
        <v>252.7</v>
      </c>
      <c r="O164" s="5"/>
      <c r="P164" s="1" t="s">
        <v>96</v>
      </c>
      <c r="Q164" s="1" t="s">
        <v>115</v>
      </c>
      <c r="R164" s="5" t="s">
        <v>97</v>
      </c>
      <c r="S164" s="83"/>
      <c r="T164" s="16"/>
      <c r="U164" s="16"/>
    </row>
    <row r="165" spans="1:22" x14ac:dyDescent="0.3">
      <c r="A165" s="33">
        <v>159</v>
      </c>
      <c r="B165" s="82" t="s">
        <v>548</v>
      </c>
      <c r="C165" s="81">
        <v>2</v>
      </c>
      <c r="D165" s="81">
        <v>12</v>
      </c>
      <c r="E165" s="81"/>
      <c r="F165" s="81">
        <v>2</v>
      </c>
      <c r="G165" s="81">
        <v>0</v>
      </c>
      <c r="H165" s="81">
        <v>1976</v>
      </c>
      <c r="I165" s="81">
        <v>614.36</v>
      </c>
      <c r="J165" s="81">
        <v>614.36</v>
      </c>
      <c r="K165" s="69">
        <v>608.9</v>
      </c>
      <c r="L165" s="81">
        <v>0</v>
      </c>
      <c r="M165" s="81"/>
      <c r="N165" s="81">
        <v>0</v>
      </c>
      <c r="O165" s="81">
        <v>0</v>
      </c>
      <c r="P165" s="81"/>
      <c r="Q165" s="81" t="s">
        <v>25</v>
      </c>
      <c r="R165" s="81" t="s">
        <v>53</v>
      </c>
      <c r="S165" s="81" t="s">
        <v>25</v>
      </c>
      <c r="T165" s="5"/>
      <c r="U165" s="5"/>
    </row>
    <row r="166" spans="1:22" x14ac:dyDescent="0.3">
      <c r="A166" s="2">
        <v>160</v>
      </c>
      <c r="B166" s="80" t="s">
        <v>547</v>
      </c>
      <c r="C166" s="69">
        <v>3</v>
      </c>
      <c r="D166" s="69">
        <v>18</v>
      </c>
      <c r="E166" s="69"/>
      <c r="F166" s="69">
        <v>2</v>
      </c>
      <c r="G166" s="69">
        <v>0</v>
      </c>
      <c r="H166" s="69">
        <v>1975</v>
      </c>
      <c r="I166" s="69">
        <v>895.4</v>
      </c>
      <c r="J166" s="69">
        <v>895.4</v>
      </c>
      <c r="K166" s="69">
        <v>724.2</v>
      </c>
      <c r="L166" s="69">
        <v>330.91</v>
      </c>
      <c r="M166" s="69"/>
      <c r="N166" s="69">
        <v>330.91</v>
      </c>
      <c r="O166" s="69">
        <v>60</v>
      </c>
      <c r="P166" s="69"/>
      <c r="Q166" s="69" t="s">
        <v>25</v>
      </c>
      <c r="R166" s="69" t="s">
        <v>53</v>
      </c>
      <c r="S166" s="69" t="s">
        <v>25</v>
      </c>
      <c r="T166" s="5"/>
      <c r="U166" s="5"/>
    </row>
    <row r="167" spans="1:22" x14ac:dyDescent="0.3">
      <c r="A167" s="33">
        <v>161</v>
      </c>
      <c r="B167" s="80" t="s">
        <v>546</v>
      </c>
      <c r="C167" s="69">
        <v>5</v>
      </c>
      <c r="D167" s="69">
        <v>120</v>
      </c>
      <c r="E167" s="69"/>
      <c r="F167" s="69">
        <v>2</v>
      </c>
      <c r="G167" s="69">
        <v>0</v>
      </c>
      <c r="H167" s="69">
        <v>1972</v>
      </c>
      <c r="I167" s="69">
        <v>3256.71</v>
      </c>
      <c r="J167" s="69">
        <v>3256.71</v>
      </c>
      <c r="K167" s="69">
        <v>1370.76</v>
      </c>
      <c r="L167" s="69">
        <v>963.25</v>
      </c>
      <c r="M167" s="69"/>
      <c r="N167" s="69">
        <v>674.27499999999998</v>
      </c>
      <c r="O167" s="69">
        <v>62</v>
      </c>
      <c r="P167" s="69"/>
      <c r="Q167" s="69" t="s">
        <v>25</v>
      </c>
      <c r="R167" s="69" t="s">
        <v>53</v>
      </c>
      <c r="S167" s="69" t="s">
        <v>25</v>
      </c>
      <c r="T167" s="5"/>
      <c r="U167" s="5"/>
    </row>
    <row r="168" spans="1:22" x14ac:dyDescent="0.3">
      <c r="A168" s="2">
        <v>162</v>
      </c>
      <c r="B168" s="80" t="s">
        <v>545</v>
      </c>
      <c r="C168" s="69">
        <v>5</v>
      </c>
      <c r="D168" s="69">
        <v>120</v>
      </c>
      <c r="E168" s="69"/>
      <c r="F168" s="69">
        <v>2</v>
      </c>
      <c r="G168" s="69">
        <v>0</v>
      </c>
      <c r="H168" s="69">
        <v>1979</v>
      </c>
      <c r="I168" s="69">
        <v>3273.6</v>
      </c>
      <c r="J168" s="69">
        <v>3273.6</v>
      </c>
      <c r="K168" s="69">
        <v>1507.33</v>
      </c>
      <c r="L168" s="69">
        <v>960.8</v>
      </c>
      <c r="M168" s="69"/>
      <c r="N168" s="69">
        <v>672.05600000000004</v>
      </c>
      <c r="O168" s="69">
        <v>73</v>
      </c>
      <c r="P168" s="69"/>
      <c r="Q168" s="69" t="s">
        <v>25</v>
      </c>
      <c r="R168" s="69" t="s">
        <v>53</v>
      </c>
      <c r="S168" s="69" t="s">
        <v>25</v>
      </c>
      <c r="T168" s="5"/>
      <c r="U168" s="5"/>
    </row>
    <row r="169" spans="1:22" x14ac:dyDescent="0.3">
      <c r="A169" s="33">
        <v>163</v>
      </c>
      <c r="B169" s="80" t="s">
        <v>544</v>
      </c>
      <c r="C169" s="69">
        <v>2</v>
      </c>
      <c r="D169" s="69">
        <v>8</v>
      </c>
      <c r="E169" s="69"/>
      <c r="F169" s="69">
        <v>2</v>
      </c>
      <c r="G169" s="69">
        <v>0</v>
      </c>
      <c r="H169" s="69">
        <v>1962</v>
      </c>
      <c r="I169" s="69">
        <v>377.05</v>
      </c>
      <c r="J169" s="69">
        <v>377.05</v>
      </c>
      <c r="K169" s="69">
        <v>644.71</v>
      </c>
      <c r="L169" s="69">
        <v>0</v>
      </c>
      <c r="M169" s="69"/>
      <c r="N169" s="69">
        <v>0</v>
      </c>
      <c r="O169" s="69">
        <v>0</v>
      </c>
      <c r="P169" s="69"/>
      <c r="Q169" s="69" t="s">
        <v>25</v>
      </c>
      <c r="R169" s="69" t="s">
        <v>26</v>
      </c>
      <c r="S169" s="69" t="s">
        <v>25</v>
      </c>
      <c r="T169" s="5" t="s">
        <v>135</v>
      </c>
      <c r="U169" s="5" t="s">
        <v>136</v>
      </c>
    </row>
    <row r="170" spans="1:22" x14ac:dyDescent="0.3">
      <c r="A170" s="2">
        <v>164</v>
      </c>
      <c r="B170" s="80" t="s">
        <v>543</v>
      </c>
      <c r="C170" s="69">
        <v>2</v>
      </c>
      <c r="D170" s="69">
        <v>8</v>
      </c>
      <c r="E170" s="69"/>
      <c r="F170" s="69">
        <v>2</v>
      </c>
      <c r="G170" s="69">
        <v>0</v>
      </c>
      <c r="H170" s="69">
        <v>1964</v>
      </c>
      <c r="I170" s="69">
        <v>374.6</v>
      </c>
      <c r="J170" s="69">
        <v>374.6</v>
      </c>
      <c r="K170" s="69">
        <v>571.9</v>
      </c>
      <c r="L170" s="69">
        <v>0</v>
      </c>
      <c r="M170" s="69"/>
      <c r="N170" s="69">
        <v>0</v>
      </c>
      <c r="O170" s="69">
        <v>0</v>
      </c>
      <c r="P170" s="69"/>
      <c r="Q170" s="69" t="s">
        <v>25</v>
      </c>
      <c r="R170" s="69" t="s">
        <v>26</v>
      </c>
      <c r="S170" s="69" t="s">
        <v>25</v>
      </c>
      <c r="T170" s="5"/>
      <c r="U170" s="5"/>
    </row>
    <row r="171" spans="1:22" x14ac:dyDescent="0.3">
      <c r="A171" s="33">
        <v>165</v>
      </c>
      <c r="B171" s="80" t="s">
        <v>542</v>
      </c>
      <c r="C171" s="69">
        <v>2</v>
      </c>
      <c r="D171" s="69">
        <v>8</v>
      </c>
      <c r="E171" s="69"/>
      <c r="F171" s="69">
        <v>2</v>
      </c>
      <c r="G171" s="69">
        <v>0</v>
      </c>
      <c r="H171" s="69">
        <v>1963</v>
      </c>
      <c r="I171" s="69">
        <v>376.83</v>
      </c>
      <c r="J171" s="69">
        <v>376.83</v>
      </c>
      <c r="K171" s="69">
        <v>641.58000000000004</v>
      </c>
      <c r="L171" s="69">
        <v>0</v>
      </c>
      <c r="M171" s="69"/>
      <c r="N171" s="69">
        <v>0</v>
      </c>
      <c r="O171" s="69">
        <v>0</v>
      </c>
      <c r="P171" s="69"/>
      <c r="Q171" s="69" t="s">
        <v>25</v>
      </c>
      <c r="R171" s="69" t="s">
        <v>26</v>
      </c>
      <c r="S171" s="69" t="s">
        <v>25</v>
      </c>
      <c r="T171" s="5"/>
      <c r="U171" s="5"/>
    </row>
    <row r="172" spans="1:22" x14ac:dyDescent="0.3">
      <c r="A172" s="2">
        <v>166</v>
      </c>
      <c r="B172" s="80" t="s">
        <v>541</v>
      </c>
      <c r="C172" s="69">
        <v>9</v>
      </c>
      <c r="D172" s="69">
        <v>430</v>
      </c>
      <c r="E172" s="69"/>
      <c r="F172" s="69">
        <v>12</v>
      </c>
      <c r="G172" s="69">
        <v>12</v>
      </c>
      <c r="H172" s="69">
        <v>1983</v>
      </c>
      <c r="I172" s="69">
        <v>22617.26</v>
      </c>
      <c r="J172" s="69">
        <v>22617.26</v>
      </c>
      <c r="K172" s="69">
        <v>11075.599999999999</v>
      </c>
      <c r="L172" s="69">
        <v>3635.91</v>
      </c>
      <c r="M172" s="69"/>
      <c r="N172" s="69">
        <v>3626.91</v>
      </c>
      <c r="O172" s="69">
        <v>180</v>
      </c>
      <c r="P172" s="69"/>
      <c r="Q172" s="69" t="s">
        <v>59</v>
      </c>
      <c r="R172" s="69" t="s">
        <v>53</v>
      </c>
      <c r="S172" s="69" t="s">
        <v>25</v>
      </c>
      <c r="T172" s="16"/>
      <c r="U172" s="16"/>
    </row>
    <row r="173" spans="1:22" s="34" customFormat="1" ht="13.8" x14ac:dyDescent="0.25">
      <c r="A173" s="33">
        <v>167</v>
      </c>
      <c r="B173" s="79" t="s">
        <v>540</v>
      </c>
      <c r="C173" s="78">
        <v>2</v>
      </c>
      <c r="D173" s="78">
        <v>12</v>
      </c>
      <c r="E173" s="78"/>
      <c r="F173" s="78">
        <v>2</v>
      </c>
      <c r="G173" s="78">
        <v>0</v>
      </c>
      <c r="H173" s="78">
        <v>1960</v>
      </c>
      <c r="I173" s="78">
        <v>628.82000000000005</v>
      </c>
      <c r="J173" s="78">
        <v>628.82000000000005</v>
      </c>
      <c r="K173" s="78">
        <v>904.3</v>
      </c>
      <c r="L173" s="78">
        <v>0</v>
      </c>
      <c r="M173" s="78"/>
      <c r="N173" s="78">
        <v>0</v>
      </c>
      <c r="O173" s="78">
        <v>0</v>
      </c>
      <c r="P173" s="78"/>
      <c r="Q173" s="78" t="s">
        <v>25</v>
      </c>
      <c r="R173" s="78" t="s">
        <v>53</v>
      </c>
      <c r="S173" s="78" t="s">
        <v>25</v>
      </c>
      <c r="T173" s="77"/>
      <c r="U173" s="76"/>
      <c r="V173" s="36"/>
    </row>
    <row r="174" spans="1:22" s="34" customFormat="1" ht="13.8" x14ac:dyDescent="0.25">
      <c r="A174" s="2">
        <v>168</v>
      </c>
      <c r="B174" s="70" t="s">
        <v>539</v>
      </c>
      <c r="C174" s="69">
        <v>2</v>
      </c>
      <c r="D174" s="69">
        <v>12</v>
      </c>
      <c r="E174" s="69"/>
      <c r="F174" s="69">
        <v>2</v>
      </c>
      <c r="G174" s="69">
        <v>0</v>
      </c>
      <c r="H174" s="69">
        <v>1968</v>
      </c>
      <c r="I174" s="69">
        <v>614.36</v>
      </c>
      <c r="J174" s="69">
        <v>614.36</v>
      </c>
      <c r="K174" s="69">
        <v>885.76</v>
      </c>
      <c r="L174" s="69">
        <v>0</v>
      </c>
      <c r="M174" s="69"/>
      <c r="N174" s="69">
        <v>0</v>
      </c>
      <c r="O174" s="69">
        <v>0</v>
      </c>
      <c r="P174" s="69"/>
      <c r="Q174" s="69" t="s">
        <v>25</v>
      </c>
      <c r="R174" s="69" t="s">
        <v>53</v>
      </c>
      <c r="S174" s="69" t="s">
        <v>25</v>
      </c>
      <c r="T174" s="5"/>
      <c r="U174" s="38"/>
      <c r="V174" s="36"/>
    </row>
    <row r="175" spans="1:22" s="34" customFormat="1" ht="13.8" x14ac:dyDescent="0.25">
      <c r="A175" s="33">
        <v>169</v>
      </c>
      <c r="B175" s="70" t="s">
        <v>538</v>
      </c>
      <c r="C175" s="69">
        <v>2</v>
      </c>
      <c r="D175" s="69">
        <v>12</v>
      </c>
      <c r="E175" s="69"/>
      <c r="F175" s="69">
        <v>2</v>
      </c>
      <c r="G175" s="69">
        <v>0</v>
      </c>
      <c r="H175" s="69">
        <v>1968</v>
      </c>
      <c r="I175" s="69">
        <v>632.96</v>
      </c>
      <c r="J175" s="69">
        <v>632.96</v>
      </c>
      <c r="K175" s="69">
        <v>842.3</v>
      </c>
      <c r="L175" s="69">
        <v>0</v>
      </c>
      <c r="M175" s="69"/>
      <c r="N175" s="69">
        <v>0</v>
      </c>
      <c r="O175" s="69">
        <v>0</v>
      </c>
      <c r="P175" s="69"/>
      <c r="Q175" s="69" t="s">
        <v>25</v>
      </c>
      <c r="R175" s="69" t="s">
        <v>53</v>
      </c>
      <c r="S175" s="69" t="s">
        <v>25</v>
      </c>
      <c r="T175" s="5" t="s">
        <v>135</v>
      </c>
      <c r="U175" s="38" t="s">
        <v>136</v>
      </c>
      <c r="V175" s="36"/>
    </row>
    <row r="176" spans="1:22" s="34" customFormat="1" ht="13.8" x14ac:dyDescent="0.25">
      <c r="A176" s="2">
        <v>170</v>
      </c>
      <c r="B176" s="70" t="s">
        <v>537</v>
      </c>
      <c r="C176" s="69">
        <v>2</v>
      </c>
      <c r="D176" s="69">
        <v>8</v>
      </c>
      <c r="E176" s="69"/>
      <c r="F176" s="69">
        <v>1</v>
      </c>
      <c r="G176" s="69">
        <v>0</v>
      </c>
      <c r="H176" s="69">
        <v>1963</v>
      </c>
      <c r="I176" s="69">
        <v>360.61</v>
      </c>
      <c r="J176" s="69">
        <v>360.61</v>
      </c>
      <c r="K176" s="69">
        <v>297.45</v>
      </c>
      <c r="L176" s="69">
        <v>0</v>
      </c>
      <c r="M176" s="69"/>
      <c r="N176" s="69">
        <v>0</v>
      </c>
      <c r="O176" s="69">
        <v>0</v>
      </c>
      <c r="P176" s="69"/>
      <c r="Q176" s="69" t="s">
        <v>25</v>
      </c>
      <c r="R176" s="69" t="s">
        <v>53</v>
      </c>
      <c r="S176" s="69" t="s">
        <v>25</v>
      </c>
      <c r="T176" s="5"/>
      <c r="U176" s="38"/>
      <c r="V176" s="36"/>
    </row>
    <row r="177" spans="1:22" s="34" customFormat="1" ht="13.8" x14ac:dyDescent="0.25">
      <c r="A177" s="33">
        <v>171</v>
      </c>
      <c r="B177" s="70" t="s">
        <v>536</v>
      </c>
      <c r="C177" s="69">
        <v>2</v>
      </c>
      <c r="D177" s="69">
        <v>8</v>
      </c>
      <c r="E177" s="69"/>
      <c r="F177" s="69">
        <v>1</v>
      </c>
      <c r="G177" s="69">
        <v>0</v>
      </c>
      <c r="H177" s="69">
        <v>1965</v>
      </c>
      <c r="I177" s="69">
        <v>376.7</v>
      </c>
      <c r="J177" s="69">
        <v>376.7</v>
      </c>
      <c r="K177" s="69">
        <v>441</v>
      </c>
      <c r="L177" s="69">
        <v>0</v>
      </c>
      <c r="M177" s="69"/>
      <c r="N177" s="69">
        <v>0</v>
      </c>
      <c r="O177" s="69">
        <v>0</v>
      </c>
      <c r="P177" s="69"/>
      <c r="Q177" s="69" t="s">
        <v>25</v>
      </c>
      <c r="R177" s="69" t="s">
        <v>26</v>
      </c>
      <c r="S177" s="69" t="s">
        <v>25</v>
      </c>
      <c r="T177" s="5"/>
      <c r="U177" s="38"/>
      <c r="V177" s="36"/>
    </row>
    <row r="178" spans="1:22" s="34" customFormat="1" ht="13.8" x14ac:dyDescent="0.25">
      <c r="A178" s="2">
        <v>172</v>
      </c>
      <c r="B178" s="70" t="s">
        <v>535</v>
      </c>
      <c r="C178" s="69">
        <v>2</v>
      </c>
      <c r="D178" s="69">
        <v>8</v>
      </c>
      <c r="E178" s="69"/>
      <c r="F178" s="69">
        <v>1</v>
      </c>
      <c r="G178" s="69">
        <v>0</v>
      </c>
      <c r="H178" s="69">
        <v>1968</v>
      </c>
      <c r="I178" s="69">
        <v>370.27</v>
      </c>
      <c r="J178" s="69">
        <v>370.27</v>
      </c>
      <c r="K178" s="69">
        <v>425.54</v>
      </c>
      <c r="L178" s="69">
        <v>0</v>
      </c>
      <c r="M178" s="69"/>
      <c r="N178" s="69">
        <v>0</v>
      </c>
      <c r="O178" s="69">
        <v>0</v>
      </c>
      <c r="P178" s="69"/>
      <c r="Q178" s="69" t="s">
        <v>25</v>
      </c>
      <c r="R178" s="69" t="s">
        <v>53</v>
      </c>
      <c r="S178" s="69" t="s">
        <v>25</v>
      </c>
      <c r="T178" s="5"/>
      <c r="U178" s="38"/>
      <c r="V178" s="36"/>
    </row>
    <row r="179" spans="1:22" s="34" customFormat="1" ht="13.8" x14ac:dyDescent="0.25">
      <c r="A179" s="33">
        <v>173</v>
      </c>
      <c r="B179" s="70" t="s">
        <v>534</v>
      </c>
      <c r="C179" s="69">
        <v>2</v>
      </c>
      <c r="D179" s="69">
        <v>8</v>
      </c>
      <c r="E179" s="69"/>
      <c r="F179" s="69"/>
      <c r="G179" s="69">
        <v>0</v>
      </c>
      <c r="H179" s="69">
        <v>1965</v>
      </c>
      <c r="I179" s="69">
        <v>269.8</v>
      </c>
      <c r="J179" s="69">
        <v>269.8</v>
      </c>
      <c r="K179" s="69">
        <v>466.36</v>
      </c>
      <c r="L179" s="69">
        <v>0</v>
      </c>
      <c r="M179" s="69"/>
      <c r="N179" s="69">
        <v>0</v>
      </c>
      <c r="O179" s="69">
        <v>0</v>
      </c>
      <c r="P179" s="69"/>
      <c r="Q179" s="69" t="s">
        <v>25</v>
      </c>
      <c r="R179" s="69" t="s">
        <v>26</v>
      </c>
      <c r="S179" s="69" t="s">
        <v>25</v>
      </c>
      <c r="T179" s="5"/>
      <c r="U179" s="38"/>
      <c r="V179" s="36"/>
    </row>
    <row r="180" spans="1:22" s="34" customFormat="1" ht="13.8" x14ac:dyDescent="0.25">
      <c r="A180" s="2">
        <v>174</v>
      </c>
      <c r="B180" s="70" t="s">
        <v>533</v>
      </c>
      <c r="C180" s="69">
        <v>2</v>
      </c>
      <c r="D180" s="69">
        <v>8</v>
      </c>
      <c r="E180" s="69"/>
      <c r="F180" s="69">
        <v>1</v>
      </c>
      <c r="G180" s="69">
        <v>0</v>
      </c>
      <c r="H180" s="69">
        <v>1962</v>
      </c>
      <c r="I180" s="69">
        <v>417.85</v>
      </c>
      <c r="J180" s="69">
        <v>417.85</v>
      </c>
      <c r="K180" s="69">
        <v>509</v>
      </c>
      <c r="L180" s="69">
        <v>0</v>
      </c>
      <c r="M180" s="69"/>
      <c r="N180" s="69">
        <v>0</v>
      </c>
      <c r="O180" s="69">
        <v>0</v>
      </c>
      <c r="P180" s="69"/>
      <c r="Q180" s="69" t="s">
        <v>25</v>
      </c>
      <c r="R180" s="69" t="s">
        <v>26</v>
      </c>
      <c r="S180" s="69" t="s">
        <v>25</v>
      </c>
      <c r="T180" s="5"/>
      <c r="U180" s="38"/>
      <c r="V180" s="36"/>
    </row>
    <row r="181" spans="1:22" s="34" customFormat="1" ht="13.8" x14ac:dyDescent="0.25">
      <c r="A181" s="33">
        <v>175</v>
      </c>
      <c r="B181" s="70" t="s">
        <v>532</v>
      </c>
      <c r="C181" s="69">
        <v>2</v>
      </c>
      <c r="D181" s="69">
        <v>8</v>
      </c>
      <c r="E181" s="69"/>
      <c r="F181" s="69">
        <v>1</v>
      </c>
      <c r="G181" s="69">
        <v>0</v>
      </c>
      <c r="H181" s="69">
        <v>1965</v>
      </c>
      <c r="I181" s="69">
        <v>373.77</v>
      </c>
      <c r="J181" s="69">
        <v>373.77</v>
      </c>
      <c r="K181" s="69">
        <v>330</v>
      </c>
      <c r="L181" s="69">
        <v>0</v>
      </c>
      <c r="M181" s="69"/>
      <c r="N181" s="69">
        <v>0</v>
      </c>
      <c r="O181" s="69">
        <v>0</v>
      </c>
      <c r="P181" s="69"/>
      <c r="Q181" s="69" t="s">
        <v>25</v>
      </c>
      <c r="R181" s="69" t="s">
        <v>53</v>
      </c>
      <c r="S181" s="69" t="s">
        <v>25</v>
      </c>
      <c r="T181" s="5"/>
      <c r="U181" s="38"/>
      <c r="V181" s="36"/>
    </row>
    <row r="182" spans="1:22" s="34" customFormat="1" ht="13.8" x14ac:dyDescent="0.25">
      <c r="A182" s="2">
        <v>176</v>
      </c>
      <c r="B182" s="70" t="s">
        <v>531</v>
      </c>
      <c r="C182" s="69">
        <v>2</v>
      </c>
      <c r="D182" s="69">
        <v>8</v>
      </c>
      <c r="E182" s="69"/>
      <c r="F182" s="69"/>
      <c r="G182" s="69">
        <v>0</v>
      </c>
      <c r="H182" s="69">
        <v>1965</v>
      </c>
      <c r="I182" s="69">
        <v>272.8</v>
      </c>
      <c r="J182" s="69">
        <v>272.8</v>
      </c>
      <c r="K182" s="69">
        <v>327.72</v>
      </c>
      <c r="L182" s="69">
        <v>0</v>
      </c>
      <c r="M182" s="69"/>
      <c r="N182" s="69">
        <v>0</v>
      </c>
      <c r="O182" s="69">
        <v>0</v>
      </c>
      <c r="P182" s="69"/>
      <c r="Q182" s="69" t="s">
        <v>25</v>
      </c>
      <c r="R182" s="69" t="s">
        <v>26</v>
      </c>
      <c r="S182" s="69" t="s">
        <v>25</v>
      </c>
      <c r="T182" s="5"/>
      <c r="U182" s="38"/>
      <c r="V182" s="36"/>
    </row>
    <row r="183" spans="1:22" s="34" customFormat="1" ht="13.8" x14ac:dyDescent="0.25">
      <c r="A183" s="33">
        <v>177</v>
      </c>
      <c r="B183" s="70" t="s">
        <v>530</v>
      </c>
      <c r="C183" s="69">
        <v>2</v>
      </c>
      <c r="D183" s="69">
        <v>5</v>
      </c>
      <c r="E183" s="69"/>
      <c r="F183" s="69"/>
      <c r="G183" s="69">
        <v>0</v>
      </c>
      <c r="H183" s="69">
        <v>1965</v>
      </c>
      <c r="I183" s="69">
        <v>191.2</v>
      </c>
      <c r="J183" s="69">
        <v>191.2</v>
      </c>
      <c r="K183" s="69">
        <v>290</v>
      </c>
      <c r="L183" s="69">
        <v>0</v>
      </c>
      <c r="M183" s="69"/>
      <c r="N183" s="69">
        <v>0</v>
      </c>
      <c r="O183" s="69">
        <v>0</v>
      </c>
      <c r="P183" s="69"/>
      <c r="Q183" s="69" t="s">
        <v>25</v>
      </c>
      <c r="R183" s="69" t="s">
        <v>26</v>
      </c>
      <c r="S183" s="69" t="s">
        <v>25</v>
      </c>
      <c r="T183" s="5"/>
      <c r="U183" s="38"/>
      <c r="V183" s="36"/>
    </row>
    <row r="184" spans="1:22" s="34" customFormat="1" ht="13.8" x14ac:dyDescent="0.25">
      <c r="A184" s="2">
        <v>178</v>
      </c>
      <c r="B184" s="70" t="s">
        <v>529</v>
      </c>
      <c r="C184" s="69">
        <v>2</v>
      </c>
      <c r="D184" s="69">
        <v>8</v>
      </c>
      <c r="E184" s="69"/>
      <c r="F184" s="69">
        <v>1</v>
      </c>
      <c r="G184" s="69">
        <v>0</v>
      </c>
      <c r="H184" s="69">
        <v>1964</v>
      </c>
      <c r="I184" s="69">
        <v>365.79</v>
      </c>
      <c r="J184" s="69">
        <v>365.79</v>
      </c>
      <c r="K184" s="69">
        <v>428.67</v>
      </c>
      <c r="L184" s="69">
        <v>0</v>
      </c>
      <c r="M184" s="69"/>
      <c r="N184" s="69">
        <v>0</v>
      </c>
      <c r="O184" s="69">
        <v>0</v>
      </c>
      <c r="P184" s="69"/>
      <c r="Q184" s="69" t="s">
        <v>25</v>
      </c>
      <c r="R184" s="69" t="s">
        <v>53</v>
      </c>
      <c r="S184" s="69" t="s">
        <v>25</v>
      </c>
      <c r="T184" s="5"/>
      <c r="U184" s="38"/>
      <c r="V184" s="36"/>
    </row>
    <row r="185" spans="1:22" s="34" customFormat="1" ht="13.8" x14ac:dyDescent="0.25">
      <c r="A185" s="33">
        <v>179</v>
      </c>
      <c r="B185" s="70" t="s">
        <v>528</v>
      </c>
      <c r="C185" s="69">
        <v>2</v>
      </c>
      <c r="D185" s="69">
        <v>8</v>
      </c>
      <c r="E185" s="69"/>
      <c r="F185" s="69"/>
      <c r="G185" s="69">
        <v>0</v>
      </c>
      <c r="H185" s="69">
        <v>1965</v>
      </c>
      <c r="I185" s="69">
        <v>337.1</v>
      </c>
      <c r="J185" s="69">
        <v>337.1</v>
      </c>
      <c r="K185" s="69">
        <v>470.74</v>
      </c>
      <c r="L185" s="69">
        <v>0</v>
      </c>
      <c r="M185" s="69"/>
      <c r="N185" s="69">
        <v>0</v>
      </c>
      <c r="O185" s="69">
        <v>0</v>
      </c>
      <c r="P185" s="69"/>
      <c r="Q185" s="69" t="s">
        <v>25</v>
      </c>
      <c r="R185" s="69" t="s">
        <v>26</v>
      </c>
      <c r="S185" s="69" t="s">
        <v>25</v>
      </c>
      <c r="T185" s="5"/>
      <c r="U185" s="38"/>
      <c r="V185" s="36"/>
    </row>
    <row r="186" spans="1:22" s="34" customFormat="1" ht="13.8" x14ac:dyDescent="0.25">
      <c r="A186" s="2">
        <v>180</v>
      </c>
      <c r="B186" s="70" t="s">
        <v>527</v>
      </c>
      <c r="C186" s="69">
        <v>2</v>
      </c>
      <c r="D186" s="69">
        <v>8</v>
      </c>
      <c r="E186" s="69"/>
      <c r="F186" s="69"/>
      <c r="G186" s="69">
        <v>0</v>
      </c>
      <c r="H186" s="69">
        <v>1965</v>
      </c>
      <c r="I186" s="69">
        <v>293.35000000000002</v>
      </c>
      <c r="J186" s="69">
        <v>293.35000000000002</v>
      </c>
      <c r="K186" s="69">
        <v>314.70999999999998</v>
      </c>
      <c r="L186" s="69">
        <v>0</v>
      </c>
      <c r="M186" s="69"/>
      <c r="N186" s="69">
        <v>0</v>
      </c>
      <c r="O186" s="69">
        <v>0</v>
      </c>
      <c r="P186" s="69"/>
      <c r="Q186" s="69" t="s">
        <v>25</v>
      </c>
      <c r="R186" s="69" t="s">
        <v>26</v>
      </c>
      <c r="S186" s="69" t="s">
        <v>25</v>
      </c>
      <c r="T186" s="5"/>
      <c r="U186" s="38"/>
      <c r="V186" s="36"/>
    </row>
    <row r="187" spans="1:22" s="34" customFormat="1" ht="13.8" x14ac:dyDescent="0.25">
      <c r="A187" s="33">
        <v>181</v>
      </c>
      <c r="B187" s="70" t="s">
        <v>526</v>
      </c>
      <c r="C187" s="69">
        <v>2</v>
      </c>
      <c r="D187" s="69">
        <v>8</v>
      </c>
      <c r="E187" s="69"/>
      <c r="F187" s="69">
        <v>1</v>
      </c>
      <c r="G187" s="69">
        <v>0</v>
      </c>
      <c r="H187" s="69">
        <v>1964</v>
      </c>
      <c r="I187" s="69">
        <v>366.23</v>
      </c>
      <c r="J187" s="69">
        <v>366.23</v>
      </c>
      <c r="K187" s="69">
        <v>486</v>
      </c>
      <c r="L187" s="69">
        <v>0</v>
      </c>
      <c r="M187" s="69"/>
      <c r="N187" s="69">
        <v>0</v>
      </c>
      <c r="O187" s="69">
        <v>0</v>
      </c>
      <c r="P187" s="69"/>
      <c r="Q187" s="69" t="s">
        <v>25</v>
      </c>
      <c r="R187" s="69" t="s">
        <v>26</v>
      </c>
      <c r="S187" s="69" t="s">
        <v>25</v>
      </c>
      <c r="T187" s="5"/>
      <c r="U187" s="38"/>
      <c r="V187" s="36"/>
    </row>
    <row r="188" spans="1:22" s="34" customFormat="1" ht="13.8" x14ac:dyDescent="0.25">
      <c r="A188" s="2">
        <v>182</v>
      </c>
      <c r="B188" s="70" t="s">
        <v>525</v>
      </c>
      <c r="C188" s="69">
        <v>2</v>
      </c>
      <c r="D188" s="69">
        <v>8</v>
      </c>
      <c r="E188" s="69"/>
      <c r="F188" s="69"/>
      <c r="G188" s="69">
        <v>0</v>
      </c>
      <c r="H188" s="69">
        <v>1965</v>
      </c>
      <c r="I188" s="69">
        <v>309.8</v>
      </c>
      <c r="J188" s="69">
        <v>309.8</v>
      </c>
      <c r="K188" s="69">
        <v>310.95</v>
      </c>
      <c r="L188" s="69">
        <v>0</v>
      </c>
      <c r="M188" s="69"/>
      <c r="N188" s="69">
        <v>0</v>
      </c>
      <c r="O188" s="69">
        <v>0</v>
      </c>
      <c r="P188" s="69"/>
      <c r="Q188" s="69" t="s">
        <v>25</v>
      </c>
      <c r="R188" s="69" t="s">
        <v>53</v>
      </c>
      <c r="S188" s="69" t="s">
        <v>25</v>
      </c>
      <c r="T188" s="5"/>
      <c r="U188" s="38"/>
      <c r="V188" s="36"/>
    </row>
    <row r="189" spans="1:22" s="34" customFormat="1" ht="13.8" x14ac:dyDescent="0.25">
      <c r="A189" s="33">
        <v>183</v>
      </c>
      <c r="B189" s="70" t="s">
        <v>524</v>
      </c>
      <c r="C189" s="69">
        <v>2</v>
      </c>
      <c r="D189" s="69">
        <v>8</v>
      </c>
      <c r="E189" s="69"/>
      <c r="F189" s="69"/>
      <c r="G189" s="69">
        <v>0</v>
      </c>
      <c r="H189" s="69">
        <v>1965</v>
      </c>
      <c r="I189" s="69">
        <v>265.10000000000002</v>
      </c>
      <c r="J189" s="69">
        <v>265.10000000000002</v>
      </c>
      <c r="K189" s="69">
        <v>352.12</v>
      </c>
      <c r="L189" s="69">
        <v>0</v>
      </c>
      <c r="M189" s="69"/>
      <c r="N189" s="69">
        <v>0</v>
      </c>
      <c r="O189" s="69">
        <v>0</v>
      </c>
      <c r="P189" s="69"/>
      <c r="Q189" s="69" t="s">
        <v>25</v>
      </c>
      <c r="R189" s="69" t="s">
        <v>26</v>
      </c>
      <c r="S189" s="69" t="s">
        <v>25</v>
      </c>
      <c r="T189" s="5"/>
      <c r="U189" s="38"/>
      <c r="V189" s="36"/>
    </row>
    <row r="190" spans="1:22" s="34" customFormat="1" ht="13.8" x14ac:dyDescent="0.25">
      <c r="A190" s="2">
        <v>184</v>
      </c>
      <c r="B190" s="70" t="s">
        <v>523</v>
      </c>
      <c r="C190" s="69">
        <v>2</v>
      </c>
      <c r="D190" s="69">
        <v>8</v>
      </c>
      <c r="E190" s="69"/>
      <c r="F190" s="69">
        <v>1</v>
      </c>
      <c r="G190" s="69">
        <v>0</v>
      </c>
      <c r="H190" s="69">
        <v>1970</v>
      </c>
      <c r="I190" s="69">
        <v>367.2</v>
      </c>
      <c r="J190" s="69">
        <v>367.2</v>
      </c>
      <c r="K190" s="69">
        <v>526.29999999999995</v>
      </c>
      <c r="L190" s="69">
        <v>0</v>
      </c>
      <c r="M190" s="69"/>
      <c r="N190" s="69">
        <v>0</v>
      </c>
      <c r="O190" s="69">
        <v>0</v>
      </c>
      <c r="P190" s="69"/>
      <c r="Q190" s="69" t="s">
        <v>25</v>
      </c>
      <c r="R190" s="69" t="s">
        <v>26</v>
      </c>
      <c r="S190" s="69" t="s">
        <v>25</v>
      </c>
      <c r="T190" s="5"/>
      <c r="U190" s="38"/>
      <c r="V190" s="36"/>
    </row>
    <row r="191" spans="1:22" s="34" customFormat="1" ht="13.8" x14ac:dyDescent="0.25">
      <c r="A191" s="33">
        <v>185</v>
      </c>
      <c r="B191" s="4" t="s">
        <v>522</v>
      </c>
      <c r="C191" s="57">
        <v>2</v>
      </c>
      <c r="D191" s="57">
        <v>12</v>
      </c>
      <c r="E191" s="57" t="s">
        <v>118</v>
      </c>
      <c r="F191" s="57">
        <v>2</v>
      </c>
      <c r="G191" s="57" t="s">
        <v>118</v>
      </c>
      <c r="H191" s="57">
        <v>1972</v>
      </c>
      <c r="I191" s="57">
        <v>671</v>
      </c>
      <c r="J191" s="57">
        <v>629</v>
      </c>
      <c r="K191" s="57">
        <v>385.2</v>
      </c>
      <c r="L191" s="57">
        <v>560</v>
      </c>
      <c r="M191" s="57" t="s">
        <v>118</v>
      </c>
      <c r="N191" s="57" t="s">
        <v>118</v>
      </c>
      <c r="O191" s="57">
        <v>49</v>
      </c>
      <c r="P191" s="58" t="s">
        <v>521</v>
      </c>
      <c r="Q191" s="57" t="s">
        <v>100</v>
      </c>
      <c r="R191" s="57" t="s">
        <v>97</v>
      </c>
      <c r="S191" s="57" t="s">
        <v>100</v>
      </c>
      <c r="T191" s="57" t="s">
        <v>118</v>
      </c>
      <c r="U191" s="38"/>
      <c r="V191" s="36"/>
    </row>
    <row r="192" spans="1:22" s="34" customFormat="1" ht="26.4" x14ac:dyDescent="0.25">
      <c r="A192" s="2">
        <v>186</v>
      </c>
      <c r="B192" s="70" t="s">
        <v>520</v>
      </c>
      <c r="C192" s="69">
        <v>5</v>
      </c>
      <c r="D192" s="69">
        <v>92</v>
      </c>
      <c r="E192" s="69"/>
      <c r="F192" s="69">
        <v>6</v>
      </c>
      <c r="G192" s="69">
        <v>0</v>
      </c>
      <c r="H192" s="69">
        <v>1977</v>
      </c>
      <c r="I192" s="69">
        <v>4517.76</v>
      </c>
      <c r="J192" s="69">
        <v>4517.76</v>
      </c>
      <c r="K192" s="69">
        <v>2713.01</v>
      </c>
      <c r="L192" s="69">
        <v>1146.23</v>
      </c>
      <c r="M192" s="69"/>
      <c r="N192" s="69">
        <v>802.36099999999999</v>
      </c>
      <c r="O192" s="69">
        <v>210</v>
      </c>
      <c r="P192" s="69"/>
      <c r="Q192" s="69" t="s">
        <v>59</v>
      </c>
      <c r="R192" s="69" t="s">
        <v>53</v>
      </c>
      <c r="S192" s="69" t="s">
        <v>25</v>
      </c>
      <c r="T192" s="5" t="s">
        <v>135</v>
      </c>
      <c r="U192" s="38" t="s">
        <v>309</v>
      </c>
      <c r="V192" s="36"/>
    </row>
    <row r="193" spans="1:22" s="34" customFormat="1" ht="13.8" x14ac:dyDescent="0.25">
      <c r="A193" s="33">
        <v>187</v>
      </c>
      <c r="B193" s="70" t="s">
        <v>519</v>
      </c>
      <c r="C193" s="69">
        <v>5</v>
      </c>
      <c r="D193" s="69">
        <v>90</v>
      </c>
      <c r="E193" s="69"/>
      <c r="F193" s="69">
        <v>6</v>
      </c>
      <c r="G193" s="69">
        <v>0</v>
      </c>
      <c r="H193" s="69">
        <v>1975</v>
      </c>
      <c r="I193" s="69">
        <v>4476.04</v>
      </c>
      <c r="J193" s="69">
        <v>4476.04</v>
      </c>
      <c r="K193" s="69">
        <v>2612</v>
      </c>
      <c r="L193" s="69">
        <v>1103.0999999999999</v>
      </c>
      <c r="M193" s="69"/>
      <c r="N193" s="69">
        <v>772.17</v>
      </c>
      <c r="O193" s="69">
        <v>210</v>
      </c>
      <c r="P193" s="69"/>
      <c r="Q193" s="69" t="s">
        <v>59</v>
      </c>
      <c r="R193" s="69" t="s">
        <v>53</v>
      </c>
      <c r="S193" s="69" t="s">
        <v>25</v>
      </c>
      <c r="T193" s="5" t="s">
        <v>135</v>
      </c>
      <c r="U193" s="38" t="s">
        <v>136</v>
      </c>
      <c r="V193" s="36"/>
    </row>
    <row r="194" spans="1:22" s="34" customFormat="1" ht="13.8" x14ac:dyDescent="0.25">
      <c r="A194" s="2">
        <v>188</v>
      </c>
      <c r="B194" s="70" t="s">
        <v>518</v>
      </c>
      <c r="C194" s="69">
        <v>5</v>
      </c>
      <c r="D194" s="69">
        <v>119</v>
      </c>
      <c r="E194" s="69"/>
      <c r="F194" s="69">
        <v>8</v>
      </c>
      <c r="G194" s="69">
        <v>0</v>
      </c>
      <c r="H194" s="69">
        <v>1975</v>
      </c>
      <c r="I194" s="69">
        <v>5774.77</v>
      </c>
      <c r="J194" s="69">
        <v>5774.77</v>
      </c>
      <c r="K194" s="69">
        <v>1552.88</v>
      </c>
      <c r="L194" s="69">
        <v>1472.71</v>
      </c>
      <c r="M194" s="69"/>
      <c r="N194" s="69">
        <v>1030.8969999999999</v>
      </c>
      <c r="O194" s="69">
        <v>280</v>
      </c>
      <c r="P194" s="69"/>
      <c r="Q194" s="69" t="s">
        <v>59</v>
      </c>
      <c r="R194" s="69" t="s">
        <v>53</v>
      </c>
      <c r="S194" s="69" t="s">
        <v>25</v>
      </c>
      <c r="T194" s="5"/>
      <c r="U194" s="38"/>
      <c r="V194" s="36"/>
    </row>
    <row r="195" spans="1:22" s="34" customFormat="1" ht="13.8" x14ac:dyDescent="0.25">
      <c r="A195" s="33">
        <v>189</v>
      </c>
      <c r="B195" s="70" t="s">
        <v>517</v>
      </c>
      <c r="C195" s="69">
        <v>2</v>
      </c>
      <c r="D195" s="69">
        <v>7</v>
      </c>
      <c r="E195" s="69"/>
      <c r="F195" s="69">
        <v>1</v>
      </c>
      <c r="G195" s="69">
        <v>0</v>
      </c>
      <c r="H195" s="69">
        <v>1959</v>
      </c>
      <c r="I195" s="69">
        <v>371.12</v>
      </c>
      <c r="J195" s="69">
        <v>371.12</v>
      </c>
      <c r="K195" s="69">
        <v>362</v>
      </c>
      <c r="L195" s="69">
        <v>0</v>
      </c>
      <c r="M195" s="69"/>
      <c r="N195" s="69">
        <v>0</v>
      </c>
      <c r="O195" s="69">
        <v>0</v>
      </c>
      <c r="P195" s="69"/>
      <c r="Q195" s="69" t="s">
        <v>25</v>
      </c>
      <c r="R195" s="69" t="s">
        <v>26</v>
      </c>
      <c r="S195" s="69" t="s">
        <v>25</v>
      </c>
      <c r="T195" s="5"/>
      <c r="U195" s="38"/>
      <c r="V195" s="36"/>
    </row>
    <row r="196" spans="1:22" s="34" customFormat="1" ht="13.8" x14ac:dyDescent="0.25">
      <c r="A196" s="2">
        <v>190</v>
      </c>
      <c r="B196" s="70" t="s">
        <v>516</v>
      </c>
      <c r="C196" s="69">
        <v>2</v>
      </c>
      <c r="D196" s="69">
        <v>20</v>
      </c>
      <c r="E196" s="69"/>
      <c r="F196" s="69">
        <v>2</v>
      </c>
      <c r="G196" s="69">
        <v>0</v>
      </c>
      <c r="H196" s="69">
        <v>1959</v>
      </c>
      <c r="I196" s="69">
        <v>657.6</v>
      </c>
      <c r="J196" s="69">
        <v>657.6</v>
      </c>
      <c r="K196" s="69">
        <v>885</v>
      </c>
      <c r="L196" s="69">
        <v>0</v>
      </c>
      <c r="M196" s="69"/>
      <c r="N196" s="69">
        <v>0</v>
      </c>
      <c r="O196" s="69">
        <v>0</v>
      </c>
      <c r="P196" s="69"/>
      <c r="Q196" s="69" t="s">
        <v>25</v>
      </c>
      <c r="R196" s="69" t="s">
        <v>26</v>
      </c>
      <c r="S196" s="69" t="s">
        <v>25</v>
      </c>
      <c r="T196" s="5"/>
      <c r="U196" s="38"/>
      <c r="V196" s="36"/>
    </row>
    <row r="197" spans="1:22" s="34" customFormat="1" ht="13.8" x14ac:dyDescent="0.25">
      <c r="A197" s="33">
        <v>191</v>
      </c>
      <c r="B197" s="37" t="s">
        <v>515</v>
      </c>
      <c r="C197" s="7">
        <v>10</v>
      </c>
      <c r="D197" s="7">
        <v>69</v>
      </c>
      <c r="E197" s="7" t="s">
        <v>118</v>
      </c>
      <c r="F197" s="7">
        <v>1</v>
      </c>
      <c r="G197" s="7">
        <v>1</v>
      </c>
      <c r="H197" s="7">
        <v>2013</v>
      </c>
      <c r="I197" s="7">
        <v>5046.6400000000003</v>
      </c>
      <c r="J197" s="7">
        <v>3738.04</v>
      </c>
      <c r="K197" s="5"/>
      <c r="L197" s="7">
        <v>503</v>
      </c>
      <c r="M197" s="7"/>
      <c r="N197" s="7">
        <v>388.1</v>
      </c>
      <c r="O197" s="7"/>
      <c r="P197" s="7"/>
      <c r="Q197" s="7" t="s">
        <v>115</v>
      </c>
      <c r="R197" s="7" t="s">
        <v>512</v>
      </c>
      <c r="S197" s="7"/>
      <c r="T197" s="7"/>
      <c r="U197" s="38"/>
      <c r="V197" s="36"/>
    </row>
    <row r="198" spans="1:22" s="34" customFormat="1" ht="13.8" x14ac:dyDescent="0.25">
      <c r="A198" s="2">
        <v>192</v>
      </c>
      <c r="B198" s="37" t="s">
        <v>514</v>
      </c>
      <c r="C198" s="7">
        <v>10</v>
      </c>
      <c r="D198" s="7">
        <v>110</v>
      </c>
      <c r="E198" s="7" t="s">
        <v>118</v>
      </c>
      <c r="F198" s="7">
        <v>2</v>
      </c>
      <c r="G198" s="7">
        <v>2</v>
      </c>
      <c r="H198" s="7">
        <v>2016</v>
      </c>
      <c r="I198" s="7">
        <v>7878.54</v>
      </c>
      <c r="J198" s="7">
        <v>5648.74</v>
      </c>
      <c r="K198" s="5"/>
      <c r="L198" s="7">
        <v>792</v>
      </c>
      <c r="M198" s="7">
        <v>643.70000000000005</v>
      </c>
      <c r="N198" s="7">
        <v>617.70000000000005</v>
      </c>
      <c r="O198" s="7">
        <v>281.8</v>
      </c>
      <c r="P198" s="7" t="s">
        <v>513</v>
      </c>
      <c r="Q198" s="7" t="s">
        <v>115</v>
      </c>
      <c r="R198" s="7" t="s">
        <v>512</v>
      </c>
      <c r="S198" s="7" t="s">
        <v>100</v>
      </c>
      <c r="T198" s="7"/>
      <c r="U198" s="38"/>
      <c r="V198" s="36"/>
    </row>
    <row r="199" spans="1:22" s="34" customFormat="1" ht="13.8" x14ac:dyDescent="0.25">
      <c r="A199" s="33">
        <v>193</v>
      </c>
      <c r="B199" s="70" t="s">
        <v>511</v>
      </c>
      <c r="C199" s="69">
        <v>2</v>
      </c>
      <c r="D199" s="69">
        <v>16</v>
      </c>
      <c r="E199" s="69"/>
      <c r="F199" s="69">
        <v>2</v>
      </c>
      <c r="G199" s="69">
        <v>0</v>
      </c>
      <c r="H199" s="69">
        <v>1970</v>
      </c>
      <c r="I199" s="69">
        <v>737.8</v>
      </c>
      <c r="J199" s="69">
        <v>737.8</v>
      </c>
      <c r="K199" s="69">
        <v>838.58</v>
      </c>
      <c r="L199" s="69">
        <v>0</v>
      </c>
      <c r="M199" s="69"/>
      <c r="N199" s="69">
        <v>0</v>
      </c>
      <c r="O199" s="69">
        <v>0</v>
      </c>
      <c r="P199" s="69"/>
      <c r="Q199" s="69" t="s">
        <v>25</v>
      </c>
      <c r="R199" s="69" t="s">
        <v>53</v>
      </c>
      <c r="S199" s="69" t="s">
        <v>25</v>
      </c>
      <c r="T199" s="5"/>
      <c r="U199" s="38"/>
      <c r="V199" s="36"/>
    </row>
    <row r="200" spans="1:22" s="34" customFormat="1" ht="13.8" x14ac:dyDescent="0.25">
      <c r="A200" s="2">
        <v>194</v>
      </c>
      <c r="B200" s="70" t="s">
        <v>510</v>
      </c>
      <c r="C200" s="69">
        <v>2</v>
      </c>
      <c r="D200" s="69">
        <v>16</v>
      </c>
      <c r="E200" s="69"/>
      <c r="F200" s="69">
        <v>2</v>
      </c>
      <c r="G200" s="69">
        <v>0</v>
      </c>
      <c r="H200" s="69">
        <v>1969</v>
      </c>
      <c r="I200" s="69">
        <v>621.66</v>
      </c>
      <c r="J200" s="69">
        <v>621.66</v>
      </c>
      <c r="K200" s="69">
        <v>1363.64</v>
      </c>
      <c r="L200" s="69">
        <v>0</v>
      </c>
      <c r="M200" s="69"/>
      <c r="N200" s="69">
        <v>0</v>
      </c>
      <c r="O200" s="69">
        <v>0</v>
      </c>
      <c r="P200" s="69"/>
      <c r="Q200" s="69" t="s">
        <v>25</v>
      </c>
      <c r="R200" s="69"/>
      <c r="S200" s="69" t="s">
        <v>25</v>
      </c>
      <c r="T200" s="5"/>
      <c r="U200" s="38"/>
      <c r="V200" s="36"/>
    </row>
    <row r="201" spans="1:22" s="34" customFormat="1" ht="13.8" x14ac:dyDescent="0.25">
      <c r="A201" s="33">
        <v>195</v>
      </c>
      <c r="B201" s="70" t="s">
        <v>509</v>
      </c>
      <c r="C201" s="69">
        <v>9</v>
      </c>
      <c r="D201" s="69">
        <v>144</v>
      </c>
      <c r="E201" s="69"/>
      <c r="F201" s="69">
        <v>4</v>
      </c>
      <c r="G201" s="69">
        <v>4</v>
      </c>
      <c r="H201" s="69">
        <v>1981</v>
      </c>
      <c r="I201" s="69">
        <v>7346.88</v>
      </c>
      <c r="J201" s="69">
        <v>7346.88</v>
      </c>
      <c r="K201" s="69">
        <v>1809.89</v>
      </c>
      <c r="L201" s="69">
        <v>576.05999999999995</v>
      </c>
      <c r="M201" s="69"/>
      <c r="N201" s="69">
        <v>576.05999999999995</v>
      </c>
      <c r="O201" s="69">
        <v>98.88</v>
      </c>
      <c r="P201" s="69"/>
      <c r="Q201" s="69" t="s">
        <v>59</v>
      </c>
      <c r="R201" s="69" t="s">
        <v>53</v>
      </c>
      <c r="S201" s="69" t="s">
        <v>25</v>
      </c>
      <c r="T201" s="5"/>
      <c r="U201" s="38"/>
      <c r="V201" s="36"/>
    </row>
    <row r="202" spans="1:22" s="34" customFormat="1" ht="26.4" x14ac:dyDescent="0.25">
      <c r="A202" s="2">
        <v>196</v>
      </c>
      <c r="B202" s="70" t="s">
        <v>508</v>
      </c>
      <c r="C202" s="69">
        <v>9</v>
      </c>
      <c r="D202" s="69">
        <v>36</v>
      </c>
      <c r="E202" s="69"/>
      <c r="F202" s="69">
        <v>1</v>
      </c>
      <c r="G202" s="69">
        <v>1</v>
      </c>
      <c r="H202" s="69">
        <v>1985</v>
      </c>
      <c r="I202" s="69">
        <v>2004.87</v>
      </c>
      <c r="J202" s="69">
        <v>2004.87</v>
      </c>
      <c r="K202" s="69">
        <v>1100</v>
      </c>
      <c r="L202" s="69">
        <v>280.5</v>
      </c>
      <c r="M202" s="69"/>
      <c r="N202" s="69">
        <v>224.4</v>
      </c>
      <c r="O202" s="69">
        <v>25</v>
      </c>
      <c r="P202" s="69"/>
      <c r="Q202" s="69" t="s">
        <v>25</v>
      </c>
      <c r="R202" s="69" t="s">
        <v>53</v>
      </c>
      <c r="S202" s="69" t="s">
        <v>25</v>
      </c>
      <c r="T202" s="5" t="s">
        <v>135</v>
      </c>
      <c r="U202" s="38" t="s">
        <v>309</v>
      </c>
      <c r="V202" s="36"/>
    </row>
    <row r="203" spans="1:22" s="34" customFormat="1" ht="13.8" x14ac:dyDescent="0.25">
      <c r="A203" s="33">
        <v>197</v>
      </c>
      <c r="B203" s="70" t="s">
        <v>507</v>
      </c>
      <c r="C203" s="69">
        <v>2</v>
      </c>
      <c r="D203" s="69">
        <v>16</v>
      </c>
      <c r="E203" s="69"/>
      <c r="F203" s="69">
        <v>2</v>
      </c>
      <c r="G203" s="69">
        <v>0</v>
      </c>
      <c r="H203" s="69">
        <v>1969</v>
      </c>
      <c r="I203" s="69">
        <v>631.54999999999995</v>
      </c>
      <c r="J203" s="69">
        <v>631.54999999999995</v>
      </c>
      <c r="K203" s="69">
        <v>976.79</v>
      </c>
      <c r="L203" s="69">
        <v>0</v>
      </c>
      <c r="M203" s="69"/>
      <c r="N203" s="69">
        <v>0</v>
      </c>
      <c r="O203" s="69">
        <v>0</v>
      </c>
      <c r="P203" s="69"/>
      <c r="Q203" s="69" t="s">
        <v>25</v>
      </c>
      <c r="R203" s="69" t="s">
        <v>53</v>
      </c>
      <c r="S203" s="69" t="s">
        <v>25</v>
      </c>
      <c r="T203" s="5"/>
      <c r="U203" s="38"/>
      <c r="V203" s="36"/>
    </row>
    <row r="204" spans="1:22" s="34" customFormat="1" ht="13.8" x14ac:dyDescent="0.25">
      <c r="A204" s="2">
        <v>198</v>
      </c>
      <c r="B204" s="70" t="s">
        <v>506</v>
      </c>
      <c r="C204" s="69">
        <v>9</v>
      </c>
      <c r="D204" s="69">
        <v>73</v>
      </c>
      <c r="E204" s="69"/>
      <c r="F204" s="69">
        <v>2</v>
      </c>
      <c r="G204" s="69">
        <v>2</v>
      </c>
      <c r="H204" s="69">
        <v>1982</v>
      </c>
      <c r="I204" s="69">
        <v>3997.9</v>
      </c>
      <c r="J204" s="69">
        <v>3997.9</v>
      </c>
      <c r="K204" s="69">
        <v>2091.17</v>
      </c>
      <c r="L204" s="69">
        <v>784.59</v>
      </c>
      <c r="M204" s="69"/>
      <c r="N204" s="69">
        <v>627.62699999999995</v>
      </c>
      <c r="O204" s="69">
        <v>49.44</v>
      </c>
      <c r="P204" s="69"/>
      <c r="Q204" s="69" t="s">
        <v>59</v>
      </c>
      <c r="R204" s="69" t="s">
        <v>53</v>
      </c>
      <c r="S204" s="69" t="s">
        <v>25</v>
      </c>
      <c r="T204" s="5"/>
      <c r="U204" s="38"/>
      <c r="V204" s="36"/>
    </row>
    <row r="205" spans="1:22" s="34" customFormat="1" ht="13.8" x14ac:dyDescent="0.25">
      <c r="A205" s="33">
        <v>199</v>
      </c>
      <c r="B205" s="70" t="s">
        <v>505</v>
      </c>
      <c r="C205" s="69">
        <v>2</v>
      </c>
      <c r="D205" s="69">
        <v>16</v>
      </c>
      <c r="E205" s="69"/>
      <c r="F205" s="69">
        <v>2</v>
      </c>
      <c r="G205" s="69">
        <v>0</v>
      </c>
      <c r="H205" s="69">
        <v>1968</v>
      </c>
      <c r="I205" s="69">
        <v>722.55</v>
      </c>
      <c r="J205" s="69">
        <v>722.55</v>
      </c>
      <c r="K205" s="69">
        <v>1109.42</v>
      </c>
      <c r="L205" s="69">
        <v>0</v>
      </c>
      <c r="M205" s="69"/>
      <c r="N205" s="69">
        <v>0</v>
      </c>
      <c r="O205" s="69">
        <v>0</v>
      </c>
      <c r="P205" s="69"/>
      <c r="Q205" s="69" t="s">
        <v>25</v>
      </c>
      <c r="R205" s="69" t="s">
        <v>26</v>
      </c>
      <c r="S205" s="69" t="s">
        <v>25</v>
      </c>
      <c r="T205" s="5"/>
      <c r="U205" s="38"/>
      <c r="V205" s="36"/>
    </row>
    <row r="206" spans="1:22" s="34" customFormat="1" ht="13.8" x14ac:dyDescent="0.25">
      <c r="A206" s="2">
        <v>200</v>
      </c>
      <c r="B206" s="40" t="s">
        <v>504</v>
      </c>
      <c r="C206" s="30">
        <v>9</v>
      </c>
      <c r="D206" s="30">
        <v>71</v>
      </c>
      <c r="E206" s="5"/>
      <c r="F206" s="30">
        <v>2</v>
      </c>
      <c r="G206" s="5">
        <v>2</v>
      </c>
      <c r="H206" s="30">
        <v>1997</v>
      </c>
      <c r="I206" s="30">
        <v>4609.1000000000004</v>
      </c>
      <c r="J206" s="30">
        <v>3715.8</v>
      </c>
      <c r="K206" s="30">
        <v>2887</v>
      </c>
      <c r="L206" s="30">
        <v>653</v>
      </c>
      <c r="M206" s="5">
        <v>0</v>
      </c>
      <c r="N206" s="5">
        <v>587</v>
      </c>
      <c r="O206" s="5"/>
      <c r="P206" s="5"/>
      <c r="Q206" s="30" t="s">
        <v>503</v>
      </c>
      <c r="R206" s="30" t="s">
        <v>196</v>
      </c>
      <c r="S206" s="5"/>
      <c r="T206" s="5"/>
      <c r="U206" s="38"/>
      <c r="V206" s="36"/>
    </row>
    <row r="207" spans="1:22" s="34" customFormat="1" ht="13.8" x14ac:dyDescent="0.25">
      <c r="A207" s="33">
        <v>201</v>
      </c>
      <c r="B207" s="43" t="s">
        <v>502</v>
      </c>
      <c r="C207" s="41">
        <v>9</v>
      </c>
      <c r="D207" s="41">
        <v>145</v>
      </c>
      <c r="E207" s="5"/>
      <c r="F207" s="41">
        <v>4</v>
      </c>
      <c r="G207" s="41">
        <v>4</v>
      </c>
      <c r="H207" s="41">
        <v>1990</v>
      </c>
      <c r="I207" s="41">
        <v>10033.379999999999</v>
      </c>
      <c r="J207" s="41">
        <v>7713.52</v>
      </c>
      <c r="K207" s="5">
        <v>5386</v>
      </c>
      <c r="L207" s="5">
        <v>1349</v>
      </c>
      <c r="M207" s="5" t="s">
        <v>118</v>
      </c>
      <c r="N207" s="5">
        <v>957</v>
      </c>
      <c r="O207" s="5" t="s">
        <v>118</v>
      </c>
      <c r="P207" s="5"/>
      <c r="Q207" s="41" t="s">
        <v>501</v>
      </c>
      <c r="R207" s="5" t="s">
        <v>196</v>
      </c>
      <c r="S207" s="5"/>
      <c r="T207" s="5"/>
      <c r="U207" s="38"/>
      <c r="V207" s="36"/>
    </row>
    <row r="208" spans="1:22" s="34" customFormat="1" ht="13.8" x14ac:dyDescent="0.25">
      <c r="A208" s="2">
        <v>202</v>
      </c>
      <c r="B208" s="43" t="s">
        <v>500</v>
      </c>
      <c r="C208" s="41">
        <v>9</v>
      </c>
      <c r="D208" s="41">
        <v>212</v>
      </c>
      <c r="E208" s="5"/>
      <c r="F208" s="41">
        <v>4</v>
      </c>
      <c r="G208" s="41">
        <v>4</v>
      </c>
      <c r="H208" s="41">
        <v>1986</v>
      </c>
      <c r="I208" s="41">
        <v>10846.01</v>
      </c>
      <c r="J208" s="41">
        <v>7986.23</v>
      </c>
      <c r="K208" s="5">
        <v>5430</v>
      </c>
      <c r="L208" s="5">
        <v>1560</v>
      </c>
      <c r="M208" s="5" t="s">
        <v>118</v>
      </c>
      <c r="N208" s="5">
        <v>1385</v>
      </c>
      <c r="O208" s="5" t="s">
        <v>118</v>
      </c>
      <c r="P208" s="5"/>
      <c r="Q208" s="41" t="s">
        <v>100</v>
      </c>
      <c r="R208" s="5" t="s">
        <v>196</v>
      </c>
      <c r="S208" s="5"/>
      <c r="T208" s="5"/>
      <c r="U208" s="38"/>
      <c r="V208" s="36"/>
    </row>
    <row r="209" spans="1:22" s="34" customFormat="1" ht="13.8" x14ac:dyDescent="0.25">
      <c r="A209" s="33">
        <v>203</v>
      </c>
      <c r="B209" s="70" t="s">
        <v>499</v>
      </c>
      <c r="C209" s="69">
        <v>5</v>
      </c>
      <c r="D209" s="69">
        <v>75</v>
      </c>
      <c r="E209" s="69"/>
      <c r="F209" s="69">
        <v>5</v>
      </c>
      <c r="G209" s="69">
        <v>0</v>
      </c>
      <c r="H209" s="69">
        <v>1985</v>
      </c>
      <c r="I209" s="69">
        <v>3801.99</v>
      </c>
      <c r="J209" s="69">
        <v>3801.99</v>
      </c>
      <c r="K209" s="69">
        <v>2239.7399999999998</v>
      </c>
      <c r="L209" s="69">
        <v>972.87</v>
      </c>
      <c r="M209" s="69"/>
      <c r="N209" s="69">
        <v>681.00900000000001</v>
      </c>
      <c r="O209" s="69">
        <v>172</v>
      </c>
      <c r="P209" s="69"/>
      <c r="Q209" s="69" t="s">
        <v>59</v>
      </c>
      <c r="R209" s="69" t="s">
        <v>53</v>
      </c>
      <c r="S209" s="69" t="s">
        <v>25</v>
      </c>
      <c r="T209" s="5" t="s">
        <v>135</v>
      </c>
      <c r="U209" s="38" t="s">
        <v>136</v>
      </c>
      <c r="V209" s="36"/>
    </row>
    <row r="210" spans="1:22" s="34" customFormat="1" ht="13.8" x14ac:dyDescent="0.25">
      <c r="A210" s="2">
        <v>204</v>
      </c>
      <c r="B210" s="44" t="s">
        <v>498</v>
      </c>
      <c r="C210" s="5">
        <v>9</v>
      </c>
      <c r="D210" s="5">
        <v>128</v>
      </c>
      <c r="E210" s="5">
        <v>0</v>
      </c>
      <c r="F210" s="5">
        <v>4</v>
      </c>
      <c r="G210" s="5">
        <v>4</v>
      </c>
      <c r="H210" s="5">
        <v>1982</v>
      </c>
      <c r="I210" s="45">
        <v>9800</v>
      </c>
      <c r="J210" s="5">
        <v>7548.31</v>
      </c>
      <c r="K210" s="5">
        <v>3787</v>
      </c>
      <c r="L210" s="45">
        <v>2464</v>
      </c>
      <c r="M210" s="5"/>
      <c r="N210" s="5"/>
      <c r="O210" s="5"/>
      <c r="P210" s="5"/>
      <c r="Q210" s="30" t="s">
        <v>100</v>
      </c>
      <c r="R210" s="30" t="s">
        <v>53</v>
      </c>
      <c r="S210" s="5"/>
      <c r="T210" s="5"/>
      <c r="U210" s="38"/>
      <c r="V210" s="36"/>
    </row>
    <row r="211" spans="1:22" s="34" customFormat="1" ht="13.8" x14ac:dyDescent="0.25">
      <c r="A211" s="33">
        <v>205</v>
      </c>
      <c r="B211" s="44" t="s">
        <v>497</v>
      </c>
      <c r="C211" s="5">
        <v>5</v>
      </c>
      <c r="D211" s="5">
        <v>75</v>
      </c>
      <c r="E211" s="5">
        <v>0</v>
      </c>
      <c r="F211" s="5">
        <v>5</v>
      </c>
      <c r="G211" s="5">
        <v>0</v>
      </c>
      <c r="H211" s="5">
        <v>1984</v>
      </c>
      <c r="I211" s="45">
        <v>5182</v>
      </c>
      <c r="J211" s="5">
        <v>3804.82</v>
      </c>
      <c r="K211" s="5">
        <v>3227</v>
      </c>
      <c r="L211" s="45">
        <v>999</v>
      </c>
      <c r="M211" s="5"/>
      <c r="N211" s="5">
        <v>813</v>
      </c>
      <c r="O211" s="5"/>
      <c r="P211" s="5"/>
      <c r="Q211" s="30" t="s">
        <v>416</v>
      </c>
      <c r="R211" s="30" t="s">
        <v>53</v>
      </c>
      <c r="S211" s="5"/>
      <c r="T211" s="5"/>
      <c r="U211" s="38"/>
      <c r="V211" s="36"/>
    </row>
    <row r="212" spans="1:22" s="34" customFormat="1" ht="13.8" x14ac:dyDescent="0.25">
      <c r="A212" s="2">
        <v>206</v>
      </c>
      <c r="B212" s="70" t="s">
        <v>496</v>
      </c>
      <c r="C212" s="69">
        <v>5</v>
      </c>
      <c r="D212" s="69">
        <v>90</v>
      </c>
      <c r="E212" s="69"/>
      <c r="F212" s="69">
        <v>6</v>
      </c>
      <c r="G212" s="69">
        <v>0</v>
      </c>
      <c r="H212" s="69">
        <v>1976</v>
      </c>
      <c r="I212" s="69">
        <v>4402.8</v>
      </c>
      <c r="J212" s="69">
        <v>4402.8</v>
      </c>
      <c r="K212" s="69">
        <v>2780.88</v>
      </c>
      <c r="L212" s="69">
        <v>1123.17</v>
      </c>
      <c r="M212" s="69"/>
      <c r="N212" s="69">
        <v>786.21900000000005</v>
      </c>
      <c r="O212" s="69">
        <v>210</v>
      </c>
      <c r="P212" s="69"/>
      <c r="Q212" s="69" t="s">
        <v>59</v>
      </c>
      <c r="R212" s="69" t="s">
        <v>53</v>
      </c>
      <c r="S212" s="69" t="s">
        <v>25</v>
      </c>
      <c r="T212" s="5" t="s">
        <v>135</v>
      </c>
      <c r="U212" s="38" t="s">
        <v>136</v>
      </c>
      <c r="V212" s="36"/>
    </row>
    <row r="213" spans="1:22" s="34" customFormat="1" ht="13.8" x14ac:dyDescent="0.25">
      <c r="A213" s="33">
        <v>207</v>
      </c>
      <c r="B213" s="70" t="s">
        <v>495</v>
      </c>
      <c r="C213" s="69">
        <v>5</v>
      </c>
      <c r="D213" s="69">
        <v>40</v>
      </c>
      <c r="E213" s="69"/>
      <c r="F213" s="69">
        <v>3</v>
      </c>
      <c r="G213" s="69">
        <v>0</v>
      </c>
      <c r="H213" s="69">
        <v>1986</v>
      </c>
      <c r="I213" s="69">
        <v>2287.81</v>
      </c>
      <c r="J213" s="69">
        <v>2287.81</v>
      </c>
      <c r="K213" s="69">
        <v>1290.58</v>
      </c>
      <c r="L213" s="69">
        <v>593.62</v>
      </c>
      <c r="M213" s="69"/>
      <c r="N213" s="69">
        <v>415.53399999999999</v>
      </c>
      <c r="O213" s="69">
        <v>103</v>
      </c>
      <c r="P213" s="69"/>
      <c r="Q213" s="69" t="s">
        <v>59</v>
      </c>
      <c r="R213" s="69" t="s">
        <v>53</v>
      </c>
      <c r="S213" s="69" t="s">
        <v>25</v>
      </c>
      <c r="T213" s="5"/>
      <c r="U213" s="38"/>
      <c r="V213" s="36"/>
    </row>
    <row r="214" spans="1:22" s="34" customFormat="1" ht="13.8" x14ac:dyDescent="0.25">
      <c r="A214" s="2">
        <v>208</v>
      </c>
      <c r="B214" s="70" t="s">
        <v>494</v>
      </c>
      <c r="C214" s="69">
        <v>5</v>
      </c>
      <c r="D214" s="69">
        <v>90</v>
      </c>
      <c r="E214" s="69"/>
      <c r="F214" s="69">
        <v>6</v>
      </c>
      <c r="G214" s="69">
        <v>0</v>
      </c>
      <c r="H214" s="69">
        <v>1974</v>
      </c>
      <c r="I214" s="69">
        <v>4472.46</v>
      </c>
      <c r="J214" s="69">
        <v>4472.46</v>
      </c>
      <c r="K214" s="69">
        <v>3165.21</v>
      </c>
      <c r="L214" s="69">
        <v>982.32</v>
      </c>
      <c r="M214" s="69"/>
      <c r="N214" s="69">
        <v>687.62400000000002</v>
      </c>
      <c r="O214" s="69">
        <v>210</v>
      </c>
      <c r="P214" s="69"/>
      <c r="Q214" s="69" t="s">
        <v>59</v>
      </c>
      <c r="R214" s="69" t="s">
        <v>53</v>
      </c>
      <c r="S214" s="69" t="s">
        <v>25</v>
      </c>
      <c r="T214" s="5" t="s">
        <v>135</v>
      </c>
      <c r="U214" s="38" t="s">
        <v>136</v>
      </c>
      <c r="V214" s="36"/>
    </row>
    <row r="215" spans="1:22" s="34" customFormat="1" ht="13.8" x14ac:dyDescent="0.25">
      <c r="A215" s="33">
        <v>209</v>
      </c>
      <c r="B215" s="70" t="s">
        <v>493</v>
      </c>
      <c r="C215" s="69">
        <v>5</v>
      </c>
      <c r="D215" s="69">
        <v>60</v>
      </c>
      <c r="E215" s="69"/>
      <c r="F215" s="69">
        <v>4</v>
      </c>
      <c r="G215" s="69">
        <v>0</v>
      </c>
      <c r="H215" s="69">
        <v>1974</v>
      </c>
      <c r="I215" s="69">
        <v>2729.22</v>
      </c>
      <c r="J215" s="69">
        <v>2729.22</v>
      </c>
      <c r="K215" s="69">
        <v>1418.65</v>
      </c>
      <c r="L215" s="69">
        <v>656.19</v>
      </c>
      <c r="M215" s="69"/>
      <c r="N215" s="69">
        <v>459.33300000000003</v>
      </c>
      <c r="O215" s="69">
        <v>140</v>
      </c>
      <c r="P215" s="69"/>
      <c r="Q215" s="69" t="s">
        <v>59</v>
      </c>
      <c r="R215" s="69" t="s">
        <v>53</v>
      </c>
      <c r="S215" s="69" t="s">
        <v>25</v>
      </c>
      <c r="T215" s="5"/>
      <c r="U215" s="38"/>
      <c r="V215" s="36"/>
    </row>
    <row r="216" spans="1:22" s="34" customFormat="1" ht="13.8" x14ac:dyDescent="0.25">
      <c r="A216" s="2">
        <v>210</v>
      </c>
      <c r="B216" s="70" t="s">
        <v>492</v>
      </c>
      <c r="C216" s="69">
        <v>5</v>
      </c>
      <c r="D216" s="69">
        <v>90</v>
      </c>
      <c r="E216" s="69"/>
      <c r="F216" s="69">
        <v>6</v>
      </c>
      <c r="G216" s="69">
        <v>0</v>
      </c>
      <c r="H216" s="69">
        <v>1974</v>
      </c>
      <c r="I216" s="69">
        <v>4422.2299999999996</v>
      </c>
      <c r="J216" s="69">
        <v>4422.2299999999996</v>
      </c>
      <c r="K216" s="69">
        <v>2958.3540000000003</v>
      </c>
      <c r="L216" s="69">
        <v>1056</v>
      </c>
      <c r="M216" s="69"/>
      <c r="N216" s="69">
        <v>739.2</v>
      </c>
      <c r="O216" s="69">
        <v>210</v>
      </c>
      <c r="P216" s="69"/>
      <c r="Q216" s="69" t="s">
        <v>59</v>
      </c>
      <c r="R216" s="69" t="s">
        <v>53</v>
      </c>
      <c r="S216" s="69" t="s">
        <v>25</v>
      </c>
      <c r="T216" s="5"/>
      <c r="U216" s="38"/>
      <c r="V216" s="36"/>
    </row>
    <row r="217" spans="1:22" s="34" customFormat="1" ht="13.8" x14ac:dyDescent="0.25">
      <c r="A217" s="33">
        <v>211</v>
      </c>
      <c r="B217" s="70" t="s">
        <v>491</v>
      </c>
      <c r="C217" s="69">
        <v>5</v>
      </c>
      <c r="D217" s="69">
        <v>121</v>
      </c>
      <c r="E217" s="69"/>
      <c r="F217" s="69">
        <v>8</v>
      </c>
      <c r="G217" s="69">
        <v>0</v>
      </c>
      <c r="H217" s="69">
        <v>1974</v>
      </c>
      <c r="I217" s="69">
        <v>5861.8</v>
      </c>
      <c r="J217" s="69">
        <v>5861.8</v>
      </c>
      <c r="K217" s="69">
        <v>3389.3599999999997</v>
      </c>
      <c r="L217" s="69">
        <v>1533.27</v>
      </c>
      <c r="M217" s="69"/>
      <c r="N217" s="69">
        <v>1073.289</v>
      </c>
      <c r="O217" s="69">
        <v>280</v>
      </c>
      <c r="P217" s="69"/>
      <c r="Q217" s="69" t="s">
        <v>59</v>
      </c>
      <c r="R217" s="69" t="s">
        <v>53</v>
      </c>
      <c r="S217" s="69" t="s">
        <v>25</v>
      </c>
      <c r="T217" s="5"/>
      <c r="U217" s="38"/>
      <c r="V217" s="36"/>
    </row>
    <row r="218" spans="1:22" s="34" customFormat="1" ht="13.8" x14ac:dyDescent="0.25">
      <c r="A218" s="2">
        <v>212</v>
      </c>
      <c r="B218" s="70" t="s">
        <v>490</v>
      </c>
      <c r="C218" s="69">
        <v>5</v>
      </c>
      <c r="D218" s="69">
        <v>90</v>
      </c>
      <c r="E218" s="69"/>
      <c r="F218" s="69">
        <v>6</v>
      </c>
      <c r="G218" s="69">
        <v>0</v>
      </c>
      <c r="H218" s="69">
        <v>1975</v>
      </c>
      <c r="I218" s="69">
        <v>4483.1400000000003</v>
      </c>
      <c r="J218" s="69">
        <v>4483.1400000000003</v>
      </c>
      <c r="K218" s="69">
        <v>2976.21</v>
      </c>
      <c r="L218" s="69">
        <v>1197.83</v>
      </c>
      <c r="M218" s="69"/>
      <c r="N218" s="69">
        <v>938.48099999999999</v>
      </c>
      <c r="O218" s="69">
        <v>210</v>
      </c>
      <c r="P218" s="69"/>
      <c r="Q218" s="69" t="s">
        <v>59</v>
      </c>
      <c r="R218" s="69" t="s">
        <v>53</v>
      </c>
      <c r="S218" s="69" t="s">
        <v>25</v>
      </c>
      <c r="T218" s="5" t="s">
        <v>135</v>
      </c>
      <c r="U218" s="38" t="s">
        <v>136</v>
      </c>
      <c r="V218" s="36"/>
    </row>
    <row r="219" spans="1:22" s="34" customFormat="1" ht="13.8" x14ac:dyDescent="0.25">
      <c r="A219" s="33">
        <v>213</v>
      </c>
      <c r="B219" s="40" t="s">
        <v>489</v>
      </c>
      <c r="C219" s="30">
        <v>10</v>
      </c>
      <c r="D219" s="30">
        <v>67</v>
      </c>
      <c r="E219" s="5"/>
      <c r="F219" s="30">
        <v>2</v>
      </c>
      <c r="G219" s="5">
        <v>2</v>
      </c>
      <c r="H219" s="30">
        <v>1999</v>
      </c>
      <c r="I219" s="30">
        <v>6285.11</v>
      </c>
      <c r="J219" s="30">
        <v>4992.87</v>
      </c>
      <c r="K219" s="30">
        <v>2772</v>
      </c>
      <c r="L219" s="30">
        <v>748</v>
      </c>
      <c r="M219" s="5">
        <v>0</v>
      </c>
      <c r="N219" s="5">
        <v>566</v>
      </c>
      <c r="O219" s="5"/>
      <c r="P219" s="5"/>
      <c r="Q219" s="30" t="s">
        <v>100</v>
      </c>
      <c r="R219" s="30" t="s">
        <v>196</v>
      </c>
      <c r="S219" s="5"/>
      <c r="T219" s="5"/>
      <c r="U219" s="38"/>
      <c r="V219" s="36"/>
    </row>
    <row r="220" spans="1:22" s="34" customFormat="1" ht="26.4" x14ac:dyDescent="0.25">
      <c r="A220" s="2">
        <v>214</v>
      </c>
      <c r="B220" s="25" t="s">
        <v>488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"/>
      <c r="Q220" s="1"/>
      <c r="R220" s="5"/>
      <c r="S220" s="5"/>
      <c r="T220" s="5"/>
      <c r="U220" s="38"/>
      <c r="V220" s="36"/>
    </row>
    <row r="221" spans="1:22" s="34" customFormat="1" ht="13.8" x14ac:dyDescent="0.25">
      <c r="A221" s="33">
        <v>215</v>
      </c>
      <c r="B221" s="70" t="s">
        <v>487</v>
      </c>
      <c r="C221" s="69">
        <v>9</v>
      </c>
      <c r="D221" s="69">
        <v>16</v>
      </c>
      <c r="E221" s="69"/>
      <c r="F221" s="69">
        <v>1</v>
      </c>
      <c r="G221" s="69">
        <v>2</v>
      </c>
      <c r="H221" s="69">
        <v>1978</v>
      </c>
      <c r="I221" s="69">
        <v>4286.55</v>
      </c>
      <c r="J221" s="69">
        <v>4286.55</v>
      </c>
      <c r="K221" s="69">
        <v>1408.46</v>
      </c>
      <c r="L221" s="69">
        <v>877.61</v>
      </c>
      <c r="M221" s="69"/>
      <c r="N221" s="69">
        <v>702.08799999999997</v>
      </c>
      <c r="O221" s="69">
        <v>12.75</v>
      </c>
      <c r="P221" s="69"/>
      <c r="Q221" s="69" t="s">
        <v>25</v>
      </c>
      <c r="R221" s="69" t="s">
        <v>53</v>
      </c>
      <c r="S221" s="69" t="s">
        <v>25</v>
      </c>
      <c r="T221" s="46"/>
      <c r="U221" s="39"/>
      <c r="V221" s="36"/>
    </row>
    <row r="222" spans="1:22" s="34" customFormat="1" ht="13.8" x14ac:dyDescent="0.25">
      <c r="A222" s="2">
        <v>216</v>
      </c>
      <c r="B222" s="70" t="s">
        <v>486</v>
      </c>
      <c r="C222" s="69">
        <v>9</v>
      </c>
      <c r="D222" s="69">
        <v>128</v>
      </c>
      <c r="E222" s="69"/>
      <c r="F222" s="69">
        <v>4</v>
      </c>
      <c r="G222" s="69">
        <v>4</v>
      </c>
      <c r="H222" s="69">
        <v>1980</v>
      </c>
      <c r="I222" s="69">
        <v>8994.4500000000007</v>
      </c>
      <c r="J222" s="69">
        <v>8994.4500000000007</v>
      </c>
      <c r="K222" s="69">
        <v>1605.95</v>
      </c>
      <c r="L222" s="69">
        <v>1197.75</v>
      </c>
      <c r="M222" s="69"/>
      <c r="N222" s="69">
        <v>958.2</v>
      </c>
      <c r="O222" s="69">
        <v>263.68</v>
      </c>
      <c r="P222" s="69"/>
      <c r="Q222" s="69" t="s">
        <v>25</v>
      </c>
      <c r="R222" s="69" t="s">
        <v>53</v>
      </c>
      <c r="S222" s="69" t="s">
        <v>25</v>
      </c>
      <c r="T222" s="46"/>
      <c r="U222" s="39"/>
      <c r="V222" s="36"/>
    </row>
    <row r="223" spans="1:22" s="34" customFormat="1" ht="13.8" x14ac:dyDescent="0.25">
      <c r="A223" s="33">
        <v>217</v>
      </c>
      <c r="B223" s="25" t="s">
        <v>485</v>
      </c>
      <c r="C223" s="45">
        <v>1</v>
      </c>
      <c r="D223" s="45">
        <v>4</v>
      </c>
      <c r="E223" s="72"/>
      <c r="F223" s="45"/>
      <c r="G223" s="72"/>
      <c r="H223" s="75">
        <v>1917</v>
      </c>
      <c r="I223" s="45">
        <v>180</v>
      </c>
      <c r="J223" s="74">
        <v>172.3</v>
      </c>
      <c r="K223" s="73">
        <v>238</v>
      </c>
      <c r="L223" s="45"/>
      <c r="M223" s="68"/>
      <c r="N223" s="72"/>
      <c r="O223" s="72"/>
      <c r="P223" s="71"/>
      <c r="Q223" s="1" t="s">
        <v>25</v>
      </c>
      <c r="R223" s="5" t="s">
        <v>97</v>
      </c>
      <c r="S223" s="68"/>
      <c r="T223" s="5"/>
      <c r="U223" s="38"/>
      <c r="V223" s="36"/>
    </row>
    <row r="224" spans="1:22" s="34" customFormat="1" ht="13.8" x14ac:dyDescent="0.25">
      <c r="A224" s="2">
        <v>218</v>
      </c>
      <c r="B224" s="70" t="s">
        <v>484</v>
      </c>
      <c r="C224" s="69">
        <v>5</v>
      </c>
      <c r="D224" s="69">
        <v>60</v>
      </c>
      <c r="E224" s="69"/>
      <c r="F224" s="69">
        <v>4</v>
      </c>
      <c r="G224" s="69">
        <v>0</v>
      </c>
      <c r="H224" s="69">
        <v>1983</v>
      </c>
      <c r="I224" s="69">
        <v>3362.64</v>
      </c>
      <c r="J224" s="69">
        <v>3362.64</v>
      </c>
      <c r="K224" s="69">
        <v>1783.97</v>
      </c>
      <c r="L224" s="69">
        <v>877.96</v>
      </c>
      <c r="M224" s="69"/>
      <c r="N224" s="69">
        <v>614.572</v>
      </c>
      <c r="O224" s="69">
        <v>140</v>
      </c>
      <c r="P224" s="69"/>
      <c r="Q224" s="69" t="s">
        <v>483</v>
      </c>
      <c r="R224" s="69" t="s">
        <v>53</v>
      </c>
      <c r="S224" s="69" t="s">
        <v>25</v>
      </c>
      <c r="T224" s="5" t="s">
        <v>135</v>
      </c>
      <c r="U224" s="38" t="s">
        <v>482</v>
      </c>
      <c r="V224" s="36"/>
    </row>
    <row r="225" spans="1:22" s="34" customFormat="1" ht="13.8" x14ac:dyDescent="0.25">
      <c r="A225" s="33">
        <v>219</v>
      </c>
      <c r="B225" s="70" t="s">
        <v>481</v>
      </c>
      <c r="C225" s="69">
        <v>2</v>
      </c>
      <c r="D225" s="69">
        <v>14</v>
      </c>
      <c r="E225" s="69"/>
      <c r="F225" s="69">
        <v>1</v>
      </c>
      <c r="G225" s="69">
        <v>0</v>
      </c>
      <c r="H225" s="69">
        <v>1960</v>
      </c>
      <c r="I225" s="69">
        <v>389.8</v>
      </c>
      <c r="J225" s="69">
        <v>389.8</v>
      </c>
      <c r="K225" s="69">
        <v>402.6</v>
      </c>
      <c r="L225" s="69">
        <v>0</v>
      </c>
      <c r="M225" s="69"/>
      <c r="N225" s="69">
        <v>0</v>
      </c>
      <c r="O225" s="69">
        <v>0</v>
      </c>
      <c r="P225" s="69"/>
      <c r="Q225" s="69" t="s">
        <v>25</v>
      </c>
      <c r="R225" s="69" t="s">
        <v>26</v>
      </c>
      <c r="S225" s="69" t="s">
        <v>25</v>
      </c>
      <c r="T225" s="5"/>
      <c r="U225" s="38"/>
      <c r="V225" s="36"/>
    </row>
    <row r="226" spans="1:22" x14ac:dyDescent="0.3">
      <c r="A226" s="2">
        <v>220</v>
      </c>
      <c r="B226" s="70" t="s">
        <v>480</v>
      </c>
      <c r="C226" s="69">
        <v>9</v>
      </c>
      <c r="D226" s="69">
        <v>392</v>
      </c>
      <c r="E226" s="69"/>
      <c r="F226" s="69">
        <v>11</v>
      </c>
      <c r="G226" s="69">
        <v>11</v>
      </c>
      <c r="H226" s="69">
        <v>1983</v>
      </c>
      <c r="I226" s="69">
        <v>23215.23</v>
      </c>
      <c r="J226" s="69">
        <v>20842.63</v>
      </c>
      <c r="K226" s="69">
        <v>4597.0200000000004</v>
      </c>
      <c r="L226" s="69">
        <v>2494.1</v>
      </c>
      <c r="M226" s="69"/>
      <c r="N226" s="69">
        <v>2145.2800000000002</v>
      </c>
      <c r="O226" s="69">
        <v>197.76</v>
      </c>
      <c r="P226" s="69"/>
      <c r="Q226" s="69" t="s">
        <v>59</v>
      </c>
      <c r="R226" s="69" t="s">
        <v>53</v>
      </c>
      <c r="S226" s="68"/>
      <c r="T226" s="5" t="s">
        <v>135</v>
      </c>
      <c r="U226" s="5" t="s">
        <v>479</v>
      </c>
    </row>
    <row r="227" spans="1:22" x14ac:dyDescent="0.3">
      <c r="A227" s="8"/>
      <c r="B227" s="8"/>
      <c r="C227" s="67"/>
      <c r="D227" s="46"/>
      <c r="E227" s="46"/>
      <c r="F227" s="46"/>
      <c r="G227" s="46"/>
      <c r="H227" s="46"/>
      <c r="I227" s="17">
        <f>SUM(I7:I226)</f>
        <v>482940.08999999956</v>
      </c>
      <c r="J227" s="17">
        <f>SUM(J7:J226)</f>
        <v>458160.54999999958</v>
      </c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opLeftCell="A154" zoomScale="91" zoomScaleNormal="91" workbookViewId="0">
      <selection activeCell="C2" sqref="C2"/>
    </sheetView>
  </sheetViews>
  <sheetFormatPr defaultColWidth="9.109375" defaultRowHeight="14.4" x14ac:dyDescent="0.3"/>
  <cols>
    <col min="1" max="1" width="6.88671875" style="19" customWidth="1"/>
    <col min="2" max="2" width="30" style="19" customWidth="1"/>
    <col min="3" max="3" width="11.44140625" style="19" customWidth="1"/>
    <col min="4" max="20" width="9.109375" style="19"/>
    <col min="21" max="21" width="22.109375" style="19" customWidth="1"/>
    <col min="22" max="16384" width="9.109375" style="19"/>
  </cols>
  <sheetData>
    <row r="1" spans="1:22" x14ac:dyDescent="0.3">
      <c r="K1" s="19" t="s">
        <v>68</v>
      </c>
    </row>
    <row r="2" spans="1:22" s="96" customFormat="1" ht="15" thickBot="1" x14ac:dyDescent="0.35">
      <c r="C2" s="96" t="s">
        <v>1528</v>
      </c>
    </row>
    <row r="3" spans="1:22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2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2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0" t="s">
        <v>1</v>
      </c>
      <c r="U5" s="10" t="s">
        <v>0</v>
      </c>
    </row>
    <row r="6" spans="1:22" ht="15" thickBot="1" x14ac:dyDescent="0.35">
      <c r="A6" s="41">
        <v>1</v>
      </c>
      <c r="B6" s="9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22">
        <v>19</v>
      </c>
      <c r="U6" s="64">
        <v>20</v>
      </c>
    </row>
    <row r="7" spans="1:22" x14ac:dyDescent="0.3">
      <c r="A7" s="105">
        <v>1</v>
      </c>
      <c r="B7" s="104" t="s">
        <v>892</v>
      </c>
      <c r="C7" s="74">
        <v>2</v>
      </c>
      <c r="D7" s="103">
        <v>28</v>
      </c>
      <c r="E7" s="106"/>
      <c r="F7" s="74">
        <v>3</v>
      </c>
      <c r="G7" s="45" t="s">
        <v>727</v>
      </c>
      <c r="H7" s="75">
        <v>1980</v>
      </c>
      <c r="I7" s="74">
        <v>2023</v>
      </c>
      <c r="J7" s="74">
        <v>1675.7</v>
      </c>
      <c r="K7" s="74">
        <v>0</v>
      </c>
      <c r="L7" s="45">
        <v>1262</v>
      </c>
      <c r="M7" s="72" t="s">
        <v>736</v>
      </c>
      <c r="N7" s="72">
        <v>0</v>
      </c>
      <c r="O7" s="72">
        <v>115</v>
      </c>
      <c r="P7" s="121" t="s">
        <v>725</v>
      </c>
      <c r="Q7" s="75" t="s">
        <v>100</v>
      </c>
      <c r="R7" s="5" t="s">
        <v>735</v>
      </c>
      <c r="S7" s="68" t="s">
        <v>100</v>
      </c>
      <c r="T7" s="5"/>
      <c r="U7" s="5"/>
    </row>
    <row r="8" spans="1:22" x14ac:dyDescent="0.3">
      <c r="A8" s="105">
        <v>2</v>
      </c>
      <c r="B8" s="59" t="s">
        <v>891</v>
      </c>
      <c r="C8" s="74">
        <v>2</v>
      </c>
      <c r="D8" s="103">
        <v>10</v>
      </c>
      <c r="E8" s="106"/>
      <c r="F8" s="74">
        <v>1</v>
      </c>
      <c r="G8" s="45" t="s">
        <v>727</v>
      </c>
      <c r="H8" s="75">
        <v>1959</v>
      </c>
      <c r="I8" s="74">
        <v>358</v>
      </c>
      <c r="J8" s="74">
        <v>325.10000000000002</v>
      </c>
      <c r="K8" s="74">
        <v>1402</v>
      </c>
      <c r="L8" s="45">
        <v>304.3</v>
      </c>
      <c r="M8" s="72">
        <v>234</v>
      </c>
      <c r="N8" s="68">
        <v>0</v>
      </c>
      <c r="O8" s="72">
        <v>19.7</v>
      </c>
      <c r="P8" s="121" t="s">
        <v>725</v>
      </c>
      <c r="Q8" s="75" t="s">
        <v>27</v>
      </c>
      <c r="R8" s="5" t="s">
        <v>724</v>
      </c>
      <c r="S8" s="68" t="s">
        <v>100</v>
      </c>
      <c r="T8" s="5"/>
      <c r="U8" s="5"/>
    </row>
    <row r="9" spans="1:22" x14ac:dyDescent="0.3">
      <c r="A9" s="105">
        <v>3</v>
      </c>
      <c r="B9" s="59" t="s">
        <v>890</v>
      </c>
      <c r="C9" s="74">
        <v>2</v>
      </c>
      <c r="D9" s="103">
        <v>10</v>
      </c>
      <c r="E9" s="106"/>
      <c r="F9" s="74">
        <v>1</v>
      </c>
      <c r="G9" s="45" t="s">
        <v>727</v>
      </c>
      <c r="H9" s="75">
        <v>1962</v>
      </c>
      <c r="I9" s="74">
        <v>329</v>
      </c>
      <c r="J9" s="74">
        <v>329.1</v>
      </c>
      <c r="K9" s="74">
        <v>686</v>
      </c>
      <c r="L9" s="45">
        <v>289</v>
      </c>
      <c r="M9" s="72">
        <v>137</v>
      </c>
      <c r="N9" s="68">
        <v>0</v>
      </c>
      <c r="O9" s="72">
        <v>19</v>
      </c>
      <c r="P9" s="121" t="s">
        <v>725</v>
      </c>
      <c r="Q9" s="75" t="s">
        <v>27</v>
      </c>
      <c r="R9" s="5" t="s">
        <v>724</v>
      </c>
      <c r="S9" s="68" t="s">
        <v>100</v>
      </c>
      <c r="T9" s="5"/>
      <c r="U9" s="5"/>
    </row>
    <row r="10" spans="1:22" x14ac:dyDescent="0.3">
      <c r="A10" s="105">
        <v>4</v>
      </c>
      <c r="B10" s="59" t="s">
        <v>889</v>
      </c>
      <c r="C10" s="74">
        <v>2</v>
      </c>
      <c r="D10" s="103">
        <v>10</v>
      </c>
      <c r="E10" s="106"/>
      <c r="F10" s="74">
        <v>1</v>
      </c>
      <c r="G10" s="45" t="s">
        <v>727</v>
      </c>
      <c r="H10" s="75">
        <v>1961</v>
      </c>
      <c r="I10" s="74">
        <v>358</v>
      </c>
      <c r="J10" s="74">
        <v>326.39999999999998</v>
      </c>
      <c r="K10" s="74">
        <v>978</v>
      </c>
      <c r="L10" s="45">
        <v>289</v>
      </c>
      <c r="M10" s="72">
        <v>137</v>
      </c>
      <c r="N10" s="68">
        <v>0</v>
      </c>
      <c r="O10" s="72">
        <v>18.399999999999999</v>
      </c>
      <c r="P10" s="121" t="s">
        <v>725</v>
      </c>
      <c r="Q10" s="75" t="s">
        <v>27</v>
      </c>
      <c r="R10" s="5" t="s">
        <v>724</v>
      </c>
      <c r="S10" s="68" t="s">
        <v>100</v>
      </c>
      <c r="T10" s="5"/>
      <c r="U10" s="5"/>
    </row>
    <row r="11" spans="1:22" x14ac:dyDescent="0.3">
      <c r="A11" s="105">
        <v>5</v>
      </c>
      <c r="B11" s="59" t="s">
        <v>888</v>
      </c>
      <c r="C11" s="74">
        <v>2</v>
      </c>
      <c r="D11" s="103">
        <v>20</v>
      </c>
      <c r="E11" s="106"/>
      <c r="F11" s="74">
        <v>2</v>
      </c>
      <c r="G11" s="45" t="s">
        <v>727</v>
      </c>
      <c r="H11" s="75">
        <v>1957</v>
      </c>
      <c r="I11" s="74">
        <v>716</v>
      </c>
      <c r="J11" s="74">
        <v>648.29999999999995</v>
      </c>
      <c r="K11" s="74">
        <v>1271</v>
      </c>
      <c r="L11" s="45">
        <v>569</v>
      </c>
      <c r="M11" s="72">
        <v>466</v>
      </c>
      <c r="N11" s="68">
        <v>0</v>
      </c>
      <c r="O11" s="72">
        <v>39.4</v>
      </c>
      <c r="P11" s="121" t="s">
        <v>725</v>
      </c>
      <c r="Q11" s="75" t="s">
        <v>27</v>
      </c>
      <c r="R11" s="5" t="s">
        <v>594</v>
      </c>
      <c r="S11" s="68" t="s">
        <v>100</v>
      </c>
      <c r="T11" s="5"/>
      <c r="U11" s="5"/>
    </row>
    <row r="12" spans="1:22" x14ac:dyDescent="0.3">
      <c r="A12" s="105">
        <v>6</v>
      </c>
      <c r="B12" s="59" t="s">
        <v>887</v>
      </c>
      <c r="C12" s="74">
        <v>2</v>
      </c>
      <c r="D12" s="103">
        <v>10</v>
      </c>
      <c r="E12" s="106"/>
      <c r="F12" s="74">
        <v>1</v>
      </c>
      <c r="G12" s="45" t="s">
        <v>727</v>
      </c>
      <c r="H12" s="75">
        <v>1960</v>
      </c>
      <c r="I12" s="74">
        <v>351</v>
      </c>
      <c r="J12" s="74">
        <v>324.10000000000002</v>
      </c>
      <c r="K12" s="74">
        <v>642</v>
      </c>
      <c r="L12" s="45">
        <v>288</v>
      </c>
      <c r="M12" s="72">
        <v>236</v>
      </c>
      <c r="N12" s="68">
        <v>0</v>
      </c>
      <c r="O12" s="72">
        <v>18.7</v>
      </c>
      <c r="P12" s="121" t="s">
        <v>725</v>
      </c>
      <c r="Q12" s="75" t="s">
        <v>27</v>
      </c>
      <c r="R12" s="5" t="s">
        <v>594</v>
      </c>
      <c r="S12" s="68" t="s">
        <v>100</v>
      </c>
      <c r="T12" s="5" t="s">
        <v>135</v>
      </c>
      <c r="U12" s="5" t="s">
        <v>136</v>
      </c>
    </row>
    <row r="13" spans="1:22" x14ac:dyDescent="0.3">
      <c r="A13" s="105">
        <v>7</v>
      </c>
      <c r="B13" s="59" t="s">
        <v>886</v>
      </c>
      <c r="C13" s="74">
        <v>2</v>
      </c>
      <c r="D13" s="103">
        <v>10</v>
      </c>
      <c r="E13" s="106"/>
      <c r="F13" s="74">
        <v>1</v>
      </c>
      <c r="G13" s="45" t="s">
        <v>727</v>
      </c>
      <c r="H13" s="75">
        <v>1961</v>
      </c>
      <c r="I13" s="74">
        <v>329</v>
      </c>
      <c r="J13" s="74">
        <v>325.45999999999998</v>
      </c>
      <c r="K13" s="74">
        <v>669</v>
      </c>
      <c r="L13" s="45">
        <v>287</v>
      </c>
      <c r="M13" s="72">
        <v>235</v>
      </c>
      <c r="N13" s="68">
        <v>0</v>
      </c>
      <c r="O13" s="72">
        <v>19.8</v>
      </c>
      <c r="P13" s="121" t="s">
        <v>725</v>
      </c>
      <c r="Q13" s="75" t="s">
        <v>27</v>
      </c>
      <c r="R13" s="5" t="s">
        <v>724</v>
      </c>
      <c r="S13" s="68" t="s">
        <v>100</v>
      </c>
      <c r="T13" s="5"/>
      <c r="U13" s="5"/>
    </row>
    <row r="14" spans="1:22" x14ac:dyDescent="0.3">
      <c r="A14" s="105">
        <v>8</v>
      </c>
      <c r="B14" s="104" t="s">
        <v>885</v>
      </c>
      <c r="C14" s="74">
        <v>3</v>
      </c>
      <c r="D14" s="103">
        <v>27</v>
      </c>
      <c r="E14" s="106"/>
      <c r="F14" s="74">
        <v>3</v>
      </c>
      <c r="G14" s="45" t="s">
        <v>727</v>
      </c>
      <c r="H14" s="75">
        <v>1971</v>
      </c>
      <c r="I14" s="74">
        <v>1764</v>
      </c>
      <c r="J14" s="74">
        <v>1220.6199999999999</v>
      </c>
      <c r="K14" s="74">
        <v>1415</v>
      </c>
      <c r="L14" s="45">
        <v>540</v>
      </c>
      <c r="M14" s="72" t="s">
        <v>736</v>
      </c>
      <c r="N14" s="72">
        <v>437</v>
      </c>
      <c r="O14" s="72">
        <v>103</v>
      </c>
      <c r="P14" s="121" t="s">
        <v>725</v>
      </c>
      <c r="Q14" s="1" t="s">
        <v>742</v>
      </c>
      <c r="R14" s="5" t="s">
        <v>735</v>
      </c>
      <c r="S14" s="68" t="s">
        <v>741</v>
      </c>
      <c r="T14" s="5"/>
      <c r="U14" s="5"/>
      <c r="V14" s="135"/>
    </row>
    <row r="15" spans="1:22" x14ac:dyDescent="0.3">
      <c r="A15" s="105">
        <v>9</v>
      </c>
      <c r="B15" s="59" t="s">
        <v>884</v>
      </c>
      <c r="C15" s="74">
        <v>2</v>
      </c>
      <c r="D15" s="103">
        <v>21</v>
      </c>
      <c r="E15" s="106"/>
      <c r="F15" s="74">
        <v>2</v>
      </c>
      <c r="G15" s="45" t="s">
        <v>727</v>
      </c>
      <c r="H15" s="75">
        <v>1957</v>
      </c>
      <c r="I15" s="74">
        <v>717</v>
      </c>
      <c r="J15" s="74">
        <v>651.79999999999995</v>
      </c>
      <c r="K15" s="74">
        <v>1146</v>
      </c>
      <c r="L15" s="45">
        <v>568</v>
      </c>
      <c r="M15" s="72">
        <v>465</v>
      </c>
      <c r="N15" s="68">
        <v>0</v>
      </c>
      <c r="O15" s="72">
        <v>39.200000000000003</v>
      </c>
      <c r="P15" s="121" t="s">
        <v>725</v>
      </c>
      <c r="Q15" s="75" t="s">
        <v>27</v>
      </c>
      <c r="R15" s="5" t="s">
        <v>883</v>
      </c>
      <c r="S15" s="68" t="s">
        <v>100</v>
      </c>
      <c r="T15" s="5"/>
      <c r="U15" s="5"/>
    </row>
    <row r="16" spans="1:22" x14ac:dyDescent="0.3">
      <c r="A16" s="105">
        <v>10</v>
      </c>
      <c r="B16" s="59" t="s">
        <v>882</v>
      </c>
      <c r="C16" s="74">
        <v>2</v>
      </c>
      <c r="D16" s="103">
        <v>20</v>
      </c>
      <c r="E16" s="106"/>
      <c r="F16" s="74">
        <v>2</v>
      </c>
      <c r="G16" s="45" t="s">
        <v>727</v>
      </c>
      <c r="H16" s="75">
        <v>1960</v>
      </c>
      <c r="I16" s="74">
        <v>668</v>
      </c>
      <c r="J16" s="74">
        <v>652.1</v>
      </c>
      <c r="K16" s="74">
        <v>730</v>
      </c>
      <c r="L16" s="45">
        <v>568</v>
      </c>
      <c r="M16" s="72">
        <v>466</v>
      </c>
      <c r="N16" s="68">
        <v>0</v>
      </c>
      <c r="O16" s="72">
        <v>38.9</v>
      </c>
      <c r="P16" s="121" t="s">
        <v>725</v>
      </c>
      <c r="Q16" s="75" t="s">
        <v>27</v>
      </c>
      <c r="R16" s="5" t="s">
        <v>594</v>
      </c>
      <c r="S16" s="68" t="s">
        <v>100</v>
      </c>
      <c r="T16" s="5"/>
      <c r="U16" s="5"/>
    </row>
    <row r="17" spans="1:21" x14ac:dyDescent="0.3">
      <c r="A17" s="105">
        <v>11</v>
      </c>
      <c r="B17" s="133" t="s">
        <v>881</v>
      </c>
      <c r="C17" s="57">
        <v>5</v>
      </c>
      <c r="D17" s="57">
        <v>30</v>
      </c>
      <c r="E17" s="57" t="s">
        <v>118</v>
      </c>
      <c r="F17" s="57">
        <v>1</v>
      </c>
      <c r="G17" s="57" t="s">
        <v>118</v>
      </c>
      <c r="H17" s="57">
        <v>1978</v>
      </c>
      <c r="I17" s="57">
        <v>1238</v>
      </c>
      <c r="J17" s="57">
        <v>963</v>
      </c>
      <c r="K17" s="57">
        <v>479.3</v>
      </c>
      <c r="L17" s="57">
        <v>280</v>
      </c>
      <c r="M17" s="57">
        <v>270</v>
      </c>
      <c r="N17" s="57">
        <v>270</v>
      </c>
      <c r="O17" s="57">
        <v>70</v>
      </c>
      <c r="P17" s="132" t="s">
        <v>74</v>
      </c>
      <c r="Q17" s="57" t="s">
        <v>100</v>
      </c>
      <c r="R17" s="57" t="s">
        <v>53</v>
      </c>
      <c r="S17" s="57" t="s">
        <v>100</v>
      </c>
      <c r="T17" s="57" t="s">
        <v>118</v>
      </c>
      <c r="U17" s="57" t="s">
        <v>118</v>
      </c>
    </row>
    <row r="18" spans="1:21" x14ac:dyDescent="0.3">
      <c r="A18" s="105">
        <v>12</v>
      </c>
      <c r="B18" s="104" t="s">
        <v>880</v>
      </c>
      <c r="C18" s="119">
        <v>3</v>
      </c>
      <c r="D18" s="143">
        <v>28</v>
      </c>
      <c r="E18" s="106"/>
      <c r="F18" s="119">
        <v>3</v>
      </c>
      <c r="G18" s="45" t="s">
        <v>727</v>
      </c>
      <c r="H18" s="105">
        <v>1972</v>
      </c>
      <c r="I18" s="119">
        <v>1781</v>
      </c>
      <c r="J18" s="119">
        <v>1226.77</v>
      </c>
      <c r="K18" s="74">
        <v>1390</v>
      </c>
      <c r="L18" s="142">
        <v>520</v>
      </c>
      <c r="M18" s="72" t="s">
        <v>736</v>
      </c>
      <c r="N18" s="72">
        <v>519</v>
      </c>
      <c r="O18" s="72">
        <v>127</v>
      </c>
      <c r="P18" s="121" t="s">
        <v>725</v>
      </c>
      <c r="Q18" s="33" t="s">
        <v>742</v>
      </c>
      <c r="R18" s="5" t="s">
        <v>735</v>
      </c>
      <c r="S18" s="68" t="s">
        <v>741</v>
      </c>
      <c r="T18" s="5"/>
      <c r="U18" s="5"/>
    </row>
    <row r="19" spans="1:21" x14ac:dyDescent="0.3">
      <c r="A19" s="105">
        <v>13</v>
      </c>
      <c r="B19" s="104" t="s">
        <v>879</v>
      </c>
      <c r="C19" s="74">
        <v>3</v>
      </c>
      <c r="D19" s="103">
        <v>27</v>
      </c>
      <c r="E19" s="106"/>
      <c r="F19" s="74">
        <v>3</v>
      </c>
      <c r="G19" s="45" t="s">
        <v>727</v>
      </c>
      <c r="H19" s="75">
        <v>1970</v>
      </c>
      <c r="I19" s="74">
        <v>1763</v>
      </c>
      <c r="J19" s="74">
        <v>1228.94</v>
      </c>
      <c r="K19" s="74">
        <v>1381</v>
      </c>
      <c r="L19" s="45">
        <v>519</v>
      </c>
      <c r="M19" s="72" t="s">
        <v>736</v>
      </c>
      <c r="N19" s="72">
        <v>519</v>
      </c>
      <c r="O19" s="72">
        <v>127</v>
      </c>
      <c r="P19" s="121" t="s">
        <v>725</v>
      </c>
      <c r="Q19" s="1" t="s">
        <v>742</v>
      </c>
      <c r="R19" s="5" t="s">
        <v>735</v>
      </c>
      <c r="S19" s="68" t="s">
        <v>741</v>
      </c>
      <c r="T19" s="5"/>
      <c r="U19" s="5"/>
    </row>
    <row r="20" spans="1:21" x14ac:dyDescent="0.3">
      <c r="A20" s="105">
        <v>14</v>
      </c>
      <c r="B20" s="104" t="s">
        <v>878</v>
      </c>
      <c r="C20" s="74">
        <v>3</v>
      </c>
      <c r="D20" s="103">
        <v>24</v>
      </c>
      <c r="E20" s="106"/>
      <c r="F20" s="74">
        <v>2</v>
      </c>
      <c r="G20" s="45" t="s">
        <v>727</v>
      </c>
      <c r="H20" s="75">
        <v>1962</v>
      </c>
      <c r="I20" s="74">
        <v>995</v>
      </c>
      <c r="J20" s="74">
        <v>937.67</v>
      </c>
      <c r="K20" s="74">
        <v>1830</v>
      </c>
      <c r="L20" s="45">
        <v>444</v>
      </c>
      <c r="M20" s="72" t="s">
        <v>736</v>
      </c>
      <c r="N20" s="68">
        <v>0</v>
      </c>
      <c r="O20" s="72">
        <v>51</v>
      </c>
      <c r="P20" s="121" t="s">
        <v>725</v>
      </c>
      <c r="Q20" s="1" t="s">
        <v>742</v>
      </c>
      <c r="R20" s="5" t="s">
        <v>735</v>
      </c>
      <c r="S20" s="68" t="s">
        <v>100</v>
      </c>
      <c r="T20" s="5"/>
      <c r="U20" s="5"/>
    </row>
    <row r="21" spans="1:21" x14ac:dyDescent="0.3">
      <c r="A21" s="105">
        <v>15</v>
      </c>
      <c r="B21" s="59" t="s">
        <v>877</v>
      </c>
      <c r="C21" s="74">
        <v>2</v>
      </c>
      <c r="D21" s="103">
        <v>18</v>
      </c>
      <c r="E21" s="106"/>
      <c r="F21" s="74">
        <v>3</v>
      </c>
      <c r="G21" s="45" t="s">
        <v>727</v>
      </c>
      <c r="H21" s="75">
        <v>1972</v>
      </c>
      <c r="I21" s="74">
        <v>1336</v>
      </c>
      <c r="J21" s="74">
        <v>804.9</v>
      </c>
      <c r="K21" s="74">
        <v>838</v>
      </c>
      <c r="L21" s="45">
        <v>546</v>
      </c>
      <c r="M21" s="72" t="s">
        <v>736</v>
      </c>
      <c r="N21" s="72">
        <v>441.4</v>
      </c>
      <c r="O21" s="72">
        <v>114.4</v>
      </c>
      <c r="P21" s="121" t="s">
        <v>725</v>
      </c>
      <c r="Q21" s="1" t="s">
        <v>742</v>
      </c>
      <c r="R21" s="5" t="s">
        <v>735</v>
      </c>
      <c r="S21" s="68" t="s">
        <v>741</v>
      </c>
      <c r="T21" s="5"/>
      <c r="U21" s="5"/>
    </row>
    <row r="22" spans="1:21" x14ac:dyDescent="0.3">
      <c r="A22" s="105">
        <v>16</v>
      </c>
      <c r="B22" s="59" t="s">
        <v>876</v>
      </c>
      <c r="C22" s="74">
        <v>2</v>
      </c>
      <c r="D22" s="103">
        <v>10</v>
      </c>
      <c r="E22" s="106"/>
      <c r="F22" s="74">
        <v>1</v>
      </c>
      <c r="G22" s="45" t="s">
        <v>727</v>
      </c>
      <c r="H22" s="75">
        <v>1957</v>
      </c>
      <c r="I22" s="74">
        <v>362</v>
      </c>
      <c r="J22" s="74">
        <v>327.8</v>
      </c>
      <c r="K22" s="74">
        <v>952</v>
      </c>
      <c r="L22" s="45">
        <v>290</v>
      </c>
      <c r="M22" s="72">
        <v>235</v>
      </c>
      <c r="N22" s="68">
        <v>0</v>
      </c>
      <c r="O22" s="72">
        <v>20.6</v>
      </c>
      <c r="P22" s="121" t="s">
        <v>725</v>
      </c>
      <c r="Q22" s="75" t="s">
        <v>27</v>
      </c>
      <c r="R22" s="5" t="s">
        <v>724</v>
      </c>
      <c r="S22" s="68" t="s">
        <v>100</v>
      </c>
      <c r="T22" s="5"/>
      <c r="U22" s="5"/>
    </row>
    <row r="23" spans="1:21" x14ac:dyDescent="0.3">
      <c r="A23" s="105">
        <v>17</v>
      </c>
      <c r="B23" s="59" t="s">
        <v>875</v>
      </c>
      <c r="C23" s="74">
        <v>2</v>
      </c>
      <c r="D23" s="103">
        <v>18</v>
      </c>
      <c r="E23" s="106"/>
      <c r="F23" s="74">
        <v>3</v>
      </c>
      <c r="G23" s="45" t="s">
        <v>727</v>
      </c>
      <c r="H23" s="75">
        <v>1970</v>
      </c>
      <c r="I23" s="74">
        <v>1210</v>
      </c>
      <c r="J23" s="74">
        <v>803.64</v>
      </c>
      <c r="K23" s="74">
        <v>2188</v>
      </c>
      <c r="L23" s="45">
        <v>527.9</v>
      </c>
      <c r="M23" s="68" t="s">
        <v>736</v>
      </c>
      <c r="N23" s="72">
        <v>455</v>
      </c>
      <c r="O23" s="72">
        <v>114.4</v>
      </c>
      <c r="P23" s="121" t="s">
        <v>725</v>
      </c>
      <c r="Q23" s="1" t="s">
        <v>742</v>
      </c>
      <c r="R23" s="5" t="s">
        <v>735</v>
      </c>
      <c r="S23" s="68" t="s">
        <v>741</v>
      </c>
      <c r="T23" s="5"/>
      <c r="U23" s="5"/>
    </row>
    <row r="24" spans="1:21" x14ac:dyDescent="0.3">
      <c r="A24" s="105">
        <v>18</v>
      </c>
      <c r="B24" s="59" t="s">
        <v>874</v>
      </c>
      <c r="C24" s="74">
        <v>2</v>
      </c>
      <c r="D24" s="103">
        <v>20</v>
      </c>
      <c r="E24" s="106"/>
      <c r="F24" s="74">
        <v>2</v>
      </c>
      <c r="G24" s="45" t="s">
        <v>727</v>
      </c>
      <c r="H24" s="75">
        <v>1957</v>
      </c>
      <c r="I24" s="74">
        <v>669</v>
      </c>
      <c r="J24" s="74">
        <v>655.20000000000005</v>
      </c>
      <c r="K24" s="74">
        <v>1199</v>
      </c>
      <c r="L24" s="45">
        <v>671</v>
      </c>
      <c r="M24" s="72">
        <v>466</v>
      </c>
      <c r="N24" s="68">
        <v>0</v>
      </c>
      <c r="O24" s="72">
        <v>40</v>
      </c>
      <c r="P24" s="121" t="s">
        <v>725</v>
      </c>
      <c r="Q24" s="75" t="s">
        <v>27</v>
      </c>
      <c r="R24" s="5" t="s">
        <v>724</v>
      </c>
      <c r="S24" s="68" t="s">
        <v>100</v>
      </c>
      <c r="T24" s="5"/>
      <c r="U24" s="5"/>
    </row>
    <row r="25" spans="1:21" x14ac:dyDescent="0.3">
      <c r="A25" s="105">
        <v>19</v>
      </c>
      <c r="B25" s="59" t="s">
        <v>873</v>
      </c>
      <c r="C25" s="74">
        <v>2</v>
      </c>
      <c r="D25" s="103">
        <v>20</v>
      </c>
      <c r="E25" s="106"/>
      <c r="F25" s="74">
        <v>2</v>
      </c>
      <c r="G25" s="45" t="s">
        <v>727</v>
      </c>
      <c r="H25" s="75">
        <v>1957</v>
      </c>
      <c r="I25" s="74">
        <v>719</v>
      </c>
      <c r="J25" s="74">
        <v>649.20000000000005</v>
      </c>
      <c r="K25" s="74">
        <v>821</v>
      </c>
      <c r="L25" s="45">
        <v>659</v>
      </c>
      <c r="M25" s="72">
        <v>466</v>
      </c>
      <c r="N25" s="68">
        <v>0</v>
      </c>
      <c r="O25" s="72">
        <v>39.200000000000003</v>
      </c>
      <c r="P25" s="121" t="s">
        <v>725</v>
      </c>
      <c r="Q25" s="75" t="s">
        <v>27</v>
      </c>
      <c r="R25" s="5" t="s">
        <v>594</v>
      </c>
      <c r="S25" s="68" t="s">
        <v>100</v>
      </c>
      <c r="T25" s="5"/>
      <c r="U25" s="5"/>
    </row>
    <row r="26" spans="1:21" x14ac:dyDescent="0.3">
      <c r="A26" s="105">
        <v>20</v>
      </c>
      <c r="B26" s="59" t="s">
        <v>872</v>
      </c>
      <c r="C26" s="74">
        <v>2</v>
      </c>
      <c r="D26" s="103">
        <v>20</v>
      </c>
      <c r="E26" s="106"/>
      <c r="F26" s="74">
        <v>2</v>
      </c>
      <c r="G26" s="45" t="s">
        <v>727</v>
      </c>
      <c r="H26" s="75">
        <v>1957</v>
      </c>
      <c r="I26" s="74">
        <v>670</v>
      </c>
      <c r="J26" s="74">
        <v>654.79999999999995</v>
      </c>
      <c r="K26" s="74">
        <v>1221</v>
      </c>
      <c r="L26" s="45">
        <v>567</v>
      </c>
      <c r="M26" s="72">
        <v>464</v>
      </c>
      <c r="N26" s="68">
        <v>0</v>
      </c>
      <c r="O26" s="72">
        <v>39.799999999999997</v>
      </c>
      <c r="P26" s="121" t="s">
        <v>725</v>
      </c>
      <c r="Q26" s="75" t="s">
        <v>27</v>
      </c>
      <c r="R26" s="5" t="s">
        <v>594</v>
      </c>
      <c r="S26" s="68" t="s">
        <v>100</v>
      </c>
      <c r="T26" s="5"/>
      <c r="U26" s="5"/>
    </row>
    <row r="27" spans="1:21" x14ac:dyDescent="0.3">
      <c r="A27" s="105">
        <v>21</v>
      </c>
      <c r="B27" s="59" t="s">
        <v>871</v>
      </c>
      <c r="C27" s="74">
        <v>2</v>
      </c>
      <c r="D27" s="103">
        <v>20</v>
      </c>
      <c r="E27" s="106"/>
      <c r="F27" s="74">
        <v>2</v>
      </c>
      <c r="G27" s="45" t="s">
        <v>727</v>
      </c>
      <c r="H27" s="75">
        <v>1957</v>
      </c>
      <c r="I27" s="74">
        <v>669</v>
      </c>
      <c r="J27" s="74">
        <v>657.9</v>
      </c>
      <c r="K27" s="74">
        <v>1463</v>
      </c>
      <c r="L27" s="45">
        <v>672</v>
      </c>
      <c r="M27" s="72">
        <v>466</v>
      </c>
      <c r="N27" s="68">
        <v>0</v>
      </c>
      <c r="O27" s="72">
        <v>39.4</v>
      </c>
      <c r="P27" s="121" t="s">
        <v>725</v>
      </c>
      <c r="Q27" s="75" t="s">
        <v>27</v>
      </c>
      <c r="R27" s="5" t="s">
        <v>724</v>
      </c>
      <c r="S27" s="68" t="s">
        <v>100</v>
      </c>
      <c r="T27" s="5"/>
      <c r="U27" s="5"/>
    </row>
    <row r="28" spans="1:21" x14ac:dyDescent="0.3">
      <c r="A28" s="105">
        <v>22</v>
      </c>
      <c r="B28" s="59" t="s">
        <v>870</v>
      </c>
      <c r="C28" s="74">
        <v>2</v>
      </c>
      <c r="D28" s="103">
        <v>10</v>
      </c>
      <c r="E28" s="106"/>
      <c r="F28" s="74">
        <v>1</v>
      </c>
      <c r="G28" s="45" t="s">
        <v>727</v>
      </c>
      <c r="H28" s="75">
        <v>1962</v>
      </c>
      <c r="I28" s="74">
        <v>333</v>
      </c>
      <c r="J28" s="74">
        <v>325.89999999999998</v>
      </c>
      <c r="K28" s="74">
        <v>998</v>
      </c>
      <c r="L28" s="45">
        <v>287</v>
      </c>
      <c r="M28" s="72">
        <v>235</v>
      </c>
      <c r="N28" s="68">
        <v>0</v>
      </c>
      <c r="O28" s="72">
        <v>19.600000000000001</v>
      </c>
      <c r="P28" s="121" t="s">
        <v>725</v>
      </c>
      <c r="Q28" s="75" t="s">
        <v>27</v>
      </c>
      <c r="R28" s="5" t="s">
        <v>724</v>
      </c>
      <c r="S28" s="68" t="s">
        <v>100</v>
      </c>
      <c r="T28" s="5"/>
      <c r="U28" s="5"/>
    </row>
    <row r="29" spans="1:21" x14ac:dyDescent="0.3">
      <c r="A29" s="105">
        <v>23</v>
      </c>
      <c r="B29" s="59" t="s">
        <v>869</v>
      </c>
      <c r="C29" s="74">
        <v>2</v>
      </c>
      <c r="D29" s="103">
        <v>10</v>
      </c>
      <c r="E29" s="106"/>
      <c r="F29" s="74">
        <v>1</v>
      </c>
      <c r="G29" s="45" t="s">
        <v>727</v>
      </c>
      <c r="H29" s="75">
        <v>1960</v>
      </c>
      <c r="I29" s="74">
        <v>336</v>
      </c>
      <c r="J29" s="74">
        <v>325.10000000000002</v>
      </c>
      <c r="K29" s="74">
        <v>634</v>
      </c>
      <c r="L29" s="45">
        <v>288</v>
      </c>
      <c r="M29" s="72">
        <v>136</v>
      </c>
      <c r="N29" s="68">
        <v>0</v>
      </c>
      <c r="O29" s="72">
        <v>20</v>
      </c>
      <c r="P29" s="121" t="s">
        <v>725</v>
      </c>
      <c r="Q29" s="75" t="s">
        <v>27</v>
      </c>
      <c r="R29" s="5" t="s">
        <v>594</v>
      </c>
      <c r="S29" s="68" t="s">
        <v>100</v>
      </c>
      <c r="T29" s="5"/>
      <c r="U29" s="5"/>
    </row>
    <row r="30" spans="1:21" x14ac:dyDescent="0.3">
      <c r="A30" s="105">
        <v>24</v>
      </c>
      <c r="B30" s="59" t="s">
        <v>868</v>
      </c>
      <c r="C30" s="74">
        <v>2</v>
      </c>
      <c r="D30" s="103">
        <v>10</v>
      </c>
      <c r="E30" s="106"/>
      <c r="F30" s="74">
        <v>1</v>
      </c>
      <c r="G30" s="45" t="s">
        <v>727</v>
      </c>
      <c r="H30" s="75">
        <v>1960</v>
      </c>
      <c r="I30" s="74">
        <v>336</v>
      </c>
      <c r="J30" s="74">
        <v>324.8</v>
      </c>
      <c r="K30" s="74">
        <v>1057</v>
      </c>
      <c r="L30" s="45">
        <v>291</v>
      </c>
      <c r="M30" s="72">
        <v>238</v>
      </c>
      <c r="N30" s="68">
        <v>0</v>
      </c>
      <c r="O30" s="72">
        <v>19.600000000000001</v>
      </c>
      <c r="P30" s="121" t="s">
        <v>725</v>
      </c>
      <c r="Q30" s="75" t="s">
        <v>27</v>
      </c>
      <c r="R30" s="5" t="s">
        <v>594</v>
      </c>
      <c r="S30" s="68" t="s">
        <v>100</v>
      </c>
      <c r="T30" s="5"/>
      <c r="U30" s="5"/>
    </row>
    <row r="31" spans="1:21" x14ac:dyDescent="0.3">
      <c r="A31" s="105">
        <v>25</v>
      </c>
      <c r="B31" s="141" t="s">
        <v>867</v>
      </c>
      <c r="C31" s="45">
        <v>5</v>
      </c>
      <c r="D31" s="73">
        <v>59</v>
      </c>
      <c r="E31" s="106"/>
      <c r="F31" s="45">
        <v>2</v>
      </c>
      <c r="G31" s="45" t="s">
        <v>727</v>
      </c>
      <c r="H31" s="75">
        <v>1989</v>
      </c>
      <c r="I31" s="45">
        <v>2164</v>
      </c>
      <c r="J31" s="74">
        <v>1861.06</v>
      </c>
      <c r="K31" s="74">
        <v>3038</v>
      </c>
      <c r="L31" s="45">
        <v>572</v>
      </c>
      <c r="M31" s="72" t="s">
        <v>736</v>
      </c>
      <c r="N31" s="72">
        <v>255</v>
      </c>
      <c r="O31" s="72">
        <v>171.6</v>
      </c>
      <c r="P31" s="121" t="s">
        <v>725</v>
      </c>
      <c r="Q31" s="1" t="s">
        <v>27</v>
      </c>
      <c r="R31" s="5" t="s">
        <v>735</v>
      </c>
      <c r="S31" s="68" t="s">
        <v>100</v>
      </c>
      <c r="T31" s="5"/>
      <c r="U31" s="5"/>
    </row>
    <row r="32" spans="1:21" x14ac:dyDescent="0.3">
      <c r="A32" s="105">
        <v>26</v>
      </c>
      <c r="B32" s="25" t="s">
        <v>866</v>
      </c>
      <c r="C32" s="45">
        <v>9</v>
      </c>
      <c r="D32" s="73">
        <v>166</v>
      </c>
      <c r="E32" s="106">
        <v>2</v>
      </c>
      <c r="F32" s="45">
        <v>1</v>
      </c>
      <c r="G32" s="45">
        <v>1</v>
      </c>
      <c r="H32" s="75">
        <v>1977</v>
      </c>
      <c r="I32" s="45">
        <v>6003</v>
      </c>
      <c r="J32" s="74">
        <v>4548.13</v>
      </c>
      <c r="K32" s="74">
        <v>3906</v>
      </c>
      <c r="L32" s="45">
        <v>1513</v>
      </c>
      <c r="M32" s="72" t="s">
        <v>736</v>
      </c>
      <c r="N32" s="72">
        <v>1132.4000000000001</v>
      </c>
      <c r="O32" s="72">
        <v>150</v>
      </c>
      <c r="P32" s="121" t="s">
        <v>725</v>
      </c>
      <c r="Q32" s="1" t="s">
        <v>100</v>
      </c>
      <c r="R32" s="5" t="s">
        <v>735</v>
      </c>
      <c r="S32" s="68" t="s">
        <v>100</v>
      </c>
      <c r="T32" s="5"/>
      <c r="U32" s="5"/>
    </row>
    <row r="33" spans="1:22" x14ac:dyDescent="0.3">
      <c r="A33" s="105">
        <v>27</v>
      </c>
      <c r="B33" s="25" t="s">
        <v>865</v>
      </c>
      <c r="C33" s="45">
        <v>9</v>
      </c>
      <c r="D33" s="73">
        <v>269</v>
      </c>
      <c r="E33" s="106">
        <v>3</v>
      </c>
      <c r="F33" s="45">
        <v>1</v>
      </c>
      <c r="G33" s="45" t="s">
        <v>727</v>
      </c>
      <c r="H33" s="75">
        <v>1992</v>
      </c>
      <c r="I33" s="45">
        <v>8328</v>
      </c>
      <c r="J33" s="74">
        <v>6507.86</v>
      </c>
      <c r="K33" s="74">
        <v>4209</v>
      </c>
      <c r="L33" s="45">
        <v>1066</v>
      </c>
      <c r="M33" s="72" t="s">
        <v>736</v>
      </c>
      <c r="N33" s="72">
        <v>844</v>
      </c>
      <c r="O33" s="72">
        <v>759</v>
      </c>
      <c r="P33" s="121" t="s">
        <v>725</v>
      </c>
      <c r="Q33" s="1" t="s">
        <v>27</v>
      </c>
      <c r="R33" s="5" t="s">
        <v>735</v>
      </c>
      <c r="S33" s="68" t="s">
        <v>100</v>
      </c>
      <c r="T33" s="5"/>
      <c r="U33" s="5"/>
    </row>
    <row r="34" spans="1:22" x14ac:dyDescent="0.3">
      <c r="A34" s="105">
        <v>28</v>
      </c>
      <c r="B34" s="25" t="s">
        <v>864</v>
      </c>
      <c r="C34" s="45">
        <v>9</v>
      </c>
      <c r="D34" s="73">
        <v>167</v>
      </c>
      <c r="E34" s="106">
        <v>2</v>
      </c>
      <c r="F34" s="45">
        <v>1</v>
      </c>
      <c r="G34" s="45">
        <v>1</v>
      </c>
      <c r="H34" s="75">
        <v>1978</v>
      </c>
      <c r="I34" s="45">
        <v>6145</v>
      </c>
      <c r="J34" s="74">
        <v>4593.78</v>
      </c>
      <c r="K34" s="74">
        <v>4143</v>
      </c>
      <c r="L34" s="45">
        <v>1506</v>
      </c>
      <c r="M34" s="72" t="s">
        <v>736</v>
      </c>
      <c r="N34" s="72">
        <v>1125.5999999999999</v>
      </c>
      <c r="O34" s="72">
        <v>249</v>
      </c>
      <c r="P34" s="121" t="s">
        <v>725</v>
      </c>
      <c r="Q34" s="1" t="s">
        <v>100</v>
      </c>
      <c r="R34" s="5" t="s">
        <v>735</v>
      </c>
      <c r="S34" s="68" t="s">
        <v>100</v>
      </c>
      <c r="T34" s="5"/>
      <c r="U34" s="5"/>
    </row>
    <row r="35" spans="1:22" x14ac:dyDescent="0.3">
      <c r="A35" s="105">
        <v>29</v>
      </c>
      <c r="B35" s="25" t="s">
        <v>863</v>
      </c>
      <c r="C35" s="45">
        <v>14</v>
      </c>
      <c r="D35" s="73">
        <v>223</v>
      </c>
      <c r="E35" s="106">
        <v>1</v>
      </c>
      <c r="F35" s="45">
        <v>2</v>
      </c>
      <c r="G35" s="45">
        <v>4</v>
      </c>
      <c r="H35" s="75">
        <v>1985</v>
      </c>
      <c r="I35" s="45">
        <v>15245</v>
      </c>
      <c r="J35" s="74">
        <v>10731.32</v>
      </c>
      <c r="K35" s="74">
        <v>7042</v>
      </c>
      <c r="L35" s="45">
        <v>1255</v>
      </c>
      <c r="M35" s="72" t="s">
        <v>736</v>
      </c>
      <c r="N35" s="72">
        <v>941</v>
      </c>
      <c r="O35" s="72">
        <v>501</v>
      </c>
      <c r="P35" s="121" t="s">
        <v>725</v>
      </c>
      <c r="Q35" s="1" t="s">
        <v>100</v>
      </c>
      <c r="R35" s="5" t="s">
        <v>735</v>
      </c>
      <c r="S35" s="68" t="s">
        <v>100</v>
      </c>
      <c r="T35" s="5" t="s">
        <v>135</v>
      </c>
      <c r="U35" s="131" t="s">
        <v>862</v>
      </c>
    </row>
    <row r="36" spans="1:22" x14ac:dyDescent="0.3">
      <c r="A36" s="105">
        <v>30</v>
      </c>
      <c r="B36" s="25" t="s">
        <v>861</v>
      </c>
      <c r="C36" s="45">
        <v>9</v>
      </c>
      <c r="D36" s="73">
        <v>107</v>
      </c>
      <c r="E36" s="106"/>
      <c r="F36" s="45">
        <v>3</v>
      </c>
      <c r="G36" s="45">
        <v>3</v>
      </c>
      <c r="H36" s="75">
        <v>1978</v>
      </c>
      <c r="I36" s="45">
        <v>7368</v>
      </c>
      <c r="J36" s="74">
        <v>5811.54</v>
      </c>
      <c r="K36" s="74">
        <v>7773</v>
      </c>
      <c r="L36" s="45">
        <v>958</v>
      </c>
      <c r="M36" s="72" t="s">
        <v>736</v>
      </c>
      <c r="N36" s="72">
        <v>691</v>
      </c>
      <c r="O36" s="72">
        <v>364</v>
      </c>
      <c r="P36" s="121" t="s">
        <v>725</v>
      </c>
      <c r="Q36" s="1" t="s">
        <v>742</v>
      </c>
      <c r="R36" s="5" t="s">
        <v>735</v>
      </c>
      <c r="S36" s="68" t="s">
        <v>741</v>
      </c>
      <c r="T36" s="5"/>
      <c r="U36" s="5"/>
    </row>
    <row r="37" spans="1:22" x14ac:dyDescent="0.3">
      <c r="A37" s="105">
        <v>31</v>
      </c>
      <c r="B37" s="25" t="s">
        <v>860</v>
      </c>
      <c r="C37" s="45">
        <v>9</v>
      </c>
      <c r="D37" s="73">
        <v>144</v>
      </c>
      <c r="E37" s="106">
        <v>1</v>
      </c>
      <c r="F37" s="45">
        <v>4</v>
      </c>
      <c r="G37" s="45">
        <v>4</v>
      </c>
      <c r="H37" s="75">
        <v>1978</v>
      </c>
      <c r="I37" s="45">
        <v>9823</v>
      </c>
      <c r="J37" s="74">
        <v>7728.8</v>
      </c>
      <c r="K37" s="74">
        <v>7862</v>
      </c>
      <c r="L37" s="45">
        <v>1274</v>
      </c>
      <c r="M37" s="72" t="s">
        <v>736</v>
      </c>
      <c r="N37" s="72">
        <v>942.7</v>
      </c>
      <c r="O37" s="72">
        <v>486</v>
      </c>
      <c r="P37" s="121" t="s">
        <v>725</v>
      </c>
      <c r="Q37" s="1" t="s">
        <v>742</v>
      </c>
      <c r="R37" s="5" t="s">
        <v>735</v>
      </c>
      <c r="S37" s="68" t="s">
        <v>741</v>
      </c>
      <c r="T37" s="5"/>
      <c r="U37" s="5"/>
    </row>
    <row r="38" spans="1:22" ht="39.6" x14ac:dyDescent="0.3">
      <c r="A38" s="105">
        <v>32</v>
      </c>
      <c r="B38" s="25" t="s">
        <v>859</v>
      </c>
      <c r="C38" s="45">
        <v>9</v>
      </c>
      <c r="D38" s="73">
        <v>71</v>
      </c>
      <c r="E38" s="106"/>
      <c r="F38" s="45">
        <v>2</v>
      </c>
      <c r="G38" s="45">
        <v>2</v>
      </c>
      <c r="H38" s="75">
        <v>1979</v>
      </c>
      <c r="I38" s="45">
        <v>5087</v>
      </c>
      <c r="J38" s="74">
        <v>4006</v>
      </c>
      <c r="K38" s="74">
        <v>2380</v>
      </c>
      <c r="L38" s="45">
        <v>651</v>
      </c>
      <c r="M38" s="72" t="s">
        <v>736</v>
      </c>
      <c r="N38" s="72">
        <v>483</v>
      </c>
      <c r="O38" s="72">
        <v>299</v>
      </c>
      <c r="P38" s="121" t="s">
        <v>725</v>
      </c>
      <c r="Q38" s="1" t="s">
        <v>742</v>
      </c>
      <c r="R38" s="5" t="s">
        <v>735</v>
      </c>
      <c r="S38" s="68" t="s">
        <v>741</v>
      </c>
      <c r="T38" s="5" t="s">
        <v>135</v>
      </c>
      <c r="U38" s="1" t="s">
        <v>747</v>
      </c>
    </row>
    <row r="39" spans="1:22" x14ac:dyDescent="0.3">
      <c r="A39" s="105">
        <v>33</v>
      </c>
      <c r="B39" s="25" t="s">
        <v>858</v>
      </c>
      <c r="C39" s="45">
        <v>9</v>
      </c>
      <c r="D39" s="73">
        <v>146</v>
      </c>
      <c r="E39" s="106"/>
      <c r="F39" s="45">
        <v>4</v>
      </c>
      <c r="G39" s="45">
        <v>4</v>
      </c>
      <c r="H39" s="75">
        <v>1979</v>
      </c>
      <c r="I39" s="45">
        <v>9879</v>
      </c>
      <c r="J39" s="74">
        <v>7798.61</v>
      </c>
      <c r="K39" s="74">
        <v>7233</v>
      </c>
      <c r="L39" s="45">
        <v>1283</v>
      </c>
      <c r="M39" s="72" t="s">
        <v>736</v>
      </c>
      <c r="N39" s="72">
        <v>941</v>
      </c>
      <c r="O39" s="72">
        <v>486</v>
      </c>
      <c r="P39" s="121" t="s">
        <v>725</v>
      </c>
      <c r="Q39" s="1" t="s">
        <v>742</v>
      </c>
      <c r="R39" s="5" t="s">
        <v>735</v>
      </c>
      <c r="S39" s="68" t="s">
        <v>741</v>
      </c>
      <c r="T39" s="5" t="s">
        <v>135</v>
      </c>
      <c r="U39" s="5" t="s">
        <v>136</v>
      </c>
    </row>
    <row r="40" spans="1:22" x14ac:dyDescent="0.3">
      <c r="A40" s="105">
        <v>34</v>
      </c>
      <c r="B40" s="27" t="s">
        <v>857</v>
      </c>
      <c r="C40" s="7">
        <v>9</v>
      </c>
      <c r="D40" s="7">
        <v>214</v>
      </c>
      <c r="E40" s="7" t="s">
        <v>118</v>
      </c>
      <c r="F40" s="7">
        <v>6</v>
      </c>
      <c r="G40" s="7">
        <v>6</v>
      </c>
      <c r="H40" s="7">
        <v>1980</v>
      </c>
      <c r="I40" s="7">
        <v>15534</v>
      </c>
      <c r="J40" s="7">
        <v>11678</v>
      </c>
      <c r="K40" s="5">
        <v>6165</v>
      </c>
      <c r="L40" s="7">
        <v>1484</v>
      </c>
      <c r="M40" s="5" t="s">
        <v>118</v>
      </c>
      <c r="N40" s="7">
        <v>1655</v>
      </c>
      <c r="O40" s="5" t="s">
        <v>118</v>
      </c>
      <c r="P40" s="136"/>
      <c r="Q40" s="7" t="s">
        <v>74</v>
      </c>
      <c r="R40" s="7" t="s">
        <v>366</v>
      </c>
      <c r="S40" s="7"/>
      <c r="T40" s="7"/>
      <c r="U40" s="7"/>
    </row>
    <row r="41" spans="1:22" x14ac:dyDescent="0.3">
      <c r="A41" s="105">
        <v>35</v>
      </c>
      <c r="B41" s="59" t="s">
        <v>856</v>
      </c>
      <c r="C41" s="139">
        <v>14</v>
      </c>
      <c r="D41" s="140">
        <v>222</v>
      </c>
      <c r="E41" s="130"/>
      <c r="F41" s="139">
        <v>2</v>
      </c>
      <c r="G41" s="139">
        <v>4</v>
      </c>
      <c r="H41" s="60">
        <v>1985</v>
      </c>
      <c r="I41" s="139">
        <v>16032</v>
      </c>
      <c r="J41" s="139">
        <v>10779.3</v>
      </c>
      <c r="K41" s="139">
        <v>6940</v>
      </c>
      <c r="L41" s="139">
        <v>1443</v>
      </c>
      <c r="M41" s="128" t="s">
        <v>736</v>
      </c>
      <c r="N41" s="128">
        <v>932</v>
      </c>
      <c r="O41" s="128">
        <v>427</v>
      </c>
      <c r="P41" s="138" t="s">
        <v>725</v>
      </c>
      <c r="Q41" s="60" t="s">
        <v>100</v>
      </c>
      <c r="R41" s="85" t="s">
        <v>735</v>
      </c>
      <c r="S41" s="137" t="s">
        <v>100</v>
      </c>
      <c r="T41" s="5"/>
      <c r="U41" s="5"/>
    </row>
    <row r="42" spans="1:22" x14ac:dyDescent="0.3">
      <c r="A42" s="105">
        <v>36</v>
      </c>
      <c r="B42" s="27" t="s">
        <v>855</v>
      </c>
      <c r="C42" s="7">
        <v>10</v>
      </c>
      <c r="D42" s="7">
        <v>115</v>
      </c>
      <c r="E42" s="7" t="s">
        <v>118</v>
      </c>
      <c r="F42" s="7">
        <v>3</v>
      </c>
      <c r="G42" s="7">
        <v>3</v>
      </c>
      <c r="H42" s="7">
        <v>1992</v>
      </c>
      <c r="I42" s="41">
        <v>6042</v>
      </c>
      <c r="J42" s="7">
        <v>6042</v>
      </c>
      <c r="K42" s="5">
        <v>1537.5</v>
      </c>
      <c r="L42" s="7">
        <v>906</v>
      </c>
      <c r="M42" s="5" t="s">
        <v>118</v>
      </c>
      <c r="N42" s="7">
        <v>644.70000000000005</v>
      </c>
      <c r="O42" s="5" t="s">
        <v>118</v>
      </c>
      <c r="P42" s="136"/>
      <c r="Q42" s="7" t="s">
        <v>74</v>
      </c>
      <c r="R42" s="7" t="s">
        <v>366</v>
      </c>
      <c r="S42" s="7"/>
      <c r="T42" s="7"/>
      <c r="U42" s="7"/>
    </row>
    <row r="43" spans="1:22" x14ac:dyDescent="0.3">
      <c r="A43" s="105">
        <v>37</v>
      </c>
      <c r="B43" s="29" t="s">
        <v>854</v>
      </c>
      <c r="C43" s="30">
        <v>10</v>
      </c>
      <c r="D43" s="30">
        <v>101</v>
      </c>
      <c r="E43" s="5"/>
      <c r="F43" s="30">
        <v>2</v>
      </c>
      <c r="G43" s="5">
        <v>2</v>
      </c>
      <c r="H43" s="30">
        <v>1995</v>
      </c>
      <c r="I43" s="30">
        <v>5437.1</v>
      </c>
      <c r="J43" s="30">
        <v>4299.08</v>
      </c>
      <c r="K43" s="30">
        <v>4256</v>
      </c>
      <c r="L43" s="30">
        <v>723</v>
      </c>
      <c r="M43" s="5">
        <v>0</v>
      </c>
      <c r="N43" s="5">
        <v>682</v>
      </c>
      <c r="O43" s="5"/>
      <c r="P43" s="134"/>
      <c r="Q43" s="30" t="s">
        <v>100</v>
      </c>
      <c r="R43" s="30" t="s">
        <v>196</v>
      </c>
      <c r="S43" s="5"/>
      <c r="T43" s="5"/>
      <c r="U43" s="5"/>
    </row>
    <row r="44" spans="1:22" x14ac:dyDescent="0.3">
      <c r="A44" s="105">
        <v>38</v>
      </c>
      <c r="B44" s="27" t="s">
        <v>853</v>
      </c>
      <c r="C44" s="7">
        <v>10</v>
      </c>
      <c r="D44" s="7">
        <v>119</v>
      </c>
      <c r="E44" s="7" t="s">
        <v>118</v>
      </c>
      <c r="F44" s="7">
        <v>3</v>
      </c>
      <c r="G44" s="7">
        <v>3</v>
      </c>
      <c r="H44" s="7">
        <v>1998</v>
      </c>
      <c r="I44" s="7">
        <v>8767</v>
      </c>
      <c r="J44" s="7">
        <v>6764</v>
      </c>
      <c r="K44" s="5">
        <v>1922.5</v>
      </c>
      <c r="L44" s="7">
        <v>940</v>
      </c>
      <c r="M44" s="5" t="s">
        <v>118</v>
      </c>
      <c r="N44" s="7">
        <v>734.3</v>
      </c>
      <c r="O44" s="5" t="s">
        <v>118</v>
      </c>
      <c r="P44" s="136"/>
      <c r="Q44" s="7" t="s">
        <v>74</v>
      </c>
      <c r="R44" s="7" t="s">
        <v>366</v>
      </c>
      <c r="S44" s="7"/>
      <c r="T44" s="7"/>
      <c r="U44" s="7"/>
      <c r="V44" s="135"/>
    </row>
    <row r="45" spans="1:22" x14ac:dyDescent="0.3">
      <c r="A45" s="105">
        <v>39</v>
      </c>
      <c r="B45" s="27" t="s">
        <v>852</v>
      </c>
      <c r="C45" s="7"/>
      <c r="D45" s="7"/>
      <c r="E45" s="7"/>
      <c r="F45" s="7"/>
      <c r="G45" s="7"/>
      <c r="H45" s="7"/>
      <c r="I45" s="7"/>
      <c r="J45" s="7"/>
      <c r="K45" s="5"/>
      <c r="L45" s="7"/>
      <c r="M45" s="7"/>
      <c r="N45" s="7"/>
      <c r="O45" s="7"/>
      <c r="P45" s="136"/>
      <c r="Q45" s="7"/>
      <c r="R45" s="7"/>
      <c r="S45" s="7"/>
      <c r="T45" s="7"/>
      <c r="U45" s="16"/>
      <c r="V45" s="135"/>
    </row>
    <row r="46" spans="1:22" x14ac:dyDescent="0.3">
      <c r="A46" s="105">
        <v>40</v>
      </c>
      <c r="B46" s="29" t="s">
        <v>851</v>
      </c>
      <c r="C46" s="30">
        <v>10</v>
      </c>
      <c r="D46" s="30">
        <v>40</v>
      </c>
      <c r="E46" s="5"/>
      <c r="F46" s="30">
        <v>1</v>
      </c>
      <c r="G46" s="5">
        <v>1</v>
      </c>
      <c r="H46" s="30">
        <v>2002</v>
      </c>
      <c r="I46" s="30">
        <v>2271.1999999999998</v>
      </c>
      <c r="J46" s="86">
        <v>2349.4499999999998</v>
      </c>
      <c r="K46" s="30">
        <v>1163</v>
      </c>
      <c r="L46" s="30">
        <v>384</v>
      </c>
      <c r="M46" s="5">
        <v>0</v>
      </c>
      <c r="N46" s="5">
        <v>364</v>
      </c>
      <c r="O46" s="5"/>
      <c r="P46" s="134"/>
      <c r="Q46" s="30" t="s">
        <v>100</v>
      </c>
      <c r="R46" s="30" t="s">
        <v>196</v>
      </c>
      <c r="S46" s="5"/>
      <c r="T46" s="5"/>
      <c r="U46" s="5"/>
    </row>
    <row r="47" spans="1:22" x14ac:dyDescent="0.3">
      <c r="A47" s="105">
        <v>41</v>
      </c>
      <c r="B47" s="133" t="s">
        <v>850</v>
      </c>
      <c r="C47" s="57">
        <v>5</v>
      </c>
      <c r="D47" s="57">
        <v>34</v>
      </c>
      <c r="E47" s="57" t="s">
        <v>118</v>
      </c>
      <c r="F47" s="57">
        <v>1</v>
      </c>
      <c r="G47" s="57" t="s">
        <v>118</v>
      </c>
      <c r="H47" s="57">
        <v>1976</v>
      </c>
      <c r="I47" s="57">
        <v>2407</v>
      </c>
      <c r="J47" s="57">
        <v>2031</v>
      </c>
      <c r="K47" s="57">
        <v>930.3</v>
      </c>
      <c r="L47" s="57">
        <v>690</v>
      </c>
      <c r="M47" s="57">
        <v>493</v>
      </c>
      <c r="N47" s="57">
        <v>491</v>
      </c>
      <c r="O47" s="57">
        <v>118</v>
      </c>
      <c r="P47" s="132" t="s">
        <v>74</v>
      </c>
      <c r="Q47" s="57" t="s">
        <v>100</v>
      </c>
      <c r="R47" s="57" t="s">
        <v>53</v>
      </c>
      <c r="S47" s="57" t="s">
        <v>100</v>
      </c>
      <c r="T47" s="57" t="s">
        <v>118</v>
      </c>
      <c r="U47" s="57" t="s">
        <v>118</v>
      </c>
    </row>
    <row r="48" spans="1:22" x14ac:dyDescent="0.3">
      <c r="A48" s="105">
        <v>42</v>
      </c>
      <c r="B48" s="133" t="s">
        <v>849</v>
      </c>
      <c r="C48" s="57">
        <v>5</v>
      </c>
      <c r="D48" s="57">
        <v>34</v>
      </c>
      <c r="E48" s="57" t="s">
        <v>118</v>
      </c>
      <c r="F48" s="57">
        <v>1</v>
      </c>
      <c r="G48" s="57" t="s">
        <v>118</v>
      </c>
      <c r="H48" s="57">
        <v>1976</v>
      </c>
      <c r="I48" s="57">
        <v>2370</v>
      </c>
      <c r="J48" s="57">
        <v>2046</v>
      </c>
      <c r="K48" s="57">
        <v>821.1</v>
      </c>
      <c r="L48" s="57">
        <v>700</v>
      </c>
      <c r="M48" s="57">
        <v>490</v>
      </c>
      <c r="N48" s="57">
        <v>503</v>
      </c>
      <c r="O48" s="57">
        <v>117</v>
      </c>
      <c r="P48" s="132" t="s">
        <v>74</v>
      </c>
      <c r="Q48" s="57" t="s">
        <v>100</v>
      </c>
      <c r="R48" s="57" t="s">
        <v>53</v>
      </c>
      <c r="S48" s="57" t="s">
        <v>100</v>
      </c>
      <c r="T48" s="57" t="s">
        <v>118</v>
      </c>
      <c r="U48" s="57" t="s">
        <v>118</v>
      </c>
    </row>
    <row r="49" spans="1:21" ht="26.4" x14ac:dyDescent="0.3">
      <c r="A49" s="105">
        <v>43</v>
      </c>
      <c r="B49" s="25" t="s">
        <v>848</v>
      </c>
      <c r="C49" s="45">
        <v>5</v>
      </c>
      <c r="D49" s="45">
        <v>196</v>
      </c>
      <c r="E49" s="72">
        <v>3</v>
      </c>
      <c r="F49" s="45">
        <v>3</v>
      </c>
      <c r="G49" s="72">
        <v>0</v>
      </c>
      <c r="H49" s="75">
        <v>1976</v>
      </c>
      <c r="I49" s="45">
        <v>5782</v>
      </c>
      <c r="J49" s="74">
        <v>4044.55</v>
      </c>
      <c r="K49" s="73">
        <v>3979</v>
      </c>
      <c r="L49" s="45">
        <v>556</v>
      </c>
      <c r="M49" s="68" t="s">
        <v>736</v>
      </c>
      <c r="N49" s="72">
        <v>0</v>
      </c>
      <c r="O49" s="72">
        <v>350</v>
      </c>
      <c r="P49" s="121" t="s">
        <v>725</v>
      </c>
      <c r="Q49" s="1" t="s">
        <v>100</v>
      </c>
      <c r="R49" s="5" t="s">
        <v>735</v>
      </c>
      <c r="S49" s="68" t="s">
        <v>100</v>
      </c>
      <c r="T49" s="5" t="s">
        <v>135</v>
      </c>
      <c r="U49" s="1" t="s">
        <v>847</v>
      </c>
    </row>
    <row r="50" spans="1:21" x14ac:dyDescent="0.3">
      <c r="A50" s="105">
        <v>44</v>
      </c>
      <c r="B50" s="104" t="s">
        <v>846</v>
      </c>
      <c r="C50" s="74">
        <v>2</v>
      </c>
      <c r="D50" s="103">
        <v>10</v>
      </c>
      <c r="E50" s="106">
        <v>2</v>
      </c>
      <c r="F50" s="74">
        <v>2</v>
      </c>
      <c r="G50" s="45" t="s">
        <v>727</v>
      </c>
      <c r="H50" s="75">
        <v>1966</v>
      </c>
      <c r="I50" s="74">
        <v>695</v>
      </c>
      <c r="J50" s="74">
        <v>402.65</v>
      </c>
      <c r="K50" s="74">
        <v>626</v>
      </c>
      <c r="L50" s="45">
        <v>579</v>
      </c>
      <c r="M50" s="72">
        <v>432</v>
      </c>
      <c r="N50" s="72">
        <v>0</v>
      </c>
      <c r="O50" s="72">
        <v>15</v>
      </c>
      <c r="P50" s="121" t="s">
        <v>725</v>
      </c>
      <c r="Q50" s="75" t="s">
        <v>27</v>
      </c>
      <c r="R50" s="5" t="s">
        <v>594</v>
      </c>
      <c r="S50" s="68" t="s">
        <v>100</v>
      </c>
      <c r="T50" s="5"/>
      <c r="U50" s="5"/>
    </row>
    <row r="51" spans="1:21" x14ac:dyDescent="0.3">
      <c r="A51" s="105">
        <v>45</v>
      </c>
      <c r="B51" s="25" t="s">
        <v>845</v>
      </c>
      <c r="C51" s="45">
        <v>9</v>
      </c>
      <c r="D51" s="73">
        <v>162</v>
      </c>
      <c r="E51" s="106"/>
      <c r="F51" s="45">
        <v>3</v>
      </c>
      <c r="G51" s="45">
        <v>3</v>
      </c>
      <c r="H51" s="75">
        <v>1991</v>
      </c>
      <c r="I51" s="45">
        <v>6164</v>
      </c>
      <c r="J51" s="74">
        <v>5978.54</v>
      </c>
      <c r="K51" s="74">
        <v>2599</v>
      </c>
      <c r="L51" s="45">
        <v>1326</v>
      </c>
      <c r="M51" s="72" t="s">
        <v>736</v>
      </c>
      <c r="N51" s="72">
        <v>490.3</v>
      </c>
      <c r="O51" s="72">
        <v>452</v>
      </c>
      <c r="P51" s="121" t="s">
        <v>725</v>
      </c>
      <c r="Q51" s="1" t="s">
        <v>27</v>
      </c>
      <c r="R51" s="5" t="s">
        <v>735</v>
      </c>
      <c r="S51" s="68" t="s">
        <v>100</v>
      </c>
      <c r="T51" s="5" t="s">
        <v>135</v>
      </c>
      <c r="U51" s="131" t="s">
        <v>633</v>
      </c>
    </row>
    <row r="52" spans="1:21" x14ac:dyDescent="0.3">
      <c r="A52" s="105">
        <v>46</v>
      </c>
      <c r="B52" s="25" t="s">
        <v>844</v>
      </c>
      <c r="C52" s="45">
        <v>5</v>
      </c>
      <c r="D52" s="45">
        <v>159</v>
      </c>
      <c r="E52" s="106">
        <v>1</v>
      </c>
      <c r="F52" s="45">
        <v>2</v>
      </c>
      <c r="G52" s="45" t="s">
        <v>727</v>
      </c>
      <c r="H52" s="100">
        <v>1976</v>
      </c>
      <c r="I52" s="45">
        <v>5878</v>
      </c>
      <c r="J52" s="74">
        <v>4283.07</v>
      </c>
      <c r="K52" s="74">
        <v>2613</v>
      </c>
      <c r="L52" s="45">
        <v>1683</v>
      </c>
      <c r="M52" s="72" t="s">
        <v>736</v>
      </c>
      <c r="N52" s="72">
        <v>1232.5</v>
      </c>
      <c r="O52" s="72">
        <v>131</v>
      </c>
      <c r="P52" s="121" t="s">
        <v>725</v>
      </c>
      <c r="Q52" s="1" t="s">
        <v>27</v>
      </c>
      <c r="R52" s="5" t="s">
        <v>735</v>
      </c>
      <c r="S52" s="68" t="s">
        <v>100</v>
      </c>
      <c r="T52" s="5" t="s">
        <v>135</v>
      </c>
      <c r="U52" s="5" t="s">
        <v>136</v>
      </c>
    </row>
    <row r="53" spans="1:21" ht="26.4" x14ac:dyDescent="0.3">
      <c r="A53" s="105">
        <v>47</v>
      </c>
      <c r="B53" s="25" t="s">
        <v>843</v>
      </c>
      <c r="C53" s="45">
        <v>9</v>
      </c>
      <c r="D53" s="73">
        <v>171</v>
      </c>
      <c r="E53" s="106"/>
      <c r="F53" s="45">
        <v>1</v>
      </c>
      <c r="G53" s="45">
        <v>1</v>
      </c>
      <c r="H53" s="75">
        <v>1989</v>
      </c>
      <c r="I53" s="45">
        <v>5049</v>
      </c>
      <c r="J53" s="74">
        <v>4432.82</v>
      </c>
      <c r="K53" s="74">
        <v>2500</v>
      </c>
      <c r="L53" s="45">
        <v>822</v>
      </c>
      <c r="M53" s="72" t="s">
        <v>736</v>
      </c>
      <c r="N53" s="72">
        <v>571.1</v>
      </c>
      <c r="O53" s="72">
        <v>141</v>
      </c>
      <c r="P53" s="121" t="s">
        <v>725</v>
      </c>
      <c r="Q53" s="1" t="s">
        <v>27</v>
      </c>
      <c r="R53" s="5" t="s">
        <v>735</v>
      </c>
      <c r="S53" s="68" t="s">
        <v>100</v>
      </c>
      <c r="T53" s="5" t="s">
        <v>135</v>
      </c>
      <c r="U53" s="1" t="s">
        <v>309</v>
      </c>
    </row>
    <row r="54" spans="1:21" x14ac:dyDescent="0.3">
      <c r="A54" s="105">
        <v>48</v>
      </c>
      <c r="B54" s="25" t="s">
        <v>842</v>
      </c>
      <c r="C54" s="45">
        <v>5</v>
      </c>
      <c r="D54" s="45">
        <v>49</v>
      </c>
      <c r="E54" s="106">
        <v>2</v>
      </c>
      <c r="F54" s="45">
        <v>4</v>
      </c>
      <c r="G54" s="45" t="s">
        <v>727</v>
      </c>
      <c r="H54" s="100">
        <v>1977</v>
      </c>
      <c r="I54" s="45">
        <v>3776</v>
      </c>
      <c r="J54" s="74">
        <v>2765.9</v>
      </c>
      <c r="K54" s="74">
        <v>2645</v>
      </c>
      <c r="L54" s="45">
        <v>1190</v>
      </c>
      <c r="M54" s="72" t="s">
        <v>736</v>
      </c>
      <c r="N54" s="72">
        <v>619.9</v>
      </c>
      <c r="O54" s="72">
        <v>286</v>
      </c>
      <c r="P54" s="121" t="s">
        <v>725</v>
      </c>
      <c r="Q54" s="1" t="s">
        <v>27</v>
      </c>
      <c r="R54" s="5" t="s">
        <v>735</v>
      </c>
      <c r="S54" s="68" t="s">
        <v>100</v>
      </c>
      <c r="T54" s="5"/>
      <c r="U54" s="5"/>
    </row>
    <row r="55" spans="1:21" x14ac:dyDescent="0.3">
      <c r="A55" s="105">
        <v>49</v>
      </c>
      <c r="B55" s="59" t="s">
        <v>841</v>
      </c>
      <c r="C55" s="74">
        <v>2</v>
      </c>
      <c r="D55" s="103">
        <v>10</v>
      </c>
      <c r="E55" s="106"/>
      <c r="F55" s="74">
        <v>1</v>
      </c>
      <c r="G55" s="45" t="s">
        <v>727</v>
      </c>
      <c r="H55" s="75">
        <v>1957</v>
      </c>
      <c r="I55" s="74">
        <v>328</v>
      </c>
      <c r="J55" s="74">
        <v>314.33</v>
      </c>
      <c r="K55" s="74">
        <v>741</v>
      </c>
      <c r="L55" s="45">
        <v>306</v>
      </c>
      <c r="M55" s="72">
        <v>235</v>
      </c>
      <c r="N55" s="72">
        <v>0</v>
      </c>
      <c r="O55" s="72">
        <v>15</v>
      </c>
      <c r="P55" s="121" t="s">
        <v>725</v>
      </c>
      <c r="Q55" s="75" t="s">
        <v>27</v>
      </c>
      <c r="R55" s="5" t="s">
        <v>594</v>
      </c>
      <c r="S55" s="68" t="s">
        <v>100</v>
      </c>
      <c r="T55" s="5"/>
      <c r="U55" s="5"/>
    </row>
    <row r="56" spans="1:21" x14ac:dyDescent="0.3">
      <c r="A56" s="105">
        <v>50</v>
      </c>
      <c r="B56" s="104" t="s">
        <v>840</v>
      </c>
      <c r="C56" s="74">
        <v>2</v>
      </c>
      <c r="D56" s="103">
        <v>10</v>
      </c>
      <c r="E56" s="106"/>
      <c r="F56" s="74">
        <v>1</v>
      </c>
      <c r="G56" s="45" t="s">
        <v>727</v>
      </c>
      <c r="H56" s="75">
        <v>1957</v>
      </c>
      <c r="I56" s="74">
        <v>339</v>
      </c>
      <c r="J56" s="74">
        <v>328.7</v>
      </c>
      <c r="K56" s="74">
        <v>1406</v>
      </c>
      <c r="L56" s="45">
        <v>269</v>
      </c>
      <c r="M56" s="72">
        <v>235</v>
      </c>
      <c r="N56" s="72">
        <v>0</v>
      </c>
      <c r="O56" s="72">
        <v>19</v>
      </c>
      <c r="P56" s="121" t="s">
        <v>725</v>
      </c>
      <c r="Q56" s="75" t="s">
        <v>27</v>
      </c>
      <c r="R56" s="5" t="s">
        <v>594</v>
      </c>
      <c r="S56" s="68" t="s">
        <v>100</v>
      </c>
      <c r="T56" s="5"/>
      <c r="U56" s="5"/>
    </row>
    <row r="57" spans="1:21" x14ac:dyDescent="0.3">
      <c r="A57" s="105">
        <v>51</v>
      </c>
      <c r="B57" s="104" t="s">
        <v>839</v>
      </c>
      <c r="C57" s="74">
        <v>2</v>
      </c>
      <c r="D57" s="103">
        <v>20</v>
      </c>
      <c r="E57" s="130"/>
      <c r="F57" s="74">
        <v>2</v>
      </c>
      <c r="G57" s="45" t="s">
        <v>727</v>
      </c>
      <c r="H57" s="75">
        <v>1957</v>
      </c>
      <c r="I57" s="74">
        <v>691</v>
      </c>
      <c r="J57" s="74">
        <v>652.1</v>
      </c>
      <c r="K57" s="74">
        <v>1090</v>
      </c>
      <c r="L57" s="45">
        <v>572</v>
      </c>
      <c r="M57" s="72">
        <v>504</v>
      </c>
      <c r="N57" s="72">
        <v>0</v>
      </c>
      <c r="O57" s="72">
        <v>38.6</v>
      </c>
      <c r="P57" s="121" t="s">
        <v>725</v>
      </c>
      <c r="Q57" s="75" t="s">
        <v>27</v>
      </c>
      <c r="R57" s="5" t="s">
        <v>594</v>
      </c>
      <c r="S57" s="68" t="s">
        <v>100</v>
      </c>
      <c r="T57" s="5"/>
      <c r="U57" s="5"/>
    </row>
    <row r="58" spans="1:21" x14ac:dyDescent="0.3">
      <c r="A58" s="105">
        <v>52</v>
      </c>
      <c r="B58" s="104" t="s">
        <v>838</v>
      </c>
      <c r="C58" s="74">
        <v>2</v>
      </c>
      <c r="D58" s="103">
        <v>20</v>
      </c>
      <c r="E58" s="130"/>
      <c r="F58" s="74">
        <v>2</v>
      </c>
      <c r="G58" s="45" t="s">
        <v>727</v>
      </c>
      <c r="H58" s="75">
        <v>1957</v>
      </c>
      <c r="I58" s="74">
        <v>698</v>
      </c>
      <c r="J58" s="74">
        <v>658.9</v>
      </c>
      <c r="K58" s="74">
        <v>2083</v>
      </c>
      <c r="L58" s="45">
        <v>571</v>
      </c>
      <c r="M58" s="72">
        <v>504</v>
      </c>
      <c r="N58" s="72">
        <v>0</v>
      </c>
      <c r="O58" s="72">
        <v>38.6</v>
      </c>
      <c r="P58" s="121" t="s">
        <v>725</v>
      </c>
      <c r="Q58" s="75" t="s">
        <v>27</v>
      </c>
      <c r="R58" s="5" t="s">
        <v>594</v>
      </c>
      <c r="S58" s="68" t="s">
        <v>100</v>
      </c>
      <c r="T58" s="5"/>
      <c r="U58" s="5"/>
    </row>
    <row r="59" spans="1:21" x14ac:dyDescent="0.3">
      <c r="A59" s="105">
        <v>53</v>
      </c>
      <c r="B59" s="104" t="s">
        <v>837</v>
      </c>
      <c r="C59" s="74">
        <v>2</v>
      </c>
      <c r="D59" s="103">
        <v>19</v>
      </c>
      <c r="E59" s="130"/>
      <c r="F59" s="74">
        <v>1</v>
      </c>
      <c r="G59" s="45" t="s">
        <v>727</v>
      </c>
      <c r="H59" s="75">
        <v>1957</v>
      </c>
      <c r="I59" s="74">
        <v>662</v>
      </c>
      <c r="J59" s="74">
        <v>646.1</v>
      </c>
      <c r="K59" s="74">
        <v>2302</v>
      </c>
      <c r="L59" s="45">
        <v>572</v>
      </c>
      <c r="M59" s="72">
        <v>504</v>
      </c>
      <c r="N59" s="72">
        <v>0</v>
      </c>
      <c r="O59" s="72">
        <v>38.6</v>
      </c>
      <c r="P59" s="121" t="s">
        <v>725</v>
      </c>
      <c r="Q59" s="75" t="s">
        <v>27</v>
      </c>
      <c r="R59" s="5" t="s">
        <v>594</v>
      </c>
      <c r="S59" s="68" t="s">
        <v>100</v>
      </c>
      <c r="T59" s="5"/>
      <c r="U59" s="5"/>
    </row>
    <row r="60" spans="1:21" x14ac:dyDescent="0.3">
      <c r="A60" s="105">
        <v>54</v>
      </c>
      <c r="B60" s="104" t="s">
        <v>836</v>
      </c>
      <c r="C60" s="74">
        <v>2</v>
      </c>
      <c r="D60" s="103">
        <v>10</v>
      </c>
      <c r="E60" s="106"/>
      <c r="F60" s="74">
        <v>1</v>
      </c>
      <c r="G60" s="45" t="s">
        <v>727</v>
      </c>
      <c r="H60" s="75">
        <v>1957</v>
      </c>
      <c r="I60" s="74">
        <v>341</v>
      </c>
      <c r="J60" s="74">
        <v>328.2</v>
      </c>
      <c r="K60" s="74">
        <v>1425</v>
      </c>
      <c r="L60" s="45">
        <v>290</v>
      </c>
      <c r="M60" s="72">
        <v>235</v>
      </c>
      <c r="N60" s="72">
        <v>0</v>
      </c>
      <c r="O60" s="72">
        <v>19</v>
      </c>
      <c r="P60" s="121" t="s">
        <v>725</v>
      </c>
      <c r="Q60" s="75" t="s">
        <v>27</v>
      </c>
      <c r="R60" s="5" t="s">
        <v>594</v>
      </c>
      <c r="S60" s="68" t="s">
        <v>100</v>
      </c>
      <c r="T60" s="5"/>
      <c r="U60" s="5"/>
    </row>
    <row r="61" spans="1:21" x14ac:dyDescent="0.3">
      <c r="A61" s="105">
        <v>55</v>
      </c>
      <c r="B61" s="6" t="s">
        <v>835</v>
      </c>
      <c r="C61" s="5">
        <v>5</v>
      </c>
      <c r="D61" s="5">
        <v>119</v>
      </c>
      <c r="E61" s="5"/>
      <c r="F61" s="5">
        <v>8</v>
      </c>
      <c r="G61" s="5"/>
      <c r="H61" s="5">
        <v>1976</v>
      </c>
      <c r="I61" s="5">
        <v>6972</v>
      </c>
      <c r="J61" s="5">
        <v>5790</v>
      </c>
      <c r="K61" s="5">
        <v>7195</v>
      </c>
      <c r="L61" s="5">
        <v>1523</v>
      </c>
      <c r="M61" s="5"/>
      <c r="N61" s="5"/>
      <c r="O61" s="5"/>
      <c r="P61" s="38"/>
      <c r="Q61" s="1" t="s">
        <v>59</v>
      </c>
      <c r="R61" s="5" t="s">
        <v>418</v>
      </c>
      <c r="S61" s="5"/>
      <c r="T61" s="5"/>
      <c r="U61" s="5"/>
    </row>
    <row r="62" spans="1:21" x14ac:dyDescent="0.3">
      <c r="A62" s="105">
        <v>56</v>
      </c>
      <c r="B62" s="6" t="s">
        <v>834</v>
      </c>
      <c r="C62" s="5">
        <v>5</v>
      </c>
      <c r="D62" s="5">
        <v>60</v>
      </c>
      <c r="E62" s="5"/>
      <c r="F62" s="5">
        <v>4</v>
      </c>
      <c r="G62" s="5"/>
      <c r="H62" s="5">
        <v>1978</v>
      </c>
      <c r="I62" s="5">
        <v>3589</v>
      </c>
      <c r="J62" s="5">
        <v>2723</v>
      </c>
      <c r="K62" s="5">
        <v>2712</v>
      </c>
      <c r="L62" s="5">
        <v>724</v>
      </c>
      <c r="M62" s="5"/>
      <c r="N62" s="5"/>
      <c r="O62" s="5"/>
      <c r="P62" s="38"/>
      <c r="Q62" s="1" t="s">
        <v>59</v>
      </c>
      <c r="R62" s="5" t="s">
        <v>418</v>
      </c>
      <c r="S62" s="5"/>
      <c r="T62" s="5"/>
      <c r="U62" s="5"/>
    </row>
    <row r="63" spans="1:21" x14ac:dyDescent="0.3">
      <c r="A63" s="105">
        <v>57</v>
      </c>
      <c r="B63" s="104" t="s">
        <v>833</v>
      </c>
      <c r="C63" s="74">
        <v>2</v>
      </c>
      <c r="D63" s="103">
        <v>20</v>
      </c>
      <c r="E63" s="106"/>
      <c r="F63" s="74">
        <v>2</v>
      </c>
      <c r="G63" s="45" t="s">
        <v>727</v>
      </c>
      <c r="H63" s="75">
        <v>1961</v>
      </c>
      <c r="I63" s="74">
        <v>718</v>
      </c>
      <c r="J63" s="74">
        <v>646.79999999999995</v>
      </c>
      <c r="K63" s="74">
        <v>1223</v>
      </c>
      <c r="L63" s="45">
        <v>534</v>
      </c>
      <c r="M63" s="72">
        <v>468</v>
      </c>
      <c r="N63" s="72">
        <v>0</v>
      </c>
      <c r="O63" s="72">
        <v>27</v>
      </c>
      <c r="P63" s="121" t="s">
        <v>725</v>
      </c>
      <c r="Q63" s="75" t="s">
        <v>27</v>
      </c>
      <c r="R63" s="5" t="s">
        <v>594</v>
      </c>
      <c r="S63" s="68" t="s">
        <v>100</v>
      </c>
      <c r="T63" s="5" t="s">
        <v>135</v>
      </c>
      <c r="U63" s="5" t="s">
        <v>136</v>
      </c>
    </row>
    <row r="64" spans="1:21" x14ac:dyDescent="0.3">
      <c r="A64" s="105">
        <v>58</v>
      </c>
      <c r="B64" s="104" t="s">
        <v>832</v>
      </c>
      <c r="C64" s="74">
        <v>2</v>
      </c>
      <c r="D64" s="103">
        <v>10</v>
      </c>
      <c r="E64" s="106"/>
      <c r="F64" s="74">
        <v>1</v>
      </c>
      <c r="G64" s="45" t="s">
        <v>727</v>
      </c>
      <c r="H64" s="75">
        <v>1960</v>
      </c>
      <c r="I64" s="74">
        <v>357</v>
      </c>
      <c r="J64" s="74">
        <v>349.6</v>
      </c>
      <c r="K64" s="74">
        <v>1120</v>
      </c>
      <c r="L64" s="45">
        <v>295</v>
      </c>
      <c r="M64" s="72">
        <v>234</v>
      </c>
      <c r="N64" s="72">
        <v>0</v>
      </c>
      <c r="O64" s="72">
        <v>14.6</v>
      </c>
      <c r="P64" s="121" t="s">
        <v>725</v>
      </c>
      <c r="Q64" s="75" t="s">
        <v>27</v>
      </c>
      <c r="R64" s="5" t="s">
        <v>594</v>
      </c>
      <c r="S64" s="68" t="s">
        <v>100</v>
      </c>
      <c r="T64" s="5"/>
      <c r="U64" s="5"/>
    </row>
    <row r="65" spans="1:21" x14ac:dyDescent="0.3">
      <c r="A65" s="105">
        <v>59</v>
      </c>
      <c r="B65" s="104" t="s">
        <v>831</v>
      </c>
      <c r="C65" s="74">
        <v>2</v>
      </c>
      <c r="D65" s="103">
        <v>20</v>
      </c>
      <c r="E65" s="106"/>
      <c r="F65" s="74">
        <v>2</v>
      </c>
      <c r="G65" s="45" t="s">
        <v>727</v>
      </c>
      <c r="H65" s="75">
        <v>1957</v>
      </c>
      <c r="I65" s="74">
        <v>715</v>
      </c>
      <c r="J65" s="74">
        <v>648.4</v>
      </c>
      <c r="K65" s="74">
        <v>1484</v>
      </c>
      <c r="L65" s="45">
        <v>575</v>
      </c>
      <c r="M65" s="72">
        <v>471</v>
      </c>
      <c r="N65" s="128">
        <v>0</v>
      </c>
      <c r="O65" s="72">
        <v>29</v>
      </c>
      <c r="P65" s="121" t="s">
        <v>725</v>
      </c>
      <c r="Q65" s="75" t="s">
        <v>27</v>
      </c>
      <c r="R65" s="5" t="s">
        <v>594</v>
      </c>
      <c r="S65" s="68" t="s">
        <v>100</v>
      </c>
      <c r="T65" s="5"/>
      <c r="U65" s="5"/>
    </row>
    <row r="66" spans="1:21" x14ac:dyDescent="0.3">
      <c r="A66" s="105">
        <v>60</v>
      </c>
      <c r="B66" s="104" t="s">
        <v>830</v>
      </c>
      <c r="C66" s="74">
        <v>2</v>
      </c>
      <c r="D66" s="103">
        <v>20</v>
      </c>
      <c r="E66" s="106"/>
      <c r="F66" s="74">
        <v>2</v>
      </c>
      <c r="G66" s="45" t="s">
        <v>727</v>
      </c>
      <c r="H66" s="75">
        <v>1958</v>
      </c>
      <c r="I66" s="74">
        <v>723</v>
      </c>
      <c r="J66" s="74">
        <v>655.20000000000005</v>
      </c>
      <c r="K66" s="74">
        <v>1069</v>
      </c>
      <c r="L66" s="45">
        <v>568</v>
      </c>
      <c r="M66" s="72">
        <v>466</v>
      </c>
      <c r="N66" s="72">
        <v>0</v>
      </c>
      <c r="O66" s="72">
        <v>29</v>
      </c>
      <c r="P66" s="121" t="s">
        <v>725</v>
      </c>
      <c r="Q66" s="75" t="s">
        <v>27</v>
      </c>
      <c r="R66" s="5" t="s">
        <v>724</v>
      </c>
      <c r="S66" s="68" t="s">
        <v>100</v>
      </c>
      <c r="T66" s="5"/>
      <c r="U66" s="5"/>
    </row>
    <row r="67" spans="1:21" x14ac:dyDescent="0.3">
      <c r="A67" s="105">
        <v>61</v>
      </c>
      <c r="B67" s="122" t="s">
        <v>829</v>
      </c>
      <c r="C67" s="74">
        <v>2</v>
      </c>
      <c r="D67" s="103">
        <v>20</v>
      </c>
      <c r="E67" s="106"/>
      <c r="F67" s="74">
        <v>2</v>
      </c>
      <c r="G67" s="45" t="s">
        <v>727</v>
      </c>
      <c r="H67" s="75">
        <v>1957</v>
      </c>
      <c r="I67" s="74">
        <v>720</v>
      </c>
      <c r="J67" s="74">
        <v>652.1</v>
      </c>
      <c r="K67" s="74">
        <v>1542</v>
      </c>
      <c r="L67" s="45">
        <v>572</v>
      </c>
      <c r="M67" s="72">
        <v>468</v>
      </c>
      <c r="N67" s="72">
        <v>0</v>
      </c>
      <c r="O67" s="72">
        <v>30</v>
      </c>
      <c r="P67" s="121" t="s">
        <v>725</v>
      </c>
      <c r="Q67" s="75" t="s">
        <v>27</v>
      </c>
      <c r="R67" s="5" t="s">
        <v>594</v>
      </c>
      <c r="S67" s="68" t="s">
        <v>100</v>
      </c>
      <c r="T67" s="5"/>
      <c r="U67" s="5"/>
    </row>
    <row r="68" spans="1:21" x14ac:dyDescent="0.3">
      <c r="A68" s="105">
        <v>62</v>
      </c>
      <c r="B68" s="122" t="s">
        <v>828</v>
      </c>
      <c r="C68" s="74">
        <v>2</v>
      </c>
      <c r="D68" s="103">
        <v>20</v>
      </c>
      <c r="E68" s="106"/>
      <c r="F68" s="74">
        <v>2</v>
      </c>
      <c r="G68" s="45" t="s">
        <v>727</v>
      </c>
      <c r="H68" s="75">
        <v>1957</v>
      </c>
      <c r="I68" s="74">
        <v>727</v>
      </c>
      <c r="J68" s="74">
        <v>657.9</v>
      </c>
      <c r="K68" s="74">
        <v>1153</v>
      </c>
      <c r="L68" s="45">
        <v>570</v>
      </c>
      <c r="M68" s="72">
        <v>467</v>
      </c>
      <c r="N68" s="72">
        <v>0</v>
      </c>
      <c r="O68" s="72">
        <v>27</v>
      </c>
      <c r="P68" s="121" t="s">
        <v>725</v>
      </c>
      <c r="Q68" s="75" t="s">
        <v>27</v>
      </c>
      <c r="R68" s="5" t="s">
        <v>724</v>
      </c>
      <c r="S68" s="68" t="s">
        <v>100</v>
      </c>
      <c r="T68" s="5"/>
      <c r="U68" s="5"/>
    </row>
    <row r="69" spans="1:21" x14ac:dyDescent="0.3">
      <c r="A69" s="105">
        <v>63</v>
      </c>
      <c r="B69" s="122" t="s">
        <v>827</v>
      </c>
      <c r="C69" s="74">
        <v>2</v>
      </c>
      <c r="D69" s="103">
        <v>10</v>
      </c>
      <c r="E69" s="106"/>
      <c r="F69" s="74">
        <v>1</v>
      </c>
      <c r="G69" s="45" t="s">
        <v>727</v>
      </c>
      <c r="H69" s="75">
        <v>1960</v>
      </c>
      <c r="I69" s="74">
        <v>359</v>
      </c>
      <c r="J69" s="74">
        <v>325.2</v>
      </c>
      <c r="K69" s="74">
        <v>1157</v>
      </c>
      <c r="L69" s="45">
        <v>274</v>
      </c>
      <c r="M69" s="72">
        <v>233</v>
      </c>
      <c r="N69" s="72">
        <v>0</v>
      </c>
      <c r="O69" s="72">
        <v>22</v>
      </c>
      <c r="P69" s="121" t="s">
        <v>725</v>
      </c>
      <c r="Q69" s="75" t="s">
        <v>27</v>
      </c>
      <c r="R69" s="5" t="s">
        <v>724</v>
      </c>
      <c r="S69" s="68" t="s">
        <v>100</v>
      </c>
      <c r="T69" s="5"/>
      <c r="U69" s="5"/>
    </row>
    <row r="70" spans="1:21" x14ac:dyDescent="0.3">
      <c r="A70" s="105">
        <v>64</v>
      </c>
      <c r="B70" s="122" t="s">
        <v>826</v>
      </c>
      <c r="C70" s="74">
        <v>2</v>
      </c>
      <c r="D70" s="103">
        <v>10</v>
      </c>
      <c r="E70" s="106"/>
      <c r="F70" s="74">
        <v>1</v>
      </c>
      <c r="G70" s="45" t="s">
        <v>727</v>
      </c>
      <c r="H70" s="75">
        <v>1957</v>
      </c>
      <c r="I70" s="74">
        <v>367</v>
      </c>
      <c r="J70" s="74">
        <v>331.2</v>
      </c>
      <c r="K70" s="74">
        <v>1511</v>
      </c>
      <c r="L70" s="45">
        <v>290</v>
      </c>
      <c r="M70" s="72">
        <v>235</v>
      </c>
      <c r="N70" s="72">
        <v>0</v>
      </c>
      <c r="O70" s="72">
        <v>18.100000000000001</v>
      </c>
      <c r="P70" s="121" t="s">
        <v>725</v>
      </c>
      <c r="Q70" s="75" t="s">
        <v>27</v>
      </c>
      <c r="R70" s="5" t="s">
        <v>724</v>
      </c>
      <c r="S70" s="68" t="s">
        <v>100</v>
      </c>
      <c r="T70" s="5"/>
      <c r="U70" s="5"/>
    </row>
    <row r="71" spans="1:21" x14ac:dyDescent="0.3">
      <c r="A71" s="105">
        <v>65</v>
      </c>
      <c r="B71" s="122" t="s">
        <v>825</v>
      </c>
      <c r="C71" s="74">
        <v>2</v>
      </c>
      <c r="D71" s="103">
        <v>16</v>
      </c>
      <c r="E71" s="106"/>
      <c r="F71" s="74">
        <v>2</v>
      </c>
      <c r="G71" s="45" t="s">
        <v>727</v>
      </c>
      <c r="H71" s="75">
        <v>1962</v>
      </c>
      <c r="I71" s="74">
        <v>693</v>
      </c>
      <c r="J71" s="74">
        <v>621.07000000000005</v>
      </c>
      <c r="K71" s="74">
        <v>1182</v>
      </c>
      <c r="L71" s="45">
        <v>520</v>
      </c>
      <c r="M71" s="72">
        <v>429</v>
      </c>
      <c r="N71" s="72">
        <v>0</v>
      </c>
      <c r="O71" s="72">
        <v>96</v>
      </c>
      <c r="P71" s="121" t="s">
        <v>725</v>
      </c>
      <c r="Q71" s="75" t="s">
        <v>27</v>
      </c>
      <c r="R71" s="5" t="s">
        <v>724</v>
      </c>
      <c r="S71" s="68" t="s">
        <v>100</v>
      </c>
      <c r="T71" s="5"/>
      <c r="U71" s="5"/>
    </row>
    <row r="72" spans="1:21" x14ac:dyDescent="0.3">
      <c r="A72" s="105">
        <v>66</v>
      </c>
      <c r="B72" s="104" t="s">
        <v>824</v>
      </c>
      <c r="C72" s="74">
        <v>3</v>
      </c>
      <c r="D72" s="103">
        <v>27</v>
      </c>
      <c r="E72" s="106"/>
      <c r="F72" s="74">
        <v>3</v>
      </c>
      <c r="G72" s="45" t="s">
        <v>727</v>
      </c>
      <c r="H72" s="75">
        <v>1973</v>
      </c>
      <c r="I72" s="74">
        <v>1761</v>
      </c>
      <c r="J72" s="74">
        <v>1224.93</v>
      </c>
      <c r="K72" s="74">
        <v>973</v>
      </c>
      <c r="L72" s="45">
        <v>520</v>
      </c>
      <c r="M72" s="72" t="s">
        <v>736</v>
      </c>
      <c r="N72" s="72">
        <v>431</v>
      </c>
      <c r="O72" s="72">
        <v>105</v>
      </c>
      <c r="P72" s="121" t="s">
        <v>725</v>
      </c>
      <c r="Q72" s="1" t="s">
        <v>742</v>
      </c>
      <c r="R72" s="5" t="s">
        <v>735</v>
      </c>
      <c r="S72" s="68" t="s">
        <v>741</v>
      </c>
      <c r="T72" s="5"/>
      <c r="U72" s="5"/>
    </row>
    <row r="73" spans="1:21" x14ac:dyDescent="0.3">
      <c r="A73" s="105">
        <v>67</v>
      </c>
      <c r="B73" s="122" t="s">
        <v>823</v>
      </c>
      <c r="C73" s="74">
        <v>2</v>
      </c>
      <c r="D73" s="103">
        <v>10</v>
      </c>
      <c r="E73" s="106"/>
      <c r="F73" s="74">
        <v>1</v>
      </c>
      <c r="G73" s="45" t="s">
        <v>727</v>
      </c>
      <c r="H73" s="75">
        <v>1957</v>
      </c>
      <c r="I73" s="74">
        <v>361</v>
      </c>
      <c r="J73" s="74">
        <v>326.60000000000002</v>
      </c>
      <c r="K73" s="74">
        <v>1296</v>
      </c>
      <c r="L73" s="45">
        <v>300</v>
      </c>
      <c r="M73" s="72">
        <v>235</v>
      </c>
      <c r="N73" s="72">
        <v>0</v>
      </c>
      <c r="O73" s="72">
        <v>13.8</v>
      </c>
      <c r="P73" s="121" t="s">
        <v>725</v>
      </c>
      <c r="Q73" s="75" t="s">
        <v>27</v>
      </c>
      <c r="R73" s="5" t="s">
        <v>724</v>
      </c>
      <c r="S73" s="68" t="s">
        <v>100</v>
      </c>
      <c r="T73" s="5"/>
      <c r="U73" s="5"/>
    </row>
    <row r="74" spans="1:21" x14ac:dyDescent="0.3">
      <c r="A74" s="105">
        <v>68</v>
      </c>
      <c r="B74" s="104" t="s">
        <v>822</v>
      </c>
      <c r="C74" s="74">
        <v>5</v>
      </c>
      <c r="D74" s="103">
        <v>45</v>
      </c>
      <c r="E74" s="106"/>
      <c r="F74" s="74">
        <v>3</v>
      </c>
      <c r="G74" s="45" t="s">
        <v>727</v>
      </c>
      <c r="H74" s="75">
        <v>1985</v>
      </c>
      <c r="I74" s="74">
        <v>3777</v>
      </c>
      <c r="J74" s="74">
        <v>2298.67</v>
      </c>
      <c r="K74" s="74">
        <v>1542</v>
      </c>
      <c r="L74" s="45">
        <v>686</v>
      </c>
      <c r="M74" s="72" t="s">
        <v>736</v>
      </c>
      <c r="N74" s="72">
        <v>436.7</v>
      </c>
      <c r="O74" s="72">
        <v>115</v>
      </c>
      <c r="P74" s="121" t="s">
        <v>725</v>
      </c>
      <c r="Q74" s="75" t="s">
        <v>27</v>
      </c>
      <c r="R74" s="5" t="s">
        <v>735</v>
      </c>
      <c r="S74" s="68" t="s">
        <v>100</v>
      </c>
      <c r="T74" s="5"/>
      <c r="U74" s="5"/>
    </row>
    <row r="75" spans="1:21" x14ac:dyDescent="0.3">
      <c r="A75" s="105">
        <v>69</v>
      </c>
      <c r="B75" s="104" t="s">
        <v>821</v>
      </c>
      <c r="C75" s="74">
        <v>2</v>
      </c>
      <c r="D75" s="103">
        <v>8</v>
      </c>
      <c r="E75" s="106"/>
      <c r="F75" s="74">
        <v>1</v>
      </c>
      <c r="G75" s="45" t="s">
        <v>727</v>
      </c>
      <c r="H75" s="75">
        <v>1957</v>
      </c>
      <c r="I75" s="74">
        <v>399</v>
      </c>
      <c r="J75" s="74">
        <v>357.5</v>
      </c>
      <c r="K75" s="74">
        <v>913</v>
      </c>
      <c r="L75" s="45">
        <v>328</v>
      </c>
      <c r="M75" s="72">
        <v>252</v>
      </c>
      <c r="N75" s="72">
        <v>120</v>
      </c>
      <c r="O75" s="72">
        <v>28</v>
      </c>
      <c r="P75" s="121" t="s">
        <v>725</v>
      </c>
      <c r="Q75" s="75" t="s">
        <v>27</v>
      </c>
      <c r="R75" s="5" t="s">
        <v>594</v>
      </c>
      <c r="S75" s="68" t="s">
        <v>100</v>
      </c>
      <c r="T75" s="5"/>
      <c r="U75" s="5"/>
    </row>
    <row r="76" spans="1:21" x14ac:dyDescent="0.3">
      <c r="A76" s="105">
        <v>70</v>
      </c>
      <c r="B76" s="104" t="s">
        <v>820</v>
      </c>
      <c r="C76" s="74">
        <v>5</v>
      </c>
      <c r="D76" s="103">
        <v>60</v>
      </c>
      <c r="E76" s="106"/>
      <c r="F76" s="74">
        <v>4</v>
      </c>
      <c r="G76" s="45" t="s">
        <v>727</v>
      </c>
      <c r="H76" s="75">
        <v>1977</v>
      </c>
      <c r="I76" s="74">
        <v>4381</v>
      </c>
      <c r="J76" s="74">
        <v>2737.49</v>
      </c>
      <c r="K76" s="74">
        <v>2079</v>
      </c>
      <c r="L76" s="45">
        <v>722</v>
      </c>
      <c r="M76" s="72" t="s">
        <v>736</v>
      </c>
      <c r="N76" s="72">
        <v>589</v>
      </c>
      <c r="O76" s="72">
        <v>310</v>
      </c>
      <c r="P76" s="121" t="s">
        <v>725</v>
      </c>
      <c r="Q76" s="1" t="s">
        <v>742</v>
      </c>
      <c r="R76" s="5" t="s">
        <v>735</v>
      </c>
      <c r="S76" s="68" t="s">
        <v>741</v>
      </c>
      <c r="T76" s="5"/>
      <c r="U76" s="5"/>
    </row>
    <row r="77" spans="1:21" x14ac:dyDescent="0.3">
      <c r="A77" s="105">
        <v>71</v>
      </c>
      <c r="B77" s="104" t="s">
        <v>819</v>
      </c>
      <c r="C77" s="74">
        <v>2</v>
      </c>
      <c r="D77" s="103">
        <v>11</v>
      </c>
      <c r="E77" s="106"/>
      <c r="F77" s="74">
        <v>1</v>
      </c>
      <c r="G77" s="45" t="s">
        <v>727</v>
      </c>
      <c r="H77" s="75">
        <v>1957</v>
      </c>
      <c r="I77" s="74">
        <v>338</v>
      </c>
      <c r="J77" s="74">
        <v>318.2</v>
      </c>
      <c r="K77" s="74">
        <v>602</v>
      </c>
      <c r="L77" s="45">
        <v>330</v>
      </c>
      <c r="M77" s="72">
        <v>242</v>
      </c>
      <c r="N77" s="128">
        <v>247.3</v>
      </c>
      <c r="O77" s="72">
        <v>24</v>
      </c>
      <c r="P77" s="121" t="s">
        <v>725</v>
      </c>
      <c r="Q77" s="75" t="s">
        <v>27</v>
      </c>
      <c r="R77" s="5" t="s">
        <v>594</v>
      </c>
      <c r="S77" s="68" t="s">
        <v>100</v>
      </c>
      <c r="T77" s="5"/>
      <c r="U77" s="5"/>
    </row>
    <row r="78" spans="1:21" x14ac:dyDescent="0.3">
      <c r="A78" s="105">
        <v>72</v>
      </c>
      <c r="B78" s="104" t="s">
        <v>818</v>
      </c>
      <c r="C78" s="74">
        <v>5</v>
      </c>
      <c r="D78" s="103">
        <v>60</v>
      </c>
      <c r="E78" s="106"/>
      <c r="F78" s="74">
        <v>4</v>
      </c>
      <c r="G78" s="45" t="s">
        <v>727</v>
      </c>
      <c r="H78" s="75">
        <v>1977</v>
      </c>
      <c r="I78" s="74">
        <v>3033</v>
      </c>
      <c r="J78" s="74">
        <v>2741.27</v>
      </c>
      <c r="K78" s="74">
        <v>2253</v>
      </c>
      <c r="L78" s="45">
        <v>719</v>
      </c>
      <c r="M78" s="72" t="s">
        <v>736</v>
      </c>
      <c r="N78" s="72">
        <v>576</v>
      </c>
      <c r="O78" s="72">
        <v>228</v>
      </c>
      <c r="P78" s="121" t="s">
        <v>725</v>
      </c>
      <c r="Q78" s="1" t="s">
        <v>742</v>
      </c>
      <c r="R78" s="5" t="s">
        <v>735</v>
      </c>
      <c r="S78" s="68" t="s">
        <v>741</v>
      </c>
      <c r="T78" s="5" t="s">
        <v>135</v>
      </c>
      <c r="U78" s="1" t="s">
        <v>801</v>
      </c>
    </row>
    <row r="79" spans="1:21" x14ac:dyDescent="0.3">
      <c r="A79" s="105">
        <v>73</v>
      </c>
      <c r="B79" s="104" t="s">
        <v>817</v>
      </c>
      <c r="C79" s="74">
        <v>2</v>
      </c>
      <c r="D79" s="103">
        <v>8</v>
      </c>
      <c r="E79" s="106"/>
      <c r="F79" s="74">
        <v>1</v>
      </c>
      <c r="G79" s="45" t="s">
        <v>727</v>
      </c>
      <c r="H79" s="75">
        <v>1961</v>
      </c>
      <c r="I79" s="74">
        <v>297</v>
      </c>
      <c r="J79" s="74">
        <v>264.8</v>
      </c>
      <c r="K79" s="74">
        <v>616</v>
      </c>
      <c r="L79" s="45">
        <v>241</v>
      </c>
      <c r="M79" s="72">
        <v>193</v>
      </c>
      <c r="N79" s="72">
        <v>0</v>
      </c>
      <c r="O79" s="72">
        <v>15</v>
      </c>
      <c r="P79" s="121" t="s">
        <v>725</v>
      </c>
      <c r="Q79" s="75" t="s">
        <v>27</v>
      </c>
      <c r="R79" s="5" t="s">
        <v>594</v>
      </c>
      <c r="S79" s="68" t="s">
        <v>100</v>
      </c>
      <c r="T79" s="5"/>
      <c r="U79" s="5"/>
    </row>
    <row r="80" spans="1:21" x14ac:dyDescent="0.3">
      <c r="A80" s="105">
        <v>74</v>
      </c>
      <c r="B80" s="104" t="s">
        <v>816</v>
      </c>
      <c r="C80" s="74">
        <v>5</v>
      </c>
      <c r="D80" s="103">
        <v>61</v>
      </c>
      <c r="E80" s="106"/>
      <c r="F80" s="74">
        <v>4</v>
      </c>
      <c r="G80" s="45" t="s">
        <v>727</v>
      </c>
      <c r="H80" s="75">
        <v>1977</v>
      </c>
      <c r="I80" s="74">
        <v>4795</v>
      </c>
      <c r="J80" s="74">
        <v>2759.1</v>
      </c>
      <c r="K80" s="74">
        <v>3365</v>
      </c>
      <c r="L80" s="45">
        <v>724</v>
      </c>
      <c r="M80" s="72" t="s">
        <v>736</v>
      </c>
      <c r="N80" s="72">
        <v>590.4</v>
      </c>
      <c r="O80" s="72">
        <v>272</v>
      </c>
      <c r="P80" s="121" t="s">
        <v>725</v>
      </c>
      <c r="Q80" s="1" t="s">
        <v>742</v>
      </c>
      <c r="R80" s="5" t="s">
        <v>735</v>
      </c>
      <c r="S80" s="68" t="s">
        <v>741</v>
      </c>
      <c r="T80" s="5"/>
      <c r="U80" s="5"/>
    </row>
    <row r="81" spans="1:21" x14ac:dyDescent="0.3">
      <c r="A81" s="105">
        <v>75</v>
      </c>
      <c r="B81" s="104" t="s">
        <v>815</v>
      </c>
      <c r="C81" s="74">
        <v>2</v>
      </c>
      <c r="D81" s="103">
        <v>8</v>
      </c>
      <c r="E81" s="106"/>
      <c r="F81" s="74">
        <v>1</v>
      </c>
      <c r="G81" s="45" t="s">
        <v>727</v>
      </c>
      <c r="H81" s="75">
        <v>1961</v>
      </c>
      <c r="I81" s="74">
        <v>295</v>
      </c>
      <c r="J81" s="74">
        <v>294.8</v>
      </c>
      <c r="K81" s="74">
        <v>755</v>
      </c>
      <c r="L81" s="45">
        <v>238</v>
      </c>
      <c r="M81" s="72">
        <v>190</v>
      </c>
      <c r="N81" s="72">
        <v>0</v>
      </c>
      <c r="O81" s="72">
        <v>17</v>
      </c>
      <c r="P81" s="121" t="s">
        <v>725</v>
      </c>
      <c r="Q81" s="75" t="s">
        <v>27</v>
      </c>
      <c r="R81" s="5" t="s">
        <v>594</v>
      </c>
      <c r="S81" s="68" t="s">
        <v>100</v>
      </c>
      <c r="T81" s="5"/>
      <c r="U81" s="5"/>
    </row>
    <row r="82" spans="1:21" x14ac:dyDescent="0.3">
      <c r="A82" s="105">
        <v>76</v>
      </c>
      <c r="B82" s="104" t="s">
        <v>814</v>
      </c>
      <c r="C82" s="74">
        <v>5</v>
      </c>
      <c r="D82" s="103">
        <v>60</v>
      </c>
      <c r="E82" s="106"/>
      <c r="F82" s="74">
        <v>4</v>
      </c>
      <c r="G82" s="45" t="s">
        <v>727</v>
      </c>
      <c r="H82" s="75">
        <v>1977</v>
      </c>
      <c r="I82" s="74">
        <v>3300</v>
      </c>
      <c r="J82" s="74">
        <v>2760.47</v>
      </c>
      <c r="K82" s="74">
        <v>3911</v>
      </c>
      <c r="L82" s="45">
        <v>726</v>
      </c>
      <c r="M82" s="72" t="s">
        <v>736</v>
      </c>
      <c r="N82" s="72">
        <v>581.6</v>
      </c>
      <c r="O82" s="72">
        <v>273</v>
      </c>
      <c r="P82" s="121" t="s">
        <v>725</v>
      </c>
      <c r="Q82" s="1" t="s">
        <v>742</v>
      </c>
      <c r="R82" s="5" t="s">
        <v>735</v>
      </c>
      <c r="S82" s="68" t="s">
        <v>741</v>
      </c>
      <c r="T82" s="5" t="s">
        <v>135</v>
      </c>
      <c r="U82" s="1" t="s">
        <v>813</v>
      </c>
    </row>
    <row r="83" spans="1:21" x14ac:dyDescent="0.3">
      <c r="A83" s="105">
        <v>77</v>
      </c>
      <c r="B83" s="104" t="s">
        <v>812</v>
      </c>
      <c r="C83" s="74">
        <v>2</v>
      </c>
      <c r="D83" s="103">
        <v>20</v>
      </c>
      <c r="E83" s="106"/>
      <c r="F83" s="74">
        <v>2</v>
      </c>
      <c r="G83" s="45" t="s">
        <v>727</v>
      </c>
      <c r="H83" s="75">
        <v>1961</v>
      </c>
      <c r="I83" s="74">
        <v>657</v>
      </c>
      <c r="J83" s="74">
        <v>642.4</v>
      </c>
      <c r="K83" s="74">
        <v>1362</v>
      </c>
      <c r="L83" s="45">
        <v>527</v>
      </c>
      <c r="M83" s="72">
        <v>462</v>
      </c>
      <c r="N83" s="72">
        <v>0</v>
      </c>
      <c r="O83" s="72">
        <v>27</v>
      </c>
      <c r="P83" s="121" t="s">
        <v>725</v>
      </c>
      <c r="Q83" s="75" t="s">
        <v>27</v>
      </c>
      <c r="R83" s="5" t="s">
        <v>594</v>
      </c>
      <c r="S83" s="68" t="s">
        <v>100</v>
      </c>
      <c r="T83" s="5"/>
      <c r="U83" s="5"/>
    </row>
    <row r="84" spans="1:21" x14ac:dyDescent="0.3">
      <c r="A84" s="105">
        <v>78</v>
      </c>
      <c r="B84" s="104" t="s">
        <v>811</v>
      </c>
      <c r="C84" s="74">
        <v>5</v>
      </c>
      <c r="D84" s="103">
        <v>59</v>
      </c>
      <c r="E84" s="106">
        <v>1</v>
      </c>
      <c r="F84" s="74">
        <v>4</v>
      </c>
      <c r="G84" s="45" t="s">
        <v>727</v>
      </c>
      <c r="H84" s="75">
        <v>1977</v>
      </c>
      <c r="I84" s="74">
        <v>3508</v>
      </c>
      <c r="J84" s="74">
        <v>2713.78</v>
      </c>
      <c r="K84" s="74">
        <v>3086</v>
      </c>
      <c r="L84" s="45">
        <v>723</v>
      </c>
      <c r="M84" s="72" t="s">
        <v>736</v>
      </c>
      <c r="N84" s="72">
        <v>580</v>
      </c>
      <c r="O84" s="72">
        <v>274</v>
      </c>
      <c r="P84" s="121" t="s">
        <v>725</v>
      </c>
      <c r="Q84" s="1" t="s">
        <v>742</v>
      </c>
      <c r="R84" s="5" t="s">
        <v>735</v>
      </c>
      <c r="S84" s="68" t="s">
        <v>741</v>
      </c>
      <c r="T84" s="5"/>
      <c r="U84" s="5"/>
    </row>
    <row r="85" spans="1:21" x14ac:dyDescent="0.3">
      <c r="A85" s="105">
        <v>79</v>
      </c>
      <c r="B85" s="104" t="s">
        <v>810</v>
      </c>
      <c r="C85" s="74">
        <v>5</v>
      </c>
      <c r="D85" s="103">
        <v>120</v>
      </c>
      <c r="E85" s="106"/>
      <c r="F85" s="74">
        <v>8</v>
      </c>
      <c r="G85" s="45" t="s">
        <v>727</v>
      </c>
      <c r="H85" s="75">
        <v>1978</v>
      </c>
      <c r="I85" s="74">
        <v>7143</v>
      </c>
      <c r="J85" s="74">
        <v>5795.73</v>
      </c>
      <c r="K85" s="74">
        <v>4738</v>
      </c>
      <c r="L85" s="45">
        <v>1520</v>
      </c>
      <c r="M85" s="72" t="s">
        <v>736</v>
      </c>
      <c r="N85" s="72">
        <v>1172.5</v>
      </c>
      <c r="O85" s="72">
        <v>560</v>
      </c>
      <c r="P85" s="121" t="s">
        <v>725</v>
      </c>
      <c r="Q85" s="1" t="s">
        <v>742</v>
      </c>
      <c r="R85" s="5" t="s">
        <v>735</v>
      </c>
      <c r="S85" s="68" t="s">
        <v>741</v>
      </c>
      <c r="T85" s="5"/>
      <c r="U85" s="5"/>
    </row>
    <row r="86" spans="1:21" x14ac:dyDescent="0.3">
      <c r="A86" s="105">
        <v>80</v>
      </c>
      <c r="B86" s="104" t="s">
        <v>809</v>
      </c>
      <c r="C86" s="74">
        <v>5</v>
      </c>
      <c r="D86" s="103">
        <v>60</v>
      </c>
      <c r="E86" s="106"/>
      <c r="F86" s="74">
        <v>4</v>
      </c>
      <c r="G86" s="45" t="s">
        <v>727</v>
      </c>
      <c r="H86" s="75">
        <v>1977</v>
      </c>
      <c r="I86" s="74">
        <v>3608</v>
      </c>
      <c r="J86" s="74">
        <v>2743.38</v>
      </c>
      <c r="K86" s="74">
        <v>3025</v>
      </c>
      <c r="L86" s="45">
        <v>724</v>
      </c>
      <c r="M86" s="72" t="s">
        <v>736</v>
      </c>
      <c r="N86" s="72">
        <v>593.9</v>
      </c>
      <c r="O86" s="72">
        <v>263</v>
      </c>
      <c r="P86" s="121" t="s">
        <v>725</v>
      </c>
      <c r="Q86" s="1" t="s">
        <v>742</v>
      </c>
      <c r="R86" s="5" t="s">
        <v>735</v>
      </c>
      <c r="S86" s="68" t="s">
        <v>741</v>
      </c>
      <c r="T86" s="5"/>
      <c r="U86" s="5"/>
    </row>
    <row r="87" spans="1:21" x14ac:dyDescent="0.3">
      <c r="A87" s="105">
        <v>81</v>
      </c>
      <c r="B87" s="104" t="s">
        <v>808</v>
      </c>
      <c r="C87" s="74">
        <v>5</v>
      </c>
      <c r="D87" s="103">
        <v>91</v>
      </c>
      <c r="E87" s="106"/>
      <c r="F87" s="74">
        <v>6</v>
      </c>
      <c r="G87" s="45" t="s">
        <v>727</v>
      </c>
      <c r="H87" s="75">
        <v>1979</v>
      </c>
      <c r="I87" s="74">
        <v>5721</v>
      </c>
      <c r="J87" s="74">
        <v>4443.29</v>
      </c>
      <c r="K87" s="74">
        <v>3683</v>
      </c>
      <c r="L87" s="45">
        <v>1162</v>
      </c>
      <c r="M87" s="72" t="s">
        <v>736</v>
      </c>
      <c r="N87" s="72">
        <v>956</v>
      </c>
      <c r="O87" s="72">
        <v>416</v>
      </c>
      <c r="P87" s="121" t="s">
        <v>725</v>
      </c>
      <c r="Q87" s="1" t="s">
        <v>742</v>
      </c>
      <c r="R87" s="5" t="s">
        <v>735</v>
      </c>
      <c r="S87" s="68" t="s">
        <v>741</v>
      </c>
      <c r="T87" s="5"/>
      <c r="U87" s="5"/>
    </row>
    <row r="88" spans="1:21" x14ac:dyDescent="0.3">
      <c r="A88" s="105">
        <v>82</v>
      </c>
      <c r="B88" s="104" t="s">
        <v>807</v>
      </c>
      <c r="C88" s="74">
        <v>5</v>
      </c>
      <c r="D88" s="103">
        <v>90</v>
      </c>
      <c r="E88" s="106"/>
      <c r="F88" s="74">
        <v>6</v>
      </c>
      <c r="G88" s="45" t="s">
        <v>727</v>
      </c>
      <c r="H88" s="75">
        <v>1979</v>
      </c>
      <c r="I88" s="74">
        <v>5707</v>
      </c>
      <c r="J88" s="74">
        <v>4420.8900000000003</v>
      </c>
      <c r="K88" s="74">
        <v>3836</v>
      </c>
      <c r="L88" s="45">
        <v>1163</v>
      </c>
      <c r="M88" s="72" t="s">
        <v>736</v>
      </c>
      <c r="N88" s="72">
        <v>956.3</v>
      </c>
      <c r="O88" s="72">
        <v>398</v>
      </c>
      <c r="P88" s="121" t="s">
        <v>725</v>
      </c>
      <c r="Q88" s="1" t="s">
        <v>742</v>
      </c>
      <c r="R88" s="5" t="s">
        <v>735</v>
      </c>
      <c r="S88" s="68" t="s">
        <v>741</v>
      </c>
      <c r="T88" s="5"/>
      <c r="U88" s="5"/>
    </row>
    <row r="89" spans="1:21" x14ac:dyDescent="0.3">
      <c r="A89" s="105">
        <v>83</v>
      </c>
      <c r="B89" s="25" t="s">
        <v>806</v>
      </c>
      <c r="C89" s="45">
        <v>10</v>
      </c>
      <c r="D89" s="73">
        <v>79</v>
      </c>
      <c r="E89" s="106"/>
      <c r="F89" s="45">
        <v>2</v>
      </c>
      <c r="G89" s="45">
        <v>2</v>
      </c>
      <c r="H89" s="75">
        <v>2000</v>
      </c>
      <c r="I89" s="45">
        <v>5539</v>
      </c>
      <c r="J89" s="74">
        <v>4432.46</v>
      </c>
      <c r="K89" s="74">
        <v>2789</v>
      </c>
      <c r="L89" s="45">
        <v>574</v>
      </c>
      <c r="M89" s="72" t="s">
        <v>736</v>
      </c>
      <c r="N89" s="72">
        <v>487</v>
      </c>
      <c r="O89" s="72">
        <v>424</v>
      </c>
      <c r="P89" s="121" t="s">
        <v>725</v>
      </c>
      <c r="Q89" s="1" t="s">
        <v>742</v>
      </c>
      <c r="R89" s="5" t="s">
        <v>735</v>
      </c>
      <c r="S89" s="68" t="s">
        <v>741</v>
      </c>
      <c r="T89" s="5"/>
      <c r="U89" s="5"/>
    </row>
    <row r="90" spans="1:21" x14ac:dyDescent="0.3">
      <c r="A90" s="105">
        <v>84</v>
      </c>
      <c r="B90" s="104" t="s">
        <v>805</v>
      </c>
      <c r="C90" s="129">
        <v>5</v>
      </c>
      <c r="D90" s="103">
        <v>60</v>
      </c>
      <c r="E90" s="106"/>
      <c r="F90" s="74">
        <v>4</v>
      </c>
      <c r="G90" s="45" t="s">
        <v>727</v>
      </c>
      <c r="H90" s="75">
        <v>1977</v>
      </c>
      <c r="I90" s="74">
        <v>3603</v>
      </c>
      <c r="J90" s="74">
        <v>2748.78</v>
      </c>
      <c r="K90" s="74">
        <v>3273</v>
      </c>
      <c r="L90" s="45">
        <v>723</v>
      </c>
      <c r="M90" s="72" t="s">
        <v>736</v>
      </c>
      <c r="N90" s="72">
        <v>588.20000000000005</v>
      </c>
      <c r="O90" s="72">
        <v>271</v>
      </c>
      <c r="P90" s="121" t="s">
        <v>725</v>
      </c>
      <c r="Q90" s="1" t="s">
        <v>742</v>
      </c>
      <c r="R90" s="5" t="s">
        <v>735</v>
      </c>
      <c r="S90" s="68" t="s">
        <v>741</v>
      </c>
      <c r="T90" s="5"/>
      <c r="U90" s="5"/>
    </row>
    <row r="91" spans="1:21" x14ac:dyDescent="0.3">
      <c r="A91" s="105">
        <v>85</v>
      </c>
      <c r="B91" s="104" t="s">
        <v>804</v>
      </c>
      <c r="C91" s="74">
        <v>2</v>
      </c>
      <c r="D91" s="103">
        <v>16</v>
      </c>
      <c r="E91" s="106"/>
      <c r="F91" s="74">
        <v>2</v>
      </c>
      <c r="G91" s="45" t="s">
        <v>727</v>
      </c>
      <c r="H91" s="75">
        <v>1962</v>
      </c>
      <c r="I91" s="74">
        <v>630</v>
      </c>
      <c r="J91" s="74">
        <v>622.12</v>
      </c>
      <c r="K91" s="74">
        <v>905</v>
      </c>
      <c r="L91" s="45">
        <v>527</v>
      </c>
      <c r="M91" s="72">
        <v>431</v>
      </c>
      <c r="N91" s="72">
        <v>0</v>
      </c>
      <c r="O91" s="72">
        <v>37</v>
      </c>
      <c r="P91" s="121" t="s">
        <v>725</v>
      </c>
      <c r="Q91" s="75" t="s">
        <v>27</v>
      </c>
      <c r="R91" s="5" t="s">
        <v>724</v>
      </c>
      <c r="S91" s="68" t="s">
        <v>100</v>
      </c>
      <c r="T91" s="5"/>
      <c r="U91" s="5"/>
    </row>
    <row r="92" spans="1:21" x14ac:dyDescent="0.3">
      <c r="A92" s="105">
        <v>86</v>
      </c>
      <c r="B92" s="104" t="s">
        <v>803</v>
      </c>
      <c r="C92" s="74">
        <v>5</v>
      </c>
      <c r="D92" s="103">
        <v>60</v>
      </c>
      <c r="E92" s="106"/>
      <c r="F92" s="74">
        <v>4</v>
      </c>
      <c r="G92" s="45" t="s">
        <v>727</v>
      </c>
      <c r="H92" s="75">
        <v>1977</v>
      </c>
      <c r="I92" s="74">
        <v>3606</v>
      </c>
      <c r="J92" s="74">
        <v>2743.7</v>
      </c>
      <c r="K92" s="74">
        <v>4605</v>
      </c>
      <c r="L92" s="45">
        <v>722</v>
      </c>
      <c r="M92" s="72" t="s">
        <v>736</v>
      </c>
      <c r="N92" s="72">
        <v>591</v>
      </c>
      <c r="O92" s="72">
        <v>271</v>
      </c>
      <c r="P92" s="121" t="s">
        <v>725</v>
      </c>
      <c r="Q92" s="1" t="s">
        <v>742</v>
      </c>
      <c r="R92" s="5" t="s">
        <v>735</v>
      </c>
      <c r="S92" s="68" t="s">
        <v>741</v>
      </c>
      <c r="T92" s="5"/>
      <c r="U92" s="5"/>
    </row>
    <row r="93" spans="1:21" x14ac:dyDescent="0.3">
      <c r="A93" s="105">
        <v>87</v>
      </c>
      <c r="B93" s="25" t="s">
        <v>802</v>
      </c>
      <c r="C93" s="45">
        <v>5</v>
      </c>
      <c r="D93" s="73">
        <v>120</v>
      </c>
      <c r="E93" s="106"/>
      <c r="F93" s="45">
        <v>8</v>
      </c>
      <c r="G93" s="45" t="s">
        <v>727</v>
      </c>
      <c r="H93" s="75">
        <v>1978</v>
      </c>
      <c r="I93" s="45">
        <v>7625</v>
      </c>
      <c r="J93" s="74">
        <v>5782.52</v>
      </c>
      <c r="K93" s="74">
        <v>7412</v>
      </c>
      <c r="L93" s="45">
        <v>1521</v>
      </c>
      <c r="M93" s="72" t="s">
        <v>736</v>
      </c>
      <c r="N93" s="128">
        <v>1289</v>
      </c>
      <c r="O93" s="72">
        <v>766</v>
      </c>
      <c r="P93" s="121" t="s">
        <v>725</v>
      </c>
      <c r="Q93" s="1" t="s">
        <v>742</v>
      </c>
      <c r="R93" s="5" t="s">
        <v>735</v>
      </c>
      <c r="S93" s="68" t="s">
        <v>741</v>
      </c>
      <c r="T93" s="5" t="s">
        <v>135</v>
      </c>
      <c r="U93" s="1" t="s">
        <v>801</v>
      </c>
    </row>
    <row r="94" spans="1:21" x14ac:dyDescent="0.3">
      <c r="A94" s="105">
        <v>88</v>
      </c>
      <c r="B94" s="25" t="s">
        <v>800</v>
      </c>
      <c r="C94" s="45">
        <v>5</v>
      </c>
      <c r="D94" s="45">
        <v>119</v>
      </c>
      <c r="E94" s="106"/>
      <c r="F94" s="45">
        <v>8</v>
      </c>
      <c r="G94" s="45" t="s">
        <v>727</v>
      </c>
      <c r="H94" s="100">
        <v>1978</v>
      </c>
      <c r="I94" s="45">
        <v>7681</v>
      </c>
      <c r="J94" s="74">
        <v>5837.25</v>
      </c>
      <c r="K94" s="74">
        <v>7733</v>
      </c>
      <c r="L94" s="45">
        <v>1520</v>
      </c>
      <c r="M94" s="72" t="s">
        <v>736</v>
      </c>
      <c r="N94" s="72">
        <v>1289</v>
      </c>
      <c r="O94" s="72">
        <v>780</v>
      </c>
      <c r="P94" s="121" t="s">
        <v>725</v>
      </c>
      <c r="Q94" s="1" t="s">
        <v>742</v>
      </c>
      <c r="R94" s="5" t="s">
        <v>735</v>
      </c>
      <c r="S94" s="68" t="s">
        <v>741</v>
      </c>
      <c r="T94" s="5"/>
      <c r="U94" s="5"/>
    </row>
    <row r="95" spans="1:21" x14ac:dyDescent="0.3">
      <c r="A95" s="105">
        <v>89</v>
      </c>
      <c r="B95" s="25" t="s">
        <v>799</v>
      </c>
      <c r="C95" s="45">
        <v>9</v>
      </c>
      <c r="D95" s="73">
        <v>171</v>
      </c>
      <c r="E95" s="106">
        <v>3</v>
      </c>
      <c r="F95" s="45">
        <v>1</v>
      </c>
      <c r="G95" s="45">
        <v>2</v>
      </c>
      <c r="H95" s="75">
        <v>1981</v>
      </c>
      <c r="I95" s="45">
        <v>7988</v>
      </c>
      <c r="J95" s="74">
        <v>5215.97</v>
      </c>
      <c r="K95" s="74">
        <v>3374</v>
      </c>
      <c r="L95" s="45">
        <v>1340</v>
      </c>
      <c r="M95" s="72" t="s">
        <v>736</v>
      </c>
      <c r="N95" s="72">
        <v>536</v>
      </c>
      <c r="O95" s="72">
        <v>720</v>
      </c>
      <c r="P95" s="121" t="s">
        <v>725</v>
      </c>
      <c r="Q95" s="1" t="s">
        <v>742</v>
      </c>
      <c r="R95" s="5" t="s">
        <v>735</v>
      </c>
      <c r="S95" s="68" t="s">
        <v>100</v>
      </c>
      <c r="T95" s="5" t="s">
        <v>135</v>
      </c>
      <c r="U95" s="5" t="s">
        <v>136</v>
      </c>
    </row>
    <row r="96" spans="1:21" x14ac:dyDescent="0.3">
      <c r="A96" s="105">
        <v>90</v>
      </c>
      <c r="B96" s="25" t="s">
        <v>798</v>
      </c>
      <c r="C96" s="73">
        <v>5</v>
      </c>
      <c r="D96" s="73">
        <v>149</v>
      </c>
      <c r="E96" s="106"/>
      <c r="F96" s="73">
        <v>5</v>
      </c>
      <c r="G96" s="45" t="s">
        <v>727</v>
      </c>
      <c r="H96" s="75">
        <v>1978</v>
      </c>
      <c r="I96" s="73">
        <v>6540</v>
      </c>
      <c r="J96" s="103">
        <v>4685.6499999999996</v>
      </c>
      <c r="K96" s="74">
        <v>6421</v>
      </c>
      <c r="L96" s="45">
        <v>1430</v>
      </c>
      <c r="M96" s="72" t="s">
        <v>736</v>
      </c>
      <c r="N96" s="72">
        <v>1435</v>
      </c>
      <c r="O96" s="72">
        <v>382</v>
      </c>
      <c r="P96" s="121" t="s">
        <v>725</v>
      </c>
      <c r="Q96" s="1" t="s">
        <v>100</v>
      </c>
      <c r="R96" s="5" t="s">
        <v>735</v>
      </c>
      <c r="S96" s="68" t="s">
        <v>100</v>
      </c>
      <c r="T96" s="5" t="s">
        <v>135</v>
      </c>
      <c r="U96" s="5" t="s">
        <v>151</v>
      </c>
    </row>
    <row r="97" spans="1:21" x14ac:dyDescent="0.3">
      <c r="A97" s="105">
        <v>91</v>
      </c>
      <c r="B97" s="25" t="s">
        <v>797</v>
      </c>
      <c r="C97" s="45">
        <v>5</v>
      </c>
      <c r="D97" s="73">
        <v>60</v>
      </c>
      <c r="E97" s="106"/>
      <c r="F97" s="73">
        <v>4</v>
      </c>
      <c r="G97" s="45" t="s">
        <v>727</v>
      </c>
      <c r="H97" s="75">
        <v>1978</v>
      </c>
      <c r="I97" s="73">
        <v>3296</v>
      </c>
      <c r="J97" s="103">
        <v>2735.61</v>
      </c>
      <c r="K97" s="74">
        <v>2768</v>
      </c>
      <c r="L97" s="45">
        <v>722</v>
      </c>
      <c r="M97" s="72" t="s">
        <v>736</v>
      </c>
      <c r="N97" s="72">
        <v>561.29999999999995</v>
      </c>
      <c r="O97" s="72">
        <v>266</v>
      </c>
      <c r="P97" s="121" t="s">
        <v>725</v>
      </c>
      <c r="Q97" s="1" t="s">
        <v>742</v>
      </c>
      <c r="R97" s="5" t="s">
        <v>735</v>
      </c>
      <c r="S97" s="68" t="s">
        <v>741</v>
      </c>
      <c r="T97" s="5"/>
      <c r="U97" s="5"/>
    </row>
    <row r="98" spans="1:21" x14ac:dyDescent="0.3">
      <c r="A98" s="105">
        <v>92</v>
      </c>
      <c r="B98" s="25" t="s">
        <v>796</v>
      </c>
      <c r="C98" s="73">
        <v>5</v>
      </c>
      <c r="D98" s="73">
        <v>60</v>
      </c>
      <c r="E98" s="106"/>
      <c r="F98" s="73">
        <v>4</v>
      </c>
      <c r="G98" s="45" t="s">
        <v>727</v>
      </c>
      <c r="H98" s="75">
        <v>1980</v>
      </c>
      <c r="I98" s="73">
        <v>3582</v>
      </c>
      <c r="J98" s="103">
        <v>2728.36</v>
      </c>
      <c r="K98" s="74">
        <v>1967</v>
      </c>
      <c r="L98" s="45">
        <v>726</v>
      </c>
      <c r="M98" s="72" t="s">
        <v>736</v>
      </c>
      <c r="N98" s="72">
        <v>586.5</v>
      </c>
      <c r="O98" s="72">
        <v>288</v>
      </c>
      <c r="P98" s="121" t="s">
        <v>725</v>
      </c>
      <c r="Q98" s="1" t="s">
        <v>742</v>
      </c>
      <c r="R98" s="5" t="s">
        <v>735</v>
      </c>
      <c r="S98" s="68" t="s">
        <v>741</v>
      </c>
      <c r="T98" s="5"/>
      <c r="U98" s="5"/>
    </row>
    <row r="99" spans="1:21" x14ac:dyDescent="0.3">
      <c r="A99" s="105">
        <v>93</v>
      </c>
      <c r="B99" s="25" t="s">
        <v>795</v>
      </c>
      <c r="C99" s="45">
        <v>5</v>
      </c>
      <c r="D99" s="45">
        <v>75</v>
      </c>
      <c r="E99" s="106"/>
      <c r="F99" s="45">
        <v>5</v>
      </c>
      <c r="G99" s="45" t="s">
        <v>727</v>
      </c>
      <c r="H99" s="100">
        <v>1982</v>
      </c>
      <c r="I99" s="45">
        <v>4948</v>
      </c>
      <c r="J99" s="74">
        <v>3754.54</v>
      </c>
      <c r="K99" s="74">
        <v>3656</v>
      </c>
      <c r="L99" s="45">
        <v>999</v>
      </c>
      <c r="M99" s="72" t="s">
        <v>736</v>
      </c>
      <c r="N99" s="72">
        <v>775.1</v>
      </c>
      <c r="O99" s="72">
        <v>400</v>
      </c>
      <c r="P99" s="121" t="s">
        <v>725</v>
      </c>
      <c r="Q99" s="1" t="s">
        <v>742</v>
      </c>
      <c r="R99" s="5" t="s">
        <v>735</v>
      </c>
      <c r="S99" s="68" t="s">
        <v>741</v>
      </c>
      <c r="T99" s="5"/>
      <c r="U99" s="5"/>
    </row>
    <row r="100" spans="1:21" x14ac:dyDescent="0.3">
      <c r="A100" s="105">
        <v>94</v>
      </c>
      <c r="B100" s="104" t="s">
        <v>794</v>
      </c>
      <c r="C100" s="74">
        <v>2</v>
      </c>
      <c r="D100" s="103">
        <v>10</v>
      </c>
      <c r="E100" s="106"/>
      <c r="F100" s="74">
        <v>1</v>
      </c>
      <c r="G100" s="45" t="s">
        <v>727</v>
      </c>
      <c r="H100" s="75">
        <v>1957</v>
      </c>
      <c r="I100" s="74">
        <v>358</v>
      </c>
      <c r="J100" s="74">
        <v>325.5</v>
      </c>
      <c r="K100" s="74">
        <v>1122</v>
      </c>
      <c r="L100" s="45">
        <v>288</v>
      </c>
      <c r="M100" s="72">
        <v>236</v>
      </c>
      <c r="N100" s="72">
        <v>0</v>
      </c>
      <c r="O100" s="72">
        <v>14</v>
      </c>
      <c r="P100" s="121" t="s">
        <v>725</v>
      </c>
      <c r="Q100" s="75" t="s">
        <v>27</v>
      </c>
      <c r="R100" s="5" t="s">
        <v>594</v>
      </c>
      <c r="S100" s="68" t="s">
        <v>100</v>
      </c>
      <c r="T100" s="5"/>
      <c r="U100" s="5"/>
    </row>
    <row r="101" spans="1:21" x14ac:dyDescent="0.3">
      <c r="A101" s="105">
        <v>95</v>
      </c>
      <c r="B101" s="104" t="s">
        <v>793</v>
      </c>
      <c r="C101" s="74">
        <v>2</v>
      </c>
      <c r="D101" s="103">
        <v>8</v>
      </c>
      <c r="E101" s="106"/>
      <c r="F101" s="74">
        <v>1</v>
      </c>
      <c r="G101" s="45" t="s">
        <v>727</v>
      </c>
      <c r="H101" s="75">
        <v>1963</v>
      </c>
      <c r="I101" s="74">
        <v>321</v>
      </c>
      <c r="J101" s="74">
        <v>300.89999999999998</v>
      </c>
      <c r="K101" s="74">
        <v>1944</v>
      </c>
      <c r="L101" s="45">
        <v>258</v>
      </c>
      <c r="M101" s="72">
        <v>201</v>
      </c>
      <c r="N101" s="72">
        <v>0</v>
      </c>
      <c r="O101" s="72">
        <v>15</v>
      </c>
      <c r="P101" s="121" t="s">
        <v>725</v>
      </c>
      <c r="Q101" s="75" t="s">
        <v>100</v>
      </c>
      <c r="R101" s="5" t="s">
        <v>594</v>
      </c>
      <c r="S101" s="68" t="s">
        <v>100</v>
      </c>
      <c r="T101" s="5"/>
      <c r="U101" s="5"/>
    </row>
    <row r="102" spans="1:21" x14ac:dyDescent="0.3">
      <c r="A102" s="105">
        <v>96</v>
      </c>
      <c r="B102" s="104" t="s">
        <v>792</v>
      </c>
      <c r="C102" s="74">
        <v>2</v>
      </c>
      <c r="D102" s="103">
        <v>8</v>
      </c>
      <c r="E102" s="106"/>
      <c r="F102" s="74">
        <v>1</v>
      </c>
      <c r="G102" s="45" t="s">
        <v>727</v>
      </c>
      <c r="H102" s="75">
        <v>1963</v>
      </c>
      <c r="I102" s="74">
        <v>400</v>
      </c>
      <c r="J102" s="74">
        <v>366.78</v>
      </c>
      <c r="K102" s="74">
        <v>1023</v>
      </c>
      <c r="L102" s="45">
        <v>257</v>
      </c>
      <c r="M102" s="72">
        <v>257</v>
      </c>
      <c r="N102" s="72">
        <v>0</v>
      </c>
      <c r="O102" s="72">
        <v>15</v>
      </c>
      <c r="P102" s="121" t="s">
        <v>725</v>
      </c>
      <c r="Q102" s="75" t="s">
        <v>100</v>
      </c>
      <c r="R102" s="5" t="s">
        <v>594</v>
      </c>
      <c r="S102" s="68" t="s">
        <v>100</v>
      </c>
      <c r="T102" s="5"/>
      <c r="U102" s="5"/>
    </row>
    <row r="103" spans="1:21" x14ac:dyDescent="0.3">
      <c r="A103" s="105">
        <v>97</v>
      </c>
      <c r="B103" s="104" t="s">
        <v>791</v>
      </c>
      <c r="C103" s="74">
        <v>2</v>
      </c>
      <c r="D103" s="103">
        <v>8</v>
      </c>
      <c r="E103" s="106"/>
      <c r="F103" s="74">
        <v>1</v>
      </c>
      <c r="G103" s="45" t="s">
        <v>727</v>
      </c>
      <c r="H103" s="75">
        <v>1962</v>
      </c>
      <c r="I103" s="74">
        <v>317</v>
      </c>
      <c r="J103" s="74">
        <v>303.7</v>
      </c>
      <c r="K103" s="74">
        <v>1724</v>
      </c>
      <c r="L103" s="45">
        <v>256</v>
      </c>
      <c r="M103" s="72">
        <v>196</v>
      </c>
      <c r="N103" s="72">
        <v>0</v>
      </c>
      <c r="O103" s="72">
        <v>15</v>
      </c>
      <c r="P103" s="121" t="s">
        <v>725</v>
      </c>
      <c r="Q103" s="75" t="s">
        <v>100</v>
      </c>
      <c r="R103" s="5" t="s">
        <v>594</v>
      </c>
      <c r="S103" s="68" t="s">
        <v>100</v>
      </c>
      <c r="T103" s="5"/>
      <c r="U103" s="5"/>
    </row>
    <row r="104" spans="1:21" x14ac:dyDescent="0.3">
      <c r="A104" s="105">
        <v>98</v>
      </c>
      <c r="B104" s="104" t="s">
        <v>790</v>
      </c>
      <c r="C104" s="74">
        <v>2</v>
      </c>
      <c r="D104" s="103">
        <v>8</v>
      </c>
      <c r="E104" s="106"/>
      <c r="F104" s="74">
        <v>1</v>
      </c>
      <c r="G104" s="45" t="s">
        <v>727</v>
      </c>
      <c r="H104" s="75">
        <v>1964</v>
      </c>
      <c r="I104" s="74">
        <v>873</v>
      </c>
      <c r="J104" s="74">
        <v>381.3</v>
      </c>
      <c r="K104" s="74">
        <v>557</v>
      </c>
      <c r="L104" s="45">
        <v>273</v>
      </c>
      <c r="M104" s="72">
        <v>253</v>
      </c>
      <c r="N104" s="128">
        <v>253.4</v>
      </c>
      <c r="O104" s="72">
        <v>15</v>
      </c>
      <c r="P104" s="121" t="s">
        <v>725</v>
      </c>
      <c r="Q104" s="75" t="s">
        <v>100</v>
      </c>
      <c r="R104" s="5" t="s">
        <v>594</v>
      </c>
      <c r="S104" s="68" t="s">
        <v>100</v>
      </c>
      <c r="T104" s="5"/>
      <c r="U104" s="5"/>
    </row>
    <row r="105" spans="1:21" x14ac:dyDescent="0.3">
      <c r="A105" s="105">
        <v>99</v>
      </c>
      <c r="B105" s="104" t="s">
        <v>789</v>
      </c>
      <c r="C105" s="74">
        <v>2</v>
      </c>
      <c r="D105" s="103">
        <v>18</v>
      </c>
      <c r="E105" s="106"/>
      <c r="F105" s="74">
        <v>3</v>
      </c>
      <c r="G105" s="45" t="s">
        <v>727</v>
      </c>
      <c r="H105" s="75">
        <v>1972</v>
      </c>
      <c r="I105" s="74">
        <v>1348</v>
      </c>
      <c r="J105" s="74">
        <v>813.9</v>
      </c>
      <c r="K105" s="74">
        <v>830</v>
      </c>
      <c r="L105" s="45">
        <v>516</v>
      </c>
      <c r="M105" s="72" t="s">
        <v>736</v>
      </c>
      <c r="N105" s="128">
        <v>518.29999999999995</v>
      </c>
      <c r="O105" s="72">
        <v>48</v>
      </c>
      <c r="P105" s="121" t="s">
        <v>725</v>
      </c>
      <c r="Q105" s="1" t="s">
        <v>742</v>
      </c>
      <c r="R105" s="5" t="s">
        <v>735</v>
      </c>
      <c r="S105" s="68" t="s">
        <v>100</v>
      </c>
      <c r="T105" s="5"/>
      <c r="U105" s="5"/>
    </row>
    <row r="106" spans="1:21" x14ac:dyDescent="0.3">
      <c r="A106" s="105">
        <v>100</v>
      </c>
      <c r="B106" s="104" t="s">
        <v>788</v>
      </c>
      <c r="C106" s="74">
        <v>2</v>
      </c>
      <c r="D106" s="103">
        <v>16</v>
      </c>
      <c r="E106" s="106"/>
      <c r="F106" s="74">
        <v>3</v>
      </c>
      <c r="G106" s="45" t="s">
        <v>727</v>
      </c>
      <c r="H106" s="75">
        <v>1980</v>
      </c>
      <c r="I106" s="74">
        <v>1816</v>
      </c>
      <c r="J106" s="74">
        <v>901.06</v>
      </c>
      <c r="K106" s="74">
        <v>1256</v>
      </c>
      <c r="L106" s="45">
        <v>564</v>
      </c>
      <c r="M106" s="72" t="s">
        <v>736</v>
      </c>
      <c r="N106" s="128">
        <v>559.70000000000005</v>
      </c>
      <c r="O106" s="72">
        <v>48</v>
      </c>
      <c r="P106" s="121" t="s">
        <v>725</v>
      </c>
      <c r="Q106" s="1" t="s">
        <v>742</v>
      </c>
      <c r="R106" s="5" t="s">
        <v>735</v>
      </c>
      <c r="S106" s="68" t="s">
        <v>741</v>
      </c>
      <c r="T106" s="5"/>
      <c r="U106" s="5"/>
    </row>
    <row r="107" spans="1:21" x14ac:dyDescent="0.3">
      <c r="A107" s="105">
        <v>101</v>
      </c>
      <c r="B107" s="104" t="s">
        <v>787</v>
      </c>
      <c r="C107" s="74">
        <v>2</v>
      </c>
      <c r="D107" s="103">
        <v>16</v>
      </c>
      <c r="E107" s="106"/>
      <c r="F107" s="74">
        <v>2</v>
      </c>
      <c r="G107" s="45" t="s">
        <v>727</v>
      </c>
      <c r="H107" s="75">
        <v>1967</v>
      </c>
      <c r="I107" s="74">
        <v>717</v>
      </c>
      <c r="J107" s="74">
        <v>611.91999999999996</v>
      </c>
      <c r="K107" s="74">
        <v>968</v>
      </c>
      <c r="L107" s="45">
        <v>494</v>
      </c>
      <c r="M107" s="72">
        <v>426</v>
      </c>
      <c r="N107" s="72">
        <v>0</v>
      </c>
      <c r="O107" s="72">
        <v>42.6</v>
      </c>
      <c r="P107" s="121" t="s">
        <v>725</v>
      </c>
      <c r="Q107" s="75" t="s">
        <v>27</v>
      </c>
      <c r="R107" s="5" t="s">
        <v>724</v>
      </c>
      <c r="S107" s="68" t="s">
        <v>100</v>
      </c>
      <c r="T107" s="5"/>
      <c r="U107" s="5"/>
    </row>
    <row r="108" spans="1:21" x14ac:dyDescent="0.3">
      <c r="A108" s="105">
        <v>102</v>
      </c>
      <c r="B108" s="104" t="s">
        <v>786</v>
      </c>
      <c r="C108" s="74">
        <v>2</v>
      </c>
      <c r="D108" s="103">
        <v>16</v>
      </c>
      <c r="E108" s="106"/>
      <c r="F108" s="74">
        <v>2</v>
      </c>
      <c r="G108" s="45" t="s">
        <v>727</v>
      </c>
      <c r="H108" s="75">
        <v>1966</v>
      </c>
      <c r="I108" s="74">
        <v>762</v>
      </c>
      <c r="J108" s="74">
        <v>729.49</v>
      </c>
      <c r="K108" s="74">
        <v>473</v>
      </c>
      <c r="L108" s="45">
        <v>579</v>
      </c>
      <c r="M108" s="72">
        <v>494</v>
      </c>
      <c r="N108" s="72">
        <v>0</v>
      </c>
      <c r="O108" s="72">
        <v>91</v>
      </c>
      <c r="P108" s="121" t="s">
        <v>725</v>
      </c>
      <c r="Q108" s="75" t="s">
        <v>27</v>
      </c>
      <c r="R108" s="5" t="s">
        <v>594</v>
      </c>
      <c r="S108" s="68" t="s">
        <v>100</v>
      </c>
      <c r="T108" s="5"/>
      <c r="U108" s="5"/>
    </row>
    <row r="109" spans="1:21" x14ac:dyDescent="0.3">
      <c r="A109" s="105">
        <v>103</v>
      </c>
      <c r="B109" s="25" t="s">
        <v>785</v>
      </c>
      <c r="C109" s="45">
        <v>2</v>
      </c>
      <c r="D109" s="45">
        <v>33</v>
      </c>
      <c r="E109" s="72"/>
      <c r="F109" s="45">
        <v>1</v>
      </c>
      <c r="G109" s="45">
        <v>0</v>
      </c>
      <c r="H109" s="75">
        <v>1965</v>
      </c>
      <c r="I109" s="45">
        <v>892</v>
      </c>
      <c r="J109" s="74">
        <v>705.93</v>
      </c>
      <c r="K109" s="74">
        <v>921</v>
      </c>
      <c r="L109" s="45">
        <v>556</v>
      </c>
      <c r="M109" s="68" t="s">
        <v>736</v>
      </c>
      <c r="N109" s="72">
        <v>0</v>
      </c>
      <c r="O109" s="72">
        <v>40</v>
      </c>
      <c r="P109" s="121" t="s">
        <v>725</v>
      </c>
      <c r="Q109" s="1" t="s">
        <v>100</v>
      </c>
      <c r="R109" s="5" t="s">
        <v>735</v>
      </c>
      <c r="S109" s="68" t="s">
        <v>100</v>
      </c>
      <c r="T109" s="5"/>
      <c r="U109" s="5"/>
    </row>
    <row r="110" spans="1:21" x14ac:dyDescent="0.3">
      <c r="A110" s="105">
        <v>104</v>
      </c>
      <c r="B110" s="104" t="s">
        <v>784</v>
      </c>
      <c r="C110" s="74">
        <v>2</v>
      </c>
      <c r="D110" s="103">
        <v>16</v>
      </c>
      <c r="E110" s="106"/>
      <c r="F110" s="74">
        <v>2</v>
      </c>
      <c r="G110" s="45" t="s">
        <v>727</v>
      </c>
      <c r="H110" s="75">
        <v>1957</v>
      </c>
      <c r="I110" s="74">
        <v>682</v>
      </c>
      <c r="J110" s="74">
        <v>622.04999999999995</v>
      </c>
      <c r="K110" s="74">
        <v>437</v>
      </c>
      <c r="L110" s="45">
        <v>572</v>
      </c>
      <c r="M110" s="72">
        <v>433</v>
      </c>
      <c r="N110" s="72">
        <v>0</v>
      </c>
      <c r="O110" s="72">
        <v>42.6</v>
      </c>
      <c r="P110" s="121" t="s">
        <v>725</v>
      </c>
      <c r="Q110" s="75" t="s">
        <v>27</v>
      </c>
      <c r="R110" s="5" t="s">
        <v>594</v>
      </c>
      <c r="S110" s="68" t="s">
        <v>100</v>
      </c>
      <c r="T110" s="5"/>
      <c r="U110" s="5"/>
    </row>
    <row r="111" spans="1:21" x14ac:dyDescent="0.3">
      <c r="A111" s="105">
        <v>105</v>
      </c>
      <c r="B111" s="104" t="s">
        <v>783</v>
      </c>
      <c r="C111" s="74">
        <v>2</v>
      </c>
      <c r="D111" s="103">
        <v>10</v>
      </c>
      <c r="E111" s="106"/>
      <c r="F111" s="74">
        <v>1</v>
      </c>
      <c r="G111" s="45" t="s">
        <v>727</v>
      </c>
      <c r="H111" s="75">
        <v>1967</v>
      </c>
      <c r="I111" s="74">
        <v>390</v>
      </c>
      <c r="J111" s="74">
        <v>353.2</v>
      </c>
      <c r="K111" s="74">
        <v>509</v>
      </c>
      <c r="L111" s="45">
        <v>325</v>
      </c>
      <c r="M111" s="72">
        <v>250</v>
      </c>
      <c r="N111" s="72">
        <v>102.2</v>
      </c>
      <c r="O111" s="72">
        <v>25</v>
      </c>
      <c r="P111" s="121" t="s">
        <v>725</v>
      </c>
      <c r="Q111" s="75" t="s">
        <v>27</v>
      </c>
      <c r="R111" s="5" t="s">
        <v>594</v>
      </c>
      <c r="S111" s="68" t="s">
        <v>100</v>
      </c>
      <c r="T111" s="5"/>
      <c r="U111" s="5"/>
    </row>
    <row r="112" spans="1:21" x14ac:dyDescent="0.3">
      <c r="A112" s="105">
        <v>106</v>
      </c>
      <c r="B112" s="104" t="s">
        <v>782</v>
      </c>
      <c r="C112" s="74">
        <v>2</v>
      </c>
      <c r="D112" s="103">
        <v>8</v>
      </c>
      <c r="E112" s="106"/>
      <c r="F112" s="74">
        <v>1</v>
      </c>
      <c r="G112" s="45" t="s">
        <v>727</v>
      </c>
      <c r="H112" s="75">
        <v>1967</v>
      </c>
      <c r="I112" s="74">
        <v>402</v>
      </c>
      <c r="J112" s="74">
        <v>366.9</v>
      </c>
      <c r="K112" s="74">
        <v>439</v>
      </c>
      <c r="L112" s="45">
        <v>303</v>
      </c>
      <c r="M112" s="72">
        <v>254</v>
      </c>
      <c r="N112" s="72">
        <v>0</v>
      </c>
      <c r="O112" s="72">
        <v>20</v>
      </c>
      <c r="P112" s="121" t="s">
        <v>725</v>
      </c>
      <c r="Q112" s="75" t="s">
        <v>27</v>
      </c>
      <c r="R112" s="5" t="s">
        <v>594</v>
      </c>
      <c r="S112" s="68" t="s">
        <v>100</v>
      </c>
      <c r="T112" s="5"/>
      <c r="U112" s="5"/>
    </row>
    <row r="113" spans="1:21" ht="27" x14ac:dyDescent="0.3">
      <c r="A113" s="105">
        <v>107</v>
      </c>
      <c r="B113" s="126" t="s">
        <v>781</v>
      </c>
      <c r="C113" s="1">
        <v>1</v>
      </c>
      <c r="D113" s="55">
        <v>5</v>
      </c>
      <c r="E113" s="1" t="s">
        <v>118</v>
      </c>
      <c r="F113" s="1" t="s">
        <v>118</v>
      </c>
      <c r="G113" s="1">
        <v>0</v>
      </c>
      <c r="H113" s="55">
        <v>1940</v>
      </c>
      <c r="I113" s="55">
        <v>317</v>
      </c>
      <c r="J113" s="55">
        <v>198.4</v>
      </c>
      <c r="K113" s="125"/>
      <c r="L113" s="55">
        <v>349</v>
      </c>
      <c r="M113" s="1" t="s">
        <v>118</v>
      </c>
      <c r="N113" s="1" t="s">
        <v>118</v>
      </c>
      <c r="O113" s="1" t="s">
        <v>118</v>
      </c>
      <c r="P113" s="1" t="s">
        <v>74</v>
      </c>
      <c r="Q113" s="55" t="s">
        <v>100</v>
      </c>
      <c r="R113" s="55" t="s">
        <v>97</v>
      </c>
      <c r="S113" s="1" t="s">
        <v>100</v>
      </c>
      <c r="T113" s="5"/>
      <c r="U113" s="1"/>
    </row>
    <row r="114" spans="1:21" ht="27" x14ac:dyDescent="0.3">
      <c r="A114" s="105">
        <v>108</v>
      </c>
      <c r="B114" s="126" t="s">
        <v>780</v>
      </c>
      <c r="C114" s="1">
        <v>1</v>
      </c>
      <c r="D114" s="55">
        <v>6</v>
      </c>
      <c r="E114" s="1" t="s">
        <v>118</v>
      </c>
      <c r="F114" s="1" t="s">
        <v>118</v>
      </c>
      <c r="G114" s="1">
        <v>0</v>
      </c>
      <c r="H114" s="55">
        <v>1916</v>
      </c>
      <c r="I114" s="55">
        <v>292</v>
      </c>
      <c r="J114" s="55">
        <v>233</v>
      </c>
      <c r="K114" s="125"/>
      <c r="L114" s="55">
        <v>422.02</v>
      </c>
      <c r="M114" s="1" t="s">
        <v>118</v>
      </c>
      <c r="N114" s="1" t="s">
        <v>118</v>
      </c>
      <c r="O114" s="1" t="s">
        <v>118</v>
      </c>
      <c r="P114" s="1" t="s">
        <v>74</v>
      </c>
      <c r="Q114" s="55" t="s">
        <v>100</v>
      </c>
      <c r="R114" s="55" t="s">
        <v>97</v>
      </c>
      <c r="S114" s="1" t="s">
        <v>100</v>
      </c>
      <c r="T114" s="5"/>
      <c r="U114" s="1"/>
    </row>
    <row r="115" spans="1:21" ht="27" x14ac:dyDescent="0.3">
      <c r="A115" s="105">
        <v>109</v>
      </c>
      <c r="B115" s="126" t="s">
        <v>779</v>
      </c>
      <c r="C115" s="1">
        <v>1</v>
      </c>
      <c r="D115" s="55">
        <v>4</v>
      </c>
      <c r="E115" s="1" t="s">
        <v>118</v>
      </c>
      <c r="F115" s="1" t="s">
        <v>118</v>
      </c>
      <c r="G115" s="1">
        <v>0</v>
      </c>
      <c r="H115" s="55">
        <v>1959</v>
      </c>
      <c r="I115" s="55">
        <v>225</v>
      </c>
      <c r="J115" s="55">
        <v>197.4</v>
      </c>
      <c r="K115" s="125"/>
      <c r="L115" s="55">
        <v>253.5</v>
      </c>
      <c r="M115" s="1" t="s">
        <v>118</v>
      </c>
      <c r="N115" s="1" t="s">
        <v>118</v>
      </c>
      <c r="O115" s="1" t="s">
        <v>118</v>
      </c>
      <c r="P115" s="1" t="s">
        <v>74</v>
      </c>
      <c r="Q115" s="55" t="s">
        <v>100</v>
      </c>
      <c r="R115" s="55" t="s">
        <v>97</v>
      </c>
      <c r="S115" s="1" t="s">
        <v>100</v>
      </c>
      <c r="T115" s="5"/>
      <c r="U115" s="1"/>
    </row>
    <row r="116" spans="1:21" ht="27" x14ac:dyDescent="0.3">
      <c r="A116" s="105">
        <v>110</v>
      </c>
      <c r="B116" s="126" t="s">
        <v>778</v>
      </c>
      <c r="C116" s="1">
        <v>1</v>
      </c>
      <c r="D116" s="55">
        <v>5</v>
      </c>
      <c r="E116" s="1" t="s">
        <v>118</v>
      </c>
      <c r="F116" s="1" t="s">
        <v>118</v>
      </c>
      <c r="G116" s="1">
        <v>0</v>
      </c>
      <c r="H116" s="55">
        <v>1913</v>
      </c>
      <c r="I116" s="55">
        <v>217</v>
      </c>
      <c r="J116" s="55">
        <v>134.80000000000001</v>
      </c>
      <c r="K116" s="125"/>
      <c r="L116" s="55">
        <v>206.3</v>
      </c>
      <c r="M116" s="1" t="s">
        <v>118</v>
      </c>
      <c r="N116" s="1" t="s">
        <v>118</v>
      </c>
      <c r="O116" s="1" t="s">
        <v>118</v>
      </c>
      <c r="P116" s="1" t="s">
        <v>74</v>
      </c>
      <c r="Q116" s="55" t="s">
        <v>100</v>
      </c>
      <c r="R116" s="55" t="s">
        <v>97</v>
      </c>
      <c r="S116" s="1" t="s">
        <v>100</v>
      </c>
      <c r="T116" s="5"/>
      <c r="U116" s="1"/>
    </row>
    <row r="117" spans="1:21" ht="27" x14ac:dyDescent="0.3">
      <c r="A117" s="105">
        <v>111</v>
      </c>
      <c r="B117" s="126" t="s">
        <v>777</v>
      </c>
      <c r="C117" s="1">
        <v>1</v>
      </c>
      <c r="D117" s="55">
        <v>4</v>
      </c>
      <c r="E117" s="1" t="s">
        <v>118</v>
      </c>
      <c r="F117" s="1" t="s">
        <v>118</v>
      </c>
      <c r="G117" s="1">
        <v>0</v>
      </c>
      <c r="H117" s="55">
        <v>1960</v>
      </c>
      <c r="I117" s="55">
        <v>239</v>
      </c>
      <c r="J117" s="55">
        <v>177.3</v>
      </c>
      <c r="K117" s="125"/>
      <c r="L117" s="55">
        <v>248.3</v>
      </c>
      <c r="M117" s="1" t="s">
        <v>118</v>
      </c>
      <c r="N117" s="1" t="s">
        <v>118</v>
      </c>
      <c r="O117" s="1" t="s">
        <v>118</v>
      </c>
      <c r="P117" s="1" t="s">
        <v>74</v>
      </c>
      <c r="Q117" s="55" t="s">
        <v>100</v>
      </c>
      <c r="R117" s="55" t="s">
        <v>97</v>
      </c>
      <c r="S117" s="1" t="s">
        <v>100</v>
      </c>
      <c r="T117" s="5"/>
      <c r="U117" s="1"/>
    </row>
    <row r="118" spans="1:21" ht="26.4" x14ac:dyDescent="0.3">
      <c r="A118" s="105">
        <v>112</v>
      </c>
      <c r="B118" s="127" t="s">
        <v>776</v>
      </c>
      <c r="C118" s="1">
        <v>4</v>
      </c>
      <c r="D118" s="55">
        <v>24</v>
      </c>
      <c r="E118" s="1" t="s">
        <v>118</v>
      </c>
      <c r="F118" s="55">
        <v>2</v>
      </c>
      <c r="G118" s="1">
        <v>0</v>
      </c>
      <c r="H118" s="55">
        <v>1976</v>
      </c>
      <c r="I118" s="55">
        <v>2084</v>
      </c>
      <c r="J118" s="55">
        <v>1604.61</v>
      </c>
      <c r="K118" s="56"/>
      <c r="L118" s="55">
        <v>566</v>
      </c>
      <c r="M118" s="1" t="s">
        <v>118</v>
      </c>
      <c r="N118" s="1">
        <v>360</v>
      </c>
      <c r="O118" s="1">
        <v>71.7</v>
      </c>
      <c r="P118" s="1" t="s">
        <v>74</v>
      </c>
      <c r="Q118" s="55" t="s">
        <v>100</v>
      </c>
      <c r="R118" s="55" t="s">
        <v>418</v>
      </c>
      <c r="S118" s="1" t="s">
        <v>100</v>
      </c>
      <c r="T118" s="5"/>
      <c r="U118" s="1"/>
    </row>
    <row r="119" spans="1:21" ht="27" x14ac:dyDescent="0.3">
      <c r="A119" s="105">
        <v>113</v>
      </c>
      <c r="B119" s="126" t="s">
        <v>775</v>
      </c>
      <c r="C119" s="1">
        <v>1</v>
      </c>
      <c r="D119" s="55">
        <v>5</v>
      </c>
      <c r="E119" s="1" t="s">
        <v>118</v>
      </c>
      <c r="F119" s="1" t="s">
        <v>118</v>
      </c>
      <c r="G119" s="1">
        <v>0</v>
      </c>
      <c r="H119" s="55">
        <v>1913</v>
      </c>
      <c r="I119" s="55">
        <v>348</v>
      </c>
      <c r="J119" s="55">
        <v>274.8</v>
      </c>
      <c r="K119" s="125"/>
      <c r="L119" s="55">
        <v>322</v>
      </c>
      <c r="M119" s="1" t="s">
        <v>118</v>
      </c>
      <c r="N119" s="1" t="s">
        <v>118</v>
      </c>
      <c r="O119" s="1" t="s">
        <v>118</v>
      </c>
      <c r="P119" s="1" t="s">
        <v>74</v>
      </c>
      <c r="Q119" s="55" t="s">
        <v>100</v>
      </c>
      <c r="R119" s="55" t="s">
        <v>97</v>
      </c>
      <c r="S119" s="1" t="s">
        <v>100</v>
      </c>
      <c r="T119" s="5"/>
      <c r="U119" s="1"/>
    </row>
    <row r="120" spans="1:21" ht="27" x14ac:dyDescent="0.3">
      <c r="A120" s="105">
        <v>114</v>
      </c>
      <c r="B120" s="126" t="s">
        <v>774</v>
      </c>
      <c r="C120" s="1">
        <v>1</v>
      </c>
      <c r="D120" s="55">
        <v>6</v>
      </c>
      <c r="E120" s="1" t="s">
        <v>118</v>
      </c>
      <c r="F120" s="1" t="s">
        <v>118</v>
      </c>
      <c r="G120" s="1">
        <v>0</v>
      </c>
      <c r="H120" s="55">
        <v>1909</v>
      </c>
      <c r="I120" s="55">
        <v>591</v>
      </c>
      <c r="J120" s="55">
        <v>401.8</v>
      </c>
      <c r="K120" s="125"/>
      <c r="L120" s="55">
        <v>458.8</v>
      </c>
      <c r="M120" s="1" t="s">
        <v>118</v>
      </c>
      <c r="N120" s="1" t="s">
        <v>118</v>
      </c>
      <c r="O120" s="1" t="s">
        <v>118</v>
      </c>
      <c r="P120" s="1" t="s">
        <v>74</v>
      </c>
      <c r="Q120" s="55" t="s">
        <v>100</v>
      </c>
      <c r="R120" s="55" t="s">
        <v>97</v>
      </c>
      <c r="S120" s="1" t="s">
        <v>100</v>
      </c>
      <c r="T120" s="5"/>
      <c r="U120" s="1"/>
    </row>
    <row r="121" spans="1:21" ht="26.4" x14ac:dyDescent="0.3">
      <c r="A121" s="105">
        <v>115</v>
      </c>
      <c r="B121" s="122" t="s">
        <v>773</v>
      </c>
      <c r="C121" s="1">
        <v>1</v>
      </c>
      <c r="D121" s="55">
        <v>4</v>
      </c>
      <c r="E121" s="1" t="s">
        <v>118</v>
      </c>
      <c r="F121" s="1" t="s">
        <v>118</v>
      </c>
      <c r="G121" s="1">
        <v>0</v>
      </c>
      <c r="H121" s="55">
        <v>1967</v>
      </c>
      <c r="I121" s="55">
        <v>238</v>
      </c>
      <c r="J121" s="55">
        <v>212</v>
      </c>
      <c r="K121" s="125"/>
      <c r="L121" s="55">
        <v>190.4</v>
      </c>
      <c r="M121" s="1" t="s">
        <v>118</v>
      </c>
      <c r="N121" s="1" t="s">
        <v>118</v>
      </c>
      <c r="O121" s="1" t="s">
        <v>118</v>
      </c>
      <c r="P121" s="1" t="s">
        <v>74</v>
      </c>
      <c r="Q121" s="55" t="s">
        <v>100</v>
      </c>
      <c r="R121" s="55" t="s">
        <v>97</v>
      </c>
      <c r="S121" s="1" t="s">
        <v>100</v>
      </c>
      <c r="T121" s="5"/>
      <c r="U121" s="1"/>
    </row>
    <row r="122" spans="1:21" ht="27" x14ac:dyDescent="0.3">
      <c r="A122" s="105">
        <v>116</v>
      </c>
      <c r="B122" s="126" t="s">
        <v>772</v>
      </c>
      <c r="C122" s="1">
        <v>1</v>
      </c>
      <c r="D122" s="55">
        <v>4</v>
      </c>
      <c r="E122" s="1" t="s">
        <v>118</v>
      </c>
      <c r="F122" s="1" t="s">
        <v>118</v>
      </c>
      <c r="G122" s="1">
        <v>0</v>
      </c>
      <c r="H122" s="55">
        <v>1968</v>
      </c>
      <c r="I122" s="55">
        <v>196</v>
      </c>
      <c r="J122" s="55">
        <v>168.4</v>
      </c>
      <c r="K122" s="56">
        <v>217.2</v>
      </c>
      <c r="L122" s="55">
        <v>217.2</v>
      </c>
      <c r="M122" s="1" t="s">
        <v>118</v>
      </c>
      <c r="N122" s="1" t="s">
        <v>118</v>
      </c>
      <c r="O122" s="1" t="s">
        <v>118</v>
      </c>
      <c r="P122" s="1" t="s">
        <v>74</v>
      </c>
      <c r="Q122" s="124" t="s">
        <v>100</v>
      </c>
      <c r="R122" s="55" t="s">
        <v>97</v>
      </c>
      <c r="S122" s="1" t="s">
        <v>100</v>
      </c>
      <c r="T122" s="5"/>
      <c r="U122" s="1"/>
    </row>
    <row r="123" spans="1:21" ht="27" x14ac:dyDescent="0.3">
      <c r="A123" s="105">
        <v>117</v>
      </c>
      <c r="B123" s="126" t="s">
        <v>771</v>
      </c>
      <c r="C123" s="1">
        <v>1</v>
      </c>
      <c r="D123" s="55">
        <v>4</v>
      </c>
      <c r="E123" s="1" t="s">
        <v>118</v>
      </c>
      <c r="F123" s="1" t="s">
        <v>118</v>
      </c>
      <c r="G123" s="1">
        <v>0</v>
      </c>
      <c r="H123" s="55">
        <v>1969</v>
      </c>
      <c r="I123" s="55">
        <v>239</v>
      </c>
      <c r="J123" s="55">
        <v>168.4</v>
      </c>
      <c r="K123" s="125"/>
      <c r="L123" s="55">
        <v>164.6</v>
      </c>
      <c r="M123" s="33" t="s">
        <v>118</v>
      </c>
      <c r="N123" s="33" t="s">
        <v>118</v>
      </c>
      <c r="O123" s="1" t="s">
        <v>118</v>
      </c>
      <c r="P123" s="33" t="s">
        <v>74</v>
      </c>
      <c r="Q123" s="55" t="s">
        <v>100</v>
      </c>
      <c r="R123" s="55" t="s">
        <v>97</v>
      </c>
      <c r="S123" s="1" t="s">
        <v>100</v>
      </c>
      <c r="T123" s="5"/>
      <c r="U123" s="1"/>
    </row>
    <row r="124" spans="1:21" ht="27" x14ac:dyDescent="0.3">
      <c r="A124" s="105">
        <v>118</v>
      </c>
      <c r="B124" s="126" t="s">
        <v>770</v>
      </c>
      <c r="C124" s="1">
        <v>1</v>
      </c>
      <c r="D124" s="55">
        <v>6</v>
      </c>
      <c r="E124" s="1" t="s">
        <v>118</v>
      </c>
      <c r="F124" s="1" t="s">
        <v>118</v>
      </c>
      <c r="G124" s="1">
        <v>0</v>
      </c>
      <c r="H124" s="55">
        <v>1902</v>
      </c>
      <c r="I124" s="55">
        <v>328</v>
      </c>
      <c r="J124" s="55">
        <v>276.2</v>
      </c>
      <c r="K124" s="125"/>
      <c r="L124" s="124">
        <v>279.7</v>
      </c>
      <c r="M124" s="33" t="s">
        <v>118</v>
      </c>
      <c r="N124" s="33" t="s">
        <v>118</v>
      </c>
      <c r="O124" s="1" t="s">
        <v>118</v>
      </c>
      <c r="P124" s="33" t="s">
        <v>74</v>
      </c>
      <c r="Q124" s="55" t="s">
        <v>100</v>
      </c>
      <c r="R124" s="123" t="s">
        <v>97</v>
      </c>
      <c r="S124" s="1" t="s">
        <v>100</v>
      </c>
      <c r="T124" s="5"/>
      <c r="U124" s="1"/>
    </row>
    <row r="125" spans="1:21" x14ac:dyDescent="0.3">
      <c r="A125" s="105">
        <v>119</v>
      </c>
      <c r="B125" s="25" t="s">
        <v>769</v>
      </c>
      <c r="C125" s="45">
        <v>5</v>
      </c>
      <c r="D125" s="73">
        <v>84</v>
      </c>
      <c r="E125" s="106">
        <v>6</v>
      </c>
      <c r="F125" s="45">
        <v>2</v>
      </c>
      <c r="G125" s="45" t="s">
        <v>727</v>
      </c>
      <c r="H125" s="75">
        <v>1969</v>
      </c>
      <c r="I125" s="45">
        <v>3885</v>
      </c>
      <c r="J125" s="74">
        <v>1601</v>
      </c>
      <c r="K125" s="74">
        <v>2369</v>
      </c>
      <c r="L125" s="45">
        <v>805</v>
      </c>
      <c r="M125" s="72" t="s">
        <v>736</v>
      </c>
      <c r="N125" s="72">
        <v>322</v>
      </c>
      <c r="O125" s="72">
        <v>259</v>
      </c>
      <c r="P125" s="121" t="s">
        <v>725</v>
      </c>
      <c r="Q125" s="1" t="s">
        <v>100</v>
      </c>
      <c r="R125" s="5" t="s">
        <v>735</v>
      </c>
      <c r="S125" s="68" t="s">
        <v>100</v>
      </c>
      <c r="T125" s="5" t="s">
        <v>135</v>
      </c>
      <c r="U125" s="5" t="s">
        <v>136</v>
      </c>
    </row>
    <row r="126" spans="1:21" x14ac:dyDescent="0.3">
      <c r="A126" s="105">
        <v>120</v>
      </c>
      <c r="B126" s="25" t="s">
        <v>768</v>
      </c>
      <c r="C126" s="45">
        <v>4</v>
      </c>
      <c r="D126" s="45">
        <v>65</v>
      </c>
      <c r="E126" s="72">
        <v>2</v>
      </c>
      <c r="F126" s="45">
        <v>2</v>
      </c>
      <c r="G126" s="72">
        <v>0</v>
      </c>
      <c r="H126" s="75">
        <v>1966</v>
      </c>
      <c r="I126" s="45">
        <v>528.20000000000005</v>
      </c>
      <c r="J126" s="74">
        <v>1488.56</v>
      </c>
      <c r="K126" s="73">
        <v>2108</v>
      </c>
      <c r="L126" s="45">
        <v>530</v>
      </c>
      <c r="M126" s="68" t="s">
        <v>736</v>
      </c>
      <c r="N126" s="72">
        <v>528</v>
      </c>
      <c r="O126" s="72">
        <v>122</v>
      </c>
      <c r="P126" s="121" t="s">
        <v>725</v>
      </c>
      <c r="Q126" s="1" t="s">
        <v>27</v>
      </c>
      <c r="R126" s="5" t="s">
        <v>735</v>
      </c>
      <c r="S126" s="68" t="s">
        <v>100</v>
      </c>
      <c r="T126" s="5"/>
      <c r="U126" s="5"/>
    </row>
    <row r="127" spans="1:21" ht="26.4" x14ac:dyDescent="0.3">
      <c r="A127" s="105">
        <v>121</v>
      </c>
      <c r="B127" s="25" t="s">
        <v>767</v>
      </c>
      <c r="C127" s="45">
        <v>5</v>
      </c>
      <c r="D127" s="45">
        <v>208</v>
      </c>
      <c r="E127" s="72">
        <v>8</v>
      </c>
      <c r="F127" s="45">
        <v>3</v>
      </c>
      <c r="G127" s="72">
        <v>0</v>
      </c>
      <c r="H127" s="75">
        <v>1974</v>
      </c>
      <c r="I127" s="45">
        <v>1170.5</v>
      </c>
      <c r="J127" s="74">
        <v>4092.77</v>
      </c>
      <c r="K127" s="73">
        <v>2160</v>
      </c>
      <c r="L127" s="45">
        <v>1250</v>
      </c>
      <c r="M127" s="68" t="s">
        <v>736</v>
      </c>
      <c r="N127" s="72">
        <v>1171</v>
      </c>
      <c r="O127" s="72">
        <v>240</v>
      </c>
      <c r="P127" s="121" t="s">
        <v>725</v>
      </c>
      <c r="Q127" s="1" t="s">
        <v>27</v>
      </c>
      <c r="R127" s="5" t="s">
        <v>735</v>
      </c>
      <c r="S127" s="68" t="s">
        <v>100</v>
      </c>
      <c r="T127" s="5" t="s">
        <v>135</v>
      </c>
      <c r="U127" s="1" t="s">
        <v>309</v>
      </c>
    </row>
    <row r="128" spans="1:21" x14ac:dyDescent="0.3">
      <c r="A128" s="105">
        <v>122</v>
      </c>
      <c r="B128" s="25" t="s">
        <v>766</v>
      </c>
      <c r="C128" s="45">
        <v>9</v>
      </c>
      <c r="D128" s="73">
        <v>172</v>
      </c>
      <c r="E128" s="106">
        <v>6</v>
      </c>
      <c r="F128" s="45">
        <v>5</v>
      </c>
      <c r="G128" s="45">
        <v>5</v>
      </c>
      <c r="H128" s="75">
        <v>1989</v>
      </c>
      <c r="I128" s="45">
        <v>14175</v>
      </c>
      <c r="J128" s="74">
        <v>9666.57</v>
      </c>
      <c r="K128" s="74">
        <v>2053</v>
      </c>
      <c r="L128" s="45">
        <v>2949</v>
      </c>
      <c r="M128" s="72" t="s">
        <v>736</v>
      </c>
      <c r="N128" s="72">
        <v>782</v>
      </c>
      <c r="O128" s="72">
        <v>1238</v>
      </c>
      <c r="P128" s="121" t="s">
        <v>725</v>
      </c>
      <c r="Q128" s="1" t="s">
        <v>27</v>
      </c>
      <c r="R128" s="5" t="s">
        <v>735</v>
      </c>
      <c r="S128" s="68" t="s">
        <v>100</v>
      </c>
      <c r="T128" s="5"/>
      <c r="U128" s="5"/>
    </row>
    <row r="129" spans="1:21" x14ac:dyDescent="0.3">
      <c r="A129" s="105">
        <v>123</v>
      </c>
      <c r="B129" s="25" t="s">
        <v>765</v>
      </c>
      <c r="C129" s="45">
        <v>5</v>
      </c>
      <c r="D129" s="73">
        <v>99</v>
      </c>
      <c r="E129" s="106"/>
      <c r="F129" s="45">
        <v>9</v>
      </c>
      <c r="G129" s="45" t="s">
        <v>727</v>
      </c>
      <c r="H129" s="75">
        <v>1990</v>
      </c>
      <c r="I129" s="45">
        <v>7216</v>
      </c>
      <c r="J129" s="74">
        <v>5897.18</v>
      </c>
      <c r="K129" s="74">
        <v>3647</v>
      </c>
      <c r="L129" s="45">
        <v>1072</v>
      </c>
      <c r="M129" s="72" t="s">
        <v>736</v>
      </c>
      <c r="N129" s="72">
        <v>536</v>
      </c>
      <c r="O129" s="72">
        <v>766</v>
      </c>
      <c r="P129" s="121" t="s">
        <v>725</v>
      </c>
      <c r="Q129" s="1" t="s">
        <v>27</v>
      </c>
      <c r="R129" s="5" t="s">
        <v>735</v>
      </c>
      <c r="S129" s="68" t="s">
        <v>100</v>
      </c>
      <c r="T129" s="5"/>
      <c r="U129" s="5"/>
    </row>
    <row r="130" spans="1:21" ht="39.6" x14ac:dyDescent="0.3">
      <c r="A130" s="105">
        <v>124</v>
      </c>
      <c r="B130" s="25" t="s">
        <v>764</v>
      </c>
      <c r="C130" s="45">
        <v>5</v>
      </c>
      <c r="D130" s="73">
        <v>119</v>
      </c>
      <c r="E130" s="106">
        <v>8</v>
      </c>
      <c r="F130" s="45">
        <v>8</v>
      </c>
      <c r="G130" s="45" t="s">
        <v>727</v>
      </c>
      <c r="H130" s="75">
        <v>1972</v>
      </c>
      <c r="I130" s="45">
        <v>7623</v>
      </c>
      <c r="J130" s="74">
        <v>5554.81</v>
      </c>
      <c r="K130" s="74">
        <v>3007</v>
      </c>
      <c r="L130" s="45">
        <v>1723</v>
      </c>
      <c r="M130" s="72" t="s">
        <v>736</v>
      </c>
      <c r="N130" s="72">
        <v>651</v>
      </c>
      <c r="O130" s="72">
        <v>535</v>
      </c>
      <c r="P130" s="121" t="s">
        <v>725</v>
      </c>
      <c r="Q130" s="1" t="s">
        <v>27</v>
      </c>
      <c r="R130" s="5" t="s">
        <v>735</v>
      </c>
      <c r="S130" s="68" t="s">
        <v>100</v>
      </c>
      <c r="T130" s="5" t="s">
        <v>135</v>
      </c>
      <c r="U130" s="1" t="s">
        <v>763</v>
      </c>
    </row>
    <row r="131" spans="1:21" x14ac:dyDescent="0.3">
      <c r="A131" s="105">
        <v>125</v>
      </c>
      <c r="B131" s="104" t="s">
        <v>762</v>
      </c>
      <c r="C131" s="74">
        <v>1</v>
      </c>
      <c r="D131" s="103">
        <v>6</v>
      </c>
      <c r="E131" s="106"/>
      <c r="F131" s="74">
        <v>1</v>
      </c>
      <c r="G131" s="45" t="s">
        <v>727</v>
      </c>
      <c r="H131" s="75" t="s">
        <v>726</v>
      </c>
      <c r="I131" s="74">
        <v>243</v>
      </c>
      <c r="J131" s="74">
        <v>213.4</v>
      </c>
      <c r="K131" s="45">
        <v>0</v>
      </c>
      <c r="L131" s="45">
        <v>243</v>
      </c>
      <c r="M131" s="101">
        <v>187</v>
      </c>
      <c r="N131" s="72">
        <v>0</v>
      </c>
      <c r="O131" s="72">
        <v>0</v>
      </c>
      <c r="P131" s="121" t="s">
        <v>725</v>
      </c>
      <c r="Q131" s="75" t="s">
        <v>27</v>
      </c>
      <c r="R131" s="5" t="s">
        <v>724</v>
      </c>
      <c r="S131" s="68" t="s">
        <v>727</v>
      </c>
      <c r="T131" s="5"/>
      <c r="U131" s="5"/>
    </row>
    <row r="132" spans="1:21" x14ac:dyDescent="0.3">
      <c r="A132" s="105">
        <v>126</v>
      </c>
      <c r="B132" s="104" t="s">
        <v>761</v>
      </c>
      <c r="C132" s="74">
        <v>1</v>
      </c>
      <c r="D132" s="103">
        <v>3</v>
      </c>
      <c r="E132" s="106"/>
      <c r="F132" s="74">
        <v>1</v>
      </c>
      <c r="G132" s="45" t="s">
        <v>727</v>
      </c>
      <c r="H132" s="75" t="s">
        <v>726</v>
      </c>
      <c r="I132" s="74">
        <v>199</v>
      </c>
      <c r="J132" s="74">
        <v>119.2</v>
      </c>
      <c r="K132" s="74">
        <v>0</v>
      </c>
      <c r="L132" s="45">
        <v>200</v>
      </c>
      <c r="M132" s="101">
        <v>154</v>
      </c>
      <c r="N132" s="72">
        <v>0</v>
      </c>
      <c r="O132" s="72">
        <v>0</v>
      </c>
      <c r="P132" s="121" t="s">
        <v>725</v>
      </c>
      <c r="Q132" s="75" t="s">
        <v>27</v>
      </c>
      <c r="R132" s="5" t="s">
        <v>724</v>
      </c>
      <c r="S132" s="68" t="s">
        <v>727</v>
      </c>
      <c r="T132" s="5"/>
      <c r="U132" s="5"/>
    </row>
    <row r="133" spans="1:21" x14ac:dyDescent="0.3">
      <c r="A133" s="105">
        <v>127</v>
      </c>
      <c r="B133" s="104" t="s">
        <v>760</v>
      </c>
      <c r="C133" s="74">
        <v>1</v>
      </c>
      <c r="D133" s="103">
        <v>3</v>
      </c>
      <c r="E133" s="106">
        <v>1</v>
      </c>
      <c r="F133" s="74">
        <v>1</v>
      </c>
      <c r="G133" s="45" t="s">
        <v>727</v>
      </c>
      <c r="H133" s="75" t="s">
        <v>726</v>
      </c>
      <c r="I133" s="74">
        <v>121</v>
      </c>
      <c r="J133" s="74">
        <v>120</v>
      </c>
      <c r="K133" s="74">
        <v>0</v>
      </c>
      <c r="L133" s="45">
        <v>111</v>
      </c>
      <c r="M133" s="101">
        <v>85</v>
      </c>
      <c r="N133" s="72">
        <v>0</v>
      </c>
      <c r="O133" s="72">
        <v>0</v>
      </c>
      <c r="P133" s="121" t="s">
        <v>725</v>
      </c>
      <c r="Q133" s="75" t="s">
        <v>27</v>
      </c>
      <c r="R133" s="5" t="s">
        <v>594</v>
      </c>
      <c r="S133" s="68" t="s">
        <v>727</v>
      </c>
      <c r="T133" s="5"/>
      <c r="U133" s="5"/>
    </row>
    <row r="134" spans="1:21" x14ac:dyDescent="0.3">
      <c r="A134" s="105">
        <v>128</v>
      </c>
      <c r="B134" s="122" t="s">
        <v>759</v>
      </c>
      <c r="C134" s="74">
        <v>2</v>
      </c>
      <c r="D134" s="103">
        <v>8</v>
      </c>
      <c r="E134" s="106"/>
      <c r="F134" s="74">
        <v>2</v>
      </c>
      <c r="G134" s="45" t="s">
        <v>727</v>
      </c>
      <c r="H134" s="75">
        <v>1954</v>
      </c>
      <c r="I134" s="74">
        <v>439</v>
      </c>
      <c r="J134" s="74">
        <v>382.38</v>
      </c>
      <c r="K134" s="74">
        <v>1052</v>
      </c>
      <c r="L134" s="45">
        <v>360</v>
      </c>
      <c r="M134" s="72">
        <v>245</v>
      </c>
      <c r="N134" s="72">
        <v>0</v>
      </c>
      <c r="O134" s="72">
        <v>47</v>
      </c>
      <c r="P134" s="121" t="s">
        <v>725</v>
      </c>
      <c r="Q134" s="75" t="s">
        <v>27</v>
      </c>
      <c r="R134" s="5" t="s">
        <v>594</v>
      </c>
      <c r="S134" s="68" t="s">
        <v>100</v>
      </c>
      <c r="T134" s="5"/>
      <c r="U134" s="5"/>
    </row>
    <row r="135" spans="1:21" x14ac:dyDescent="0.3">
      <c r="A135" s="105">
        <v>129</v>
      </c>
      <c r="B135" s="25" t="s">
        <v>758</v>
      </c>
      <c r="C135" s="45">
        <v>5</v>
      </c>
      <c r="D135" s="73">
        <v>80</v>
      </c>
      <c r="E135" s="106"/>
      <c r="F135" s="45">
        <v>4</v>
      </c>
      <c r="G135" s="45" t="s">
        <v>727</v>
      </c>
      <c r="H135" s="75">
        <v>1967</v>
      </c>
      <c r="I135" s="45">
        <v>4318</v>
      </c>
      <c r="J135" s="74">
        <v>3257.52</v>
      </c>
      <c r="K135" s="74">
        <v>3134</v>
      </c>
      <c r="L135" s="45">
        <v>865</v>
      </c>
      <c r="M135" s="72" t="s">
        <v>736</v>
      </c>
      <c r="N135" s="72">
        <v>0</v>
      </c>
      <c r="O135" s="72">
        <v>193</v>
      </c>
      <c r="P135" s="121" t="s">
        <v>725</v>
      </c>
      <c r="Q135" s="1" t="s">
        <v>27</v>
      </c>
      <c r="R135" s="5" t="s">
        <v>735</v>
      </c>
      <c r="S135" s="68" t="s">
        <v>100</v>
      </c>
      <c r="T135" s="5"/>
      <c r="U135" s="5"/>
    </row>
    <row r="136" spans="1:21" x14ac:dyDescent="0.3">
      <c r="A136" s="105">
        <v>130</v>
      </c>
      <c r="B136" s="25" t="s">
        <v>757</v>
      </c>
      <c r="C136" s="45">
        <v>5</v>
      </c>
      <c r="D136" s="73">
        <v>80</v>
      </c>
      <c r="E136" s="106">
        <v>1</v>
      </c>
      <c r="F136" s="45">
        <v>4</v>
      </c>
      <c r="G136" s="45" t="s">
        <v>727</v>
      </c>
      <c r="H136" s="75">
        <v>1966</v>
      </c>
      <c r="I136" s="45">
        <v>4308</v>
      </c>
      <c r="J136" s="74">
        <v>3249.72</v>
      </c>
      <c r="K136" s="74">
        <v>3669</v>
      </c>
      <c r="L136" s="45">
        <v>859</v>
      </c>
      <c r="M136" s="72" t="s">
        <v>736</v>
      </c>
      <c r="N136" s="72">
        <v>1301.5</v>
      </c>
      <c r="O136" s="72">
        <v>234</v>
      </c>
      <c r="P136" s="121" t="s">
        <v>725</v>
      </c>
      <c r="Q136" s="1" t="s">
        <v>27</v>
      </c>
      <c r="R136" s="5" t="s">
        <v>735</v>
      </c>
      <c r="S136" s="68" t="s">
        <v>100</v>
      </c>
      <c r="T136" s="5" t="s">
        <v>135</v>
      </c>
      <c r="U136" s="5" t="s">
        <v>756</v>
      </c>
    </row>
    <row r="137" spans="1:21" ht="26.4" x14ac:dyDescent="0.3">
      <c r="A137" s="105">
        <v>131</v>
      </c>
      <c r="B137" s="25" t="s">
        <v>755</v>
      </c>
      <c r="C137" s="45">
        <v>5</v>
      </c>
      <c r="D137" s="73">
        <v>80</v>
      </c>
      <c r="E137" s="106">
        <v>2</v>
      </c>
      <c r="F137" s="45">
        <v>4</v>
      </c>
      <c r="G137" s="45" t="s">
        <v>727</v>
      </c>
      <c r="H137" s="75">
        <v>1966</v>
      </c>
      <c r="I137" s="45">
        <v>3878</v>
      </c>
      <c r="J137" s="74">
        <v>3215.13</v>
      </c>
      <c r="K137" s="74">
        <v>3135</v>
      </c>
      <c r="L137" s="45">
        <v>980</v>
      </c>
      <c r="M137" s="72" t="s">
        <v>736</v>
      </c>
      <c r="N137" s="72">
        <v>571.4</v>
      </c>
      <c r="O137" s="72">
        <v>254</v>
      </c>
      <c r="P137" s="121" t="s">
        <v>725</v>
      </c>
      <c r="Q137" s="1" t="s">
        <v>27</v>
      </c>
      <c r="R137" s="5" t="s">
        <v>735</v>
      </c>
      <c r="S137" s="68" t="s">
        <v>100</v>
      </c>
      <c r="T137" s="5" t="s">
        <v>135</v>
      </c>
      <c r="U137" s="1" t="s">
        <v>309</v>
      </c>
    </row>
    <row r="138" spans="1:21" x14ac:dyDescent="0.3">
      <c r="A138" s="105">
        <v>132</v>
      </c>
      <c r="B138" s="25" t="s">
        <v>754</v>
      </c>
      <c r="C138" s="45">
        <v>5</v>
      </c>
      <c r="D138" s="73">
        <v>113</v>
      </c>
      <c r="E138" s="106">
        <v>2</v>
      </c>
      <c r="F138" s="45">
        <v>2</v>
      </c>
      <c r="G138" s="45" t="s">
        <v>727</v>
      </c>
      <c r="H138" s="75">
        <v>1974</v>
      </c>
      <c r="I138" s="45">
        <v>4451</v>
      </c>
      <c r="J138" s="74">
        <v>3029.7</v>
      </c>
      <c r="K138" s="74">
        <v>1786</v>
      </c>
      <c r="L138" s="45">
        <v>934</v>
      </c>
      <c r="M138" s="72" t="s">
        <v>736</v>
      </c>
      <c r="N138" s="72">
        <v>741.3</v>
      </c>
      <c r="O138" s="72">
        <v>111</v>
      </c>
      <c r="P138" s="121" t="s">
        <v>725</v>
      </c>
      <c r="Q138" s="1" t="s">
        <v>27</v>
      </c>
      <c r="R138" s="5" t="s">
        <v>735</v>
      </c>
      <c r="S138" s="68" t="s">
        <v>100</v>
      </c>
      <c r="T138" s="5"/>
      <c r="U138" s="5"/>
    </row>
    <row r="139" spans="1:21" x14ac:dyDescent="0.3">
      <c r="A139" s="105">
        <v>133</v>
      </c>
      <c r="B139" s="25" t="s">
        <v>753</v>
      </c>
      <c r="C139" s="45">
        <v>9</v>
      </c>
      <c r="D139" s="73">
        <v>167</v>
      </c>
      <c r="E139" s="106">
        <v>1</v>
      </c>
      <c r="F139" s="45">
        <v>1</v>
      </c>
      <c r="G139" s="45">
        <v>1</v>
      </c>
      <c r="H139" s="75">
        <v>1979</v>
      </c>
      <c r="I139" s="45">
        <v>4866</v>
      </c>
      <c r="J139" s="74">
        <v>4648.3599999999997</v>
      </c>
      <c r="K139" s="74">
        <v>2243</v>
      </c>
      <c r="L139" s="45">
        <v>1528</v>
      </c>
      <c r="M139" s="72" t="s">
        <v>736</v>
      </c>
      <c r="N139" s="72">
        <v>568</v>
      </c>
      <c r="O139" s="72">
        <v>233</v>
      </c>
      <c r="P139" s="71" t="s">
        <v>725</v>
      </c>
      <c r="Q139" s="1" t="s">
        <v>27</v>
      </c>
      <c r="R139" s="5" t="s">
        <v>735</v>
      </c>
      <c r="S139" s="68" t="s">
        <v>100</v>
      </c>
      <c r="T139" s="5" t="s">
        <v>135</v>
      </c>
      <c r="U139" s="5" t="s">
        <v>136</v>
      </c>
    </row>
    <row r="140" spans="1:21" x14ac:dyDescent="0.3">
      <c r="A140" s="105">
        <v>134</v>
      </c>
      <c r="B140" s="29" t="s">
        <v>752</v>
      </c>
      <c r="C140" s="30">
        <v>9</v>
      </c>
      <c r="D140" s="30">
        <v>141</v>
      </c>
      <c r="E140" s="5"/>
      <c r="F140" s="30">
        <v>1</v>
      </c>
      <c r="G140" s="5">
        <v>0</v>
      </c>
      <c r="H140" s="30">
        <v>1977</v>
      </c>
      <c r="I140" s="30">
        <v>1797.9</v>
      </c>
      <c r="J140" s="30">
        <v>4167.3</v>
      </c>
      <c r="K140" s="120" t="s">
        <v>118</v>
      </c>
      <c r="L140" s="30">
        <v>886</v>
      </c>
      <c r="M140" s="5">
        <v>0</v>
      </c>
      <c r="N140" s="5">
        <v>626</v>
      </c>
      <c r="O140" s="5"/>
      <c r="P140" s="5"/>
      <c r="Q140" s="30" t="s">
        <v>100</v>
      </c>
      <c r="R140" s="30" t="s">
        <v>196</v>
      </c>
      <c r="S140" s="5"/>
      <c r="T140" s="16"/>
      <c r="U140" s="16"/>
    </row>
    <row r="141" spans="1:21" x14ac:dyDescent="0.3">
      <c r="A141" s="105">
        <v>135</v>
      </c>
      <c r="B141" s="25" t="s">
        <v>751</v>
      </c>
      <c r="C141" s="45">
        <v>9</v>
      </c>
      <c r="D141" s="73">
        <v>108</v>
      </c>
      <c r="E141" s="106"/>
      <c r="F141" s="45">
        <v>3</v>
      </c>
      <c r="G141" s="45">
        <v>3</v>
      </c>
      <c r="H141" s="75">
        <v>1987</v>
      </c>
      <c r="I141" s="45">
        <v>7251</v>
      </c>
      <c r="J141" s="74">
        <v>5989.52</v>
      </c>
      <c r="K141" s="119">
        <v>4750</v>
      </c>
      <c r="L141" s="45">
        <v>969</v>
      </c>
      <c r="M141" s="72" t="s">
        <v>736</v>
      </c>
      <c r="N141" s="72">
        <v>360</v>
      </c>
      <c r="O141" s="72">
        <v>346</v>
      </c>
      <c r="P141" s="71" t="s">
        <v>725</v>
      </c>
      <c r="Q141" s="1" t="s">
        <v>742</v>
      </c>
      <c r="R141" s="5" t="s">
        <v>735</v>
      </c>
      <c r="S141" s="68" t="s">
        <v>741</v>
      </c>
      <c r="T141" s="5" t="s">
        <v>135</v>
      </c>
      <c r="U141" s="1" t="s">
        <v>750</v>
      </c>
    </row>
    <row r="142" spans="1:21" x14ac:dyDescent="0.3">
      <c r="A142" s="105">
        <v>136</v>
      </c>
      <c r="B142" s="25" t="s">
        <v>749</v>
      </c>
      <c r="C142" s="45">
        <v>9</v>
      </c>
      <c r="D142" s="73">
        <v>160</v>
      </c>
      <c r="E142" s="106"/>
      <c r="F142" s="45">
        <v>3</v>
      </c>
      <c r="G142" s="45">
        <v>3</v>
      </c>
      <c r="H142" s="75">
        <v>1987</v>
      </c>
      <c r="I142" s="45">
        <v>8347</v>
      </c>
      <c r="J142" s="74">
        <v>5957.69</v>
      </c>
      <c r="K142" s="119">
        <v>3360</v>
      </c>
      <c r="L142" s="45">
        <v>2148</v>
      </c>
      <c r="M142" s="72" t="s">
        <v>736</v>
      </c>
      <c r="N142" s="72">
        <v>795</v>
      </c>
      <c r="O142" s="72">
        <v>812</v>
      </c>
      <c r="P142" s="71" t="s">
        <v>725</v>
      </c>
      <c r="Q142" s="1" t="s">
        <v>27</v>
      </c>
      <c r="R142" s="5" t="s">
        <v>735</v>
      </c>
      <c r="S142" s="68" t="s">
        <v>100</v>
      </c>
      <c r="T142" s="5" t="s">
        <v>135</v>
      </c>
      <c r="U142" s="5" t="s">
        <v>136</v>
      </c>
    </row>
    <row r="143" spans="1:21" ht="39.6" x14ac:dyDescent="0.3">
      <c r="A143" s="105">
        <v>137</v>
      </c>
      <c r="B143" s="118" t="s">
        <v>748</v>
      </c>
      <c r="C143" s="112">
        <v>9</v>
      </c>
      <c r="D143" s="117">
        <v>367</v>
      </c>
      <c r="E143" s="116">
        <v>5</v>
      </c>
      <c r="F143" s="112">
        <v>7</v>
      </c>
      <c r="G143" s="112">
        <v>7</v>
      </c>
      <c r="H143" s="115">
        <v>1985</v>
      </c>
      <c r="I143" s="112">
        <v>17377</v>
      </c>
      <c r="J143" s="114">
        <v>13590.99</v>
      </c>
      <c r="K143" s="113">
        <v>7393</v>
      </c>
      <c r="L143" s="112">
        <v>2554</v>
      </c>
      <c r="M143" s="111" t="s">
        <v>736</v>
      </c>
      <c r="N143" s="111">
        <v>1702.8</v>
      </c>
      <c r="O143" s="111">
        <v>939</v>
      </c>
      <c r="P143" s="110" t="s">
        <v>725</v>
      </c>
      <c r="Q143" s="109" t="s">
        <v>27</v>
      </c>
      <c r="R143" s="108" t="s">
        <v>735</v>
      </c>
      <c r="S143" s="107" t="s">
        <v>100</v>
      </c>
      <c r="T143" s="5" t="s">
        <v>135</v>
      </c>
      <c r="U143" s="1" t="s">
        <v>747</v>
      </c>
    </row>
    <row r="144" spans="1:21" x14ac:dyDescent="0.3">
      <c r="A144" s="105">
        <v>138</v>
      </c>
      <c r="B144" s="104" t="s">
        <v>746</v>
      </c>
      <c r="C144" s="74">
        <v>1</v>
      </c>
      <c r="D144" s="103">
        <v>6</v>
      </c>
      <c r="E144" s="106"/>
      <c r="F144" s="74">
        <v>1</v>
      </c>
      <c r="G144" s="45" t="s">
        <v>727</v>
      </c>
      <c r="H144" s="75" t="s">
        <v>726</v>
      </c>
      <c r="I144" s="74">
        <v>160</v>
      </c>
      <c r="J144" s="74">
        <v>160</v>
      </c>
      <c r="K144" s="74">
        <v>0</v>
      </c>
      <c r="L144" s="45">
        <v>192</v>
      </c>
      <c r="M144" s="101">
        <v>148</v>
      </c>
      <c r="N144" s="72">
        <v>0</v>
      </c>
      <c r="O144" s="72">
        <v>0</v>
      </c>
      <c r="P144" s="71" t="s">
        <v>725</v>
      </c>
      <c r="Q144" s="75" t="s">
        <v>27</v>
      </c>
      <c r="R144" s="5" t="s">
        <v>594</v>
      </c>
      <c r="S144" s="68" t="s">
        <v>100</v>
      </c>
      <c r="T144" s="5"/>
      <c r="U144" s="5"/>
    </row>
    <row r="145" spans="1:21" x14ac:dyDescent="0.3">
      <c r="A145" s="105">
        <v>139</v>
      </c>
      <c r="B145" s="25" t="s">
        <v>745</v>
      </c>
      <c r="C145" s="45">
        <v>9</v>
      </c>
      <c r="D145" s="73">
        <v>143</v>
      </c>
      <c r="E145" s="106"/>
      <c r="F145" s="45">
        <v>4</v>
      </c>
      <c r="G145" s="45">
        <v>4</v>
      </c>
      <c r="H145" s="75">
        <v>1986</v>
      </c>
      <c r="I145" s="45">
        <v>9728</v>
      </c>
      <c r="J145" s="74">
        <v>7962.67</v>
      </c>
      <c r="K145" s="74">
        <v>8099</v>
      </c>
      <c r="L145" s="45">
        <v>1302</v>
      </c>
      <c r="M145" s="72" t="s">
        <v>736</v>
      </c>
      <c r="N145" s="72">
        <v>989</v>
      </c>
      <c r="O145" s="72">
        <v>943</v>
      </c>
      <c r="P145" s="71" t="s">
        <v>725</v>
      </c>
      <c r="Q145" s="1" t="s">
        <v>742</v>
      </c>
      <c r="R145" s="5" t="s">
        <v>735</v>
      </c>
      <c r="S145" s="68" t="s">
        <v>741</v>
      </c>
      <c r="T145" s="5"/>
      <c r="U145" s="5"/>
    </row>
    <row r="146" spans="1:21" x14ac:dyDescent="0.3">
      <c r="A146" s="105">
        <v>140</v>
      </c>
      <c r="B146" s="104" t="s">
        <v>744</v>
      </c>
      <c r="C146" s="74">
        <v>1</v>
      </c>
      <c r="D146" s="103">
        <v>4</v>
      </c>
      <c r="E146" s="106"/>
      <c r="F146" s="74">
        <v>1</v>
      </c>
      <c r="G146" s="45" t="s">
        <v>727</v>
      </c>
      <c r="H146" s="75" t="s">
        <v>726</v>
      </c>
      <c r="I146" s="74">
        <v>163</v>
      </c>
      <c r="J146" s="74">
        <v>153</v>
      </c>
      <c r="K146" s="74">
        <v>0</v>
      </c>
      <c r="L146" s="45">
        <v>163</v>
      </c>
      <c r="M146" s="101">
        <v>125</v>
      </c>
      <c r="N146" s="72">
        <v>0</v>
      </c>
      <c r="O146" s="72">
        <v>0</v>
      </c>
      <c r="P146" s="71" t="s">
        <v>725</v>
      </c>
      <c r="Q146" s="75" t="s">
        <v>27</v>
      </c>
      <c r="R146" s="5" t="s">
        <v>594</v>
      </c>
      <c r="S146" s="68" t="s">
        <v>100</v>
      </c>
      <c r="T146" s="5"/>
      <c r="U146" s="5"/>
    </row>
    <row r="147" spans="1:21" x14ac:dyDescent="0.3">
      <c r="A147" s="105">
        <v>141</v>
      </c>
      <c r="B147" s="25" t="s">
        <v>743</v>
      </c>
      <c r="C147" s="45">
        <v>9</v>
      </c>
      <c r="D147" s="73">
        <v>72</v>
      </c>
      <c r="E147" s="106"/>
      <c r="F147" s="45">
        <v>2</v>
      </c>
      <c r="G147" s="45">
        <v>2</v>
      </c>
      <c r="H147" s="75">
        <v>1986</v>
      </c>
      <c r="I147" s="45">
        <v>4609</v>
      </c>
      <c r="J147" s="74">
        <v>3806.76</v>
      </c>
      <c r="K147" s="74">
        <v>1339</v>
      </c>
      <c r="L147" s="45">
        <v>368</v>
      </c>
      <c r="M147" s="72" t="s">
        <v>736</v>
      </c>
      <c r="N147" s="72">
        <v>430</v>
      </c>
      <c r="O147" s="72">
        <v>491</v>
      </c>
      <c r="P147" s="71" t="s">
        <v>725</v>
      </c>
      <c r="Q147" s="33" t="s">
        <v>742</v>
      </c>
      <c r="R147" s="5" t="s">
        <v>735</v>
      </c>
      <c r="S147" s="68" t="s">
        <v>741</v>
      </c>
      <c r="T147" s="5"/>
      <c r="U147" s="5"/>
    </row>
    <row r="148" spans="1:21" x14ac:dyDescent="0.3">
      <c r="A148" s="105">
        <v>142</v>
      </c>
      <c r="B148" s="104" t="s">
        <v>740</v>
      </c>
      <c r="C148" s="74">
        <v>1</v>
      </c>
      <c r="D148" s="103">
        <v>4</v>
      </c>
      <c r="E148" s="106"/>
      <c r="F148" s="74">
        <v>1</v>
      </c>
      <c r="G148" s="45" t="s">
        <v>727</v>
      </c>
      <c r="H148" s="75" t="s">
        <v>726</v>
      </c>
      <c r="I148" s="74">
        <v>150</v>
      </c>
      <c r="J148" s="74">
        <v>145</v>
      </c>
      <c r="K148" s="74">
        <v>0</v>
      </c>
      <c r="L148" s="45">
        <v>156</v>
      </c>
      <c r="M148" s="101">
        <v>120</v>
      </c>
      <c r="N148" s="72">
        <v>0</v>
      </c>
      <c r="O148" s="72">
        <v>0</v>
      </c>
      <c r="P148" s="71" t="s">
        <v>725</v>
      </c>
      <c r="Q148" s="105" t="s">
        <v>27</v>
      </c>
      <c r="R148" s="5" t="s">
        <v>594</v>
      </c>
      <c r="S148" s="68" t="s">
        <v>100</v>
      </c>
      <c r="T148" s="5"/>
      <c r="U148" s="5"/>
    </row>
    <row r="149" spans="1:21" x14ac:dyDescent="0.3">
      <c r="A149" s="105">
        <v>143</v>
      </c>
      <c r="B149" s="25" t="s">
        <v>739</v>
      </c>
      <c r="C149" s="45">
        <v>9</v>
      </c>
      <c r="D149" s="73">
        <v>160</v>
      </c>
      <c r="E149" s="106">
        <v>1</v>
      </c>
      <c r="F149" s="45">
        <v>3</v>
      </c>
      <c r="G149" s="45">
        <v>3</v>
      </c>
      <c r="H149" s="75">
        <v>1986</v>
      </c>
      <c r="I149" s="45">
        <v>7792</v>
      </c>
      <c r="J149" s="74">
        <v>5877.33</v>
      </c>
      <c r="K149" s="74">
        <v>5432</v>
      </c>
      <c r="L149" s="45">
        <v>1326</v>
      </c>
      <c r="M149" s="72" t="s">
        <v>736</v>
      </c>
      <c r="N149" s="72">
        <v>492</v>
      </c>
      <c r="O149" s="72">
        <v>812</v>
      </c>
      <c r="P149" s="71" t="s">
        <v>725</v>
      </c>
      <c r="Q149" s="33" t="s">
        <v>27</v>
      </c>
      <c r="R149" s="5" t="s">
        <v>735</v>
      </c>
      <c r="S149" s="68" t="s">
        <v>100</v>
      </c>
      <c r="T149" s="5"/>
      <c r="U149" s="5"/>
    </row>
    <row r="150" spans="1:21" x14ac:dyDescent="0.3">
      <c r="A150" s="105">
        <v>144</v>
      </c>
      <c r="B150" s="25" t="s">
        <v>738</v>
      </c>
      <c r="C150" s="45">
        <v>9</v>
      </c>
      <c r="D150" s="73">
        <v>162</v>
      </c>
      <c r="E150" s="106"/>
      <c r="F150" s="45">
        <v>3</v>
      </c>
      <c r="G150" s="45">
        <v>3</v>
      </c>
      <c r="H150" s="75">
        <v>1986</v>
      </c>
      <c r="I150" s="45">
        <v>7993</v>
      </c>
      <c r="J150" s="74">
        <v>6042.63</v>
      </c>
      <c r="K150" s="74">
        <v>4396</v>
      </c>
      <c r="L150" s="45">
        <v>1119</v>
      </c>
      <c r="M150" s="72" t="s">
        <v>736</v>
      </c>
      <c r="N150" s="72">
        <v>493</v>
      </c>
      <c r="O150" s="72">
        <v>810</v>
      </c>
      <c r="P150" s="71" t="s">
        <v>725</v>
      </c>
      <c r="Q150" s="1" t="s">
        <v>27</v>
      </c>
      <c r="R150" s="5" t="s">
        <v>735</v>
      </c>
      <c r="S150" s="68" t="s">
        <v>100</v>
      </c>
      <c r="T150" s="5"/>
      <c r="U150" s="5"/>
    </row>
    <row r="151" spans="1:21" ht="26.4" x14ac:dyDescent="0.3">
      <c r="A151" s="105">
        <v>145</v>
      </c>
      <c r="B151" s="25" t="s">
        <v>737</v>
      </c>
      <c r="C151" s="45">
        <v>9</v>
      </c>
      <c r="D151" s="73">
        <v>161</v>
      </c>
      <c r="E151" s="106">
        <v>1</v>
      </c>
      <c r="F151" s="45">
        <v>3</v>
      </c>
      <c r="G151" s="45">
        <v>3</v>
      </c>
      <c r="H151" s="75">
        <v>1987</v>
      </c>
      <c r="I151" s="45">
        <v>7853</v>
      </c>
      <c r="J151" s="74">
        <v>5950.7</v>
      </c>
      <c r="K151" s="74">
        <v>4848</v>
      </c>
      <c r="L151" s="45">
        <v>1104</v>
      </c>
      <c r="M151" s="72" t="s">
        <v>736</v>
      </c>
      <c r="N151" s="72">
        <v>392</v>
      </c>
      <c r="O151" s="72">
        <v>352.1</v>
      </c>
      <c r="P151" s="71" t="s">
        <v>725</v>
      </c>
      <c r="Q151" s="1" t="s">
        <v>27</v>
      </c>
      <c r="R151" s="5" t="s">
        <v>735</v>
      </c>
      <c r="S151" s="68" t="s">
        <v>100</v>
      </c>
      <c r="T151" s="5" t="s">
        <v>135</v>
      </c>
      <c r="U151" s="1" t="s">
        <v>309</v>
      </c>
    </row>
    <row r="152" spans="1:21" x14ac:dyDescent="0.3">
      <c r="A152" s="105">
        <v>146</v>
      </c>
      <c r="B152" s="25" t="s">
        <v>734</v>
      </c>
      <c r="C152" s="45">
        <v>2</v>
      </c>
      <c r="D152" s="45">
        <v>11</v>
      </c>
      <c r="E152" s="72">
        <v>1</v>
      </c>
      <c r="F152" s="45">
        <v>1</v>
      </c>
      <c r="G152" s="72">
        <v>0</v>
      </c>
      <c r="H152" s="75">
        <v>1960</v>
      </c>
      <c r="I152" s="45">
        <v>547</v>
      </c>
      <c r="J152" s="74">
        <v>301.60000000000002</v>
      </c>
      <c r="K152" s="73">
        <v>36</v>
      </c>
      <c r="L152" s="45">
        <v>274</v>
      </c>
      <c r="M152" s="72">
        <v>210</v>
      </c>
      <c r="N152" s="72">
        <v>0</v>
      </c>
      <c r="O152" s="72">
        <v>53</v>
      </c>
      <c r="P152" s="71" t="s">
        <v>725</v>
      </c>
      <c r="Q152" s="1" t="s">
        <v>27</v>
      </c>
      <c r="R152" s="5" t="s">
        <v>724</v>
      </c>
      <c r="S152" s="68" t="s">
        <v>100</v>
      </c>
      <c r="T152" s="5" t="s">
        <v>135</v>
      </c>
      <c r="U152" s="5" t="s">
        <v>733</v>
      </c>
    </row>
    <row r="153" spans="1:21" x14ac:dyDescent="0.3">
      <c r="A153" s="105">
        <v>147</v>
      </c>
      <c r="B153" s="104" t="s">
        <v>732</v>
      </c>
      <c r="C153" s="74">
        <v>2</v>
      </c>
      <c r="D153" s="103">
        <v>21</v>
      </c>
      <c r="E153" s="106"/>
      <c r="F153" s="74">
        <v>2</v>
      </c>
      <c r="G153" s="45" t="s">
        <v>727</v>
      </c>
      <c r="H153" s="75">
        <v>1946</v>
      </c>
      <c r="I153" s="74">
        <v>715</v>
      </c>
      <c r="J153" s="74">
        <v>640.42999999999995</v>
      </c>
      <c r="K153" s="74">
        <v>1187</v>
      </c>
      <c r="L153" s="45">
        <v>320</v>
      </c>
      <c r="M153" s="72">
        <v>240</v>
      </c>
      <c r="N153" s="72">
        <v>0</v>
      </c>
      <c r="O153" s="72">
        <v>44</v>
      </c>
      <c r="P153" s="71" t="s">
        <v>725</v>
      </c>
      <c r="Q153" s="75" t="s">
        <v>27</v>
      </c>
      <c r="R153" s="5" t="s">
        <v>724</v>
      </c>
      <c r="S153" s="68" t="s">
        <v>100</v>
      </c>
      <c r="T153" s="5"/>
      <c r="U153" s="5"/>
    </row>
    <row r="154" spans="1:21" x14ac:dyDescent="0.3">
      <c r="A154" s="105">
        <v>148</v>
      </c>
      <c r="B154" s="25" t="s">
        <v>731</v>
      </c>
      <c r="C154" s="45">
        <v>1</v>
      </c>
      <c r="D154" s="73">
        <v>4</v>
      </c>
      <c r="E154" s="106"/>
      <c r="F154" s="45">
        <v>1</v>
      </c>
      <c r="G154" s="45" t="s">
        <v>727</v>
      </c>
      <c r="H154" s="75">
        <v>1895</v>
      </c>
      <c r="I154" s="45">
        <v>262</v>
      </c>
      <c r="J154" s="74">
        <v>244.4</v>
      </c>
      <c r="K154" s="45">
        <v>0</v>
      </c>
      <c r="L154" s="74">
        <v>280</v>
      </c>
      <c r="M154" s="72">
        <v>130</v>
      </c>
      <c r="N154" s="72">
        <v>0</v>
      </c>
      <c r="O154" s="72">
        <v>0</v>
      </c>
      <c r="P154" s="71" t="s">
        <v>725</v>
      </c>
      <c r="Q154" s="1" t="s">
        <v>27</v>
      </c>
      <c r="R154" s="100" t="s">
        <v>724</v>
      </c>
      <c r="S154" s="68" t="s">
        <v>100</v>
      </c>
      <c r="T154" s="5"/>
      <c r="U154" s="5"/>
    </row>
    <row r="155" spans="1:21" x14ac:dyDescent="0.3">
      <c r="A155" s="105">
        <v>149</v>
      </c>
      <c r="B155" s="104" t="s">
        <v>730</v>
      </c>
      <c r="C155" s="74">
        <v>2</v>
      </c>
      <c r="D155" s="103">
        <v>8</v>
      </c>
      <c r="E155" s="106"/>
      <c r="F155" s="74">
        <v>1</v>
      </c>
      <c r="G155" s="45" t="s">
        <v>727</v>
      </c>
      <c r="H155" s="75" t="s">
        <v>726</v>
      </c>
      <c r="I155" s="74">
        <v>434</v>
      </c>
      <c r="J155" s="74">
        <v>408.09</v>
      </c>
      <c r="K155" s="74">
        <v>572</v>
      </c>
      <c r="L155" s="45">
        <v>298</v>
      </c>
      <c r="M155" s="72">
        <v>235</v>
      </c>
      <c r="N155" s="72">
        <v>0</v>
      </c>
      <c r="O155" s="72">
        <v>22</v>
      </c>
      <c r="P155" s="71" t="s">
        <v>725</v>
      </c>
      <c r="Q155" s="75" t="s">
        <v>27</v>
      </c>
      <c r="R155" s="5" t="s">
        <v>724</v>
      </c>
      <c r="S155" s="68" t="s">
        <v>100</v>
      </c>
      <c r="T155" s="5"/>
      <c r="U155" s="5"/>
    </row>
    <row r="156" spans="1:21" x14ac:dyDescent="0.3">
      <c r="A156" s="105">
        <v>150</v>
      </c>
      <c r="B156" s="104" t="s">
        <v>729</v>
      </c>
      <c r="C156" s="74">
        <v>2</v>
      </c>
      <c r="D156" s="103">
        <v>7</v>
      </c>
      <c r="E156" s="106"/>
      <c r="F156" s="74">
        <v>1</v>
      </c>
      <c r="G156" s="45" t="s">
        <v>727</v>
      </c>
      <c r="H156" s="75" t="s">
        <v>726</v>
      </c>
      <c r="I156" s="74">
        <v>259</v>
      </c>
      <c r="J156" s="74">
        <v>240.1</v>
      </c>
      <c r="K156" s="74">
        <v>38</v>
      </c>
      <c r="L156" s="45">
        <v>215</v>
      </c>
      <c r="M156" s="72">
        <v>180</v>
      </c>
      <c r="N156" s="72">
        <v>0</v>
      </c>
      <c r="O156" s="72">
        <v>21</v>
      </c>
      <c r="P156" s="71" t="s">
        <v>725</v>
      </c>
      <c r="Q156" s="75" t="s">
        <v>27</v>
      </c>
      <c r="R156" s="5" t="s">
        <v>594</v>
      </c>
      <c r="S156" s="68" t="s">
        <v>100</v>
      </c>
      <c r="T156" s="5"/>
      <c r="U156" s="5"/>
    </row>
    <row r="157" spans="1:21" x14ac:dyDescent="0.3">
      <c r="A157" s="105">
        <v>151</v>
      </c>
      <c r="B157" s="104" t="s">
        <v>728</v>
      </c>
      <c r="C157" s="74">
        <v>1</v>
      </c>
      <c r="D157" s="103">
        <v>3</v>
      </c>
      <c r="E157" s="102"/>
      <c r="F157" s="74">
        <v>1</v>
      </c>
      <c r="G157" s="45" t="s">
        <v>727</v>
      </c>
      <c r="H157" s="75" t="s">
        <v>726</v>
      </c>
      <c r="I157" s="74">
        <v>130</v>
      </c>
      <c r="J157" s="74">
        <v>85.7</v>
      </c>
      <c r="K157" s="74">
        <v>0</v>
      </c>
      <c r="L157" s="74">
        <v>173</v>
      </c>
      <c r="M157" s="101">
        <v>133</v>
      </c>
      <c r="N157" s="72">
        <v>0</v>
      </c>
      <c r="O157" s="72">
        <v>0</v>
      </c>
      <c r="P157" s="71" t="s">
        <v>725</v>
      </c>
      <c r="Q157" s="75" t="s">
        <v>27</v>
      </c>
      <c r="R157" s="100" t="s">
        <v>724</v>
      </c>
      <c r="S157" s="68" t="s">
        <v>100</v>
      </c>
      <c r="T157" s="5"/>
      <c r="U157" s="5"/>
    </row>
    <row r="158" spans="1:21" x14ac:dyDescent="0.3">
      <c r="A158" s="1"/>
      <c r="B158" s="6"/>
      <c r="C158" s="5"/>
      <c r="D158" s="5"/>
      <c r="E158" s="5"/>
      <c r="F158" s="5"/>
      <c r="G158" s="5"/>
      <c r="H158" s="5"/>
      <c r="I158" s="99">
        <f>SUM(I7:I157)</f>
        <v>446974.90000000008</v>
      </c>
      <c r="J158" s="99">
        <f>SUM(J7:J157)</f>
        <v>351396.77</v>
      </c>
      <c r="K158" s="5"/>
      <c r="L158" s="5"/>
      <c r="M158" s="5"/>
      <c r="N158" s="5"/>
      <c r="O158" s="5"/>
      <c r="P158" s="1"/>
      <c r="Q158" s="1"/>
      <c r="R158" s="5"/>
      <c r="S158" s="5"/>
      <c r="T158" s="16"/>
      <c r="U158" s="1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opLeftCell="A76" zoomScale="92" zoomScaleNormal="92" workbookViewId="0">
      <selection activeCell="C2" sqref="C2"/>
    </sheetView>
  </sheetViews>
  <sheetFormatPr defaultColWidth="9.109375" defaultRowHeight="14.4" x14ac:dyDescent="0.3"/>
  <cols>
    <col min="1" max="1" width="6.88671875" style="19" customWidth="1"/>
    <col min="2" max="2" width="30.109375" style="19" customWidth="1"/>
    <col min="3" max="19" width="9.109375" style="19"/>
    <col min="20" max="20" width="14.33203125" style="19" customWidth="1"/>
    <col min="21" max="21" width="26.5546875" style="19" customWidth="1"/>
    <col min="22" max="16384" width="9.109375" style="19"/>
  </cols>
  <sheetData>
    <row r="1" spans="1:21" x14ac:dyDescent="0.3">
      <c r="K1" s="19" t="s">
        <v>68</v>
      </c>
    </row>
    <row r="2" spans="1:21" s="96" customFormat="1" ht="15" thickBot="1" x14ac:dyDescent="0.35">
      <c r="C2" s="96" t="s">
        <v>1529</v>
      </c>
    </row>
    <row r="3" spans="1:21" ht="15" customHeight="1" x14ac:dyDescent="0.3">
      <c r="A3" s="301" t="s">
        <v>23</v>
      </c>
      <c r="B3" s="303" t="s">
        <v>22</v>
      </c>
      <c r="C3" s="306" t="s">
        <v>21</v>
      </c>
      <c r="D3" s="307"/>
      <c r="E3" s="307"/>
      <c r="F3" s="307"/>
      <c r="G3" s="308"/>
      <c r="H3" s="303" t="s">
        <v>20</v>
      </c>
      <c r="I3" s="313" t="s">
        <v>19</v>
      </c>
      <c r="J3" s="314"/>
      <c r="K3" s="314"/>
      <c r="L3" s="314"/>
      <c r="M3" s="314"/>
      <c r="N3" s="314"/>
      <c r="O3" s="314"/>
      <c r="P3" s="301" t="s">
        <v>18</v>
      </c>
      <c r="Q3" s="314"/>
      <c r="R3" s="314"/>
      <c r="S3" s="317"/>
      <c r="T3" s="297" t="s">
        <v>17</v>
      </c>
      <c r="U3" s="298"/>
    </row>
    <row r="4" spans="1:21" x14ac:dyDescent="0.3">
      <c r="A4" s="302"/>
      <c r="B4" s="304"/>
      <c r="C4" s="309"/>
      <c r="D4" s="310"/>
      <c r="E4" s="310"/>
      <c r="F4" s="310"/>
      <c r="G4" s="311"/>
      <c r="H4" s="312"/>
      <c r="I4" s="315"/>
      <c r="J4" s="316"/>
      <c r="K4" s="316"/>
      <c r="L4" s="316"/>
      <c r="M4" s="316"/>
      <c r="N4" s="316"/>
      <c r="O4" s="316"/>
      <c r="P4" s="318"/>
      <c r="Q4" s="316"/>
      <c r="R4" s="316"/>
      <c r="S4" s="319"/>
      <c r="T4" s="299"/>
      <c r="U4" s="300"/>
    </row>
    <row r="5" spans="1:21" ht="93" thickBot="1" x14ac:dyDescent="0.35">
      <c r="A5" s="302"/>
      <c r="B5" s="305"/>
      <c r="C5" s="174" t="s">
        <v>16</v>
      </c>
      <c r="D5" s="173" t="s">
        <v>15</v>
      </c>
      <c r="E5" s="173" t="s">
        <v>14</v>
      </c>
      <c r="F5" s="173" t="s">
        <v>13</v>
      </c>
      <c r="G5" s="173" t="s">
        <v>12</v>
      </c>
      <c r="H5" s="312"/>
      <c r="I5" s="173" t="s">
        <v>11</v>
      </c>
      <c r="J5" s="173" t="s">
        <v>10</v>
      </c>
      <c r="K5" s="172" t="s">
        <v>9</v>
      </c>
      <c r="L5" s="169" t="s">
        <v>3</v>
      </c>
      <c r="M5" s="169" t="s">
        <v>8</v>
      </c>
      <c r="N5" s="169" t="s">
        <v>7</v>
      </c>
      <c r="O5" s="171" t="s">
        <v>6</v>
      </c>
      <c r="P5" s="170" t="s">
        <v>5</v>
      </c>
      <c r="Q5" s="169" t="s">
        <v>4</v>
      </c>
      <c r="R5" s="169" t="s">
        <v>3</v>
      </c>
      <c r="S5" s="169" t="s">
        <v>2</v>
      </c>
      <c r="T5" s="168" t="s">
        <v>1</v>
      </c>
      <c r="U5" s="167" t="s">
        <v>0</v>
      </c>
    </row>
    <row r="6" spans="1:21" ht="15" thickBot="1" x14ac:dyDescent="0.35">
      <c r="A6" s="166">
        <v>1</v>
      </c>
      <c r="B6" s="165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  <c r="I6" s="160">
        <v>9</v>
      </c>
      <c r="J6" s="160">
        <v>10</v>
      </c>
      <c r="K6" s="164"/>
      <c r="L6" s="160">
        <v>11</v>
      </c>
      <c r="M6" s="160">
        <v>12</v>
      </c>
      <c r="N6" s="160">
        <v>13</v>
      </c>
      <c r="O6" s="163">
        <v>14</v>
      </c>
      <c r="P6" s="162">
        <v>15</v>
      </c>
      <c r="Q6" s="161">
        <v>16</v>
      </c>
      <c r="R6" s="160">
        <v>17</v>
      </c>
      <c r="S6" s="160">
        <v>18</v>
      </c>
      <c r="T6" s="159">
        <v>19</v>
      </c>
      <c r="U6" s="158">
        <v>20</v>
      </c>
    </row>
    <row r="7" spans="1:21" x14ac:dyDescent="0.3">
      <c r="A7" s="23">
        <v>1</v>
      </c>
      <c r="B7" s="157" t="s">
        <v>985</v>
      </c>
      <c r="C7" s="23">
        <v>5</v>
      </c>
      <c r="D7" s="23">
        <v>60</v>
      </c>
      <c r="E7" s="23" t="s">
        <v>118</v>
      </c>
      <c r="F7" s="23">
        <v>4</v>
      </c>
      <c r="G7" s="23" t="s">
        <v>118</v>
      </c>
      <c r="H7" s="23">
        <v>1974</v>
      </c>
      <c r="I7" s="23">
        <v>3616</v>
      </c>
      <c r="J7" s="23">
        <v>2751.15</v>
      </c>
      <c r="K7" s="156">
        <v>2544</v>
      </c>
      <c r="L7" s="23">
        <v>691</v>
      </c>
      <c r="M7" s="23" t="s">
        <v>118</v>
      </c>
      <c r="N7" s="23" t="s">
        <v>118</v>
      </c>
      <c r="O7" s="23" t="s">
        <v>118</v>
      </c>
      <c r="P7" s="23" t="s">
        <v>118</v>
      </c>
      <c r="Q7" s="23" t="s">
        <v>741</v>
      </c>
      <c r="R7" s="23" t="s">
        <v>895</v>
      </c>
      <c r="S7" s="23" t="s">
        <v>100</v>
      </c>
      <c r="T7" s="23" t="s">
        <v>135</v>
      </c>
      <c r="U7" s="23" t="s">
        <v>984</v>
      </c>
    </row>
    <row r="8" spans="1:21" x14ac:dyDescent="0.3">
      <c r="A8" s="2">
        <v>2</v>
      </c>
      <c r="B8" s="3" t="s">
        <v>983</v>
      </c>
      <c r="C8" s="2">
        <v>1</v>
      </c>
      <c r="D8" s="2">
        <v>4</v>
      </c>
      <c r="E8" s="2" t="s">
        <v>118</v>
      </c>
      <c r="F8" s="2">
        <v>1</v>
      </c>
      <c r="G8" s="2" t="s">
        <v>118</v>
      </c>
      <c r="H8" s="2">
        <v>1958</v>
      </c>
      <c r="I8" s="2">
        <v>135</v>
      </c>
      <c r="J8" s="2">
        <v>135</v>
      </c>
      <c r="K8" s="147" t="s">
        <v>118</v>
      </c>
      <c r="L8" s="2">
        <v>143</v>
      </c>
      <c r="M8" s="2" t="s">
        <v>118</v>
      </c>
      <c r="N8" s="2" t="s">
        <v>118</v>
      </c>
      <c r="O8" s="2" t="s">
        <v>118</v>
      </c>
      <c r="P8" s="2" t="s">
        <v>118</v>
      </c>
      <c r="Q8" s="2" t="s">
        <v>945</v>
      </c>
      <c r="R8" s="2" t="s">
        <v>97</v>
      </c>
      <c r="S8" s="2" t="s">
        <v>945</v>
      </c>
      <c r="T8" s="2"/>
      <c r="U8" s="2"/>
    </row>
    <row r="9" spans="1:21" x14ac:dyDescent="0.3">
      <c r="A9" s="23">
        <v>3</v>
      </c>
      <c r="B9" s="152" t="s">
        <v>982</v>
      </c>
      <c r="C9" s="2">
        <v>2</v>
      </c>
      <c r="D9" s="2">
        <v>16</v>
      </c>
      <c r="E9" s="2" t="s">
        <v>118</v>
      </c>
      <c r="F9" s="2">
        <v>2</v>
      </c>
      <c r="G9" s="2" t="s">
        <v>118</v>
      </c>
      <c r="H9" s="2">
        <v>1948</v>
      </c>
      <c r="I9" s="2">
        <v>823</v>
      </c>
      <c r="J9" s="2">
        <v>679.16</v>
      </c>
      <c r="K9" s="147">
        <v>900</v>
      </c>
      <c r="L9" s="2">
        <v>785</v>
      </c>
      <c r="M9" s="2" t="s">
        <v>118</v>
      </c>
      <c r="N9" s="2">
        <v>61.9</v>
      </c>
      <c r="O9" s="2">
        <v>66.599999999999994</v>
      </c>
      <c r="P9" s="2" t="s">
        <v>118</v>
      </c>
      <c r="Q9" s="2" t="s">
        <v>100</v>
      </c>
      <c r="R9" s="2" t="s">
        <v>97</v>
      </c>
      <c r="S9" s="2" t="s">
        <v>100</v>
      </c>
      <c r="T9" s="2"/>
      <c r="U9" s="2"/>
    </row>
    <row r="10" spans="1:21" x14ac:dyDescent="0.3">
      <c r="A10" s="2">
        <v>4</v>
      </c>
      <c r="B10" s="152" t="s">
        <v>981</v>
      </c>
      <c r="C10" s="2">
        <v>2</v>
      </c>
      <c r="D10" s="2">
        <v>15</v>
      </c>
      <c r="E10" s="2" t="s">
        <v>118</v>
      </c>
      <c r="F10" s="2">
        <v>2</v>
      </c>
      <c r="G10" s="2" t="s">
        <v>118</v>
      </c>
      <c r="H10" s="2">
        <v>1940</v>
      </c>
      <c r="I10" s="2">
        <v>726</v>
      </c>
      <c r="J10" s="2">
        <v>691.55</v>
      </c>
      <c r="K10" s="147">
        <v>615</v>
      </c>
      <c r="L10" s="2">
        <v>787</v>
      </c>
      <c r="M10" s="2" t="s">
        <v>118</v>
      </c>
      <c r="N10" s="2">
        <v>61.9</v>
      </c>
      <c r="O10" s="2" t="s">
        <v>118</v>
      </c>
      <c r="P10" s="2" t="s">
        <v>118</v>
      </c>
      <c r="Q10" s="2" t="s">
        <v>100</v>
      </c>
      <c r="R10" s="2" t="s">
        <v>97</v>
      </c>
      <c r="S10" s="2" t="s">
        <v>100</v>
      </c>
      <c r="T10" s="2"/>
      <c r="U10" s="2"/>
    </row>
    <row r="11" spans="1:21" x14ac:dyDescent="0.3">
      <c r="A11" s="23">
        <v>5</v>
      </c>
      <c r="B11" s="152" t="s">
        <v>980</v>
      </c>
      <c r="C11" s="2">
        <v>5</v>
      </c>
      <c r="D11" s="2">
        <v>70</v>
      </c>
      <c r="E11" s="2" t="s">
        <v>118</v>
      </c>
      <c r="F11" s="2">
        <v>6</v>
      </c>
      <c r="G11" s="2" t="s">
        <v>118</v>
      </c>
      <c r="H11" s="2">
        <v>1980</v>
      </c>
      <c r="I11" s="2">
        <v>6405</v>
      </c>
      <c r="J11" s="2">
        <v>4233.2299999999996</v>
      </c>
      <c r="K11" s="147">
        <v>5102</v>
      </c>
      <c r="L11" s="2">
        <v>729</v>
      </c>
      <c r="M11" s="2" t="s">
        <v>118</v>
      </c>
      <c r="N11" s="2" t="s">
        <v>118</v>
      </c>
      <c r="O11" s="2" t="s">
        <v>118</v>
      </c>
      <c r="P11" s="2" t="s">
        <v>118</v>
      </c>
      <c r="Q11" s="2" t="s">
        <v>100</v>
      </c>
      <c r="R11" s="2" t="s">
        <v>895</v>
      </c>
      <c r="S11" s="2" t="s">
        <v>100</v>
      </c>
      <c r="T11" s="2"/>
      <c r="U11" s="2"/>
    </row>
    <row r="12" spans="1:21" x14ac:dyDescent="0.3">
      <c r="A12" s="2">
        <v>6</v>
      </c>
      <c r="B12" s="152" t="s">
        <v>979</v>
      </c>
      <c r="C12" s="2">
        <v>9</v>
      </c>
      <c r="D12" s="2">
        <v>270</v>
      </c>
      <c r="E12" s="2" t="s">
        <v>118</v>
      </c>
      <c r="F12" s="2">
        <v>5</v>
      </c>
      <c r="G12" s="2">
        <v>5</v>
      </c>
      <c r="H12" s="2">
        <v>1983</v>
      </c>
      <c r="I12" s="2">
        <v>13701</v>
      </c>
      <c r="J12" s="2">
        <v>10080.049999999999</v>
      </c>
      <c r="K12" s="147">
        <v>5553</v>
      </c>
      <c r="L12" s="2">
        <v>1960</v>
      </c>
      <c r="M12" s="2" t="s">
        <v>118</v>
      </c>
      <c r="N12" s="2" t="s">
        <v>118</v>
      </c>
      <c r="O12" s="2" t="s">
        <v>118</v>
      </c>
      <c r="P12" s="2" t="s">
        <v>118</v>
      </c>
      <c r="Q12" s="2" t="s">
        <v>100</v>
      </c>
      <c r="R12" s="2" t="s">
        <v>895</v>
      </c>
      <c r="S12" s="2" t="s">
        <v>100</v>
      </c>
      <c r="T12" s="2" t="s">
        <v>978</v>
      </c>
      <c r="U12" s="2" t="s">
        <v>977</v>
      </c>
    </row>
    <row r="13" spans="1:21" x14ac:dyDescent="0.3">
      <c r="A13" s="23">
        <v>7</v>
      </c>
      <c r="B13" s="151" t="s">
        <v>976</v>
      </c>
      <c r="C13" s="2">
        <v>2</v>
      </c>
      <c r="D13" s="149">
        <v>37</v>
      </c>
      <c r="E13" s="2">
        <v>1</v>
      </c>
      <c r="F13" s="149">
        <v>1</v>
      </c>
      <c r="G13" s="2">
        <v>0</v>
      </c>
      <c r="H13" s="149">
        <v>1940</v>
      </c>
      <c r="I13" s="149">
        <v>1226</v>
      </c>
      <c r="J13" s="149">
        <f>1111.28+64.7</f>
        <v>1175.98</v>
      </c>
      <c r="K13" s="150">
        <v>2163.6999999999998</v>
      </c>
      <c r="L13" s="149">
        <v>775</v>
      </c>
      <c r="M13" s="2" t="s">
        <v>118</v>
      </c>
      <c r="N13" s="2" t="s">
        <v>118</v>
      </c>
      <c r="O13" s="2">
        <v>26</v>
      </c>
      <c r="P13" s="2" t="s">
        <v>74</v>
      </c>
      <c r="Q13" s="149" t="s">
        <v>100</v>
      </c>
      <c r="R13" s="149" t="s">
        <v>97</v>
      </c>
      <c r="S13" s="2" t="s">
        <v>100</v>
      </c>
      <c r="T13" s="2"/>
      <c r="U13" s="2"/>
    </row>
    <row r="14" spans="1:21" x14ac:dyDescent="0.3">
      <c r="A14" s="2">
        <v>8</v>
      </c>
      <c r="B14" s="151" t="s">
        <v>975</v>
      </c>
      <c r="C14" s="2">
        <v>2</v>
      </c>
      <c r="D14" s="149">
        <v>39</v>
      </c>
      <c r="E14" s="2" t="s">
        <v>118</v>
      </c>
      <c r="F14" s="149">
        <v>1</v>
      </c>
      <c r="G14" s="2">
        <v>0</v>
      </c>
      <c r="H14" s="149">
        <v>1940</v>
      </c>
      <c r="I14" s="149">
        <v>1227</v>
      </c>
      <c r="J14" s="149">
        <v>1177.78</v>
      </c>
      <c r="K14" s="150">
        <v>2845.1</v>
      </c>
      <c r="L14" s="149">
        <v>774</v>
      </c>
      <c r="M14" s="2" t="s">
        <v>118</v>
      </c>
      <c r="N14" s="2" t="s">
        <v>118</v>
      </c>
      <c r="O14" s="2">
        <v>26</v>
      </c>
      <c r="P14" s="2" t="s">
        <v>74</v>
      </c>
      <c r="Q14" s="149" t="s">
        <v>100</v>
      </c>
      <c r="R14" s="149" t="s">
        <v>97</v>
      </c>
      <c r="S14" s="2" t="s">
        <v>100</v>
      </c>
      <c r="T14" s="2"/>
      <c r="U14" s="2"/>
    </row>
    <row r="15" spans="1:21" x14ac:dyDescent="0.3">
      <c r="A15" s="23">
        <v>9</v>
      </c>
      <c r="B15" s="151" t="s">
        <v>974</v>
      </c>
      <c r="C15" s="2">
        <v>2</v>
      </c>
      <c r="D15" s="149">
        <v>44</v>
      </c>
      <c r="E15" s="2" t="s">
        <v>118</v>
      </c>
      <c r="F15" s="149">
        <v>1</v>
      </c>
      <c r="G15" s="2">
        <v>0</v>
      </c>
      <c r="H15" s="149">
        <v>1940</v>
      </c>
      <c r="I15" s="149">
        <v>1487</v>
      </c>
      <c r="J15" s="149">
        <v>1209.74</v>
      </c>
      <c r="K15" s="150">
        <v>2109.77</v>
      </c>
      <c r="L15" s="149">
        <v>767</v>
      </c>
      <c r="M15" s="2" t="s">
        <v>118</v>
      </c>
      <c r="N15" s="2" t="s">
        <v>118</v>
      </c>
      <c r="O15" s="2">
        <v>31</v>
      </c>
      <c r="P15" s="2" t="s">
        <v>74</v>
      </c>
      <c r="Q15" s="149" t="s">
        <v>100</v>
      </c>
      <c r="R15" s="149" t="s">
        <v>97</v>
      </c>
      <c r="S15" s="2" t="s">
        <v>100</v>
      </c>
      <c r="T15" s="2"/>
      <c r="U15" s="2"/>
    </row>
    <row r="16" spans="1:21" x14ac:dyDescent="0.3">
      <c r="A16" s="2">
        <v>10</v>
      </c>
      <c r="B16" s="152" t="s">
        <v>973</v>
      </c>
      <c r="C16" s="2">
        <v>9</v>
      </c>
      <c r="D16" s="2">
        <v>175</v>
      </c>
      <c r="E16" s="2" t="s">
        <v>118</v>
      </c>
      <c r="F16" s="2">
        <v>5</v>
      </c>
      <c r="G16" s="2">
        <v>5</v>
      </c>
      <c r="H16" s="2">
        <v>1983</v>
      </c>
      <c r="I16" s="2">
        <v>12376</v>
      </c>
      <c r="J16" s="2">
        <v>9923.08</v>
      </c>
      <c r="K16" s="147">
        <v>2397</v>
      </c>
      <c r="L16" s="2">
        <v>1922</v>
      </c>
      <c r="M16" s="2" t="s">
        <v>118</v>
      </c>
      <c r="N16" s="2" t="s">
        <v>118</v>
      </c>
      <c r="O16" s="2" t="s">
        <v>118</v>
      </c>
      <c r="P16" s="2" t="s">
        <v>118</v>
      </c>
      <c r="Q16" s="2" t="s">
        <v>741</v>
      </c>
      <c r="R16" s="2" t="s">
        <v>895</v>
      </c>
      <c r="S16" s="2" t="s">
        <v>100</v>
      </c>
      <c r="T16" s="2">
        <v>2016</v>
      </c>
      <c r="U16" s="2" t="s">
        <v>899</v>
      </c>
    </row>
    <row r="17" spans="1:21" x14ac:dyDescent="0.3">
      <c r="A17" s="23">
        <v>11</v>
      </c>
      <c r="B17" s="155" t="s">
        <v>972</v>
      </c>
      <c r="C17" s="5">
        <v>9</v>
      </c>
      <c r="D17" s="5">
        <v>145</v>
      </c>
      <c r="E17" s="5"/>
      <c r="F17" s="5">
        <v>4</v>
      </c>
      <c r="G17" s="5">
        <v>4</v>
      </c>
      <c r="H17" s="5">
        <v>1989</v>
      </c>
      <c r="I17" s="5">
        <v>9022</v>
      </c>
      <c r="J17" s="5">
        <v>7726</v>
      </c>
      <c r="K17" s="5"/>
      <c r="L17" s="5">
        <v>1266</v>
      </c>
      <c r="M17" s="5"/>
      <c r="N17" s="5"/>
      <c r="O17" s="5"/>
      <c r="P17" s="1"/>
      <c r="Q17" s="1" t="s">
        <v>971</v>
      </c>
      <c r="R17" s="5" t="s">
        <v>418</v>
      </c>
      <c r="S17" s="5"/>
      <c r="T17" s="5"/>
      <c r="U17" s="5"/>
    </row>
    <row r="18" spans="1:21" x14ac:dyDescent="0.3">
      <c r="A18" s="2">
        <v>12</v>
      </c>
      <c r="B18" s="152" t="s">
        <v>970</v>
      </c>
      <c r="C18" s="2">
        <v>9</v>
      </c>
      <c r="D18" s="2">
        <v>177</v>
      </c>
      <c r="E18" s="2" t="s">
        <v>118</v>
      </c>
      <c r="F18" s="2">
        <v>5</v>
      </c>
      <c r="G18" s="2">
        <v>5</v>
      </c>
      <c r="H18" s="2">
        <v>1988</v>
      </c>
      <c r="I18" s="2">
        <v>12039</v>
      </c>
      <c r="J18" s="2">
        <v>9878.31</v>
      </c>
      <c r="K18" s="147">
        <v>3605</v>
      </c>
      <c r="L18" s="2">
        <v>1908</v>
      </c>
      <c r="M18" s="2" t="s">
        <v>118</v>
      </c>
      <c r="N18" s="2" t="s">
        <v>118</v>
      </c>
      <c r="O18" s="2" t="s">
        <v>118</v>
      </c>
      <c r="P18" s="2" t="s">
        <v>118</v>
      </c>
      <c r="Q18" s="2" t="s">
        <v>741</v>
      </c>
      <c r="R18" s="2" t="s">
        <v>895</v>
      </c>
      <c r="S18" s="2" t="s">
        <v>741</v>
      </c>
      <c r="T18" s="2" t="s">
        <v>135</v>
      </c>
      <c r="U18" s="2" t="s">
        <v>136</v>
      </c>
    </row>
    <row r="19" spans="1:21" x14ac:dyDescent="0.3">
      <c r="A19" s="23">
        <v>13</v>
      </c>
      <c r="B19" s="152" t="s">
        <v>969</v>
      </c>
      <c r="C19" s="2">
        <v>9</v>
      </c>
      <c r="D19" s="2">
        <v>179</v>
      </c>
      <c r="E19" s="2" t="s">
        <v>118</v>
      </c>
      <c r="F19" s="2">
        <v>5</v>
      </c>
      <c r="G19" s="2">
        <v>5</v>
      </c>
      <c r="H19" s="2">
        <v>1990</v>
      </c>
      <c r="I19" s="2">
        <v>11730</v>
      </c>
      <c r="J19" s="2">
        <v>9852.0300000000007</v>
      </c>
      <c r="K19" s="147">
        <v>4119</v>
      </c>
      <c r="L19" s="2">
        <v>1900</v>
      </c>
      <c r="M19" s="2" t="s">
        <v>118</v>
      </c>
      <c r="N19" s="2" t="s">
        <v>118</v>
      </c>
      <c r="O19" s="2" t="s">
        <v>118</v>
      </c>
      <c r="P19" s="2" t="s">
        <v>118</v>
      </c>
      <c r="Q19" s="2" t="s">
        <v>741</v>
      </c>
      <c r="R19" s="2" t="s">
        <v>895</v>
      </c>
      <c r="S19" s="2" t="s">
        <v>741</v>
      </c>
      <c r="T19" s="2">
        <v>2017</v>
      </c>
      <c r="U19" s="2" t="s">
        <v>968</v>
      </c>
    </row>
    <row r="20" spans="1:21" x14ac:dyDescent="0.3">
      <c r="A20" s="2">
        <v>14</v>
      </c>
      <c r="B20" s="152" t="s">
        <v>967</v>
      </c>
      <c r="C20" s="2">
        <v>9</v>
      </c>
      <c r="D20" s="2">
        <v>36</v>
      </c>
      <c r="E20" s="2" t="s">
        <v>118</v>
      </c>
      <c r="F20" s="2">
        <v>1</v>
      </c>
      <c r="G20" s="2">
        <v>1</v>
      </c>
      <c r="H20" s="2">
        <v>1983</v>
      </c>
      <c r="I20" s="2">
        <v>2417</v>
      </c>
      <c r="J20" s="2">
        <v>1971.47</v>
      </c>
      <c r="K20" s="147">
        <v>949</v>
      </c>
      <c r="L20" s="2">
        <v>366</v>
      </c>
      <c r="M20" s="2" t="s">
        <v>118</v>
      </c>
      <c r="N20" s="2" t="s">
        <v>118</v>
      </c>
      <c r="O20" s="2" t="s">
        <v>118</v>
      </c>
      <c r="P20" s="2" t="s">
        <v>118</v>
      </c>
      <c r="Q20" s="2" t="s">
        <v>741</v>
      </c>
      <c r="R20" s="2" t="s">
        <v>895</v>
      </c>
      <c r="S20" s="2" t="s">
        <v>741</v>
      </c>
      <c r="T20" s="2">
        <v>2014</v>
      </c>
      <c r="U20" s="2" t="s">
        <v>899</v>
      </c>
    </row>
    <row r="21" spans="1:21" x14ac:dyDescent="0.3">
      <c r="A21" s="23">
        <v>15</v>
      </c>
      <c r="B21" s="152" t="s">
        <v>966</v>
      </c>
      <c r="C21" s="2">
        <v>5</v>
      </c>
      <c r="D21" s="2">
        <v>60</v>
      </c>
      <c r="E21" s="2" t="s">
        <v>118</v>
      </c>
      <c r="F21" s="2">
        <v>4</v>
      </c>
      <c r="G21" s="2" t="s">
        <v>118</v>
      </c>
      <c r="H21" s="2">
        <v>1975</v>
      </c>
      <c r="I21" s="2">
        <v>3562</v>
      </c>
      <c r="J21" s="2">
        <v>2744.93</v>
      </c>
      <c r="K21" s="147">
        <v>2970</v>
      </c>
      <c r="L21" s="2">
        <v>742</v>
      </c>
      <c r="M21" s="2" t="s">
        <v>118</v>
      </c>
      <c r="N21" s="2">
        <v>595.5</v>
      </c>
      <c r="O21" s="2" t="s">
        <v>118</v>
      </c>
      <c r="P21" s="2" t="s">
        <v>118</v>
      </c>
      <c r="Q21" s="2" t="s">
        <v>741</v>
      </c>
      <c r="R21" s="2" t="s">
        <v>895</v>
      </c>
      <c r="S21" s="2" t="s">
        <v>741</v>
      </c>
      <c r="T21" s="2"/>
      <c r="U21" s="2"/>
    </row>
    <row r="22" spans="1:21" x14ac:dyDescent="0.3">
      <c r="A22" s="2">
        <v>16</v>
      </c>
      <c r="B22" s="152" t="s">
        <v>965</v>
      </c>
      <c r="C22" s="2">
        <v>5</v>
      </c>
      <c r="D22" s="2">
        <v>111</v>
      </c>
      <c r="E22" s="2">
        <v>961.6</v>
      </c>
      <c r="F22" s="2">
        <v>8</v>
      </c>
      <c r="G22" s="2" t="s">
        <v>118</v>
      </c>
      <c r="H22" s="2">
        <v>1977</v>
      </c>
      <c r="I22" s="2">
        <v>8083</v>
      </c>
      <c r="J22" s="2">
        <v>5696.82</v>
      </c>
      <c r="K22" s="147">
        <v>3635</v>
      </c>
      <c r="L22" s="2">
        <v>1317</v>
      </c>
      <c r="M22" s="2" t="s">
        <v>118</v>
      </c>
      <c r="N22" s="2">
        <v>1279.9000000000001</v>
      </c>
      <c r="O22" s="2" t="s">
        <v>118</v>
      </c>
      <c r="P22" s="2" t="s">
        <v>118</v>
      </c>
      <c r="Q22" s="2" t="s">
        <v>100</v>
      </c>
      <c r="R22" s="2" t="s">
        <v>895</v>
      </c>
      <c r="S22" s="2" t="s">
        <v>741</v>
      </c>
      <c r="T22" s="2">
        <v>2017</v>
      </c>
      <c r="U22" s="2" t="s">
        <v>136</v>
      </c>
    </row>
    <row r="23" spans="1:21" x14ac:dyDescent="0.3">
      <c r="A23" s="23">
        <v>17</v>
      </c>
      <c r="B23" s="152" t="s">
        <v>964</v>
      </c>
      <c r="C23" s="2">
        <v>5</v>
      </c>
      <c r="D23" s="2">
        <v>58</v>
      </c>
      <c r="E23" s="2">
        <v>169.9</v>
      </c>
      <c r="F23" s="2">
        <v>4</v>
      </c>
      <c r="G23" s="2" t="s">
        <v>118</v>
      </c>
      <c r="H23" s="2">
        <v>1980</v>
      </c>
      <c r="I23" s="2">
        <v>3525</v>
      </c>
      <c r="J23" s="2">
        <v>2661.28</v>
      </c>
      <c r="K23" s="147">
        <v>3501</v>
      </c>
      <c r="L23" s="2">
        <v>710</v>
      </c>
      <c r="M23" s="2" t="s">
        <v>118</v>
      </c>
      <c r="N23" s="2">
        <v>585.9</v>
      </c>
      <c r="O23" s="2" t="s">
        <v>118</v>
      </c>
      <c r="P23" s="2" t="s">
        <v>118</v>
      </c>
      <c r="Q23" s="2" t="s">
        <v>741</v>
      </c>
      <c r="R23" s="2" t="s">
        <v>895</v>
      </c>
      <c r="S23" s="2" t="s">
        <v>741</v>
      </c>
      <c r="T23" s="2"/>
      <c r="U23" s="2"/>
    </row>
    <row r="24" spans="1:21" x14ac:dyDescent="0.3">
      <c r="A24" s="2">
        <v>18</v>
      </c>
      <c r="B24" s="152" t="s">
        <v>963</v>
      </c>
      <c r="C24" s="2">
        <v>10</v>
      </c>
      <c r="D24" s="2">
        <v>119</v>
      </c>
      <c r="E24" s="2" t="s">
        <v>118</v>
      </c>
      <c r="F24" s="2">
        <v>3</v>
      </c>
      <c r="G24" s="2">
        <v>3</v>
      </c>
      <c r="H24" s="2">
        <v>1992</v>
      </c>
      <c r="I24" s="2">
        <v>9446</v>
      </c>
      <c r="J24" s="2">
        <v>7006.74</v>
      </c>
      <c r="K24" s="147">
        <v>3015</v>
      </c>
      <c r="L24" s="2">
        <v>1073</v>
      </c>
      <c r="M24" s="2" t="s">
        <v>118</v>
      </c>
      <c r="N24" s="2" t="s">
        <v>118</v>
      </c>
      <c r="O24" s="2" t="s">
        <v>118</v>
      </c>
      <c r="P24" s="2" t="s">
        <v>118</v>
      </c>
      <c r="Q24" s="2" t="s">
        <v>100</v>
      </c>
      <c r="R24" s="2" t="s">
        <v>895</v>
      </c>
      <c r="S24" s="2" t="s">
        <v>741</v>
      </c>
      <c r="T24" s="2"/>
      <c r="U24" s="2"/>
    </row>
    <row r="25" spans="1:21" x14ac:dyDescent="0.3">
      <c r="A25" s="23">
        <v>19</v>
      </c>
      <c r="B25" s="152" t="s">
        <v>962</v>
      </c>
      <c r="C25" s="2">
        <v>5</v>
      </c>
      <c r="D25" s="2">
        <v>90</v>
      </c>
      <c r="E25" s="2" t="s">
        <v>118</v>
      </c>
      <c r="F25" s="2">
        <v>6</v>
      </c>
      <c r="G25" s="2" t="s">
        <v>118</v>
      </c>
      <c r="H25" s="2">
        <v>1976</v>
      </c>
      <c r="I25" s="2">
        <v>5761</v>
      </c>
      <c r="J25" s="2">
        <v>4464.74</v>
      </c>
      <c r="K25" s="147">
        <v>2899.5</v>
      </c>
      <c r="L25" s="2">
        <v>1162</v>
      </c>
      <c r="M25" s="2" t="s">
        <v>118</v>
      </c>
      <c r="N25" s="2">
        <v>985.9</v>
      </c>
      <c r="O25" s="2" t="s">
        <v>118</v>
      </c>
      <c r="P25" s="2" t="s">
        <v>118</v>
      </c>
      <c r="Q25" s="2" t="s">
        <v>741</v>
      </c>
      <c r="R25" s="2" t="s">
        <v>895</v>
      </c>
      <c r="S25" s="2" t="s">
        <v>741</v>
      </c>
      <c r="T25" s="2">
        <v>2016</v>
      </c>
      <c r="U25" s="2" t="s">
        <v>932</v>
      </c>
    </row>
    <row r="26" spans="1:21" x14ac:dyDescent="0.3">
      <c r="A26" s="2">
        <v>20</v>
      </c>
      <c r="B26" s="154" t="s">
        <v>961</v>
      </c>
      <c r="C26" s="1">
        <v>10</v>
      </c>
      <c r="D26" s="1">
        <v>144</v>
      </c>
      <c r="E26" s="1" t="s">
        <v>118</v>
      </c>
      <c r="F26" s="1">
        <v>4</v>
      </c>
      <c r="G26" s="1">
        <v>4</v>
      </c>
      <c r="H26" s="1">
        <v>1993</v>
      </c>
      <c r="I26" s="1">
        <v>9951</v>
      </c>
      <c r="J26" s="1">
        <v>8197.9500000000007</v>
      </c>
      <c r="K26" s="75">
        <v>2805</v>
      </c>
      <c r="L26" s="1">
        <v>923</v>
      </c>
      <c r="M26" s="1" t="s">
        <v>118</v>
      </c>
      <c r="N26" s="1" t="s">
        <v>118</v>
      </c>
      <c r="O26" s="1" t="s">
        <v>118</v>
      </c>
      <c r="P26" s="1" t="s">
        <v>118</v>
      </c>
      <c r="Q26" s="1" t="s">
        <v>100</v>
      </c>
      <c r="R26" s="1" t="s">
        <v>895</v>
      </c>
      <c r="S26" s="1" t="s">
        <v>100</v>
      </c>
      <c r="T26" s="1"/>
      <c r="U26" s="1"/>
    </row>
    <row r="27" spans="1:21" x14ac:dyDescent="0.3">
      <c r="A27" s="23">
        <v>21</v>
      </c>
      <c r="B27" s="152" t="s">
        <v>960</v>
      </c>
      <c r="C27" s="2">
        <v>9</v>
      </c>
      <c r="D27" s="2">
        <v>320</v>
      </c>
      <c r="E27" s="2">
        <v>3111.4</v>
      </c>
      <c r="F27" s="2">
        <v>1</v>
      </c>
      <c r="G27" s="2">
        <v>2</v>
      </c>
      <c r="H27" s="2" t="s">
        <v>959</v>
      </c>
      <c r="I27" s="2">
        <v>14321</v>
      </c>
      <c r="J27" s="2">
        <v>7797.88</v>
      </c>
      <c r="K27" s="147">
        <v>6498.5</v>
      </c>
      <c r="L27" s="2">
        <v>2960</v>
      </c>
      <c r="M27" s="2" t="s">
        <v>118</v>
      </c>
      <c r="N27" s="2">
        <v>1977.1</v>
      </c>
      <c r="O27" s="2">
        <v>5140.8</v>
      </c>
      <c r="P27" s="2" t="s">
        <v>118</v>
      </c>
      <c r="Q27" s="2" t="s">
        <v>100</v>
      </c>
      <c r="R27" s="2" t="s">
        <v>895</v>
      </c>
      <c r="S27" s="2" t="s">
        <v>118</v>
      </c>
      <c r="T27" s="2">
        <v>2016</v>
      </c>
      <c r="U27" s="2" t="s">
        <v>913</v>
      </c>
    </row>
    <row r="28" spans="1:21" x14ac:dyDescent="0.3">
      <c r="A28" s="2">
        <v>22</v>
      </c>
      <c r="B28" s="152" t="s">
        <v>958</v>
      </c>
      <c r="C28" s="2">
        <v>5</v>
      </c>
      <c r="D28" s="2">
        <v>64</v>
      </c>
      <c r="E28" s="2" t="s">
        <v>118</v>
      </c>
      <c r="F28" s="2">
        <v>4</v>
      </c>
      <c r="G28" s="2" t="s">
        <v>118</v>
      </c>
      <c r="H28" s="2">
        <v>1968</v>
      </c>
      <c r="I28" s="2">
        <v>4197</v>
      </c>
      <c r="J28" s="2">
        <v>2566.58</v>
      </c>
      <c r="K28" s="147">
        <v>4228</v>
      </c>
      <c r="L28" s="2">
        <v>930</v>
      </c>
      <c r="M28" s="2" t="s">
        <v>118</v>
      </c>
      <c r="N28" s="2" t="s">
        <v>118</v>
      </c>
      <c r="O28" s="2" t="s">
        <v>118</v>
      </c>
      <c r="P28" s="2" t="s">
        <v>118</v>
      </c>
      <c r="Q28" s="2" t="s">
        <v>100</v>
      </c>
      <c r="R28" s="2" t="s">
        <v>895</v>
      </c>
      <c r="S28" s="2" t="s">
        <v>100</v>
      </c>
      <c r="T28" s="2"/>
      <c r="U28" s="2"/>
    </row>
    <row r="29" spans="1:21" x14ac:dyDescent="0.3">
      <c r="A29" s="23">
        <v>23</v>
      </c>
      <c r="B29" s="154" t="s">
        <v>957</v>
      </c>
      <c r="C29" s="1">
        <v>10</v>
      </c>
      <c r="D29" s="1">
        <v>146</v>
      </c>
      <c r="E29" s="1" t="s">
        <v>118</v>
      </c>
      <c r="F29" s="1">
        <v>4</v>
      </c>
      <c r="G29" s="1">
        <v>4</v>
      </c>
      <c r="H29" s="1">
        <v>1996</v>
      </c>
      <c r="I29" s="1">
        <v>10116</v>
      </c>
      <c r="J29" s="1">
        <v>8021.55</v>
      </c>
      <c r="K29" s="75">
        <v>1833</v>
      </c>
      <c r="L29" s="1">
        <v>1031</v>
      </c>
      <c r="M29" s="1" t="s">
        <v>118</v>
      </c>
      <c r="N29" s="1" t="s">
        <v>118</v>
      </c>
      <c r="O29" s="1" t="s">
        <v>118</v>
      </c>
      <c r="P29" s="1" t="s">
        <v>118</v>
      </c>
      <c r="Q29" s="1" t="s">
        <v>100</v>
      </c>
      <c r="R29" s="1" t="s">
        <v>895</v>
      </c>
      <c r="S29" s="1" t="s">
        <v>100</v>
      </c>
      <c r="T29" s="1">
        <v>2017</v>
      </c>
      <c r="U29" s="1" t="s">
        <v>899</v>
      </c>
    </row>
    <row r="30" spans="1:21" x14ac:dyDescent="0.3">
      <c r="A30" s="2">
        <v>24</v>
      </c>
      <c r="B30" s="154" t="s">
        <v>956</v>
      </c>
      <c r="C30" s="1">
        <v>10</v>
      </c>
      <c r="D30" s="1">
        <v>72</v>
      </c>
      <c r="E30" s="1" t="s">
        <v>118</v>
      </c>
      <c r="F30" s="1">
        <v>2</v>
      </c>
      <c r="G30" s="1">
        <v>2</v>
      </c>
      <c r="H30" s="1">
        <v>1998</v>
      </c>
      <c r="I30" s="1">
        <v>6296</v>
      </c>
      <c r="J30" s="1">
        <v>4134.4799999999996</v>
      </c>
      <c r="K30" s="75">
        <v>3136</v>
      </c>
      <c r="L30" s="1">
        <v>470</v>
      </c>
      <c r="M30" s="1" t="s">
        <v>118</v>
      </c>
      <c r="N30" s="1" t="s">
        <v>118</v>
      </c>
      <c r="O30" s="1" t="s">
        <v>118</v>
      </c>
      <c r="P30" s="1" t="s">
        <v>118</v>
      </c>
      <c r="Q30" s="1" t="s">
        <v>100</v>
      </c>
      <c r="R30" s="1" t="s">
        <v>895</v>
      </c>
      <c r="S30" s="1" t="s">
        <v>100</v>
      </c>
      <c r="T30" s="1"/>
      <c r="U30" s="1"/>
    </row>
    <row r="31" spans="1:21" ht="26.4" x14ac:dyDescent="0.3">
      <c r="A31" s="23">
        <v>25</v>
      </c>
      <c r="B31" s="152" t="s">
        <v>955</v>
      </c>
      <c r="C31" s="2">
        <v>9</v>
      </c>
      <c r="D31" s="2">
        <v>48</v>
      </c>
      <c r="E31" s="2">
        <v>371.9</v>
      </c>
      <c r="F31" s="2">
        <v>1</v>
      </c>
      <c r="G31" s="2">
        <v>1</v>
      </c>
      <c r="H31" s="2">
        <v>1973</v>
      </c>
      <c r="I31" s="2">
        <v>3471</v>
      </c>
      <c r="J31" s="2">
        <v>2455.08</v>
      </c>
      <c r="K31" s="147">
        <v>1975</v>
      </c>
      <c r="L31" s="2">
        <v>730</v>
      </c>
      <c r="M31" s="2" t="s">
        <v>118</v>
      </c>
      <c r="N31" s="2">
        <v>379.7</v>
      </c>
      <c r="O31" s="2" t="s">
        <v>118</v>
      </c>
      <c r="P31" s="2" t="s">
        <v>118</v>
      </c>
      <c r="Q31" s="2" t="s">
        <v>100</v>
      </c>
      <c r="R31" s="2" t="s">
        <v>895</v>
      </c>
      <c r="S31" s="2" t="s">
        <v>100</v>
      </c>
      <c r="T31" s="2">
        <v>2016</v>
      </c>
      <c r="U31" s="153" t="s">
        <v>954</v>
      </c>
    </row>
    <row r="32" spans="1:21" x14ac:dyDescent="0.3">
      <c r="A32" s="2">
        <v>26</v>
      </c>
      <c r="B32" s="152" t="s">
        <v>953</v>
      </c>
      <c r="C32" s="2">
        <v>5</v>
      </c>
      <c r="D32" s="2">
        <v>119</v>
      </c>
      <c r="E32" s="2" t="s">
        <v>118</v>
      </c>
      <c r="F32" s="2">
        <v>8</v>
      </c>
      <c r="G32" s="2" t="s">
        <v>118</v>
      </c>
      <c r="H32" s="2">
        <v>1968</v>
      </c>
      <c r="I32" s="2">
        <v>7486</v>
      </c>
      <c r="J32" s="2">
        <v>5696.03</v>
      </c>
      <c r="K32" s="147">
        <v>2984</v>
      </c>
      <c r="L32" s="2">
        <v>1525</v>
      </c>
      <c r="M32" s="2" t="s">
        <v>118</v>
      </c>
      <c r="N32" s="2" t="s">
        <v>118</v>
      </c>
      <c r="O32" s="2" t="s">
        <v>118</v>
      </c>
      <c r="P32" s="2" t="s">
        <v>118</v>
      </c>
      <c r="Q32" s="2" t="s">
        <v>741</v>
      </c>
      <c r="R32" s="2" t="s">
        <v>895</v>
      </c>
      <c r="S32" s="2" t="s">
        <v>741</v>
      </c>
      <c r="T32" s="2">
        <v>2017</v>
      </c>
      <c r="U32" s="2" t="s">
        <v>136</v>
      </c>
    </row>
    <row r="33" spans="1:21" ht="26.4" x14ac:dyDescent="0.3">
      <c r="A33" s="23">
        <v>27</v>
      </c>
      <c r="B33" s="146" t="s">
        <v>952</v>
      </c>
      <c r="C33" s="144">
        <v>5</v>
      </c>
      <c r="D33" s="144">
        <v>119</v>
      </c>
      <c r="E33" s="144">
        <v>103.9</v>
      </c>
      <c r="F33" s="144">
        <v>8</v>
      </c>
      <c r="G33" s="144" t="s">
        <v>118</v>
      </c>
      <c r="H33" s="144">
        <v>1969</v>
      </c>
      <c r="I33" s="144">
        <v>6267</v>
      </c>
      <c r="J33" s="144">
        <v>5626.5</v>
      </c>
      <c r="K33" s="145">
        <v>3019.5</v>
      </c>
      <c r="L33" s="144">
        <v>1520</v>
      </c>
      <c r="M33" s="144" t="s">
        <v>118</v>
      </c>
      <c r="N33" s="144">
        <v>1376.3</v>
      </c>
      <c r="O33" s="144" t="s">
        <v>118</v>
      </c>
      <c r="P33" s="144" t="s">
        <v>118</v>
      </c>
      <c r="Q33" s="144" t="s">
        <v>741</v>
      </c>
      <c r="R33" s="144" t="s">
        <v>895</v>
      </c>
      <c r="S33" s="144" t="s">
        <v>741</v>
      </c>
      <c r="T33" s="2" t="s">
        <v>951</v>
      </c>
      <c r="U33" s="2" t="s">
        <v>950</v>
      </c>
    </row>
    <row r="34" spans="1:21" x14ac:dyDescent="0.3">
      <c r="A34" s="2">
        <v>28</v>
      </c>
      <c r="B34" s="3" t="s">
        <v>949</v>
      </c>
      <c r="C34" s="144">
        <v>5</v>
      </c>
      <c r="D34" s="144">
        <v>90</v>
      </c>
      <c r="E34" s="144" t="s">
        <v>118</v>
      </c>
      <c r="F34" s="144">
        <v>6</v>
      </c>
      <c r="G34" s="144" t="s">
        <v>118</v>
      </c>
      <c r="H34" s="144">
        <v>1975</v>
      </c>
      <c r="I34" s="144">
        <v>5786</v>
      </c>
      <c r="J34" s="144">
        <v>4399.92</v>
      </c>
      <c r="K34" s="145">
        <v>4235</v>
      </c>
      <c r="L34" s="144">
        <v>1164</v>
      </c>
      <c r="M34" s="144" t="s">
        <v>118</v>
      </c>
      <c r="N34" s="144">
        <v>985.9</v>
      </c>
      <c r="O34" s="144" t="s">
        <v>118</v>
      </c>
      <c r="P34" s="144" t="s">
        <v>118</v>
      </c>
      <c r="Q34" s="144" t="s">
        <v>741</v>
      </c>
      <c r="R34" s="144" t="s">
        <v>895</v>
      </c>
      <c r="S34" s="144" t="s">
        <v>741</v>
      </c>
      <c r="T34" s="2">
        <v>2016</v>
      </c>
      <c r="U34" s="2" t="s">
        <v>932</v>
      </c>
    </row>
    <row r="35" spans="1:21" x14ac:dyDescent="0.3">
      <c r="A35" s="23">
        <v>29</v>
      </c>
      <c r="B35" s="152" t="s">
        <v>948</v>
      </c>
      <c r="C35" s="2">
        <v>2</v>
      </c>
      <c r="D35" s="2">
        <v>16</v>
      </c>
      <c r="E35" s="2" t="s">
        <v>118</v>
      </c>
      <c r="F35" s="2">
        <v>2</v>
      </c>
      <c r="G35" s="2" t="s">
        <v>118</v>
      </c>
      <c r="H35" s="2">
        <v>1949</v>
      </c>
      <c r="I35" s="2">
        <v>721</v>
      </c>
      <c r="J35" s="2">
        <v>646.55999999999995</v>
      </c>
      <c r="K35" s="147">
        <v>3583</v>
      </c>
      <c r="L35" s="2">
        <v>624</v>
      </c>
      <c r="M35" s="2" t="s">
        <v>118</v>
      </c>
      <c r="N35" s="2" t="s">
        <v>118</v>
      </c>
      <c r="O35" s="2" t="s">
        <v>118</v>
      </c>
      <c r="P35" s="2" t="s">
        <v>118</v>
      </c>
      <c r="Q35" s="2" t="s">
        <v>945</v>
      </c>
      <c r="R35" s="2" t="s">
        <v>97</v>
      </c>
      <c r="S35" s="2" t="s">
        <v>945</v>
      </c>
      <c r="T35" s="2"/>
      <c r="U35" s="2"/>
    </row>
    <row r="36" spans="1:21" x14ac:dyDescent="0.3">
      <c r="A36" s="2">
        <v>30</v>
      </c>
      <c r="B36" s="152" t="s">
        <v>947</v>
      </c>
      <c r="C36" s="2">
        <v>2</v>
      </c>
      <c r="D36" s="2">
        <v>16</v>
      </c>
      <c r="E36" s="2" t="s">
        <v>118</v>
      </c>
      <c r="F36" s="2">
        <v>2</v>
      </c>
      <c r="G36" s="2" t="s">
        <v>118</v>
      </c>
      <c r="H36" s="2">
        <v>1949</v>
      </c>
      <c r="I36" s="2">
        <v>749</v>
      </c>
      <c r="J36" s="2">
        <v>670.86</v>
      </c>
      <c r="K36" s="147">
        <v>3390</v>
      </c>
      <c r="L36" s="2">
        <v>639</v>
      </c>
      <c r="M36" s="2" t="s">
        <v>118</v>
      </c>
      <c r="N36" s="2" t="s">
        <v>118</v>
      </c>
      <c r="O36" s="2" t="s">
        <v>118</v>
      </c>
      <c r="P36" s="2" t="s">
        <v>118</v>
      </c>
      <c r="Q36" s="2" t="s">
        <v>945</v>
      </c>
      <c r="R36" s="2" t="s">
        <v>97</v>
      </c>
      <c r="S36" s="2" t="s">
        <v>945</v>
      </c>
      <c r="T36" s="2"/>
      <c r="U36" s="2"/>
    </row>
    <row r="37" spans="1:21" ht="26.4" x14ac:dyDescent="0.3">
      <c r="A37" s="23">
        <v>31</v>
      </c>
      <c r="B37" s="152" t="s">
        <v>946</v>
      </c>
      <c r="C37" s="2">
        <v>2</v>
      </c>
      <c r="D37" s="2">
        <v>24</v>
      </c>
      <c r="E37" s="2" t="s">
        <v>118</v>
      </c>
      <c r="F37" s="2">
        <v>2</v>
      </c>
      <c r="G37" s="2" t="s">
        <v>118</v>
      </c>
      <c r="H37" s="2">
        <v>1949</v>
      </c>
      <c r="I37" s="2">
        <v>1074</v>
      </c>
      <c r="J37" s="2">
        <v>968.67</v>
      </c>
      <c r="K37" s="147">
        <v>3390</v>
      </c>
      <c r="L37" s="2">
        <v>1002</v>
      </c>
      <c r="M37" s="2" t="s">
        <v>118</v>
      </c>
      <c r="N37" s="2" t="s">
        <v>118</v>
      </c>
      <c r="O37" s="2" t="s">
        <v>118</v>
      </c>
      <c r="P37" s="2" t="s">
        <v>118</v>
      </c>
      <c r="Q37" s="2" t="s">
        <v>945</v>
      </c>
      <c r="R37" s="2" t="s">
        <v>97</v>
      </c>
      <c r="S37" s="2" t="s">
        <v>945</v>
      </c>
      <c r="T37" s="2" t="s">
        <v>135</v>
      </c>
      <c r="U37" s="2" t="s">
        <v>309</v>
      </c>
    </row>
    <row r="38" spans="1:21" x14ac:dyDescent="0.3">
      <c r="A38" s="2">
        <v>32</v>
      </c>
      <c r="B38" s="152" t="s">
        <v>944</v>
      </c>
      <c r="C38" s="2">
        <v>5</v>
      </c>
      <c r="D38" s="2">
        <v>120</v>
      </c>
      <c r="E38" s="2" t="s">
        <v>118</v>
      </c>
      <c r="F38" s="2">
        <v>6</v>
      </c>
      <c r="G38" s="2" t="s">
        <v>118</v>
      </c>
      <c r="H38" s="2">
        <v>1975</v>
      </c>
      <c r="I38" s="2">
        <v>6416</v>
      </c>
      <c r="J38" s="2">
        <v>5003.72</v>
      </c>
      <c r="K38" s="147">
        <v>2560</v>
      </c>
      <c r="L38" s="2">
        <v>1308</v>
      </c>
      <c r="M38" s="2" t="s">
        <v>118</v>
      </c>
      <c r="N38" s="2">
        <v>1376.3</v>
      </c>
      <c r="O38" s="2" t="s">
        <v>118</v>
      </c>
      <c r="P38" s="2" t="s">
        <v>118</v>
      </c>
      <c r="Q38" s="2" t="s">
        <v>741</v>
      </c>
      <c r="R38" s="2" t="s">
        <v>895</v>
      </c>
      <c r="S38" s="2" t="s">
        <v>741</v>
      </c>
      <c r="T38" s="2"/>
      <c r="U38" s="2"/>
    </row>
    <row r="39" spans="1:21" x14ac:dyDescent="0.3">
      <c r="A39" s="23">
        <v>33</v>
      </c>
      <c r="B39" s="152" t="s">
        <v>943</v>
      </c>
      <c r="C39" s="2">
        <v>5</v>
      </c>
      <c r="D39" s="2">
        <v>119</v>
      </c>
      <c r="E39" s="2" t="s">
        <v>118</v>
      </c>
      <c r="F39" s="2">
        <v>8</v>
      </c>
      <c r="G39" s="2" t="s">
        <v>118</v>
      </c>
      <c r="H39" s="2">
        <v>1979</v>
      </c>
      <c r="I39" s="2">
        <v>7478</v>
      </c>
      <c r="J39" s="2">
        <v>5810.98</v>
      </c>
      <c r="K39" s="147">
        <v>5213</v>
      </c>
      <c r="L39" s="2">
        <v>452</v>
      </c>
      <c r="M39" s="2" t="s">
        <v>118</v>
      </c>
      <c r="N39" s="2">
        <v>1376.3</v>
      </c>
      <c r="O39" s="2" t="s">
        <v>118</v>
      </c>
      <c r="P39" s="2" t="s">
        <v>118</v>
      </c>
      <c r="Q39" s="2" t="s">
        <v>741</v>
      </c>
      <c r="R39" s="2" t="s">
        <v>895</v>
      </c>
      <c r="S39" s="2" t="s">
        <v>741</v>
      </c>
      <c r="T39" s="2">
        <v>2016</v>
      </c>
      <c r="U39" s="2" t="s">
        <v>482</v>
      </c>
    </row>
    <row r="40" spans="1:21" x14ac:dyDescent="0.3">
      <c r="A40" s="2">
        <v>34</v>
      </c>
      <c r="B40" s="152" t="s">
        <v>942</v>
      </c>
      <c r="C40" s="2">
        <v>5</v>
      </c>
      <c r="D40" s="2">
        <v>90</v>
      </c>
      <c r="E40" s="2" t="s">
        <v>118</v>
      </c>
      <c r="F40" s="2">
        <v>6</v>
      </c>
      <c r="G40" s="2" t="s">
        <v>118</v>
      </c>
      <c r="H40" s="2">
        <v>1988</v>
      </c>
      <c r="I40" s="2">
        <v>6331</v>
      </c>
      <c r="J40" s="2">
        <v>5338.97</v>
      </c>
      <c r="K40" s="147">
        <v>3868.4</v>
      </c>
      <c r="L40" s="2">
        <v>1531</v>
      </c>
      <c r="M40" s="2" t="s">
        <v>118</v>
      </c>
      <c r="N40" s="2" t="s">
        <v>118</v>
      </c>
      <c r="O40" s="2" t="s">
        <v>118</v>
      </c>
      <c r="P40" s="2" t="s">
        <v>118</v>
      </c>
      <c r="Q40" s="2" t="s">
        <v>100</v>
      </c>
      <c r="R40" s="2" t="s">
        <v>895</v>
      </c>
      <c r="S40" s="2" t="s">
        <v>741</v>
      </c>
      <c r="T40" s="2">
        <v>2016</v>
      </c>
      <c r="U40" s="2" t="s">
        <v>941</v>
      </c>
    </row>
    <row r="41" spans="1:21" x14ac:dyDescent="0.3">
      <c r="A41" s="23">
        <v>35</v>
      </c>
      <c r="B41" s="152" t="s">
        <v>940</v>
      </c>
      <c r="C41" s="2">
        <v>2</v>
      </c>
      <c r="D41" s="2">
        <v>8</v>
      </c>
      <c r="E41" s="2" t="s">
        <v>118</v>
      </c>
      <c r="F41" s="2">
        <v>1</v>
      </c>
      <c r="G41" s="2" t="s">
        <v>118</v>
      </c>
      <c r="H41" s="2">
        <v>1962</v>
      </c>
      <c r="I41" s="2">
        <v>392</v>
      </c>
      <c r="J41" s="2">
        <v>387.72</v>
      </c>
      <c r="K41" s="147">
        <v>1590</v>
      </c>
      <c r="L41" s="2">
        <v>486</v>
      </c>
      <c r="M41" s="2" t="s">
        <v>118</v>
      </c>
      <c r="N41" s="2" t="s">
        <v>118</v>
      </c>
      <c r="O41" s="2" t="s">
        <v>118</v>
      </c>
      <c r="P41" s="2" t="s">
        <v>118</v>
      </c>
      <c r="Q41" s="2" t="s">
        <v>100</v>
      </c>
      <c r="R41" s="2" t="s">
        <v>97</v>
      </c>
      <c r="S41" s="2" t="s">
        <v>100</v>
      </c>
      <c r="T41" s="2"/>
      <c r="U41" s="2"/>
    </row>
    <row r="42" spans="1:21" x14ac:dyDescent="0.3">
      <c r="A42" s="2">
        <v>36</v>
      </c>
      <c r="B42" s="152" t="s">
        <v>939</v>
      </c>
      <c r="C42" s="2">
        <v>2</v>
      </c>
      <c r="D42" s="2">
        <v>8</v>
      </c>
      <c r="E42" s="2" t="s">
        <v>118</v>
      </c>
      <c r="F42" s="2">
        <v>1</v>
      </c>
      <c r="G42" s="2" t="s">
        <v>118</v>
      </c>
      <c r="H42" s="2">
        <v>1962</v>
      </c>
      <c r="I42" s="2">
        <v>384</v>
      </c>
      <c r="J42" s="2">
        <v>379.56</v>
      </c>
      <c r="K42" s="147">
        <v>1590</v>
      </c>
      <c r="L42" s="2">
        <v>486</v>
      </c>
      <c r="M42" s="2" t="s">
        <v>118</v>
      </c>
      <c r="N42" s="2" t="s">
        <v>118</v>
      </c>
      <c r="O42" s="2" t="s">
        <v>118</v>
      </c>
      <c r="P42" s="2" t="s">
        <v>118</v>
      </c>
      <c r="Q42" s="2" t="s">
        <v>100</v>
      </c>
      <c r="R42" s="2" t="s">
        <v>97</v>
      </c>
      <c r="S42" s="2" t="s">
        <v>100</v>
      </c>
      <c r="T42" s="2"/>
      <c r="U42" s="2"/>
    </row>
    <row r="43" spans="1:21" x14ac:dyDescent="0.3">
      <c r="A43" s="23">
        <v>37</v>
      </c>
      <c r="B43" s="152" t="s">
        <v>938</v>
      </c>
      <c r="C43" s="2">
        <v>5</v>
      </c>
      <c r="D43" s="2">
        <v>80</v>
      </c>
      <c r="E43" s="2" t="s">
        <v>118</v>
      </c>
      <c r="F43" s="2">
        <v>4</v>
      </c>
      <c r="G43" s="2" t="s">
        <v>118</v>
      </c>
      <c r="H43" s="2">
        <v>1965</v>
      </c>
      <c r="I43" s="2">
        <v>4583</v>
      </c>
      <c r="J43" s="2">
        <v>3595.9</v>
      </c>
      <c r="K43" s="147">
        <v>2776</v>
      </c>
      <c r="L43" s="2">
        <v>879</v>
      </c>
      <c r="M43" s="2" t="s">
        <v>118</v>
      </c>
      <c r="N43" s="2" t="s">
        <v>118</v>
      </c>
      <c r="O43" s="2" t="s">
        <v>118</v>
      </c>
      <c r="P43" s="2" t="s">
        <v>118</v>
      </c>
      <c r="Q43" s="2" t="s">
        <v>741</v>
      </c>
      <c r="R43" s="2" t="s">
        <v>895</v>
      </c>
      <c r="S43" s="2" t="s">
        <v>741</v>
      </c>
      <c r="T43" s="2"/>
      <c r="U43" s="2"/>
    </row>
    <row r="44" spans="1:21" x14ac:dyDescent="0.3">
      <c r="A44" s="2">
        <v>38</v>
      </c>
      <c r="B44" s="152" t="s">
        <v>937</v>
      </c>
      <c r="C44" s="2">
        <v>5</v>
      </c>
      <c r="D44" s="2">
        <v>120</v>
      </c>
      <c r="E44" s="2" t="s">
        <v>118</v>
      </c>
      <c r="F44" s="2">
        <v>8</v>
      </c>
      <c r="G44" s="2" t="s">
        <v>118</v>
      </c>
      <c r="H44" s="2">
        <v>1972</v>
      </c>
      <c r="I44" s="2">
        <v>7581</v>
      </c>
      <c r="J44" s="2">
        <v>5837</v>
      </c>
      <c r="K44" s="147">
        <v>2864</v>
      </c>
      <c r="L44" s="2">
        <v>1526</v>
      </c>
      <c r="M44" s="2" t="s">
        <v>118</v>
      </c>
      <c r="N44" s="2" t="s">
        <v>118</v>
      </c>
      <c r="O44" s="2" t="s">
        <v>118</v>
      </c>
      <c r="P44" s="2" t="s">
        <v>118</v>
      </c>
      <c r="Q44" s="2" t="s">
        <v>741</v>
      </c>
      <c r="R44" s="2" t="s">
        <v>895</v>
      </c>
      <c r="S44" s="2" t="s">
        <v>741</v>
      </c>
      <c r="T44" s="2"/>
      <c r="U44" s="2"/>
    </row>
    <row r="45" spans="1:21" x14ac:dyDescent="0.3">
      <c r="A45" s="23">
        <v>39</v>
      </c>
      <c r="B45" s="152" t="s">
        <v>936</v>
      </c>
      <c r="C45" s="2">
        <v>5</v>
      </c>
      <c r="D45" s="2">
        <v>120</v>
      </c>
      <c r="E45" s="2" t="s">
        <v>118</v>
      </c>
      <c r="F45" s="2">
        <v>2</v>
      </c>
      <c r="G45" s="2" t="s">
        <v>118</v>
      </c>
      <c r="H45" s="2">
        <v>1972</v>
      </c>
      <c r="I45" s="2">
        <v>3960</v>
      </c>
      <c r="J45" s="2">
        <v>3057.6</v>
      </c>
      <c r="K45" s="147">
        <v>4200</v>
      </c>
      <c r="L45" s="2">
        <v>926</v>
      </c>
      <c r="M45" s="2" t="s">
        <v>118</v>
      </c>
      <c r="N45" s="2" t="s">
        <v>118</v>
      </c>
      <c r="O45" s="2" t="s">
        <v>118</v>
      </c>
      <c r="P45" s="2" t="s">
        <v>118</v>
      </c>
      <c r="Q45" s="2" t="s">
        <v>100</v>
      </c>
      <c r="R45" s="2" t="s">
        <v>895</v>
      </c>
      <c r="S45" s="2" t="s">
        <v>100</v>
      </c>
      <c r="T45" s="2">
        <v>2017</v>
      </c>
      <c r="U45" s="2" t="s">
        <v>482</v>
      </c>
    </row>
    <row r="46" spans="1:21" x14ac:dyDescent="0.3">
      <c r="A46" s="2">
        <v>40</v>
      </c>
      <c r="B46" s="152" t="s">
        <v>935</v>
      </c>
      <c r="C46" s="2">
        <v>5</v>
      </c>
      <c r="D46" s="2">
        <v>120</v>
      </c>
      <c r="E46" s="2" t="s">
        <v>118</v>
      </c>
      <c r="F46" s="2">
        <v>2</v>
      </c>
      <c r="G46" s="2" t="s">
        <v>118</v>
      </c>
      <c r="H46" s="2">
        <v>1974</v>
      </c>
      <c r="I46" s="2">
        <v>4168</v>
      </c>
      <c r="J46" s="2">
        <v>3107.5</v>
      </c>
      <c r="K46" s="147">
        <v>4214</v>
      </c>
      <c r="L46" s="2">
        <v>927</v>
      </c>
      <c r="M46" s="2" t="s">
        <v>118</v>
      </c>
      <c r="N46" s="2" t="s">
        <v>118</v>
      </c>
      <c r="O46" s="2" t="s">
        <v>118</v>
      </c>
      <c r="P46" s="2" t="s">
        <v>118</v>
      </c>
      <c r="Q46" s="2" t="s">
        <v>100</v>
      </c>
      <c r="R46" s="2" t="s">
        <v>895</v>
      </c>
      <c r="S46" s="2" t="s">
        <v>100</v>
      </c>
      <c r="T46" s="2"/>
      <c r="U46" s="2"/>
    </row>
    <row r="47" spans="1:21" x14ac:dyDescent="0.3">
      <c r="A47" s="23">
        <v>41</v>
      </c>
      <c r="B47" s="151" t="s">
        <v>934</v>
      </c>
      <c r="C47" s="2">
        <v>5</v>
      </c>
      <c r="D47" s="149">
        <v>104</v>
      </c>
      <c r="E47" s="2">
        <v>1</v>
      </c>
      <c r="F47" s="149">
        <v>2</v>
      </c>
      <c r="G47" s="2">
        <v>0</v>
      </c>
      <c r="H47" s="149">
        <v>1970</v>
      </c>
      <c r="I47" s="149">
        <v>3940</v>
      </c>
      <c r="J47" s="149">
        <f>2522.9+646.5</f>
        <v>3169.4</v>
      </c>
      <c r="K47" s="150">
        <v>1776.8</v>
      </c>
      <c r="L47" s="149">
        <v>1060</v>
      </c>
      <c r="M47" s="2" t="s">
        <v>118</v>
      </c>
      <c r="N47" s="2">
        <v>636.79999999999995</v>
      </c>
      <c r="O47" s="2">
        <v>140</v>
      </c>
      <c r="P47" s="2" t="s">
        <v>74</v>
      </c>
      <c r="Q47" s="149" t="s">
        <v>100</v>
      </c>
      <c r="R47" s="149" t="s">
        <v>418</v>
      </c>
      <c r="S47" s="2" t="s">
        <v>100</v>
      </c>
      <c r="T47" s="2" t="s">
        <v>135</v>
      </c>
      <c r="U47" s="2" t="s">
        <v>136</v>
      </c>
    </row>
    <row r="48" spans="1:21" x14ac:dyDescent="0.3">
      <c r="A48" s="2">
        <v>42</v>
      </c>
      <c r="B48" s="3" t="s">
        <v>933</v>
      </c>
      <c r="C48" s="2">
        <v>5</v>
      </c>
      <c r="D48" s="2">
        <v>179</v>
      </c>
      <c r="E48" s="2" t="s">
        <v>118</v>
      </c>
      <c r="F48" s="2">
        <v>3</v>
      </c>
      <c r="G48" s="2" t="s">
        <v>118</v>
      </c>
      <c r="H48" s="2">
        <v>1975</v>
      </c>
      <c r="I48" s="2">
        <v>5966</v>
      </c>
      <c r="J48" s="2">
        <v>4642.5</v>
      </c>
      <c r="K48" s="147">
        <v>4125</v>
      </c>
      <c r="L48" s="2">
        <v>1481</v>
      </c>
      <c r="M48" s="2" t="s">
        <v>118</v>
      </c>
      <c r="N48" s="2" t="s">
        <v>118</v>
      </c>
      <c r="O48" s="2" t="s">
        <v>118</v>
      </c>
      <c r="P48" s="2" t="s">
        <v>118</v>
      </c>
      <c r="Q48" s="2" t="s">
        <v>100</v>
      </c>
      <c r="R48" s="2" t="s">
        <v>895</v>
      </c>
      <c r="S48" s="2" t="s">
        <v>100</v>
      </c>
      <c r="T48" s="2">
        <v>2017</v>
      </c>
      <c r="U48" s="2" t="s">
        <v>932</v>
      </c>
    </row>
    <row r="49" spans="1:21" x14ac:dyDescent="0.3">
      <c r="A49" s="23">
        <v>43</v>
      </c>
      <c r="B49" s="3" t="s">
        <v>931</v>
      </c>
      <c r="C49" s="2">
        <v>5</v>
      </c>
      <c r="D49" s="2">
        <v>90</v>
      </c>
      <c r="E49" s="2" t="s">
        <v>118</v>
      </c>
      <c r="F49" s="2">
        <v>6</v>
      </c>
      <c r="G49" s="2" t="s">
        <v>118</v>
      </c>
      <c r="H49" s="2">
        <v>1977</v>
      </c>
      <c r="I49" s="2">
        <v>5651</v>
      </c>
      <c r="J49" s="2">
        <v>4415.8</v>
      </c>
      <c r="K49" s="147">
        <v>6324</v>
      </c>
      <c r="L49" s="2">
        <v>1003</v>
      </c>
      <c r="M49" s="2" t="s">
        <v>118</v>
      </c>
      <c r="N49" s="2" t="s">
        <v>118</v>
      </c>
      <c r="O49" s="2" t="s">
        <v>118</v>
      </c>
      <c r="P49" s="2" t="s">
        <v>118</v>
      </c>
      <c r="Q49" s="2" t="s">
        <v>741</v>
      </c>
      <c r="R49" s="2" t="s">
        <v>895</v>
      </c>
      <c r="S49" s="2" t="s">
        <v>741</v>
      </c>
      <c r="T49" s="2"/>
      <c r="U49" s="2"/>
    </row>
    <row r="50" spans="1:21" x14ac:dyDescent="0.3">
      <c r="A50" s="2">
        <v>44</v>
      </c>
      <c r="B50" s="54" t="s">
        <v>930</v>
      </c>
      <c r="C50" s="2">
        <v>5</v>
      </c>
      <c r="D50" s="149">
        <v>111</v>
      </c>
      <c r="E50" s="2">
        <v>2</v>
      </c>
      <c r="F50" s="149">
        <v>2</v>
      </c>
      <c r="G50" s="2">
        <v>0</v>
      </c>
      <c r="H50" s="149">
        <v>1970</v>
      </c>
      <c r="I50" s="149">
        <v>4848</v>
      </c>
      <c r="J50" s="149">
        <f>3437+320</f>
        <v>3757</v>
      </c>
      <c r="K50" s="150">
        <v>1334.78</v>
      </c>
      <c r="L50" s="149">
        <v>1022</v>
      </c>
      <c r="M50" s="2" t="s">
        <v>118</v>
      </c>
      <c r="N50" s="2">
        <v>769</v>
      </c>
      <c r="O50" s="2">
        <v>140</v>
      </c>
      <c r="P50" s="2" t="s">
        <v>74</v>
      </c>
      <c r="Q50" s="149" t="s">
        <v>100</v>
      </c>
      <c r="R50" s="149" t="s">
        <v>418</v>
      </c>
      <c r="S50" s="2" t="s">
        <v>100</v>
      </c>
      <c r="T50" s="2" t="s">
        <v>135</v>
      </c>
      <c r="U50" s="2" t="s">
        <v>482</v>
      </c>
    </row>
    <row r="51" spans="1:21" x14ac:dyDescent="0.3">
      <c r="A51" s="23">
        <v>45</v>
      </c>
      <c r="B51" s="3" t="s">
        <v>929</v>
      </c>
      <c r="C51" s="2">
        <v>5</v>
      </c>
      <c r="D51" s="2">
        <v>90</v>
      </c>
      <c r="E51" s="2" t="s">
        <v>118</v>
      </c>
      <c r="F51" s="2">
        <v>6</v>
      </c>
      <c r="G51" s="2" t="s">
        <v>118</v>
      </c>
      <c r="H51" s="2">
        <v>1977</v>
      </c>
      <c r="I51" s="2">
        <v>5738</v>
      </c>
      <c r="J51" s="2">
        <v>4455.9799999999996</v>
      </c>
      <c r="K51" s="147">
        <v>4599.6000000000004</v>
      </c>
      <c r="L51" s="2">
        <v>1110</v>
      </c>
      <c r="M51" s="2" t="s">
        <v>118</v>
      </c>
      <c r="N51" s="2" t="s">
        <v>118</v>
      </c>
      <c r="O51" s="2" t="s">
        <v>118</v>
      </c>
      <c r="P51" s="2" t="s">
        <v>118</v>
      </c>
      <c r="Q51" s="2" t="s">
        <v>741</v>
      </c>
      <c r="R51" s="2" t="s">
        <v>895</v>
      </c>
      <c r="S51" s="2" t="s">
        <v>741</v>
      </c>
      <c r="T51" s="2" t="s">
        <v>135</v>
      </c>
      <c r="U51" s="2" t="s">
        <v>136</v>
      </c>
    </row>
    <row r="52" spans="1:21" x14ac:dyDescent="0.3">
      <c r="A52" s="2">
        <v>46</v>
      </c>
      <c r="B52" s="3" t="s">
        <v>928</v>
      </c>
      <c r="C52" s="2">
        <v>5</v>
      </c>
      <c r="D52" s="2">
        <v>119</v>
      </c>
      <c r="E52" s="2" t="s">
        <v>118</v>
      </c>
      <c r="F52" s="2">
        <v>8</v>
      </c>
      <c r="G52" s="2" t="s">
        <v>118</v>
      </c>
      <c r="H52" s="2">
        <v>1974</v>
      </c>
      <c r="I52" s="2">
        <v>7436</v>
      </c>
      <c r="J52" s="2">
        <v>5767.01</v>
      </c>
      <c r="K52" s="147">
        <v>5267</v>
      </c>
      <c r="L52" s="2">
        <v>1452</v>
      </c>
      <c r="M52" s="2" t="s">
        <v>118</v>
      </c>
      <c r="N52" s="2" t="s">
        <v>118</v>
      </c>
      <c r="O52" s="2" t="s">
        <v>118</v>
      </c>
      <c r="P52" s="2" t="s">
        <v>118</v>
      </c>
      <c r="Q52" s="2" t="s">
        <v>741</v>
      </c>
      <c r="R52" s="2" t="s">
        <v>895</v>
      </c>
      <c r="S52" s="2" t="s">
        <v>100</v>
      </c>
      <c r="T52" s="2">
        <v>2016</v>
      </c>
      <c r="U52" s="2" t="s">
        <v>927</v>
      </c>
    </row>
    <row r="53" spans="1:21" x14ac:dyDescent="0.3">
      <c r="A53" s="23">
        <v>47</v>
      </c>
      <c r="B53" s="3" t="s">
        <v>926</v>
      </c>
      <c r="C53" s="2">
        <v>9</v>
      </c>
      <c r="D53" s="2">
        <v>32</v>
      </c>
      <c r="E53" s="2">
        <v>553</v>
      </c>
      <c r="F53" s="2">
        <v>1</v>
      </c>
      <c r="G53" s="2">
        <v>1</v>
      </c>
      <c r="H53" s="2">
        <v>1978</v>
      </c>
      <c r="I53" s="2">
        <v>2625</v>
      </c>
      <c r="J53" s="2">
        <v>1794.35</v>
      </c>
      <c r="K53" s="147">
        <v>700</v>
      </c>
      <c r="L53" s="2">
        <v>647</v>
      </c>
      <c r="M53" s="2" t="s">
        <v>118</v>
      </c>
      <c r="N53" s="2">
        <v>230.3</v>
      </c>
      <c r="O53" s="2" t="s">
        <v>118</v>
      </c>
      <c r="P53" s="2" t="s">
        <v>118</v>
      </c>
      <c r="Q53" s="2" t="s">
        <v>100</v>
      </c>
      <c r="R53" s="2" t="s">
        <v>895</v>
      </c>
      <c r="S53" s="2" t="s">
        <v>100</v>
      </c>
      <c r="T53" s="2"/>
      <c r="U53" s="2"/>
    </row>
    <row r="54" spans="1:21" x14ac:dyDescent="0.3">
      <c r="A54" s="2">
        <v>48</v>
      </c>
      <c r="B54" s="3" t="s">
        <v>925</v>
      </c>
      <c r="C54" s="2">
        <v>10</v>
      </c>
      <c r="D54" s="2">
        <v>60</v>
      </c>
      <c r="E54" s="2" t="s">
        <v>118</v>
      </c>
      <c r="F54" s="2">
        <v>1</v>
      </c>
      <c r="G54" s="2">
        <v>1</v>
      </c>
      <c r="H54" s="2">
        <v>2007</v>
      </c>
      <c r="I54" s="2">
        <v>3359</v>
      </c>
      <c r="J54" s="2">
        <v>1686.4</v>
      </c>
      <c r="K54" s="147">
        <v>3435.7</v>
      </c>
      <c r="L54" s="2">
        <v>834</v>
      </c>
      <c r="M54" s="2" t="s">
        <v>118</v>
      </c>
      <c r="N54" s="2" t="s">
        <v>118</v>
      </c>
      <c r="O54" s="2" t="s">
        <v>118</v>
      </c>
      <c r="P54" s="2" t="s">
        <v>118</v>
      </c>
      <c r="Q54" s="2" t="s">
        <v>100</v>
      </c>
      <c r="R54" s="2" t="s">
        <v>895</v>
      </c>
      <c r="S54" s="2" t="s">
        <v>100</v>
      </c>
      <c r="T54" s="2"/>
      <c r="U54" s="2"/>
    </row>
    <row r="55" spans="1:21" x14ac:dyDescent="0.3">
      <c r="A55" s="23">
        <v>49</v>
      </c>
      <c r="B55" s="3" t="s">
        <v>924</v>
      </c>
      <c r="C55" s="2">
        <v>5</v>
      </c>
      <c r="D55" s="2">
        <v>119</v>
      </c>
      <c r="E55" s="2" t="s">
        <v>118</v>
      </c>
      <c r="F55" s="2">
        <v>8</v>
      </c>
      <c r="G55" s="2" t="s">
        <v>118</v>
      </c>
      <c r="H55" s="2">
        <v>1973</v>
      </c>
      <c r="I55" s="2">
        <v>8138</v>
      </c>
      <c r="J55" s="2">
        <v>5795.84</v>
      </c>
      <c r="K55" s="147">
        <v>5700</v>
      </c>
      <c r="L55" s="2">
        <v>1452</v>
      </c>
      <c r="M55" s="2" t="s">
        <v>118</v>
      </c>
      <c r="N55" s="2" t="s">
        <v>118</v>
      </c>
      <c r="O55" s="2" t="s">
        <v>118</v>
      </c>
      <c r="P55" s="2" t="s">
        <v>118</v>
      </c>
      <c r="Q55" s="2" t="s">
        <v>741</v>
      </c>
      <c r="R55" s="2" t="s">
        <v>895</v>
      </c>
      <c r="S55" s="2" t="s">
        <v>741</v>
      </c>
      <c r="T55" s="2"/>
      <c r="U55" s="2"/>
    </row>
    <row r="56" spans="1:21" ht="26.4" x14ac:dyDescent="0.3">
      <c r="A56" s="2">
        <v>50</v>
      </c>
      <c r="B56" s="3" t="s">
        <v>923</v>
      </c>
      <c r="C56" s="2">
        <v>9</v>
      </c>
      <c r="D56" s="2">
        <v>32</v>
      </c>
      <c r="E56" s="2">
        <v>412.84</v>
      </c>
      <c r="F56" s="2">
        <v>1</v>
      </c>
      <c r="G56" s="2">
        <v>1</v>
      </c>
      <c r="H56" s="2">
        <v>1982</v>
      </c>
      <c r="I56" s="2">
        <v>2325</v>
      </c>
      <c r="J56" s="2">
        <v>1741.84</v>
      </c>
      <c r="K56" s="147">
        <v>733.18</v>
      </c>
      <c r="L56" s="2">
        <v>607</v>
      </c>
      <c r="M56" s="2" t="s">
        <v>118</v>
      </c>
      <c r="N56" s="2">
        <v>230.3</v>
      </c>
      <c r="O56" s="2" t="s">
        <v>118</v>
      </c>
      <c r="P56" s="2" t="s">
        <v>118</v>
      </c>
      <c r="Q56" s="2" t="s">
        <v>100</v>
      </c>
      <c r="R56" s="2" t="s">
        <v>895</v>
      </c>
      <c r="S56" s="2" t="s">
        <v>100</v>
      </c>
      <c r="T56" s="2" t="s">
        <v>922</v>
      </c>
      <c r="U56" s="2" t="s">
        <v>916</v>
      </c>
    </row>
    <row r="57" spans="1:21" x14ac:dyDescent="0.3">
      <c r="A57" s="23">
        <v>51</v>
      </c>
      <c r="B57" s="146" t="s">
        <v>921</v>
      </c>
      <c r="C57" s="144">
        <v>9</v>
      </c>
      <c r="D57" s="144">
        <v>107</v>
      </c>
      <c r="E57" s="144" t="s">
        <v>118</v>
      </c>
      <c r="F57" s="144">
        <v>3</v>
      </c>
      <c r="G57" s="144">
        <v>3</v>
      </c>
      <c r="H57" s="144">
        <v>1989</v>
      </c>
      <c r="I57" s="144">
        <v>7168</v>
      </c>
      <c r="J57" s="144">
        <v>5861.03</v>
      </c>
      <c r="K57" s="145">
        <v>4819.3999999999996</v>
      </c>
      <c r="L57" s="144">
        <v>954</v>
      </c>
      <c r="M57" s="144" t="s">
        <v>118</v>
      </c>
      <c r="N57" s="144" t="s">
        <v>118</v>
      </c>
      <c r="O57" s="144" t="s">
        <v>118</v>
      </c>
      <c r="P57" s="144" t="s">
        <v>118</v>
      </c>
      <c r="Q57" s="144" t="s">
        <v>741</v>
      </c>
      <c r="R57" s="144" t="s">
        <v>895</v>
      </c>
      <c r="S57" s="144" t="s">
        <v>741</v>
      </c>
      <c r="T57" s="2">
        <v>2017</v>
      </c>
      <c r="U57" s="2" t="s">
        <v>136</v>
      </c>
    </row>
    <row r="58" spans="1:21" x14ac:dyDescent="0.3">
      <c r="A58" s="2">
        <v>52</v>
      </c>
      <c r="B58" s="3" t="s">
        <v>920</v>
      </c>
      <c r="C58" s="2">
        <v>9</v>
      </c>
      <c r="D58" s="2">
        <v>71</v>
      </c>
      <c r="E58" s="2" t="s">
        <v>118</v>
      </c>
      <c r="F58" s="2">
        <v>2</v>
      </c>
      <c r="G58" s="2">
        <v>2</v>
      </c>
      <c r="H58" s="2">
        <v>1983</v>
      </c>
      <c r="I58" s="2">
        <v>4910</v>
      </c>
      <c r="J58" s="2">
        <v>3974</v>
      </c>
      <c r="K58" s="147">
        <v>2037</v>
      </c>
      <c r="L58" s="2">
        <v>657</v>
      </c>
      <c r="M58" s="2" t="s">
        <v>118</v>
      </c>
      <c r="N58" s="2" t="s">
        <v>118</v>
      </c>
      <c r="O58" s="2" t="s">
        <v>118</v>
      </c>
      <c r="P58" s="2" t="s">
        <v>118</v>
      </c>
      <c r="Q58" s="2" t="s">
        <v>741</v>
      </c>
      <c r="R58" s="2" t="s">
        <v>895</v>
      </c>
      <c r="S58" s="2" t="s">
        <v>741</v>
      </c>
      <c r="T58" s="2" t="s">
        <v>914</v>
      </c>
      <c r="U58" s="2" t="s">
        <v>919</v>
      </c>
    </row>
    <row r="59" spans="1:21" ht="26.4" x14ac:dyDescent="0.3">
      <c r="A59" s="23">
        <v>53</v>
      </c>
      <c r="B59" s="3" t="s">
        <v>918</v>
      </c>
      <c r="C59" s="2">
        <v>9</v>
      </c>
      <c r="D59" s="2">
        <v>71</v>
      </c>
      <c r="E59" s="2" t="s">
        <v>118</v>
      </c>
      <c r="F59" s="2">
        <v>2</v>
      </c>
      <c r="G59" s="2">
        <v>2</v>
      </c>
      <c r="H59" s="2">
        <v>1984</v>
      </c>
      <c r="I59" s="2">
        <v>4776</v>
      </c>
      <c r="J59" s="2">
        <v>3983.11</v>
      </c>
      <c r="K59" s="147">
        <v>1915.8</v>
      </c>
      <c r="L59" s="2">
        <v>657</v>
      </c>
      <c r="M59" s="2" t="s">
        <v>118</v>
      </c>
      <c r="N59" s="2" t="s">
        <v>118</v>
      </c>
      <c r="O59" s="2" t="s">
        <v>118</v>
      </c>
      <c r="P59" s="2" t="s">
        <v>118</v>
      </c>
      <c r="Q59" s="2" t="s">
        <v>741</v>
      </c>
      <c r="R59" s="2" t="s">
        <v>895</v>
      </c>
      <c r="S59" s="2" t="s">
        <v>741</v>
      </c>
      <c r="T59" s="2" t="s">
        <v>917</v>
      </c>
      <c r="U59" s="2" t="s">
        <v>916</v>
      </c>
    </row>
    <row r="60" spans="1:21" x14ac:dyDescent="0.3">
      <c r="A60" s="2">
        <v>54</v>
      </c>
      <c r="B60" s="3" t="s">
        <v>915</v>
      </c>
      <c r="C60" s="2">
        <v>9</v>
      </c>
      <c r="D60" s="2">
        <v>143</v>
      </c>
      <c r="E60" s="2" t="s">
        <v>118</v>
      </c>
      <c r="F60" s="2">
        <v>4</v>
      </c>
      <c r="G60" s="2">
        <v>4</v>
      </c>
      <c r="H60" s="2">
        <v>1983</v>
      </c>
      <c r="I60" s="2">
        <v>9842</v>
      </c>
      <c r="J60" s="2">
        <v>8028.97</v>
      </c>
      <c r="K60" s="147">
        <v>3792</v>
      </c>
      <c r="L60" s="2">
        <v>1289</v>
      </c>
      <c r="M60" s="2" t="s">
        <v>118</v>
      </c>
      <c r="N60" s="2" t="s">
        <v>118</v>
      </c>
      <c r="O60" s="2" t="s">
        <v>118</v>
      </c>
      <c r="P60" s="2" t="s">
        <v>118</v>
      </c>
      <c r="Q60" s="2" t="s">
        <v>741</v>
      </c>
      <c r="R60" s="2" t="s">
        <v>895</v>
      </c>
      <c r="S60" s="2" t="s">
        <v>741</v>
      </c>
      <c r="T60" s="2" t="s">
        <v>914</v>
      </c>
      <c r="U60" s="2" t="s">
        <v>913</v>
      </c>
    </row>
    <row r="61" spans="1:21" x14ac:dyDescent="0.3">
      <c r="A61" s="23">
        <v>55</v>
      </c>
      <c r="B61" s="3" t="s">
        <v>912</v>
      </c>
      <c r="C61" s="2">
        <v>9</v>
      </c>
      <c r="D61" s="2">
        <v>107</v>
      </c>
      <c r="E61" s="2" t="s">
        <v>118</v>
      </c>
      <c r="F61" s="2">
        <v>3</v>
      </c>
      <c r="G61" s="2">
        <v>3</v>
      </c>
      <c r="H61" s="2">
        <v>1982</v>
      </c>
      <c r="I61" s="2">
        <v>7058</v>
      </c>
      <c r="J61" s="2">
        <v>5758.57</v>
      </c>
      <c r="K61" s="147">
        <v>2114</v>
      </c>
      <c r="L61" s="2">
        <v>1028</v>
      </c>
      <c r="M61" s="2" t="s">
        <v>118</v>
      </c>
      <c r="N61" s="2" t="s">
        <v>118</v>
      </c>
      <c r="O61" s="2" t="s">
        <v>118</v>
      </c>
      <c r="P61" s="2" t="s">
        <v>118</v>
      </c>
      <c r="Q61" s="2" t="s">
        <v>741</v>
      </c>
      <c r="R61" s="2" t="s">
        <v>895</v>
      </c>
      <c r="S61" s="2" t="s">
        <v>741</v>
      </c>
      <c r="T61" s="2">
        <v>2017</v>
      </c>
      <c r="U61" s="2" t="s">
        <v>136</v>
      </c>
    </row>
    <row r="62" spans="1:21" x14ac:dyDescent="0.3">
      <c r="A62" s="2">
        <v>56</v>
      </c>
      <c r="B62" s="27" t="s">
        <v>911</v>
      </c>
      <c r="C62" s="7">
        <v>10</v>
      </c>
      <c r="D62" s="7">
        <v>68</v>
      </c>
      <c r="E62" s="7" t="s">
        <v>118</v>
      </c>
      <c r="F62" s="7">
        <v>1</v>
      </c>
      <c r="G62" s="7">
        <v>1</v>
      </c>
      <c r="H62" s="7">
        <v>2015</v>
      </c>
      <c r="I62" s="7">
        <v>5089</v>
      </c>
      <c r="J62" s="7">
        <v>3770.8</v>
      </c>
      <c r="K62" s="5"/>
      <c r="L62" s="7">
        <v>503</v>
      </c>
      <c r="M62" s="7"/>
      <c r="N62" s="7">
        <v>382.7</v>
      </c>
      <c r="O62" s="7"/>
      <c r="P62" s="7"/>
      <c r="Q62" s="7" t="s">
        <v>115</v>
      </c>
      <c r="R62" s="7" t="s">
        <v>53</v>
      </c>
      <c r="S62" s="7"/>
      <c r="T62" s="7"/>
      <c r="U62" s="5"/>
    </row>
    <row r="63" spans="1:21" x14ac:dyDescent="0.3">
      <c r="A63" s="23">
        <v>57</v>
      </c>
      <c r="B63" s="3" t="s">
        <v>910</v>
      </c>
      <c r="C63" s="2">
        <v>9</v>
      </c>
      <c r="D63" s="2">
        <v>91</v>
      </c>
      <c r="E63" s="2" t="s">
        <v>118</v>
      </c>
      <c r="F63" s="2">
        <v>3</v>
      </c>
      <c r="G63" s="2">
        <v>3</v>
      </c>
      <c r="H63" s="2">
        <v>1995</v>
      </c>
      <c r="I63" s="2">
        <v>8505</v>
      </c>
      <c r="J63" s="2">
        <v>5384.71</v>
      </c>
      <c r="K63" s="147">
        <v>3389</v>
      </c>
      <c r="L63" s="2">
        <v>1923</v>
      </c>
      <c r="M63" s="2" t="s">
        <v>118</v>
      </c>
      <c r="N63" s="2" t="s">
        <v>118</v>
      </c>
      <c r="O63" s="2" t="s">
        <v>118</v>
      </c>
      <c r="P63" s="2" t="s">
        <v>118</v>
      </c>
      <c r="Q63" s="2" t="s">
        <v>741</v>
      </c>
      <c r="R63" s="2" t="s">
        <v>895</v>
      </c>
      <c r="S63" s="2" t="s">
        <v>741</v>
      </c>
      <c r="T63" s="2"/>
      <c r="U63" s="2"/>
    </row>
    <row r="64" spans="1:21" x14ac:dyDescent="0.3">
      <c r="A64" s="2">
        <v>58</v>
      </c>
      <c r="B64" s="3" t="s">
        <v>909</v>
      </c>
      <c r="C64" s="2">
        <v>5</v>
      </c>
      <c r="D64" s="2">
        <v>119</v>
      </c>
      <c r="E64" s="2" t="s">
        <v>118</v>
      </c>
      <c r="F64" s="2">
        <v>8</v>
      </c>
      <c r="G64" s="2" t="s">
        <v>118</v>
      </c>
      <c r="H64" s="2">
        <v>1978</v>
      </c>
      <c r="I64" s="2">
        <v>7471</v>
      </c>
      <c r="J64" s="2">
        <v>5845.95</v>
      </c>
      <c r="K64" s="147">
        <v>7649.8</v>
      </c>
      <c r="L64" s="2">
        <v>1496</v>
      </c>
      <c r="M64" s="2" t="s">
        <v>118</v>
      </c>
      <c r="N64" s="2">
        <v>1376.3</v>
      </c>
      <c r="O64" s="2" t="s">
        <v>118</v>
      </c>
      <c r="P64" s="2" t="s">
        <v>118</v>
      </c>
      <c r="Q64" s="2" t="s">
        <v>741</v>
      </c>
      <c r="R64" s="2" t="s">
        <v>895</v>
      </c>
      <c r="S64" s="2" t="s">
        <v>741</v>
      </c>
      <c r="T64" s="2">
        <v>2016</v>
      </c>
      <c r="U64" s="2" t="s">
        <v>482</v>
      </c>
    </row>
    <row r="65" spans="1:21" x14ac:dyDescent="0.3">
      <c r="A65" s="23">
        <v>59</v>
      </c>
      <c r="B65" s="3" t="s">
        <v>908</v>
      </c>
      <c r="C65" s="2">
        <v>10</v>
      </c>
      <c r="D65" s="2">
        <v>60</v>
      </c>
      <c r="E65" s="2" t="s">
        <v>118</v>
      </c>
      <c r="F65" s="2">
        <v>1</v>
      </c>
      <c r="G65" s="2">
        <v>1</v>
      </c>
      <c r="H65" s="2">
        <v>2008</v>
      </c>
      <c r="I65" s="2">
        <v>3391</v>
      </c>
      <c r="J65" s="2">
        <v>1769.4</v>
      </c>
      <c r="K65" s="147">
        <v>2269.4</v>
      </c>
      <c r="L65" s="2">
        <v>820</v>
      </c>
      <c r="M65" s="2" t="s">
        <v>118</v>
      </c>
      <c r="N65" s="2" t="s">
        <v>118</v>
      </c>
      <c r="O65" s="2" t="s">
        <v>118</v>
      </c>
      <c r="P65" s="2" t="s">
        <v>118</v>
      </c>
      <c r="Q65" s="2" t="s">
        <v>100</v>
      </c>
      <c r="R65" s="2" t="s">
        <v>895</v>
      </c>
      <c r="S65" s="2" t="s">
        <v>741</v>
      </c>
      <c r="T65" s="2"/>
      <c r="U65" s="2"/>
    </row>
    <row r="66" spans="1:21" x14ac:dyDescent="0.3">
      <c r="A66" s="2">
        <v>60</v>
      </c>
      <c r="B66" s="3" t="s">
        <v>907</v>
      </c>
      <c r="C66" s="2">
        <v>2</v>
      </c>
      <c r="D66" s="2">
        <v>24</v>
      </c>
      <c r="E66" s="2" t="s">
        <v>118</v>
      </c>
      <c r="F66" s="2">
        <v>3</v>
      </c>
      <c r="G66" s="2" t="s">
        <v>118</v>
      </c>
      <c r="H66" s="2">
        <v>1949</v>
      </c>
      <c r="I66" s="2">
        <v>1600</v>
      </c>
      <c r="J66" s="2">
        <v>976.84</v>
      </c>
      <c r="K66" s="147">
        <v>2800</v>
      </c>
      <c r="L66" s="2">
        <v>943</v>
      </c>
      <c r="M66" s="2" t="s">
        <v>118</v>
      </c>
      <c r="N66" s="2" t="s">
        <v>118</v>
      </c>
      <c r="O66" s="2" t="s">
        <v>118</v>
      </c>
      <c r="P66" s="2" t="s">
        <v>118</v>
      </c>
      <c r="Q66" s="2" t="s">
        <v>100</v>
      </c>
      <c r="R66" s="2" t="s">
        <v>97</v>
      </c>
      <c r="S66" s="2" t="s">
        <v>100</v>
      </c>
      <c r="T66" s="2"/>
      <c r="U66" s="2"/>
    </row>
    <row r="67" spans="1:21" x14ac:dyDescent="0.3">
      <c r="A67" s="23">
        <v>61</v>
      </c>
      <c r="B67" s="3" t="s">
        <v>906</v>
      </c>
      <c r="C67" s="2">
        <v>2</v>
      </c>
      <c r="D67" s="2">
        <v>48</v>
      </c>
      <c r="E67" s="2" t="s">
        <v>118</v>
      </c>
      <c r="F67" s="2">
        <v>3</v>
      </c>
      <c r="G67" s="2" t="s">
        <v>118</v>
      </c>
      <c r="H67" s="2">
        <v>1977</v>
      </c>
      <c r="I67" s="2">
        <v>3090</v>
      </c>
      <c r="J67" s="2">
        <v>1638.95</v>
      </c>
      <c r="K67" s="147">
        <v>7790</v>
      </c>
      <c r="L67" s="2">
        <v>627</v>
      </c>
      <c r="M67" s="2" t="s">
        <v>118</v>
      </c>
      <c r="N67" s="2">
        <v>1101.4000000000001</v>
      </c>
      <c r="O67" s="2" t="s">
        <v>118</v>
      </c>
      <c r="P67" s="2" t="s">
        <v>118</v>
      </c>
      <c r="Q67" s="2" t="s">
        <v>741</v>
      </c>
      <c r="R67" s="2" t="s">
        <v>895</v>
      </c>
      <c r="S67" s="2" t="s">
        <v>100</v>
      </c>
      <c r="T67" s="2"/>
      <c r="U67" s="2"/>
    </row>
    <row r="68" spans="1:21" x14ac:dyDescent="0.3">
      <c r="A68" s="2">
        <v>62</v>
      </c>
      <c r="B68" s="3" t="s">
        <v>905</v>
      </c>
      <c r="C68" s="2">
        <v>9</v>
      </c>
      <c r="D68" s="2">
        <v>135</v>
      </c>
      <c r="E68" s="2">
        <v>345.7</v>
      </c>
      <c r="F68" s="2">
        <v>2</v>
      </c>
      <c r="G68" s="2">
        <v>1</v>
      </c>
      <c r="H68" s="2">
        <v>1983</v>
      </c>
      <c r="I68" s="2">
        <v>5767</v>
      </c>
      <c r="J68" s="2">
        <v>4137.0200000000004</v>
      </c>
      <c r="K68" s="147">
        <v>2530</v>
      </c>
      <c r="L68" s="2">
        <v>825</v>
      </c>
      <c r="M68" s="23" t="s">
        <v>118</v>
      </c>
      <c r="N68" s="2">
        <v>389.1</v>
      </c>
      <c r="O68" s="23" t="s">
        <v>118</v>
      </c>
      <c r="P68" s="23" t="s">
        <v>118</v>
      </c>
      <c r="Q68" s="2" t="s">
        <v>100</v>
      </c>
      <c r="R68" s="148" t="s">
        <v>895</v>
      </c>
      <c r="S68" s="2" t="s">
        <v>100</v>
      </c>
      <c r="T68" s="2">
        <v>2015</v>
      </c>
      <c r="U68" s="2" t="s">
        <v>899</v>
      </c>
    </row>
    <row r="69" spans="1:21" x14ac:dyDescent="0.3">
      <c r="A69" s="23">
        <v>63</v>
      </c>
      <c r="B69" s="3" t="s">
        <v>904</v>
      </c>
      <c r="C69" s="2">
        <v>9</v>
      </c>
      <c r="D69" s="2">
        <v>136</v>
      </c>
      <c r="E69" s="2">
        <v>345.7</v>
      </c>
      <c r="F69" s="2">
        <v>2</v>
      </c>
      <c r="G69" s="2">
        <v>1</v>
      </c>
      <c r="H69" s="2">
        <v>1982</v>
      </c>
      <c r="I69" s="2">
        <v>6448</v>
      </c>
      <c r="J69" s="2">
        <v>4232.25</v>
      </c>
      <c r="K69" s="147">
        <v>2518</v>
      </c>
      <c r="L69" s="2">
        <v>835</v>
      </c>
      <c r="M69" s="23" t="s">
        <v>118</v>
      </c>
      <c r="N69" s="2">
        <v>389.1</v>
      </c>
      <c r="O69" s="2" t="s">
        <v>118</v>
      </c>
      <c r="P69" s="23" t="s">
        <v>118</v>
      </c>
      <c r="Q69" s="2" t="s">
        <v>100</v>
      </c>
      <c r="R69" s="148" t="s">
        <v>895</v>
      </c>
      <c r="S69" s="2" t="s">
        <v>100</v>
      </c>
      <c r="T69" s="2">
        <v>2015</v>
      </c>
      <c r="U69" s="2" t="s">
        <v>899</v>
      </c>
    </row>
    <row r="70" spans="1:21" x14ac:dyDescent="0.3">
      <c r="A70" s="2">
        <v>64</v>
      </c>
      <c r="B70" s="3" t="s">
        <v>903</v>
      </c>
      <c r="C70" s="2">
        <v>9</v>
      </c>
      <c r="D70" s="2">
        <v>171</v>
      </c>
      <c r="E70" s="2">
        <v>138.19999999999999</v>
      </c>
      <c r="F70" s="2">
        <v>2</v>
      </c>
      <c r="G70" s="2">
        <v>1</v>
      </c>
      <c r="H70" s="2">
        <v>1980</v>
      </c>
      <c r="I70" s="2">
        <v>6498</v>
      </c>
      <c r="J70" s="2">
        <v>4401.51</v>
      </c>
      <c r="K70" s="147">
        <v>3801</v>
      </c>
      <c r="L70" s="2">
        <v>836</v>
      </c>
      <c r="M70" s="2" t="s">
        <v>118</v>
      </c>
      <c r="N70" s="2">
        <v>405.1</v>
      </c>
      <c r="O70" s="2" t="s">
        <v>118</v>
      </c>
      <c r="P70" s="2" t="s">
        <v>118</v>
      </c>
      <c r="Q70" s="2" t="s">
        <v>100</v>
      </c>
      <c r="R70" s="2" t="s">
        <v>895</v>
      </c>
      <c r="S70" s="2" t="s">
        <v>100</v>
      </c>
      <c r="T70" s="2" t="s">
        <v>135</v>
      </c>
      <c r="U70" s="2" t="s">
        <v>902</v>
      </c>
    </row>
    <row r="71" spans="1:21" x14ac:dyDescent="0.3">
      <c r="A71" s="23">
        <v>65</v>
      </c>
      <c r="B71" s="3" t="s">
        <v>901</v>
      </c>
      <c r="C71" s="2">
        <v>9</v>
      </c>
      <c r="D71" s="2">
        <v>171</v>
      </c>
      <c r="E71" s="2" t="s">
        <v>118</v>
      </c>
      <c r="F71" s="2">
        <v>2</v>
      </c>
      <c r="G71" s="2">
        <v>1</v>
      </c>
      <c r="H71" s="2">
        <v>1979</v>
      </c>
      <c r="I71" s="2">
        <v>6040</v>
      </c>
      <c r="J71" s="2">
        <v>4541.92</v>
      </c>
      <c r="K71" s="147">
        <v>3268</v>
      </c>
      <c r="L71" s="2">
        <v>834</v>
      </c>
      <c r="M71" s="2" t="s">
        <v>118</v>
      </c>
      <c r="N71" s="2">
        <v>405.1</v>
      </c>
      <c r="O71" s="2" t="s">
        <v>118</v>
      </c>
      <c r="P71" s="2" t="s">
        <v>118</v>
      </c>
      <c r="Q71" s="2" t="s">
        <v>100</v>
      </c>
      <c r="R71" s="2" t="s">
        <v>895</v>
      </c>
      <c r="S71" s="2" t="s">
        <v>100</v>
      </c>
      <c r="T71" s="2">
        <v>2014</v>
      </c>
      <c r="U71" s="2" t="s">
        <v>899</v>
      </c>
    </row>
    <row r="72" spans="1:21" x14ac:dyDescent="0.3">
      <c r="A72" s="2">
        <v>66</v>
      </c>
      <c r="B72" s="3" t="s">
        <v>900</v>
      </c>
      <c r="C72" s="2">
        <v>9</v>
      </c>
      <c r="D72" s="2">
        <v>171</v>
      </c>
      <c r="E72" s="2">
        <v>138.19999999999999</v>
      </c>
      <c r="F72" s="2">
        <v>2</v>
      </c>
      <c r="G72" s="2">
        <v>1</v>
      </c>
      <c r="H72" s="2">
        <v>1979</v>
      </c>
      <c r="I72" s="2">
        <v>6094</v>
      </c>
      <c r="J72" s="2">
        <v>4384.95</v>
      </c>
      <c r="K72" s="147">
        <v>4312</v>
      </c>
      <c r="L72" s="2">
        <v>838</v>
      </c>
      <c r="M72" s="23" t="s">
        <v>118</v>
      </c>
      <c r="N72" s="23">
        <v>405.1</v>
      </c>
      <c r="O72" s="2" t="s">
        <v>118</v>
      </c>
      <c r="P72" s="23" t="s">
        <v>118</v>
      </c>
      <c r="Q72" s="2" t="s">
        <v>100</v>
      </c>
      <c r="R72" s="2" t="s">
        <v>895</v>
      </c>
      <c r="S72" s="2" t="s">
        <v>741</v>
      </c>
      <c r="T72" s="2">
        <v>2017</v>
      </c>
      <c r="U72" s="2" t="s">
        <v>899</v>
      </c>
    </row>
    <row r="73" spans="1:21" x14ac:dyDescent="0.3">
      <c r="A73" s="23">
        <v>67</v>
      </c>
      <c r="B73" s="3" t="s">
        <v>898</v>
      </c>
      <c r="C73" s="2">
        <v>5</v>
      </c>
      <c r="D73" s="2">
        <v>130</v>
      </c>
      <c r="E73" s="2">
        <v>321.7</v>
      </c>
      <c r="F73" s="2">
        <v>9</v>
      </c>
      <c r="G73" s="2" t="s">
        <v>118</v>
      </c>
      <c r="H73" s="2">
        <v>1989</v>
      </c>
      <c r="I73" s="2">
        <v>12461</v>
      </c>
      <c r="J73" s="2">
        <v>7236</v>
      </c>
      <c r="K73" s="147">
        <v>4258.5</v>
      </c>
      <c r="L73" s="2">
        <v>2299</v>
      </c>
      <c r="M73" s="23" t="s">
        <v>118</v>
      </c>
      <c r="N73" s="23" t="s">
        <v>118</v>
      </c>
      <c r="O73" s="2">
        <v>789.9</v>
      </c>
      <c r="P73" s="23" t="s">
        <v>118</v>
      </c>
      <c r="Q73" s="2" t="s">
        <v>100</v>
      </c>
      <c r="R73" s="2" t="s">
        <v>895</v>
      </c>
      <c r="S73" s="2" t="s">
        <v>100</v>
      </c>
      <c r="T73" s="2"/>
      <c r="U73" s="2"/>
    </row>
    <row r="74" spans="1:21" x14ac:dyDescent="0.3">
      <c r="A74" s="2">
        <v>68</v>
      </c>
      <c r="B74" s="3" t="s">
        <v>897</v>
      </c>
      <c r="C74" s="2">
        <v>9</v>
      </c>
      <c r="D74" s="2">
        <v>102</v>
      </c>
      <c r="E74" s="2">
        <v>496.7</v>
      </c>
      <c r="F74" s="2">
        <v>3</v>
      </c>
      <c r="G74" s="2">
        <v>3</v>
      </c>
      <c r="H74" s="2">
        <v>1989</v>
      </c>
      <c r="I74" s="2">
        <v>9355</v>
      </c>
      <c r="J74" s="2">
        <v>6341.59</v>
      </c>
      <c r="K74" s="147">
        <v>2489</v>
      </c>
      <c r="L74" s="2">
        <v>1103</v>
      </c>
      <c r="M74" s="23" t="s">
        <v>118</v>
      </c>
      <c r="N74" s="23">
        <v>315</v>
      </c>
      <c r="O74" s="2">
        <v>789.9</v>
      </c>
      <c r="P74" s="23" t="s">
        <v>118</v>
      </c>
      <c r="Q74" s="2" t="s">
        <v>100</v>
      </c>
      <c r="R74" s="2" t="s">
        <v>895</v>
      </c>
      <c r="S74" s="2" t="s">
        <v>741</v>
      </c>
      <c r="T74" s="2"/>
      <c r="U74" s="2"/>
    </row>
    <row r="75" spans="1:21" x14ac:dyDescent="0.3">
      <c r="A75" s="23">
        <v>69</v>
      </c>
      <c r="B75" s="3" t="s">
        <v>896</v>
      </c>
      <c r="C75" s="2">
        <v>9</v>
      </c>
      <c r="D75" s="2">
        <v>72</v>
      </c>
      <c r="E75" s="2">
        <v>237.4</v>
      </c>
      <c r="F75" s="2">
        <v>2</v>
      </c>
      <c r="G75" s="2">
        <v>2</v>
      </c>
      <c r="H75" s="2">
        <v>1988</v>
      </c>
      <c r="I75" s="2">
        <v>5458</v>
      </c>
      <c r="J75" s="2">
        <v>4007.58</v>
      </c>
      <c r="K75" s="147">
        <v>1828</v>
      </c>
      <c r="L75" s="2">
        <v>677</v>
      </c>
      <c r="M75" s="2" t="s">
        <v>118</v>
      </c>
      <c r="N75" s="2">
        <v>448.8</v>
      </c>
      <c r="O75" s="2" t="s">
        <v>118</v>
      </c>
      <c r="P75" s="2" t="s">
        <v>118</v>
      </c>
      <c r="Q75" s="2" t="s">
        <v>100</v>
      </c>
      <c r="R75" s="2" t="s">
        <v>895</v>
      </c>
      <c r="S75" s="2" t="s">
        <v>741</v>
      </c>
      <c r="T75" s="2"/>
      <c r="U75" s="2"/>
    </row>
    <row r="76" spans="1:21" x14ac:dyDescent="0.3">
      <c r="A76" s="2">
        <v>70</v>
      </c>
      <c r="B76" s="3" t="s">
        <v>894</v>
      </c>
      <c r="C76" s="2">
        <v>2</v>
      </c>
      <c r="D76" s="2">
        <v>6</v>
      </c>
      <c r="E76" s="2">
        <v>79.3</v>
      </c>
      <c r="F76" s="2">
        <v>1</v>
      </c>
      <c r="G76" s="2" t="s">
        <v>118</v>
      </c>
      <c r="H76" s="2">
        <v>1956</v>
      </c>
      <c r="I76" s="2">
        <v>273</v>
      </c>
      <c r="J76" s="2">
        <v>177.8</v>
      </c>
      <c r="K76" s="147" t="s">
        <v>118</v>
      </c>
      <c r="L76" s="2">
        <v>237</v>
      </c>
      <c r="M76" s="2" t="s">
        <v>118</v>
      </c>
      <c r="N76" s="2" t="s">
        <v>118</v>
      </c>
      <c r="O76" s="2">
        <v>21.5</v>
      </c>
      <c r="P76" s="2" t="s">
        <v>118</v>
      </c>
      <c r="Q76" s="2" t="s">
        <v>100</v>
      </c>
      <c r="R76" s="2" t="s">
        <v>97</v>
      </c>
      <c r="S76" s="2" t="s">
        <v>100</v>
      </c>
      <c r="T76" s="2"/>
      <c r="U76" s="2"/>
    </row>
    <row r="77" spans="1:21" x14ac:dyDescent="0.3">
      <c r="A77" s="23">
        <v>71</v>
      </c>
      <c r="B77" s="146" t="s">
        <v>893</v>
      </c>
      <c r="C77" s="144">
        <v>1</v>
      </c>
      <c r="D77" s="144">
        <v>3</v>
      </c>
      <c r="E77" s="144" t="s">
        <v>118</v>
      </c>
      <c r="F77" s="144">
        <v>1</v>
      </c>
      <c r="G77" s="144" t="s">
        <v>118</v>
      </c>
      <c r="H77" s="144">
        <v>1917</v>
      </c>
      <c r="I77" s="144">
        <v>224</v>
      </c>
      <c r="J77" s="144">
        <v>169.84</v>
      </c>
      <c r="K77" s="145" t="s">
        <v>118</v>
      </c>
      <c r="L77" s="144">
        <v>222</v>
      </c>
      <c r="M77" s="144" t="s">
        <v>118</v>
      </c>
      <c r="N77" s="144" t="s">
        <v>118</v>
      </c>
      <c r="O77" s="144" t="s">
        <v>118</v>
      </c>
      <c r="P77" s="144" t="s">
        <v>118</v>
      </c>
      <c r="Q77" s="144" t="s">
        <v>100</v>
      </c>
      <c r="R77" s="144" t="s">
        <v>97</v>
      </c>
      <c r="S77" s="144" t="s">
        <v>100</v>
      </c>
      <c r="T77" s="144"/>
      <c r="U77" s="2"/>
    </row>
    <row r="78" spans="1:21" x14ac:dyDescent="0.3">
      <c r="A78" s="16"/>
      <c r="B78" s="16"/>
      <c r="C78" s="16"/>
      <c r="D78" s="16"/>
      <c r="E78" s="16"/>
      <c r="F78" s="16"/>
      <c r="G78" s="16"/>
      <c r="H78" s="16"/>
      <c r="I78" s="17">
        <f>SUM(I7:I77)</f>
        <v>390579</v>
      </c>
      <c r="J78" s="17">
        <f>SUM(J7:J77)</f>
        <v>291608.96000000002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mergeCells count="7"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5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zoomScale="85" zoomScaleNormal="85" workbookViewId="0">
      <pane ySplit="6" topLeftCell="A211" activePane="bottomLeft" state="frozen"/>
      <selection pane="bottomLeft" activeCell="B225" sqref="B225"/>
    </sheetView>
  </sheetViews>
  <sheetFormatPr defaultColWidth="9.109375" defaultRowHeight="14.4" x14ac:dyDescent="0.3"/>
  <cols>
    <col min="1" max="1" width="6.88671875" style="19" customWidth="1"/>
    <col min="2" max="2" width="37.109375" style="19" customWidth="1"/>
    <col min="3" max="3" width="11.44140625" style="19" customWidth="1"/>
    <col min="4" max="15" width="9.109375" style="19"/>
    <col min="16" max="16" width="10" style="19" customWidth="1"/>
    <col min="17" max="18" width="9.109375" style="19"/>
    <col min="19" max="19" width="10.5546875" style="19" bestFit="1" customWidth="1"/>
    <col min="20" max="20" width="13" style="177" customWidth="1"/>
    <col min="21" max="21" width="22.109375" style="176" customWidth="1"/>
    <col min="22" max="16384" width="9.109375" style="19"/>
  </cols>
  <sheetData>
    <row r="1" spans="1:21" x14ac:dyDescent="0.3">
      <c r="H1" s="320" t="s">
        <v>68</v>
      </c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</row>
    <row r="2" spans="1:21" ht="15" thickBot="1" x14ac:dyDescent="0.35">
      <c r="C2" s="96" t="s">
        <v>1530</v>
      </c>
      <c r="D2" s="96"/>
      <c r="E2" s="96"/>
      <c r="F2" s="96"/>
      <c r="G2" s="96"/>
      <c r="H2" s="96"/>
      <c r="I2" s="96"/>
      <c r="J2" s="96"/>
      <c r="K2" s="96"/>
      <c r="L2" s="96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314" t="s">
        <v>17</v>
      </c>
      <c r="U3" s="321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322"/>
      <c r="U4" s="323"/>
    </row>
    <row r="5" spans="1:21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99" t="s">
        <v>1</v>
      </c>
      <c r="U5" s="158" t="s">
        <v>0</v>
      </c>
    </row>
    <row r="6" spans="1:21" ht="15" thickBot="1" x14ac:dyDescent="0.35">
      <c r="A6" s="92">
        <v>1</v>
      </c>
      <c r="B6" s="9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198">
        <v>19</v>
      </c>
      <c r="U6" s="197">
        <v>20</v>
      </c>
    </row>
    <row r="7" spans="1:21" s="51" customFormat="1" x14ac:dyDescent="0.3">
      <c r="A7" s="2">
        <v>1</v>
      </c>
      <c r="B7" s="182" t="s">
        <v>1225</v>
      </c>
      <c r="C7" s="180">
        <v>2</v>
      </c>
      <c r="D7" s="180">
        <v>4</v>
      </c>
      <c r="E7" s="180"/>
      <c r="F7" s="180">
        <v>1</v>
      </c>
      <c r="G7" s="180"/>
      <c r="H7" s="180">
        <v>1917</v>
      </c>
      <c r="I7" s="180">
        <v>298</v>
      </c>
      <c r="J7" s="180">
        <v>151</v>
      </c>
      <c r="K7" s="180">
        <v>198</v>
      </c>
      <c r="L7" s="180">
        <v>312</v>
      </c>
      <c r="M7" s="180">
        <v>62</v>
      </c>
      <c r="N7" s="180"/>
      <c r="O7" s="180">
        <v>12</v>
      </c>
      <c r="P7" s="180" t="s">
        <v>989</v>
      </c>
      <c r="Q7" s="181" t="s">
        <v>1014</v>
      </c>
      <c r="R7" s="180" t="s">
        <v>1043</v>
      </c>
      <c r="S7" s="180" t="s">
        <v>986</v>
      </c>
      <c r="T7" s="180"/>
      <c r="U7" s="8"/>
    </row>
    <row r="8" spans="1:21" s="51" customFormat="1" x14ac:dyDescent="0.3">
      <c r="A8" s="23">
        <v>2</v>
      </c>
      <c r="B8" s="182" t="s">
        <v>1224</v>
      </c>
      <c r="C8" s="180">
        <v>2</v>
      </c>
      <c r="D8" s="180">
        <v>11</v>
      </c>
      <c r="E8" s="180"/>
      <c r="F8" s="180">
        <v>2</v>
      </c>
      <c r="G8" s="180"/>
      <c r="H8" s="180">
        <v>1917</v>
      </c>
      <c r="I8" s="180">
        <v>505</v>
      </c>
      <c r="J8" s="180">
        <v>304</v>
      </c>
      <c r="K8" s="180">
        <v>189</v>
      </c>
      <c r="L8" s="180">
        <v>529</v>
      </c>
      <c r="M8" s="180">
        <v>142</v>
      </c>
      <c r="N8" s="180"/>
      <c r="O8" s="180">
        <v>59</v>
      </c>
      <c r="P8" s="180" t="s">
        <v>989</v>
      </c>
      <c r="Q8" s="180" t="s">
        <v>986</v>
      </c>
      <c r="R8" s="180" t="s">
        <v>1043</v>
      </c>
      <c r="S8" s="180" t="s">
        <v>986</v>
      </c>
      <c r="T8" s="180"/>
      <c r="U8" s="180"/>
    </row>
    <row r="9" spans="1:21" s="51" customFormat="1" x14ac:dyDescent="0.3">
      <c r="A9" s="2">
        <v>3</v>
      </c>
      <c r="B9" s="182" t="s">
        <v>1223</v>
      </c>
      <c r="C9" s="180">
        <v>2</v>
      </c>
      <c r="D9" s="180">
        <v>4</v>
      </c>
      <c r="E9" s="180"/>
      <c r="F9" s="180">
        <v>1</v>
      </c>
      <c r="G9" s="180"/>
      <c r="H9" s="180">
        <v>1917</v>
      </c>
      <c r="I9" s="180">
        <v>399</v>
      </c>
      <c r="J9" s="180">
        <v>249</v>
      </c>
      <c r="K9" s="180">
        <v>521</v>
      </c>
      <c r="L9" s="180">
        <v>283</v>
      </c>
      <c r="M9" s="180">
        <v>63</v>
      </c>
      <c r="N9" s="180"/>
      <c r="O9" s="180">
        <v>12</v>
      </c>
      <c r="P9" s="180" t="s">
        <v>989</v>
      </c>
      <c r="Q9" s="181" t="s">
        <v>1014</v>
      </c>
      <c r="R9" s="180" t="s">
        <v>1043</v>
      </c>
      <c r="S9" s="180" t="s">
        <v>986</v>
      </c>
      <c r="T9" s="180"/>
      <c r="U9" s="8"/>
    </row>
    <row r="10" spans="1:21" s="51" customFormat="1" x14ac:dyDescent="0.3">
      <c r="A10" s="2">
        <v>4</v>
      </c>
      <c r="B10" s="182" t="s">
        <v>1222</v>
      </c>
      <c r="C10" s="180">
        <v>2</v>
      </c>
      <c r="D10" s="180">
        <v>9</v>
      </c>
      <c r="E10" s="180"/>
      <c r="F10" s="180">
        <v>1</v>
      </c>
      <c r="G10" s="180"/>
      <c r="H10" s="180">
        <v>1917</v>
      </c>
      <c r="I10" s="180">
        <v>390</v>
      </c>
      <c r="J10" s="180">
        <v>289</v>
      </c>
      <c r="K10" s="180">
        <v>632</v>
      </c>
      <c r="L10" s="180">
        <v>428</v>
      </c>
      <c r="M10" s="180">
        <v>70</v>
      </c>
      <c r="N10" s="180"/>
      <c r="O10" s="180">
        <v>24</v>
      </c>
      <c r="P10" s="180" t="s">
        <v>989</v>
      </c>
      <c r="Q10" s="181" t="s">
        <v>1014</v>
      </c>
      <c r="R10" s="180" t="s">
        <v>1043</v>
      </c>
      <c r="S10" s="180" t="s">
        <v>986</v>
      </c>
      <c r="T10" s="180"/>
      <c r="U10" s="8"/>
    </row>
    <row r="11" spans="1:21" s="51" customFormat="1" x14ac:dyDescent="0.3">
      <c r="A11" s="23">
        <v>5</v>
      </c>
      <c r="B11" s="182" t="s">
        <v>1221</v>
      </c>
      <c r="C11" s="180">
        <v>2</v>
      </c>
      <c r="D11" s="180">
        <v>8</v>
      </c>
      <c r="E11" s="180"/>
      <c r="F11" s="180">
        <v>1</v>
      </c>
      <c r="G11" s="180"/>
      <c r="H11" s="180">
        <v>1962</v>
      </c>
      <c r="I11" s="180">
        <v>379</v>
      </c>
      <c r="J11" s="180">
        <v>229</v>
      </c>
      <c r="K11" s="180">
        <v>712</v>
      </c>
      <c r="L11" s="180">
        <v>244</v>
      </c>
      <c r="M11" s="180">
        <v>48</v>
      </c>
      <c r="N11" s="180">
        <v>40</v>
      </c>
      <c r="O11" s="180">
        <v>12</v>
      </c>
      <c r="P11" s="180" t="s">
        <v>989</v>
      </c>
      <c r="Q11" s="180" t="s">
        <v>986</v>
      </c>
      <c r="R11" s="180" t="s">
        <v>1043</v>
      </c>
      <c r="S11" s="180" t="s">
        <v>986</v>
      </c>
      <c r="T11" s="180"/>
      <c r="U11" s="8"/>
    </row>
    <row r="12" spans="1:21" s="51" customFormat="1" x14ac:dyDescent="0.3">
      <c r="A12" s="2">
        <v>6</v>
      </c>
      <c r="B12" s="182" t="s">
        <v>1220</v>
      </c>
      <c r="C12" s="180">
        <v>5</v>
      </c>
      <c r="D12" s="180">
        <v>64</v>
      </c>
      <c r="E12" s="180"/>
      <c r="F12" s="180">
        <v>4</v>
      </c>
      <c r="G12" s="180"/>
      <c r="H12" s="180">
        <v>1968</v>
      </c>
      <c r="I12" s="180">
        <v>4148</v>
      </c>
      <c r="J12" s="180">
        <v>2538</v>
      </c>
      <c r="K12" s="180">
        <v>637</v>
      </c>
      <c r="L12" s="180">
        <v>930</v>
      </c>
      <c r="M12" s="180"/>
      <c r="N12" s="180">
        <v>235</v>
      </c>
      <c r="O12" s="180">
        <v>220</v>
      </c>
      <c r="P12" s="180" t="s">
        <v>989</v>
      </c>
      <c r="Q12" s="180" t="s">
        <v>986</v>
      </c>
      <c r="R12" s="180" t="s">
        <v>998</v>
      </c>
      <c r="S12" s="180" t="s">
        <v>986</v>
      </c>
      <c r="T12" s="180" t="s">
        <v>135</v>
      </c>
      <c r="U12" s="8" t="s">
        <v>136</v>
      </c>
    </row>
    <row r="13" spans="1:21" s="51" customFormat="1" x14ac:dyDescent="0.3">
      <c r="A13" s="2">
        <v>7</v>
      </c>
      <c r="B13" s="182" t="s">
        <v>1219</v>
      </c>
      <c r="C13" s="180">
        <v>5</v>
      </c>
      <c r="D13" s="180">
        <v>121</v>
      </c>
      <c r="E13" s="180"/>
      <c r="F13" s="180">
        <v>8</v>
      </c>
      <c r="G13" s="180"/>
      <c r="H13" s="180">
        <v>1967</v>
      </c>
      <c r="I13" s="180">
        <v>7449</v>
      </c>
      <c r="J13" s="180">
        <v>5210</v>
      </c>
      <c r="K13" s="180">
        <v>730</v>
      </c>
      <c r="L13" s="180">
        <v>1138</v>
      </c>
      <c r="M13" s="180"/>
      <c r="N13" s="180">
        <v>520</v>
      </c>
      <c r="O13" s="180">
        <v>547</v>
      </c>
      <c r="P13" s="180" t="s">
        <v>989</v>
      </c>
      <c r="Q13" s="180" t="s">
        <v>1026</v>
      </c>
      <c r="R13" s="180" t="s">
        <v>998</v>
      </c>
      <c r="S13" s="180" t="s">
        <v>503</v>
      </c>
      <c r="T13" s="180"/>
      <c r="U13" s="8"/>
    </row>
    <row r="14" spans="1:21" s="51" customFormat="1" x14ac:dyDescent="0.3">
      <c r="A14" s="23">
        <v>8</v>
      </c>
      <c r="B14" s="182" t="s">
        <v>1218</v>
      </c>
      <c r="C14" s="180">
        <v>5</v>
      </c>
      <c r="D14" s="180">
        <v>91</v>
      </c>
      <c r="E14" s="180"/>
      <c r="F14" s="180">
        <v>6</v>
      </c>
      <c r="G14" s="180"/>
      <c r="H14" s="180">
        <v>1968</v>
      </c>
      <c r="I14" s="180">
        <v>4805</v>
      </c>
      <c r="J14" s="180">
        <v>4330</v>
      </c>
      <c r="K14" s="180">
        <v>847</v>
      </c>
      <c r="L14" s="180">
        <v>1194</v>
      </c>
      <c r="M14" s="180"/>
      <c r="N14" s="180">
        <v>592</v>
      </c>
      <c r="O14" s="180">
        <v>393</v>
      </c>
      <c r="P14" s="180" t="s">
        <v>989</v>
      </c>
      <c r="Q14" s="180" t="s">
        <v>1026</v>
      </c>
      <c r="R14" s="180" t="s">
        <v>998</v>
      </c>
      <c r="S14" s="180" t="s">
        <v>503</v>
      </c>
      <c r="T14" s="180"/>
      <c r="U14" s="8"/>
    </row>
    <row r="15" spans="1:21" s="51" customFormat="1" x14ac:dyDescent="0.3">
      <c r="A15" s="2">
        <v>9</v>
      </c>
      <c r="B15" s="182" t="s">
        <v>1217</v>
      </c>
      <c r="C15" s="180">
        <v>5</v>
      </c>
      <c r="D15" s="180">
        <v>71</v>
      </c>
      <c r="E15" s="180"/>
      <c r="F15" s="180">
        <v>5</v>
      </c>
      <c r="G15" s="180"/>
      <c r="H15" s="180">
        <v>1971</v>
      </c>
      <c r="I15" s="180">
        <v>4078</v>
      </c>
      <c r="J15" s="180">
        <v>3162</v>
      </c>
      <c r="K15" s="180">
        <v>1073</v>
      </c>
      <c r="L15" s="180">
        <v>1060</v>
      </c>
      <c r="M15" s="180">
        <v>320</v>
      </c>
      <c r="N15" s="180">
        <v>346</v>
      </c>
      <c r="O15" s="180">
        <v>275</v>
      </c>
      <c r="P15" s="180" t="s">
        <v>989</v>
      </c>
      <c r="Q15" s="180" t="s">
        <v>986</v>
      </c>
      <c r="R15" s="180" t="s">
        <v>1043</v>
      </c>
      <c r="S15" s="180" t="s">
        <v>986</v>
      </c>
      <c r="T15" s="180" t="s">
        <v>135</v>
      </c>
      <c r="U15" s="8" t="s">
        <v>136</v>
      </c>
    </row>
    <row r="16" spans="1:21" s="51" customFormat="1" ht="53.4" x14ac:dyDescent="0.3">
      <c r="A16" s="2">
        <v>10</v>
      </c>
      <c r="B16" s="182" t="s">
        <v>1216</v>
      </c>
      <c r="C16" s="180">
        <v>5</v>
      </c>
      <c r="D16" s="180">
        <v>90</v>
      </c>
      <c r="E16" s="180"/>
      <c r="F16" s="180">
        <v>6</v>
      </c>
      <c r="G16" s="180"/>
      <c r="H16" s="180">
        <v>1973</v>
      </c>
      <c r="I16" s="180">
        <v>5736</v>
      </c>
      <c r="J16" s="180">
        <v>4421</v>
      </c>
      <c r="K16" s="180">
        <v>1164</v>
      </c>
      <c r="L16" s="180">
        <v>1300</v>
      </c>
      <c r="M16" s="180"/>
      <c r="N16" s="180">
        <v>550</v>
      </c>
      <c r="O16" s="180">
        <v>547</v>
      </c>
      <c r="P16" s="180" t="s">
        <v>989</v>
      </c>
      <c r="Q16" s="180" t="s">
        <v>1026</v>
      </c>
      <c r="R16" s="180" t="s">
        <v>998</v>
      </c>
      <c r="S16" s="180" t="s">
        <v>986</v>
      </c>
      <c r="T16" s="180" t="s">
        <v>135</v>
      </c>
      <c r="U16" s="6" t="s">
        <v>1215</v>
      </c>
    </row>
    <row r="17" spans="1:21" s="51" customFormat="1" x14ac:dyDescent="0.3">
      <c r="A17" s="23">
        <v>11</v>
      </c>
      <c r="B17" s="182" t="s">
        <v>1214</v>
      </c>
      <c r="C17" s="180">
        <v>2</v>
      </c>
      <c r="D17" s="180">
        <v>4</v>
      </c>
      <c r="E17" s="180"/>
      <c r="F17" s="180">
        <v>1</v>
      </c>
      <c r="G17" s="180"/>
      <c r="H17" s="180">
        <v>1955</v>
      </c>
      <c r="I17" s="180">
        <v>310</v>
      </c>
      <c r="J17" s="180">
        <v>239</v>
      </c>
      <c r="K17" s="180">
        <v>722</v>
      </c>
      <c r="L17" s="180">
        <v>230</v>
      </c>
      <c r="M17" s="180">
        <v>51</v>
      </c>
      <c r="N17" s="180">
        <v>310</v>
      </c>
      <c r="O17" s="180">
        <v>21</v>
      </c>
      <c r="P17" s="180" t="s">
        <v>989</v>
      </c>
      <c r="Q17" s="180" t="s">
        <v>986</v>
      </c>
      <c r="R17" s="180" t="s">
        <v>1043</v>
      </c>
      <c r="S17" s="180" t="s">
        <v>986</v>
      </c>
      <c r="T17" s="180"/>
      <c r="U17" s="8"/>
    </row>
    <row r="18" spans="1:21" s="51" customFormat="1" x14ac:dyDescent="0.3">
      <c r="A18" s="2">
        <v>12</v>
      </c>
      <c r="B18" s="182" t="s">
        <v>1213</v>
      </c>
      <c r="C18" s="180">
        <v>1</v>
      </c>
      <c r="D18" s="180">
        <v>5</v>
      </c>
      <c r="E18" s="180"/>
      <c r="F18" s="180">
        <v>1</v>
      </c>
      <c r="G18" s="180"/>
      <c r="H18" s="180">
        <v>1917</v>
      </c>
      <c r="I18" s="180">
        <v>183</v>
      </c>
      <c r="J18" s="180">
        <v>154</v>
      </c>
      <c r="K18" s="180">
        <v>526</v>
      </c>
      <c r="L18" s="180">
        <v>224</v>
      </c>
      <c r="M18" s="180">
        <v>46</v>
      </c>
      <c r="N18" s="180"/>
      <c r="O18" s="180">
        <v>14</v>
      </c>
      <c r="P18" s="180" t="s">
        <v>989</v>
      </c>
      <c r="Q18" s="181" t="s">
        <v>1014</v>
      </c>
      <c r="R18" s="180" t="s">
        <v>1043</v>
      </c>
      <c r="S18" s="180" t="s">
        <v>986</v>
      </c>
      <c r="T18" s="180"/>
      <c r="U18" s="180"/>
    </row>
    <row r="19" spans="1:21" s="51" customFormat="1" x14ac:dyDescent="0.3">
      <c r="A19" s="2">
        <v>13</v>
      </c>
      <c r="B19" s="126" t="s">
        <v>1212</v>
      </c>
      <c r="C19" s="1">
        <v>3</v>
      </c>
      <c r="D19" s="55">
        <v>40</v>
      </c>
      <c r="E19" s="1">
        <v>13</v>
      </c>
      <c r="F19" s="55">
        <v>2</v>
      </c>
      <c r="G19" s="1">
        <v>0</v>
      </c>
      <c r="H19" s="55">
        <v>1967</v>
      </c>
      <c r="I19" s="55">
        <v>1993</v>
      </c>
      <c r="J19" s="55">
        <f>1342.81+621.37</f>
        <v>1964.1799999999998</v>
      </c>
      <c r="K19" s="56">
        <v>3330.79</v>
      </c>
      <c r="L19" s="55">
        <v>642</v>
      </c>
      <c r="M19" s="1" t="s">
        <v>118</v>
      </c>
      <c r="N19" s="1">
        <v>612.4</v>
      </c>
      <c r="O19" s="1">
        <v>84</v>
      </c>
      <c r="P19" s="1" t="s">
        <v>74</v>
      </c>
      <c r="Q19" s="55" t="s">
        <v>100</v>
      </c>
      <c r="R19" s="55" t="s">
        <v>418</v>
      </c>
      <c r="S19" s="1" t="s">
        <v>100</v>
      </c>
      <c r="T19" s="1" t="s">
        <v>135</v>
      </c>
      <c r="U19" s="1" t="s">
        <v>1211</v>
      </c>
    </row>
    <row r="20" spans="1:21" s="51" customFormat="1" x14ac:dyDescent="0.3">
      <c r="A20" s="23">
        <v>14</v>
      </c>
      <c r="B20" s="126" t="s">
        <v>1210</v>
      </c>
      <c r="C20" s="1">
        <v>2</v>
      </c>
      <c r="D20" s="55">
        <v>4</v>
      </c>
      <c r="E20" s="1"/>
      <c r="F20" s="55">
        <v>1</v>
      </c>
      <c r="G20" s="1"/>
      <c r="H20" s="55">
        <v>1917</v>
      </c>
      <c r="I20" s="55">
        <v>353</v>
      </c>
      <c r="J20" s="55">
        <v>277.60000000000002</v>
      </c>
      <c r="K20" s="56"/>
      <c r="L20" s="55"/>
      <c r="M20" s="1"/>
      <c r="N20" s="1"/>
      <c r="O20" s="1"/>
      <c r="P20" s="1"/>
      <c r="Q20" s="55" t="s">
        <v>100</v>
      </c>
      <c r="R20" s="55" t="s">
        <v>97</v>
      </c>
      <c r="S20" s="1"/>
      <c r="T20" s="1"/>
      <c r="U20" s="1"/>
    </row>
    <row r="21" spans="1:21" s="51" customFormat="1" x14ac:dyDescent="0.3">
      <c r="A21" s="2">
        <v>15</v>
      </c>
      <c r="B21" s="54" t="s">
        <v>1209</v>
      </c>
      <c r="C21" s="1">
        <v>5</v>
      </c>
      <c r="D21" s="55">
        <v>54</v>
      </c>
      <c r="E21" s="1">
        <v>2</v>
      </c>
      <c r="F21" s="55">
        <v>2</v>
      </c>
      <c r="G21" s="1">
        <v>0</v>
      </c>
      <c r="H21" s="55">
        <v>1968</v>
      </c>
      <c r="I21" s="55">
        <v>2406</v>
      </c>
      <c r="J21" s="55">
        <f>1548.41+163.4</f>
        <v>1711.8100000000002</v>
      </c>
      <c r="K21" s="56">
        <v>2084.7199999999998</v>
      </c>
      <c r="L21" s="55">
        <v>539</v>
      </c>
      <c r="M21" s="1" t="s">
        <v>118</v>
      </c>
      <c r="N21" s="1">
        <v>330.6</v>
      </c>
      <c r="O21" s="1">
        <v>140</v>
      </c>
      <c r="P21" s="1" t="s">
        <v>74</v>
      </c>
      <c r="Q21" s="55" t="s">
        <v>100</v>
      </c>
      <c r="R21" s="55" t="s">
        <v>418</v>
      </c>
      <c r="S21" s="1" t="s">
        <v>100</v>
      </c>
      <c r="T21" s="47"/>
      <c r="U21" s="2"/>
    </row>
    <row r="22" spans="1:21" x14ac:dyDescent="0.3">
      <c r="A22" s="2">
        <v>16</v>
      </c>
      <c r="B22" s="182" t="s">
        <v>1208</v>
      </c>
      <c r="C22" s="181">
        <v>5</v>
      </c>
      <c r="D22" s="181">
        <v>60</v>
      </c>
      <c r="E22" s="181"/>
      <c r="F22" s="181">
        <v>3</v>
      </c>
      <c r="G22" s="181"/>
      <c r="H22" s="181">
        <v>1963</v>
      </c>
      <c r="I22" s="181">
        <v>3154</v>
      </c>
      <c r="J22" s="181">
        <v>2510</v>
      </c>
      <c r="K22" s="181">
        <v>771</v>
      </c>
      <c r="L22" s="181">
        <v>826</v>
      </c>
      <c r="M22" s="181"/>
      <c r="N22" s="181">
        <v>344</v>
      </c>
      <c r="O22" s="181">
        <v>140</v>
      </c>
      <c r="P22" s="180" t="s">
        <v>989</v>
      </c>
      <c r="Q22" s="181" t="s">
        <v>988</v>
      </c>
      <c r="R22" s="181" t="s">
        <v>1004</v>
      </c>
      <c r="S22" s="180" t="s">
        <v>986</v>
      </c>
      <c r="T22" s="181"/>
      <c r="U22" s="8"/>
    </row>
    <row r="23" spans="1:21" x14ac:dyDescent="0.3">
      <c r="A23" s="23">
        <v>17</v>
      </c>
      <c r="B23" s="182" t="s">
        <v>1207</v>
      </c>
      <c r="C23" s="181">
        <v>5</v>
      </c>
      <c r="D23" s="181">
        <v>60</v>
      </c>
      <c r="E23" s="181"/>
      <c r="F23" s="181">
        <v>3</v>
      </c>
      <c r="G23" s="181"/>
      <c r="H23" s="181">
        <v>1963</v>
      </c>
      <c r="I23" s="181">
        <v>3314</v>
      </c>
      <c r="J23" s="181">
        <v>2545</v>
      </c>
      <c r="K23" s="181">
        <v>976</v>
      </c>
      <c r="L23" s="181">
        <v>768</v>
      </c>
      <c r="M23" s="181"/>
      <c r="N23" s="181">
        <v>420</v>
      </c>
      <c r="O23" s="181">
        <v>135</v>
      </c>
      <c r="P23" s="180" t="s">
        <v>989</v>
      </c>
      <c r="Q23" s="181" t="s">
        <v>988</v>
      </c>
      <c r="R23" s="181" t="s">
        <v>1004</v>
      </c>
      <c r="S23" s="180" t="s">
        <v>986</v>
      </c>
      <c r="T23" s="181"/>
      <c r="U23" s="8"/>
    </row>
    <row r="24" spans="1:21" x14ac:dyDescent="0.3">
      <c r="A24" s="2">
        <v>18</v>
      </c>
      <c r="B24" s="182" t="s">
        <v>1206</v>
      </c>
      <c r="C24" s="181">
        <v>5</v>
      </c>
      <c r="D24" s="181">
        <v>60</v>
      </c>
      <c r="E24" s="181"/>
      <c r="F24" s="181">
        <v>3</v>
      </c>
      <c r="G24" s="181"/>
      <c r="H24" s="181">
        <v>1964</v>
      </c>
      <c r="I24" s="181">
        <v>3221</v>
      </c>
      <c r="J24" s="181">
        <v>2561</v>
      </c>
      <c r="K24" s="181">
        <v>1395</v>
      </c>
      <c r="L24" s="181">
        <v>780</v>
      </c>
      <c r="M24" s="181"/>
      <c r="N24" s="181">
        <v>420</v>
      </c>
      <c r="O24" s="181">
        <v>135</v>
      </c>
      <c r="P24" s="180" t="s">
        <v>989</v>
      </c>
      <c r="Q24" s="181" t="s">
        <v>988</v>
      </c>
      <c r="R24" s="181" t="s">
        <v>1004</v>
      </c>
      <c r="S24" s="180" t="s">
        <v>986</v>
      </c>
      <c r="T24" s="181"/>
      <c r="U24" s="8"/>
    </row>
    <row r="25" spans="1:21" x14ac:dyDescent="0.3">
      <c r="A25" s="2">
        <v>19</v>
      </c>
      <c r="B25" s="182" t="s">
        <v>1205</v>
      </c>
      <c r="C25" s="181">
        <v>5</v>
      </c>
      <c r="D25" s="181">
        <v>60</v>
      </c>
      <c r="E25" s="181"/>
      <c r="F25" s="181">
        <v>4</v>
      </c>
      <c r="G25" s="181"/>
      <c r="H25" s="181">
        <v>1968</v>
      </c>
      <c r="I25" s="181">
        <v>3575</v>
      </c>
      <c r="J25" s="181">
        <v>2751</v>
      </c>
      <c r="K25" s="181">
        <v>1594</v>
      </c>
      <c r="L25" s="181">
        <v>762</v>
      </c>
      <c r="M25" s="181"/>
      <c r="N25" s="181">
        <v>400</v>
      </c>
      <c r="O25" s="181">
        <v>156</v>
      </c>
      <c r="P25" s="180" t="s">
        <v>989</v>
      </c>
      <c r="Q25" s="181" t="s">
        <v>986</v>
      </c>
      <c r="R25" s="181" t="s">
        <v>1004</v>
      </c>
      <c r="S25" s="180" t="s">
        <v>986</v>
      </c>
      <c r="T25" s="181"/>
      <c r="U25" s="8"/>
    </row>
    <row r="26" spans="1:21" x14ac:dyDescent="0.3">
      <c r="A26" s="23">
        <v>20</v>
      </c>
      <c r="B26" s="182" t="s">
        <v>1204</v>
      </c>
      <c r="C26" s="181">
        <v>5</v>
      </c>
      <c r="D26" s="181">
        <v>119</v>
      </c>
      <c r="E26" s="181">
        <v>1</v>
      </c>
      <c r="F26" s="181">
        <v>8</v>
      </c>
      <c r="G26" s="181"/>
      <c r="H26" s="181">
        <v>1970</v>
      </c>
      <c r="I26" s="181">
        <v>7565</v>
      </c>
      <c r="J26" s="181">
        <v>5768</v>
      </c>
      <c r="K26" s="181">
        <v>1064</v>
      </c>
      <c r="L26" s="181">
        <v>1210</v>
      </c>
      <c r="M26" s="181"/>
      <c r="N26" s="181">
        <v>1100</v>
      </c>
      <c r="O26" s="181">
        <v>640</v>
      </c>
      <c r="P26" s="180" t="s">
        <v>989</v>
      </c>
      <c r="Q26" s="181" t="s">
        <v>1026</v>
      </c>
      <c r="R26" s="181" t="s">
        <v>1004</v>
      </c>
      <c r="S26" s="180" t="s">
        <v>503</v>
      </c>
      <c r="T26" s="181"/>
      <c r="U26" s="8"/>
    </row>
    <row r="27" spans="1:21" x14ac:dyDescent="0.3">
      <c r="A27" s="2">
        <v>21</v>
      </c>
      <c r="B27" s="182" t="s">
        <v>1203</v>
      </c>
      <c r="C27" s="181">
        <v>5</v>
      </c>
      <c r="D27" s="181">
        <v>70</v>
      </c>
      <c r="E27" s="181"/>
      <c r="F27" s="181">
        <v>4</v>
      </c>
      <c r="G27" s="181"/>
      <c r="H27" s="181">
        <v>1972</v>
      </c>
      <c r="I27" s="181">
        <v>3637</v>
      </c>
      <c r="J27" s="181">
        <v>3415</v>
      </c>
      <c r="K27" s="181">
        <v>1257</v>
      </c>
      <c r="L27" s="181">
        <v>820</v>
      </c>
      <c r="M27" s="181"/>
      <c r="N27" s="181">
        <v>610</v>
      </c>
      <c r="O27" s="181">
        <v>480</v>
      </c>
      <c r="P27" s="180" t="s">
        <v>989</v>
      </c>
      <c r="Q27" s="181" t="s">
        <v>988</v>
      </c>
      <c r="R27" s="181" t="s">
        <v>1004</v>
      </c>
      <c r="S27" s="180" t="s">
        <v>986</v>
      </c>
      <c r="T27" s="181"/>
      <c r="U27" s="8"/>
    </row>
    <row r="28" spans="1:21" x14ac:dyDescent="0.3">
      <c r="A28" s="2">
        <v>22</v>
      </c>
      <c r="B28" s="182" t="s">
        <v>1202</v>
      </c>
      <c r="C28" s="181">
        <v>12</v>
      </c>
      <c r="D28" s="181">
        <v>96</v>
      </c>
      <c r="E28" s="181"/>
      <c r="F28" s="181">
        <v>1</v>
      </c>
      <c r="G28" s="181">
        <v>1</v>
      </c>
      <c r="H28" s="181">
        <v>1976</v>
      </c>
      <c r="I28" s="181">
        <v>6618</v>
      </c>
      <c r="J28" s="181">
        <v>4762</v>
      </c>
      <c r="K28" s="181">
        <v>1149</v>
      </c>
      <c r="L28" s="181">
        <v>1050</v>
      </c>
      <c r="M28" s="181">
        <v>236</v>
      </c>
      <c r="N28" s="181">
        <v>460</v>
      </c>
      <c r="O28" s="181">
        <v>254</v>
      </c>
      <c r="P28" s="180" t="s">
        <v>989</v>
      </c>
      <c r="Q28" s="181" t="s">
        <v>988</v>
      </c>
      <c r="R28" s="181" t="s">
        <v>1004</v>
      </c>
      <c r="S28" s="180" t="s">
        <v>986</v>
      </c>
      <c r="T28" s="181"/>
      <c r="U28" s="8"/>
    </row>
    <row r="29" spans="1:21" s="51" customFormat="1" x14ac:dyDescent="0.3">
      <c r="A29" s="23">
        <v>23</v>
      </c>
      <c r="B29" s="182" t="s">
        <v>1201</v>
      </c>
      <c r="C29" s="181">
        <v>5</v>
      </c>
      <c r="D29" s="181">
        <v>66</v>
      </c>
      <c r="E29" s="181">
        <v>4</v>
      </c>
      <c r="F29" s="181">
        <v>4</v>
      </c>
      <c r="G29" s="181"/>
      <c r="H29" s="181">
        <v>1975</v>
      </c>
      <c r="I29" s="181">
        <v>3037</v>
      </c>
      <c r="J29" s="181">
        <v>3004</v>
      </c>
      <c r="K29" s="181">
        <v>934</v>
      </c>
      <c r="L29" s="181">
        <v>920</v>
      </c>
      <c r="M29" s="181"/>
      <c r="N29" s="181">
        <v>362</v>
      </c>
      <c r="O29" s="181">
        <v>274</v>
      </c>
      <c r="P29" s="180" t="s">
        <v>989</v>
      </c>
      <c r="Q29" s="180" t="s">
        <v>988</v>
      </c>
      <c r="R29" s="180" t="s">
        <v>1004</v>
      </c>
      <c r="S29" s="180" t="s">
        <v>986</v>
      </c>
      <c r="T29" s="181"/>
      <c r="U29" s="8"/>
    </row>
    <row r="30" spans="1:21" s="51" customFormat="1" x14ac:dyDescent="0.3">
      <c r="A30" s="2">
        <v>24</v>
      </c>
      <c r="B30" s="182" t="s">
        <v>1200</v>
      </c>
      <c r="C30" s="181">
        <v>5</v>
      </c>
      <c r="D30" s="181">
        <v>87</v>
      </c>
      <c r="E30" s="181">
        <v>4</v>
      </c>
      <c r="F30" s="181">
        <v>3</v>
      </c>
      <c r="G30" s="181"/>
      <c r="H30" s="181">
        <v>1982</v>
      </c>
      <c r="I30" s="181">
        <v>3977</v>
      </c>
      <c r="J30" s="181">
        <v>2728</v>
      </c>
      <c r="K30" s="181">
        <v>1732</v>
      </c>
      <c r="L30" s="181">
        <v>810</v>
      </c>
      <c r="M30" s="181"/>
      <c r="N30" s="181">
        <v>404</v>
      </c>
      <c r="O30" s="181">
        <v>546</v>
      </c>
      <c r="P30" s="180" t="s">
        <v>989</v>
      </c>
      <c r="Q30" s="180" t="s">
        <v>1199</v>
      </c>
      <c r="R30" s="180" t="s">
        <v>1004</v>
      </c>
      <c r="S30" s="180" t="s">
        <v>986</v>
      </c>
      <c r="T30" s="181"/>
      <c r="U30" s="8"/>
    </row>
    <row r="31" spans="1:21" s="51" customFormat="1" x14ac:dyDescent="0.3">
      <c r="A31" s="2">
        <v>25</v>
      </c>
      <c r="B31" s="182" t="s">
        <v>1198</v>
      </c>
      <c r="C31" s="181">
        <v>5</v>
      </c>
      <c r="D31" s="181">
        <v>70</v>
      </c>
      <c r="E31" s="181">
        <v>4</v>
      </c>
      <c r="F31" s="181">
        <v>4</v>
      </c>
      <c r="G31" s="181"/>
      <c r="H31" s="181">
        <v>1982</v>
      </c>
      <c r="I31" s="181">
        <v>5255</v>
      </c>
      <c r="J31" s="181">
        <v>4061</v>
      </c>
      <c r="K31" s="181">
        <v>994</v>
      </c>
      <c r="L31" s="181">
        <v>880</v>
      </c>
      <c r="M31" s="181"/>
      <c r="N31" s="181">
        <v>381</v>
      </c>
      <c r="O31" s="181">
        <v>380</v>
      </c>
      <c r="P31" s="180" t="s">
        <v>989</v>
      </c>
      <c r="Q31" s="180" t="s">
        <v>988</v>
      </c>
      <c r="R31" s="180" t="s">
        <v>1004</v>
      </c>
      <c r="S31" s="180" t="s">
        <v>986</v>
      </c>
      <c r="T31" s="181"/>
      <c r="U31" s="8"/>
    </row>
    <row r="32" spans="1:21" s="51" customFormat="1" x14ac:dyDescent="0.3">
      <c r="A32" s="23">
        <v>26</v>
      </c>
      <c r="B32" s="182" t="s">
        <v>1197</v>
      </c>
      <c r="C32" s="181">
        <v>5</v>
      </c>
      <c r="D32" s="181">
        <v>91</v>
      </c>
      <c r="E32" s="181"/>
      <c r="F32" s="181">
        <v>4</v>
      </c>
      <c r="G32" s="181"/>
      <c r="H32" s="181">
        <v>1975</v>
      </c>
      <c r="I32" s="181">
        <v>5658</v>
      </c>
      <c r="J32" s="181">
        <v>4273</v>
      </c>
      <c r="K32" s="181">
        <v>1473</v>
      </c>
      <c r="L32" s="181">
        <v>900</v>
      </c>
      <c r="M32" s="189"/>
      <c r="N32" s="181">
        <v>560</v>
      </c>
      <c r="O32" s="189">
        <v>420</v>
      </c>
      <c r="P32" s="186" t="s">
        <v>989</v>
      </c>
      <c r="Q32" s="180" t="s">
        <v>988</v>
      </c>
      <c r="R32" s="193" t="s">
        <v>1004</v>
      </c>
      <c r="S32" s="180" t="s">
        <v>986</v>
      </c>
      <c r="T32" s="181"/>
      <c r="U32" s="8"/>
    </row>
    <row r="33" spans="1:21" s="51" customFormat="1" x14ac:dyDescent="0.3">
      <c r="A33" s="2">
        <v>27</v>
      </c>
      <c r="B33" s="182" t="s">
        <v>1196</v>
      </c>
      <c r="C33" s="181">
        <v>5</v>
      </c>
      <c r="D33" s="181">
        <v>60</v>
      </c>
      <c r="E33" s="181">
        <v>2</v>
      </c>
      <c r="F33" s="181">
        <v>4</v>
      </c>
      <c r="G33" s="181"/>
      <c r="H33" s="181">
        <v>1967</v>
      </c>
      <c r="I33" s="181">
        <v>2973</v>
      </c>
      <c r="J33" s="181">
        <v>2736</v>
      </c>
      <c r="K33" s="181">
        <v>967</v>
      </c>
      <c r="L33" s="181">
        <v>874</v>
      </c>
      <c r="M33" s="189"/>
      <c r="N33" s="181">
        <v>320</v>
      </c>
      <c r="O33" s="181">
        <v>282</v>
      </c>
      <c r="P33" s="186" t="s">
        <v>989</v>
      </c>
      <c r="Q33" s="180" t="s">
        <v>1026</v>
      </c>
      <c r="R33" s="193" t="s">
        <v>1004</v>
      </c>
      <c r="S33" s="180" t="s">
        <v>503</v>
      </c>
      <c r="T33" s="181"/>
      <c r="U33" s="181"/>
    </row>
    <row r="34" spans="1:21" s="51" customFormat="1" x14ac:dyDescent="0.3">
      <c r="A34" s="2">
        <v>28</v>
      </c>
      <c r="B34" s="182" t="s">
        <v>1195</v>
      </c>
      <c r="C34" s="181">
        <v>5</v>
      </c>
      <c r="D34" s="181">
        <v>89</v>
      </c>
      <c r="E34" s="181"/>
      <c r="F34" s="181">
        <v>6</v>
      </c>
      <c r="G34" s="181"/>
      <c r="H34" s="181">
        <v>1970</v>
      </c>
      <c r="I34" s="181">
        <v>5737</v>
      </c>
      <c r="J34" s="181">
        <v>4364</v>
      </c>
      <c r="K34" s="181">
        <v>1343</v>
      </c>
      <c r="L34" s="181">
        <v>930</v>
      </c>
      <c r="M34" s="189"/>
      <c r="N34" s="181">
        <v>480</v>
      </c>
      <c r="O34" s="181">
        <v>540</v>
      </c>
      <c r="P34" s="186" t="s">
        <v>989</v>
      </c>
      <c r="Q34" s="180" t="s">
        <v>1026</v>
      </c>
      <c r="R34" s="193" t="s">
        <v>1004</v>
      </c>
      <c r="S34" s="180" t="s">
        <v>503</v>
      </c>
      <c r="T34" s="181"/>
      <c r="U34" s="8"/>
    </row>
    <row r="35" spans="1:21" s="51" customFormat="1" x14ac:dyDescent="0.3">
      <c r="A35" s="23">
        <v>29</v>
      </c>
      <c r="B35" s="182" t="s">
        <v>1194</v>
      </c>
      <c r="C35" s="181">
        <v>5</v>
      </c>
      <c r="D35" s="181">
        <v>60</v>
      </c>
      <c r="E35" s="181"/>
      <c r="F35" s="181">
        <v>4</v>
      </c>
      <c r="G35" s="181"/>
      <c r="H35" s="181">
        <v>1991</v>
      </c>
      <c r="I35" s="181">
        <v>4964</v>
      </c>
      <c r="J35" s="181">
        <v>3502</v>
      </c>
      <c r="K35" s="181">
        <v>1141</v>
      </c>
      <c r="L35" s="181">
        <v>880</v>
      </c>
      <c r="M35" s="181"/>
      <c r="N35" s="181">
        <v>340</v>
      </c>
      <c r="O35" s="181">
        <v>135</v>
      </c>
      <c r="P35" s="180" t="s">
        <v>989</v>
      </c>
      <c r="Q35" s="180" t="s">
        <v>1026</v>
      </c>
      <c r="R35" s="180" t="s">
        <v>1004</v>
      </c>
      <c r="S35" s="180" t="s">
        <v>503</v>
      </c>
      <c r="T35" s="181"/>
      <c r="U35" s="8"/>
    </row>
    <row r="36" spans="1:21" s="51" customFormat="1" x14ac:dyDescent="0.3">
      <c r="A36" s="2">
        <v>30</v>
      </c>
      <c r="B36" s="182" t="s">
        <v>1193</v>
      </c>
      <c r="C36" s="181">
        <v>5</v>
      </c>
      <c r="D36" s="181">
        <v>60</v>
      </c>
      <c r="E36" s="181"/>
      <c r="F36" s="181">
        <v>4</v>
      </c>
      <c r="G36" s="181"/>
      <c r="H36" s="181">
        <v>1968</v>
      </c>
      <c r="I36" s="181">
        <v>3184</v>
      </c>
      <c r="J36" s="181">
        <v>2506</v>
      </c>
      <c r="K36" s="181">
        <v>1683</v>
      </c>
      <c r="L36" s="181">
        <v>820</v>
      </c>
      <c r="M36" s="181"/>
      <c r="N36" s="181">
        <v>334</v>
      </c>
      <c r="O36" s="181">
        <v>135</v>
      </c>
      <c r="P36" s="180" t="s">
        <v>989</v>
      </c>
      <c r="Q36" s="180" t="s">
        <v>1026</v>
      </c>
      <c r="R36" s="180" t="s">
        <v>1004</v>
      </c>
      <c r="S36" s="180" t="s">
        <v>503</v>
      </c>
      <c r="T36" s="181"/>
      <c r="U36" s="8"/>
    </row>
    <row r="37" spans="1:21" s="51" customFormat="1" x14ac:dyDescent="0.3">
      <c r="A37" s="2">
        <v>31</v>
      </c>
      <c r="B37" s="182" t="s">
        <v>1192</v>
      </c>
      <c r="C37" s="181">
        <v>5</v>
      </c>
      <c r="D37" s="181">
        <v>70</v>
      </c>
      <c r="E37" s="181"/>
      <c r="F37" s="181">
        <v>4</v>
      </c>
      <c r="G37" s="181"/>
      <c r="H37" s="181">
        <v>1972</v>
      </c>
      <c r="I37" s="181">
        <v>2958</v>
      </c>
      <c r="J37" s="181">
        <v>2722</v>
      </c>
      <c r="K37" s="181">
        <v>871</v>
      </c>
      <c r="L37" s="181">
        <v>834</v>
      </c>
      <c r="M37" s="181"/>
      <c r="N37" s="181">
        <v>380</v>
      </c>
      <c r="O37" s="181">
        <v>380</v>
      </c>
      <c r="P37" s="180" t="s">
        <v>989</v>
      </c>
      <c r="Q37" s="180" t="s">
        <v>988</v>
      </c>
      <c r="R37" s="180" t="s">
        <v>1004</v>
      </c>
      <c r="S37" s="180" t="s">
        <v>986</v>
      </c>
      <c r="T37" s="181"/>
      <c r="U37" s="8"/>
    </row>
    <row r="38" spans="1:21" s="51" customFormat="1" x14ac:dyDescent="0.3">
      <c r="A38" s="23">
        <v>32</v>
      </c>
      <c r="B38" s="182" t="s">
        <v>1191</v>
      </c>
      <c r="C38" s="181">
        <v>5</v>
      </c>
      <c r="D38" s="181">
        <v>60</v>
      </c>
      <c r="E38" s="181">
        <v>1</v>
      </c>
      <c r="F38" s="181">
        <v>4</v>
      </c>
      <c r="G38" s="181"/>
      <c r="H38" s="181">
        <v>1969</v>
      </c>
      <c r="I38" s="181">
        <v>3134</v>
      </c>
      <c r="J38" s="181">
        <v>2578</v>
      </c>
      <c r="K38" s="181">
        <v>913</v>
      </c>
      <c r="L38" s="181">
        <v>810</v>
      </c>
      <c r="M38" s="181"/>
      <c r="N38" s="181">
        <v>709</v>
      </c>
      <c r="O38" s="181">
        <v>440</v>
      </c>
      <c r="P38" s="180" t="s">
        <v>989</v>
      </c>
      <c r="Q38" s="181" t="s">
        <v>988</v>
      </c>
      <c r="R38" s="181" t="s">
        <v>1004</v>
      </c>
      <c r="S38" s="180" t="s">
        <v>986</v>
      </c>
      <c r="T38" s="181"/>
      <c r="U38" s="8"/>
    </row>
    <row r="39" spans="1:21" s="51" customFormat="1" x14ac:dyDescent="0.3">
      <c r="A39" s="2">
        <v>33</v>
      </c>
      <c r="B39" s="182" t="s">
        <v>1190</v>
      </c>
      <c r="C39" s="181">
        <v>5</v>
      </c>
      <c r="D39" s="181">
        <v>120</v>
      </c>
      <c r="E39" s="181"/>
      <c r="F39" s="181">
        <v>8</v>
      </c>
      <c r="G39" s="181"/>
      <c r="H39" s="181">
        <v>1973</v>
      </c>
      <c r="I39" s="181">
        <v>7454</v>
      </c>
      <c r="J39" s="181">
        <v>5837</v>
      </c>
      <c r="K39" s="181">
        <v>1373</v>
      </c>
      <c r="L39" s="181">
        <v>1260</v>
      </c>
      <c r="M39" s="181"/>
      <c r="N39" s="181">
        <v>1400</v>
      </c>
      <c r="O39" s="181">
        <v>880</v>
      </c>
      <c r="P39" s="180" t="s">
        <v>989</v>
      </c>
      <c r="Q39" s="181" t="s">
        <v>1026</v>
      </c>
      <c r="R39" s="181" t="s">
        <v>1004</v>
      </c>
      <c r="S39" s="180" t="s">
        <v>503</v>
      </c>
      <c r="T39" s="52"/>
      <c r="U39" s="8"/>
    </row>
    <row r="40" spans="1:21" s="51" customFormat="1" x14ac:dyDescent="0.3">
      <c r="A40" s="2">
        <v>34</v>
      </c>
      <c r="B40" s="182" t="s">
        <v>1189</v>
      </c>
      <c r="C40" s="181">
        <v>3</v>
      </c>
      <c r="D40" s="181">
        <v>24</v>
      </c>
      <c r="E40" s="181"/>
      <c r="F40" s="181">
        <v>2</v>
      </c>
      <c r="G40" s="181"/>
      <c r="H40" s="181">
        <v>1960</v>
      </c>
      <c r="I40" s="181">
        <v>1162</v>
      </c>
      <c r="J40" s="181">
        <v>1094</v>
      </c>
      <c r="K40" s="181">
        <v>1670</v>
      </c>
      <c r="L40" s="181">
        <v>612</v>
      </c>
      <c r="M40" s="181">
        <v>76</v>
      </c>
      <c r="N40" s="181">
        <v>210</v>
      </c>
      <c r="O40" s="181">
        <v>125</v>
      </c>
      <c r="P40" s="180" t="s">
        <v>989</v>
      </c>
      <c r="Q40" s="181" t="s">
        <v>988</v>
      </c>
      <c r="R40" s="180" t="s">
        <v>987</v>
      </c>
      <c r="S40" s="180" t="s">
        <v>986</v>
      </c>
      <c r="T40" s="52"/>
      <c r="U40" s="8"/>
    </row>
    <row r="41" spans="1:21" s="51" customFormat="1" x14ac:dyDescent="0.3">
      <c r="A41" s="23">
        <v>35</v>
      </c>
      <c r="B41" s="126" t="s">
        <v>1188</v>
      </c>
      <c r="C41" s="1">
        <v>5</v>
      </c>
      <c r="D41" s="55">
        <v>110</v>
      </c>
      <c r="E41" s="1">
        <v>2</v>
      </c>
      <c r="F41" s="55">
        <v>2</v>
      </c>
      <c r="G41" s="1">
        <v>0</v>
      </c>
      <c r="H41" s="55">
        <v>1965</v>
      </c>
      <c r="I41" s="55">
        <v>3897</v>
      </c>
      <c r="J41" s="55">
        <f>2758.28+217.6</f>
        <v>2975.88</v>
      </c>
      <c r="K41" s="56">
        <v>1862.98</v>
      </c>
      <c r="L41" s="55">
        <v>792</v>
      </c>
      <c r="M41" s="1" t="s">
        <v>118</v>
      </c>
      <c r="N41" s="1">
        <v>644</v>
      </c>
      <c r="O41" s="1">
        <v>140</v>
      </c>
      <c r="P41" s="1" t="s">
        <v>74</v>
      </c>
      <c r="Q41" s="55" t="s">
        <v>100</v>
      </c>
      <c r="R41" s="55" t="s">
        <v>97</v>
      </c>
      <c r="S41" s="1" t="s">
        <v>100</v>
      </c>
      <c r="T41" s="1"/>
      <c r="U41" s="1"/>
    </row>
    <row r="42" spans="1:21" s="51" customFormat="1" x14ac:dyDescent="0.3">
      <c r="A42" s="2">
        <v>36</v>
      </c>
      <c r="B42" s="126" t="s">
        <v>1187</v>
      </c>
      <c r="C42" s="1">
        <v>5</v>
      </c>
      <c r="D42" s="55">
        <v>99</v>
      </c>
      <c r="E42" s="1">
        <v>1</v>
      </c>
      <c r="F42" s="55">
        <v>2</v>
      </c>
      <c r="G42" s="1">
        <v>0</v>
      </c>
      <c r="H42" s="55">
        <v>1965</v>
      </c>
      <c r="I42" s="55">
        <v>3932</v>
      </c>
      <c r="J42" s="55">
        <f>1898.5+117.53</f>
        <v>2016.03</v>
      </c>
      <c r="K42" s="56">
        <v>3686.31</v>
      </c>
      <c r="L42" s="55">
        <v>825</v>
      </c>
      <c r="M42" s="1" t="s">
        <v>118</v>
      </c>
      <c r="N42" s="1">
        <v>648</v>
      </c>
      <c r="O42" s="1">
        <v>140</v>
      </c>
      <c r="P42" s="1" t="s">
        <v>74</v>
      </c>
      <c r="Q42" s="55" t="s">
        <v>100</v>
      </c>
      <c r="R42" s="55" t="s">
        <v>97</v>
      </c>
      <c r="S42" s="1" t="s">
        <v>100</v>
      </c>
      <c r="T42" s="1"/>
      <c r="U42" s="1"/>
    </row>
    <row r="43" spans="1:21" s="51" customFormat="1" x14ac:dyDescent="0.3">
      <c r="A43" s="2">
        <v>37</v>
      </c>
      <c r="B43" s="182" t="s">
        <v>1186</v>
      </c>
      <c r="C43" s="180">
        <v>5</v>
      </c>
      <c r="D43" s="180">
        <v>60</v>
      </c>
      <c r="E43" s="180">
        <v>4</v>
      </c>
      <c r="F43" s="180">
        <v>3</v>
      </c>
      <c r="G43" s="180"/>
      <c r="H43" s="180">
        <v>1961</v>
      </c>
      <c r="I43" s="180">
        <v>3181</v>
      </c>
      <c r="J43" s="180">
        <v>2547</v>
      </c>
      <c r="K43" s="180">
        <v>1034</v>
      </c>
      <c r="L43" s="180">
        <v>728</v>
      </c>
      <c r="M43" s="180"/>
      <c r="N43" s="180">
        <v>345</v>
      </c>
      <c r="O43" s="180">
        <v>139</v>
      </c>
      <c r="P43" s="180" t="s">
        <v>989</v>
      </c>
      <c r="Q43" s="180" t="s">
        <v>988</v>
      </c>
      <c r="R43" s="180" t="s">
        <v>998</v>
      </c>
      <c r="S43" s="180" t="s">
        <v>986</v>
      </c>
      <c r="T43" s="180"/>
      <c r="U43" s="8"/>
    </row>
    <row r="44" spans="1:21" s="51" customFormat="1" x14ac:dyDescent="0.3">
      <c r="A44" s="23">
        <v>38</v>
      </c>
      <c r="B44" s="182" t="s">
        <v>1185</v>
      </c>
      <c r="C44" s="180">
        <v>5</v>
      </c>
      <c r="D44" s="180">
        <v>50</v>
      </c>
      <c r="E44" s="180">
        <v>3</v>
      </c>
      <c r="F44" s="180">
        <v>3</v>
      </c>
      <c r="G44" s="180"/>
      <c r="H44" s="180">
        <v>1963</v>
      </c>
      <c r="I44" s="180">
        <v>2797</v>
      </c>
      <c r="J44" s="180">
        <v>2107</v>
      </c>
      <c r="K44" s="180">
        <v>1091</v>
      </c>
      <c r="L44" s="180">
        <v>728</v>
      </c>
      <c r="M44" s="180"/>
      <c r="N44" s="180">
        <v>339</v>
      </c>
      <c r="O44" s="180">
        <v>138</v>
      </c>
      <c r="P44" s="180" t="s">
        <v>989</v>
      </c>
      <c r="Q44" s="180" t="s">
        <v>988</v>
      </c>
      <c r="R44" s="180" t="s">
        <v>998</v>
      </c>
      <c r="S44" s="180" t="s">
        <v>986</v>
      </c>
      <c r="T44" s="180"/>
      <c r="U44" s="8"/>
    </row>
    <row r="45" spans="1:21" s="51" customFormat="1" x14ac:dyDescent="0.3">
      <c r="A45" s="2">
        <v>39</v>
      </c>
      <c r="B45" s="182" t="s">
        <v>1184</v>
      </c>
      <c r="C45" s="180">
        <v>5</v>
      </c>
      <c r="D45" s="180">
        <v>48</v>
      </c>
      <c r="E45" s="180">
        <v>4</v>
      </c>
      <c r="F45" s="180">
        <v>3</v>
      </c>
      <c r="G45" s="180"/>
      <c r="H45" s="180">
        <v>1963</v>
      </c>
      <c r="I45" s="180">
        <v>3134</v>
      </c>
      <c r="J45" s="180">
        <v>2002</v>
      </c>
      <c r="K45" s="180">
        <v>863</v>
      </c>
      <c r="L45" s="180">
        <v>728</v>
      </c>
      <c r="M45" s="180"/>
      <c r="N45" s="180">
        <v>143</v>
      </c>
      <c r="O45" s="180">
        <v>136</v>
      </c>
      <c r="P45" s="180" t="s">
        <v>989</v>
      </c>
      <c r="Q45" s="180" t="s">
        <v>988</v>
      </c>
      <c r="R45" s="180" t="s">
        <v>998</v>
      </c>
      <c r="S45" s="180" t="s">
        <v>986</v>
      </c>
      <c r="T45" s="180"/>
      <c r="U45" s="8"/>
    </row>
    <row r="46" spans="1:21" s="51" customFormat="1" x14ac:dyDescent="0.3">
      <c r="A46" s="2">
        <v>40</v>
      </c>
      <c r="B46" s="182" t="s">
        <v>1183</v>
      </c>
      <c r="C46" s="180">
        <v>5</v>
      </c>
      <c r="D46" s="180">
        <v>48</v>
      </c>
      <c r="E46" s="180">
        <v>4</v>
      </c>
      <c r="F46" s="180">
        <v>3</v>
      </c>
      <c r="G46" s="180"/>
      <c r="H46" s="180">
        <v>1964</v>
      </c>
      <c r="I46" s="180">
        <v>3785</v>
      </c>
      <c r="J46" s="180">
        <v>2069</v>
      </c>
      <c r="K46" s="180">
        <v>1258</v>
      </c>
      <c r="L46" s="180">
        <v>728</v>
      </c>
      <c r="M46" s="180"/>
      <c r="N46" s="180">
        <v>343</v>
      </c>
      <c r="O46" s="180">
        <v>136</v>
      </c>
      <c r="P46" s="180" t="s">
        <v>989</v>
      </c>
      <c r="Q46" s="180" t="s">
        <v>988</v>
      </c>
      <c r="R46" s="180" t="s">
        <v>998</v>
      </c>
      <c r="S46" s="180" t="s">
        <v>986</v>
      </c>
      <c r="T46" s="180"/>
      <c r="U46" s="8"/>
    </row>
    <row r="47" spans="1:21" s="51" customFormat="1" x14ac:dyDescent="0.3">
      <c r="A47" s="23">
        <v>41</v>
      </c>
      <c r="B47" s="182" t="s">
        <v>1182</v>
      </c>
      <c r="C47" s="180">
        <v>5</v>
      </c>
      <c r="D47" s="180">
        <v>64</v>
      </c>
      <c r="E47" s="180">
        <v>4</v>
      </c>
      <c r="F47" s="180">
        <v>4</v>
      </c>
      <c r="G47" s="180"/>
      <c r="H47" s="180">
        <v>1964</v>
      </c>
      <c r="I47" s="180">
        <v>3924</v>
      </c>
      <c r="J47" s="180">
        <v>2580</v>
      </c>
      <c r="K47" s="180">
        <v>1063</v>
      </c>
      <c r="L47" s="180">
        <v>921</v>
      </c>
      <c r="M47" s="180"/>
      <c r="N47" s="180">
        <v>420</v>
      </c>
      <c r="O47" s="180">
        <v>184</v>
      </c>
      <c r="P47" s="180" t="s">
        <v>989</v>
      </c>
      <c r="Q47" s="180" t="s">
        <v>988</v>
      </c>
      <c r="R47" s="180" t="s">
        <v>998</v>
      </c>
      <c r="S47" s="180" t="s">
        <v>986</v>
      </c>
      <c r="T47" s="180"/>
      <c r="U47" s="8"/>
    </row>
    <row r="48" spans="1:21" s="51" customFormat="1" x14ac:dyDescent="0.3">
      <c r="A48" s="2">
        <v>42</v>
      </c>
      <c r="B48" s="182" t="s">
        <v>1181</v>
      </c>
      <c r="C48" s="180">
        <v>9</v>
      </c>
      <c r="D48" s="180">
        <v>36</v>
      </c>
      <c r="E48" s="180">
        <v>3</v>
      </c>
      <c r="F48" s="180">
        <v>1</v>
      </c>
      <c r="G48" s="180">
        <v>1</v>
      </c>
      <c r="H48" s="180">
        <v>1972</v>
      </c>
      <c r="I48" s="180">
        <v>2733</v>
      </c>
      <c r="J48" s="180">
        <v>2070</v>
      </c>
      <c r="K48" s="180">
        <v>683</v>
      </c>
      <c r="L48" s="180">
        <v>325</v>
      </c>
      <c r="M48" s="180"/>
      <c r="N48" s="180">
        <v>162</v>
      </c>
      <c r="O48" s="180">
        <v>255</v>
      </c>
      <c r="P48" s="180" t="s">
        <v>989</v>
      </c>
      <c r="Q48" s="180" t="s">
        <v>988</v>
      </c>
      <c r="R48" s="180" t="s">
        <v>1004</v>
      </c>
      <c r="S48" s="180" t="s">
        <v>986</v>
      </c>
      <c r="T48" s="180"/>
      <c r="U48" s="180"/>
    </row>
    <row r="49" spans="1:21" s="51" customFormat="1" x14ac:dyDescent="0.3">
      <c r="A49" s="2">
        <v>43</v>
      </c>
      <c r="B49" s="182" t="s">
        <v>1180</v>
      </c>
      <c r="C49" s="180">
        <v>9</v>
      </c>
      <c r="D49" s="180">
        <v>37</v>
      </c>
      <c r="E49" s="180">
        <v>1</v>
      </c>
      <c r="F49" s="180">
        <v>1</v>
      </c>
      <c r="G49" s="180">
        <v>1</v>
      </c>
      <c r="H49" s="180">
        <v>1972</v>
      </c>
      <c r="I49" s="180">
        <v>2734</v>
      </c>
      <c r="J49" s="180">
        <v>20102</v>
      </c>
      <c r="K49" s="180">
        <v>927</v>
      </c>
      <c r="L49" s="180">
        <v>325</v>
      </c>
      <c r="M49" s="180"/>
      <c r="N49" s="180">
        <v>162</v>
      </c>
      <c r="O49" s="180">
        <v>255</v>
      </c>
      <c r="P49" s="180" t="s">
        <v>989</v>
      </c>
      <c r="Q49" s="180" t="s">
        <v>988</v>
      </c>
      <c r="R49" s="180" t="s">
        <v>1004</v>
      </c>
      <c r="S49" s="180" t="s">
        <v>986</v>
      </c>
      <c r="T49" s="180"/>
      <c r="U49" s="180"/>
    </row>
    <row r="50" spans="1:21" s="51" customFormat="1" x14ac:dyDescent="0.3">
      <c r="A50" s="23">
        <v>44</v>
      </c>
      <c r="B50" s="182" t="s">
        <v>1179</v>
      </c>
      <c r="C50" s="180">
        <v>5</v>
      </c>
      <c r="D50" s="180">
        <v>60</v>
      </c>
      <c r="E50" s="180">
        <v>4</v>
      </c>
      <c r="F50" s="180">
        <v>3</v>
      </c>
      <c r="G50" s="180"/>
      <c r="H50" s="180">
        <v>1960</v>
      </c>
      <c r="I50" s="180">
        <v>3118</v>
      </c>
      <c r="J50" s="180">
        <v>2320</v>
      </c>
      <c r="K50" s="180">
        <v>929</v>
      </c>
      <c r="L50" s="180">
        <v>960</v>
      </c>
      <c r="M50" s="180"/>
      <c r="N50" s="180">
        <v>331</v>
      </c>
      <c r="O50" s="180">
        <v>137</v>
      </c>
      <c r="P50" s="180" t="s">
        <v>989</v>
      </c>
      <c r="Q50" s="180" t="s">
        <v>988</v>
      </c>
      <c r="R50" s="180" t="s">
        <v>998</v>
      </c>
      <c r="S50" s="180" t="s">
        <v>986</v>
      </c>
      <c r="T50" s="180"/>
      <c r="U50" s="8"/>
    </row>
    <row r="51" spans="1:21" s="51" customFormat="1" x14ac:dyDescent="0.3">
      <c r="A51" s="2">
        <v>45</v>
      </c>
      <c r="B51" s="182" t="s">
        <v>1178</v>
      </c>
      <c r="C51" s="180">
        <v>5</v>
      </c>
      <c r="D51" s="180">
        <v>80</v>
      </c>
      <c r="E51" s="180">
        <v>4</v>
      </c>
      <c r="F51" s="180">
        <v>4</v>
      </c>
      <c r="G51" s="180"/>
      <c r="H51" s="180">
        <v>1965</v>
      </c>
      <c r="I51" s="180">
        <v>4050</v>
      </c>
      <c r="J51" s="180">
        <v>3221</v>
      </c>
      <c r="K51" s="180">
        <v>1189</v>
      </c>
      <c r="L51" s="180">
        <v>920</v>
      </c>
      <c r="M51" s="180"/>
      <c r="N51" s="180">
        <v>429</v>
      </c>
      <c r="O51" s="180">
        <v>168</v>
      </c>
      <c r="P51" s="180" t="s">
        <v>989</v>
      </c>
      <c r="Q51" s="180" t="s">
        <v>988</v>
      </c>
      <c r="R51" s="180" t="s">
        <v>998</v>
      </c>
      <c r="S51" s="180" t="s">
        <v>986</v>
      </c>
      <c r="T51" s="180"/>
      <c r="U51" s="8"/>
    </row>
    <row r="52" spans="1:21" x14ac:dyDescent="0.3">
      <c r="A52" s="2">
        <v>46</v>
      </c>
      <c r="B52" s="195" t="s">
        <v>1177</v>
      </c>
      <c r="C52" s="186">
        <v>3</v>
      </c>
      <c r="D52" s="186">
        <v>15</v>
      </c>
      <c r="E52" s="186"/>
      <c r="F52" s="186">
        <v>1</v>
      </c>
      <c r="G52" s="186"/>
      <c r="H52" s="186">
        <v>1955</v>
      </c>
      <c r="I52" s="186">
        <v>1294</v>
      </c>
      <c r="J52" s="186">
        <v>767</v>
      </c>
      <c r="K52" s="186">
        <v>722</v>
      </c>
      <c r="L52" s="186">
        <v>561</v>
      </c>
      <c r="M52" s="186">
        <v>141</v>
      </c>
      <c r="N52" s="186">
        <v>235</v>
      </c>
      <c r="O52" s="186">
        <v>86</v>
      </c>
      <c r="P52" s="186" t="s">
        <v>989</v>
      </c>
      <c r="Q52" s="186" t="s">
        <v>986</v>
      </c>
      <c r="R52" s="186" t="s">
        <v>1043</v>
      </c>
      <c r="S52" s="186" t="s">
        <v>986</v>
      </c>
      <c r="T52" s="180"/>
      <c r="U52" s="180"/>
    </row>
    <row r="53" spans="1:21" x14ac:dyDescent="0.3">
      <c r="A53" s="23">
        <v>47</v>
      </c>
      <c r="B53" s="195" t="s">
        <v>1176</v>
      </c>
      <c r="C53" s="186">
        <v>2</v>
      </c>
      <c r="D53" s="186">
        <v>12</v>
      </c>
      <c r="E53" s="186"/>
      <c r="F53" s="186">
        <v>2</v>
      </c>
      <c r="G53" s="186"/>
      <c r="H53" s="186">
        <v>1958</v>
      </c>
      <c r="I53" s="186">
        <v>1022</v>
      </c>
      <c r="J53" s="186">
        <v>503</v>
      </c>
      <c r="K53" s="186">
        <v>620</v>
      </c>
      <c r="L53" s="186">
        <v>676</v>
      </c>
      <c r="M53" s="186">
        <v>120</v>
      </c>
      <c r="N53" s="186">
        <v>367</v>
      </c>
      <c r="O53" s="186">
        <v>32</v>
      </c>
      <c r="P53" s="186" t="s">
        <v>989</v>
      </c>
      <c r="Q53" s="186" t="s">
        <v>986</v>
      </c>
      <c r="R53" s="186" t="s">
        <v>1043</v>
      </c>
      <c r="S53" s="186" t="s">
        <v>986</v>
      </c>
      <c r="T53" s="180" t="s">
        <v>135</v>
      </c>
      <c r="U53" s="180" t="s">
        <v>136</v>
      </c>
    </row>
    <row r="54" spans="1:21" x14ac:dyDescent="0.3">
      <c r="A54" s="2">
        <v>48</v>
      </c>
      <c r="B54" s="195" t="s">
        <v>1175</v>
      </c>
      <c r="C54" s="180">
        <v>2</v>
      </c>
      <c r="D54" s="180">
        <v>8</v>
      </c>
      <c r="E54" s="180"/>
      <c r="F54" s="180">
        <v>1</v>
      </c>
      <c r="G54" s="180"/>
      <c r="H54" s="180">
        <v>1920</v>
      </c>
      <c r="I54" s="180">
        <v>447</v>
      </c>
      <c r="J54" s="180">
        <v>273</v>
      </c>
      <c r="K54" s="180">
        <v>356</v>
      </c>
      <c r="L54" s="180">
        <v>289</v>
      </c>
      <c r="M54" s="180">
        <v>64</v>
      </c>
      <c r="N54" s="180">
        <v>40</v>
      </c>
      <c r="O54" s="180">
        <v>15</v>
      </c>
      <c r="P54" s="180" t="s">
        <v>989</v>
      </c>
      <c r="Q54" s="180" t="s">
        <v>986</v>
      </c>
      <c r="R54" s="180" t="s">
        <v>1043</v>
      </c>
      <c r="S54" s="180" t="s">
        <v>986</v>
      </c>
      <c r="T54" s="180"/>
      <c r="U54" s="180"/>
    </row>
    <row r="55" spans="1:21" x14ac:dyDescent="0.3">
      <c r="A55" s="2">
        <v>49</v>
      </c>
      <c r="B55" s="195" t="s">
        <v>1174</v>
      </c>
      <c r="C55" s="186">
        <v>1</v>
      </c>
      <c r="D55" s="186">
        <v>4</v>
      </c>
      <c r="E55" s="186"/>
      <c r="F55" s="186">
        <v>1</v>
      </c>
      <c r="G55" s="186"/>
      <c r="H55" s="186">
        <v>1926</v>
      </c>
      <c r="I55" s="186">
        <v>193</v>
      </c>
      <c r="J55" s="186">
        <v>193</v>
      </c>
      <c r="K55" s="186">
        <v>634</v>
      </c>
      <c r="L55" s="186">
        <v>185</v>
      </c>
      <c r="M55" s="186">
        <v>51</v>
      </c>
      <c r="N55" s="186">
        <v>43</v>
      </c>
      <c r="O55" s="186">
        <v>12</v>
      </c>
      <c r="P55" s="186" t="s">
        <v>989</v>
      </c>
      <c r="Q55" s="186" t="s">
        <v>986</v>
      </c>
      <c r="R55" s="186" t="s">
        <v>1043</v>
      </c>
      <c r="S55" s="186" t="s">
        <v>986</v>
      </c>
      <c r="T55" s="180"/>
      <c r="U55" s="180"/>
    </row>
    <row r="56" spans="1:21" x14ac:dyDescent="0.3">
      <c r="A56" s="23">
        <v>50</v>
      </c>
      <c r="B56" s="195" t="s">
        <v>1173</v>
      </c>
      <c r="C56" s="186">
        <v>2</v>
      </c>
      <c r="D56" s="186">
        <v>9</v>
      </c>
      <c r="E56" s="186"/>
      <c r="F56" s="186">
        <v>1</v>
      </c>
      <c r="G56" s="186"/>
      <c r="H56" s="186">
        <v>1971</v>
      </c>
      <c r="I56" s="186">
        <v>311</v>
      </c>
      <c r="J56" s="186">
        <v>311</v>
      </c>
      <c r="K56" s="186">
        <v>530</v>
      </c>
      <c r="L56" s="186">
        <v>343</v>
      </c>
      <c r="M56" s="186">
        <v>41</v>
      </c>
      <c r="N56" s="186">
        <v>64</v>
      </c>
      <c r="O56" s="186">
        <v>10</v>
      </c>
      <c r="P56" s="186" t="s">
        <v>989</v>
      </c>
      <c r="Q56" s="186" t="s">
        <v>986</v>
      </c>
      <c r="R56" s="186" t="s">
        <v>1043</v>
      </c>
      <c r="S56" s="186" t="s">
        <v>986</v>
      </c>
      <c r="T56" s="180"/>
      <c r="U56" s="180"/>
    </row>
    <row r="57" spans="1:21" x14ac:dyDescent="0.3">
      <c r="A57" s="2">
        <v>51</v>
      </c>
      <c r="B57" s="195" t="s">
        <v>1172</v>
      </c>
      <c r="C57" s="186">
        <v>1</v>
      </c>
      <c r="D57" s="186">
        <v>6</v>
      </c>
      <c r="E57" s="186"/>
      <c r="F57" s="186">
        <v>1</v>
      </c>
      <c r="G57" s="186"/>
      <c r="H57" s="186">
        <v>1917</v>
      </c>
      <c r="I57" s="186">
        <v>175</v>
      </c>
      <c r="J57" s="186">
        <v>115</v>
      </c>
      <c r="K57" s="186">
        <v>460</v>
      </c>
      <c r="L57" s="186">
        <v>220</v>
      </c>
      <c r="M57" s="186">
        <v>44</v>
      </c>
      <c r="N57" s="186"/>
      <c r="O57" s="186">
        <v>16</v>
      </c>
      <c r="P57" s="186" t="s">
        <v>989</v>
      </c>
      <c r="Q57" s="189" t="s">
        <v>1014</v>
      </c>
      <c r="R57" s="186" t="s">
        <v>1043</v>
      </c>
      <c r="S57" s="186" t="s">
        <v>986</v>
      </c>
      <c r="T57" s="180"/>
      <c r="U57" s="180"/>
    </row>
    <row r="58" spans="1:21" x14ac:dyDescent="0.3">
      <c r="A58" s="2">
        <v>52</v>
      </c>
      <c r="B58" s="195" t="s">
        <v>1171</v>
      </c>
      <c r="C58" s="186">
        <v>3</v>
      </c>
      <c r="D58" s="186">
        <v>36</v>
      </c>
      <c r="E58" s="186">
        <v>2</v>
      </c>
      <c r="F58" s="186">
        <v>3</v>
      </c>
      <c r="G58" s="186"/>
      <c r="H58" s="186">
        <v>1962</v>
      </c>
      <c r="I58" s="186">
        <v>1638</v>
      </c>
      <c r="J58" s="186">
        <v>1559</v>
      </c>
      <c r="K58" s="186">
        <v>762</v>
      </c>
      <c r="L58" s="186">
        <v>718</v>
      </c>
      <c r="M58" s="186"/>
      <c r="N58" s="186">
        <v>198</v>
      </c>
      <c r="O58" s="186">
        <v>128</v>
      </c>
      <c r="P58" s="186" t="s">
        <v>989</v>
      </c>
      <c r="Q58" s="186" t="s">
        <v>986</v>
      </c>
      <c r="R58" s="186" t="s">
        <v>998</v>
      </c>
      <c r="S58" s="186" t="s">
        <v>986</v>
      </c>
      <c r="T58" s="180"/>
      <c r="U58" s="180"/>
    </row>
    <row r="59" spans="1:21" ht="26.4" x14ac:dyDescent="0.3">
      <c r="A59" s="23">
        <v>53</v>
      </c>
      <c r="B59" s="195" t="s">
        <v>1170</v>
      </c>
      <c r="C59" s="186">
        <v>5</v>
      </c>
      <c r="D59" s="186">
        <v>127</v>
      </c>
      <c r="E59" s="186">
        <v>6</v>
      </c>
      <c r="F59" s="186">
        <v>8</v>
      </c>
      <c r="G59" s="186"/>
      <c r="H59" s="186">
        <v>1983</v>
      </c>
      <c r="I59" s="186">
        <v>9037</v>
      </c>
      <c r="J59" s="186">
        <v>7649</v>
      </c>
      <c r="K59" s="186">
        <v>618</v>
      </c>
      <c r="L59" s="186">
        <v>2184</v>
      </c>
      <c r="M59" s="186"/>
      <c r="N59" s="186">
        <v>660</v>
      </c>
      <c r="O59" s="186">
        <v>728</v>
      </c>
      <c r="P59" s="186" t="s">
        <v>989</v>
      </c>
      <c r="Q59" s="186" t="s">
        <v>986</v>
      </c>
      <c r="R59" s="186" t="s">
        <v>998</v>
      </c>
      <c r="S59" s="186" t="s">
        <v>986</v>
      </c>
      <c r="T59" s="180" t="s">
        <v>135</v>
      </c>
      <c r="U59" s="180" t="s">
        <v>1169</v>
      </c>
    </row>
    <row r="60" spans="1:21" x14ac:dyDescent="0.3">
      <c r="A60" s="2">
        <v>54</v>
      </c>
      <c r="B60" s="195" t="s">
        <v>1168</v>
      </c>
      <c r="C60" s="186">
        <v>5</v>
      </c>
      <c r="D60" s="186">
        <v>64</v>
      </c>
      <c r="E60" s="186">
        <v>4</v>
      </c>
      <c r="F60" s="186">
        <v>4</v>
      </c>
      <c r="G60" s="186"/>
      <c r="H60" s="186">
        <v>1983</v>
      </c>
      <c r="I60" s="186">
        <v>4248</v>
      </c>
      <c r="J60" s="186">
        <v>3616</v>
      </c>
      <c r="K60" s="186">
        <v>942</v>
      </c>
      <c r="L60" s="186">
        <v>1040</v>
      </c>
      <c r="M60" s="186"/>
      <c r="N60" s="186">
        <v>400</v>
      </c>
      <c r="O60" s="186">
        <v>232</v>
      </c>
      <c r="P60" s="186" t="s">
        <v>989</v>
      </c>
      <c r="Q60" s="186" t="s">
        <v>986</v>
      </c>
      <c r="R60" s="186" t="s">
        <v>998</v>
      </c>
      <c r="S60" s="186" t="s">
        <v>986</v>
      </c>
      <c r="T60" s="180"/>
      <c r="U60" s="180"/>
    </row>
    <row r="61" spans="1:21" x14ac:dyDescent="0.3">
      <c r="A61" s="2">
        <v>55</v>
      </c>
      <c r="B61" s="196" t="s">
        <v>1167</v>
      </c>
      <c r="C61" s="180">
        <v>9</v>
      </c>
      <c r="D61" s="180">
        <v>193</v>
      </c>
      <c r="E61" s="180">
        <v>4</v>
      </c>
      <c r="F61" s="180">
        <v>6</v>
      </c>
      <c r="G61" s="180">
        <v>6</v>
      </c>
      <c r="H61" s="180">
        <v>1981</v>
      </c>
      <c r="I61" s="180">
        <v>15600</v>
      </c>
      <c r="J61" s="180">
        <v>11062</v>
      </c>
      <c r="K61" s="180">
        <v>648</v>
      </c>
      <c r="L61" s="180">
        <v>3378</v>
      </c>
      <c r="M61" s="180"/>
      <c r="N61" s="180">
        <v>1650</v>
      </c>
      <c r="O61" s="180">
        <v>1421</v>
      </c>
      <c r="P61" s="180" t="s">
        <v>989</v>
      </c>
      <c r="Q61" s="180" t="s">
        <v>986</v>
      </c>
      <c r="R61" s="180" t="s">
        <v>998</v>
      </c>
      <c r="S61" s="180" t="s">
        <v>986</v>
      </c>
      <c r="T61" s="180"/>
      <c r="U61" s="180"/>
    </row>
    <row r="62" spans="1:21" x14ac:dyDescent="0.3">
      <c r="A62" s="23">
        <v>56</v>
      </c>
      <c r="B62" s="196" t="s">
        <v>1166</v>
      </c>
      <c r="C62" s="180">
        <v>2</v>
      </c>
      <c r="D62" s="180">
        <v>18</v>
      </c>
      <c r="E62" s="180"/>
      <c r="F62" s="180">
        <v>2</v>
      </c>
      <c r="G62" s="180"/>
      <c r="H62" s="180">
        <v>1917</v>
      </c>
      <c r="I62" s="180">
        <v>817</v>
      </c>
      <c r="J62" s="180">
        <v>627</v>
      </c>
      <c r="K62" s="180">
        <v>315</v>
      </c>
      <c r="L62" s="180">
        <v>637</v>
      </c>
      <c r="M62" s="180">
        <v>58</v>
      </c>
      <c r="N62" s="180">
        <v>106</v>
      </c>
      <c r="O62" s="180">
        <v>26</v>
      </c>
      <c r="P62" s="180" t="s">
        <v>989</v>
      </c>
      <c r="Q62" s="181" t="s">
        <v>1014</v>
      </c>
      <c r="R62" s="180" t="s">
        <v>1043</v>
      </c>
      <c r="S62" s="180" t="s">
        <v>986</v>
      </c>
      <c r="T62" s="180"/>
      <c r="U62" s="180"/>
    </row>
    <row r="63" spans="1:21" x14ac:dyDescent="0.3">
      <c r="A63" s="2">
        <v>57</v>
      </c>
      <c r="B63" s="196" t="s">
        <v>1165</v>
      </c>
      <c r="C63" s="180">
        <v>5</v>
      </c>
      <c r="D63" s="180">
        <v>120</v>
      </c>
      <c r="E63" s="180"/>
      <c r="F63" s="180">
        <v>8</v>
      </c>
      <c r="G63" s="180"/>
      <c r="H63" s="180">
        <v>1966</v>
      </c>
      <c r="I63" s="180">
        <v>6615</v>
      </c>
      <c r="J63" s="180">
        <v>4927</v>
      </c>
      <c r="K63" s="180">
        <v>769</v>
      </c>
      <c r="L63" s="180">
        <v>1400</v>
      </c>
      <c r="M63" s="180"/>
      <c r="N63" s="180">
        <v>558</v>
      </c>
      <c r="O63" s="180">
        <v>547</v>
      </c>
      <c r="P63" s="180" t="s">
        <v>989</v>
      </c>
      <c r="Q63" s="180" t="s">
        <v>1026</v>
      </c>
      <c r="R63" s="180" t="s">
        <v>998</v>
      </c>
      <c r="S63" s="180" t="s">
        <v>503</v>
      </c>
      <c r="T63" s="180" t="s">
        <v>135</v>
      </c>
      <c r="U63" s="180" t="s">
        <v>1164</v>
      </c>
    </row>
    <row r="64" spans="1:21" x14ac:dyDescent="0.3">
      <c r="A64" s="2">
        <v>58</v>
      </c>
      <c r="B64" s="196" t="s">
        <v>1163</v>
      </c>
      <c r="C64" s="180">
        <v>5</v>
      </c>
      <c r="D64" s="180">
        <v>65</v>
      </c>
      <c r="E64" s="180"/>
      <c r="F64" s="180">
        <v>4</v>
      </c>
      <c r="G64" s="180"/>
      <c r="H64" s="180">
        <v>1965</v>
      </c>
      <c r="I64" s="180">
        <v>3877</v>
      </c>
      <c r="J64" s="180">
        <v>2578</v>
      </c>
      <c r="K64" s="180">
        <v>542</v>
      </c>
      <c r="L64" s="180">
        <v>926</v>
      </c>
      <c r="M64" s="180"/>
      <c r="N64" s="180">
        <v>205</v>
      </c>
      <c r="O64" s="180">
        <v>168</v>
      </c>
      <c r="P64" s="180" t="s">
        <v>989</v>
      </c>
      <c r="Q64" s="180" t="s">
        <v>986</v>
      </c>
      <c r="R64" s="180" t="s">
        <v>998</v>
      </c>
      <c r="S64" s="180" t="s">
        <v>986</v>
      </c>
      <c r="T64" s="180"/>
      <c r="U64" s="180"/>
    </row>
    <row r="65" spans="1:21" x14ac:dyDescent="0.3">
      <c r="A65" s="23">
        <v>59</v>
      </c>
      <c r="B65" s="196" t="s">
        <v>1162</v>
      </c>
      <c r="C65" s="180">
        <v>5</v>
      </c>
      <c r="D65" s="180">
        <v>121</v>
      </c>
      <c r="E65" s="180">
        <v>3</v>
      </c>
      <c r="F65" s="180">
        <v>8</v>
      </c>
      <c r="G65" s="180"/>
      <c r="H65" s="180">
        <v>1966</v>
      </c>
      <c r="I65" s="180">
        <v>6609</v>
      </c>
      <c r="J65" s="180">
        <v>5008</v>
      </c>
      <c r="K65" s="180">
        <v>493</v>
      </c>
      <c r="L65" s="180">
        <v>1180</v>
      </c>
      <c r="M65" s="180"/>
      <c r="N65" s="180">
        <v>550</v>
      </c>
      <c r="O65" s="180">
        <v>630</v>
      </c>
      <c r="P65" s="180" t="s">
        <v>989</v>
      </c>
      <c r="Q65" s="180" t="s">
        <v>1026</v>
      </c>
      <c r="R65" s="180" t="s">
        <v>998</v>
      </c>
      <c r="S65" s="180" t="s">
        <v>503</v>
      </c>
      <c r="T65" s="180"/>
      <c r="U65" s="180"/>
    </row>
    <row r="66" spans="1:21" x14ac:dyDescent="0.3">
      <c r="A66" s="2">
        <v>60</v>
      </c>
      <c r="B66" s="182" t="s">
        <v>1161</v>
      </c>
      <c r="C66" s="185">
        <v>3</v>
      </c>
      <c r="D66" s="185">
        <v>12</v>
      </c>
      <c r="E66" s="185"/>
      <c r="F66" s="185">
        <v>2</v>
      </c>
      <c r="G66" s="185"/>
      <c r="H66" s="185">
        <v>1955</v>
      </c>
      <c r="I66" s="185">
        <v>1219</v>
      </c>
      <c r="J66" s="185">
        <v>614</v>
      </c>
      <c r="K66" s="185">
        <v>630</v>
      </c>
      <c r="L66" s="185">
        <v>594</v>
      </c>
      <c r="M66" s="185">
        <v>136</v>
      </c>
      <c r="N66" s="185">
        <v>410</v>
      </c>
      <c r="O66" s="185">
        <v>62</v>
      </c>
      <c r="P66" s="185" t="s">
        <v>989</v>
      </c>
      <c r="Q66" s="185" t="s">
        <v>986</v>
      </c>
      <c r="R66" s="185" t="s">
        <v>1043</v>
      </c>
      <c r="S66" s="185" t="s">
        <v>986</v>
      </c>
      <c r="T66" s="180"/>
      <c r="U66" s="180"/>
    </row>
    <row r="67" spans="1:21" x14ac:dyDescent="0.3">
      <c r="A67" s="2">
        <v>61</v>
      </c>
      <c r="B67" s="196" t="s">
        <v>1160</v>
      </c>
      <c r="C67" s="180">
        <v>2</v>
      </c>
      <c r="D67" s="180">
        <v>16</v>
      </c>
      <c r="E67" s="180"/>
      <c r="F67" s="180">
        <v>2</v>
      </c>
      <c r="G67" s="180"/>
      <c r="H67" s="180">
        <v>1917</v>
      </c>
      <c r="I67" s="180">
        <v>608</v>
      </c>
      <c r="J67" s="180">
        <v>485</v>
      </c>
      <c r="K67" s="180">
        <v>471</v>
      </c>
      <c r="L67" s="180">
        <v>642</v>
      </c>
      <c r="M67" s="180">
        <v>59</v>
      </c>
      <c r="N67" s="180">
        <v>98</v>
      </c>
      <c r="O67" s="180">
        <v>24</v>
      </c>
      <c r="P67" s="180" t="s">
        <v>989</v>
      </c>
      <c r="Q67" s="181" t="s">
        <v>1014</v>
      </c>
      <c r="R67" s="180" t="s">
        <v>1043</v>
      </c>
      <c r="S67" s="180" t="s">
        <v>986</v>
      </c>
      <c r="T67" s="180"/>
      <c r="U67" s="180"/>
    </row>
    <row r="68" spans="1:21" x14ac:dyDescent="0.3">
      <c r="A68" s="23">
        <v>62</v>
      </c>
      <c r="B68" s="196" t="s">
        <v>1159</v>
      </c>
      <c r="C68" s="180">
        <v>5</v>
      </c>
      <c r="D68" s="180">
        <v>55</v>
      </c>
      <c r="E68" s="180"/>
      <c r="F68" s="180">
        <v>3</v>
      </c>
      <c r="G68" s="180"/>
      <c r="H68" s="180">
        <v>1969</v>
      </c>
      <c r="I68" s="180">
        <v>3742</v>
      </c>
      <c r="J68" s="180">
        <v>2733</v>
      </c>
      <c r="K68" s="180">
        <v>901</v>
      </c>
      <c r="L68" s="180">
        <v>914</v>
      </c>
      <c r="M68" s="180"/>
      <c r="N68" s="180">
        <v>100</v>
      </c>
      <c r="O68" s="180">
        <v>189</v>
      </c>
      <c r="P68" s="180" t="s">
        <v>989</v>
      </c>
      <c r="Q68" s="180" t="s">
        <v>986</v>
      </c>
      <c r="R68" s="180" t="s">
        <v>998</v>
      </c>
      <c r="S68" s="180" t="s">
        <v>986</v>
      </c>
      <c r="T68" s="180" t="s">
        <v>135</v>
      </c>
      <c r="U68" s="180" t="s">
        <v>136</v>
      </c>
    </row>
    <row r="69" spans="1:21" x14ac:dyDescent="0.3">
      <c r="A69" s="2">
        <v>63</v>
      </c>
      <c r="B69" s="155" t="s">
        <v>1158</v>
      </c>
      <c r="C69" s="5">
        <v>2</v>
      </c>
      <c r="D69" s="5">
        <v>21</v>
      </c>
      <c r="E69" s="5"/>
      <c r="F69" s="5">
        <v>1</v>
      </c>
      <c r="G69" s="5"/>
      <c r="H69" s="5">
        <v>1917</v>
      </c>
      <c r="I69" s="5">
        <v>966</v>
      </c>
      <c r="J69" s="5">
        <v>584.25</v>
      </c>
      <c r="K69" s="5">
        <v>1450</v>
      </c>
      <c r="L69" s="5">
        <v>596</v>
      </c>
      <c r="M69" s="5"/>
      <c r="N69" s="5"/>
      <c r="O69" s="5"/>
      <c r="P69" s="1"/>
      <c r="Q69" s="1" t="s">
        <v>1157</v>
      </c>
      <c r="R69" s="5" t="s">
        <v>97</v>
      </c>
      <c r="S69" s="5"/>
      <c r="T69" s="5"/>
      <c r="U69" s="5"/>
    </row>
    <row r="70" spans="1:21" x14ac:dyDescent="0.3">
      <c r="A70" s="2">
        <v>64</v>
      </c>
      <c r="B70" s="182" t="s">
        <v>1156</v>
      </c>
      <c r="C70" s="180">
        <v>14</v>
      </c>
      <c r="D70" s="180">
        <v>84</v>
      </c>
      <c r="E70" s="180"/>
      <c r="F70" s="180">
        <v>1</v>
      </c>
      <c r="G70" s="180">
        <v>1</v>
      </c>
      <c r="H70" s="180">
        <v>1981</v>
      </c>
      <c r="I70" s="180">
        <v>5725</v>
      </c>
      <c r="J70" s="180">
        <v>4319</v>
      </c>
      <c r="K70" s="180">
        <v>1752</v>
      </c>
      <c r="L70" s="180">
        <v>482</v>
      </c>
      <c r="M70" s="180">
        <v>134</v>
      </c>
      <c r="N70" s="180">
        <v>177</v>
      </c>
      <c r="O70" s="180">
        <v>235</v>
      </c>
      <c r="P70" s="180" t="s">
        <v>989</v>
      </c>
      <c r="Q70" s="180" t="s">
        <v>986</v>
      </c>
      <c r="R70" s="180" t="s">
        <v>998</v>
      </c>
      <c r="S70" s="180" t="s">
        <v>986</v>
      </c>
      <c r="T70" s="180"/>
      <c r="U70" s="180"/>
    </row>
    <row r="71" spans="1:21" x14ac:dyDescent="0.3">
      <c r="A71" s="23">
        <v>65</v>
      </c>
      <c r="B71" s="182" t="s">
        <v>1155</v>
      </c>
      <c r="C71" s="180">
        <v>9</v>
      </c>
      <c r="D71" s="180">
        <v>172</v>
      </c>
      <c r="E71" s="180">
        <v>2</v>
      </c>
      <c r="F71" s="180">
        <v>3</v>
      </c>
      <c r="G71" s="180">
        <v>3</v>
      </c>
      <c r="H71" s="180">
        <v>1981</v>
      </c>
      <c r="I71" s="180">
        <v>6099</v>
      </c>
      <c r="J71" s="180">
        <v>4435</v>
      </c>
      <c r="K71" s="180">
        <v>843</v>
      </c>
      <c r="L71" s="180">
        <v>1923</v>
      </c>
      <c r="M71" s="180"/>
      <c r="N71" s="180">
        <v>1071</v>
      </c>
      <c r="O71" s="180">
        <v>520</v>
      </c>
      <c r="P71" s="180" t="s">
        <v>989</v>
      </c>
      <c r="Q71" s="180" t="s">
        <v>986</v>
      </c>
      <c r="R71" s="180" t="s">
        <v>998</v>
      </c>
      <c r="S71" s="180" t="s">
        <v>986</v>
      </c>
      <c r="T71" s="180"/>
      <c r="U71" s="180"/>
    </row>
    <row r="72" spans="1:21" x14ac:dyDescent="0.3">
      <c r="A72" s="2">
        <v>66</v>
      </c>
      <c r="B72" s="195" t="s">
        <v>1154</v>
      </c>
      <c r="C72" s="189">
        <v>5</v>
      </c>
      <c r="D72" s="189">
        <v>30</v>
      </c>
      <c r="E72" s="189"/>
      <c r="F72" s="189">
        <v>3</v>
      </c>
      <c r="G72" s="189"/>
      <c r="H72" s="189">
        <v>1989</v>
      </c>
      <c r="I72" s="189">
        <v>2619</v>
      </c>
      <c r="J72" s="189">
        <v>1982</v>
      </c>
      <c r="K72" s="189">
        <v>941</v>
      </c>
      <c r="L72" s="189">
        <v>1180</v>
      </c>
      <c r="M72" s="189"/>
      <c r="N72" s="189">
        <v>270</v>
      </c>
      <c r="O72" s="189">
        <v>88</v>
      </c>
      <c r="P72" s="186" t="s">
        <v>989</v>
      </c>
      <c r="Q72" s="189" t="s">
        <v>988</v>
      </c>
      <c r="R72" s="189" t="s">
        <v>1004</v>
      </c>
      <c r="S72" s="186" t="s">
        <v>986</v>
      </c>
      <c r="T72" s="194"/>
      <c r="U72" s="23"/>
    </row>
    <row r="73" spans="1:21" x14ac:dyDescent="0.3">
      <c r="A73" s="2">
        <v>67</v>
      </c>
      <c r="B73" s="182" t="s">
        <v>1153</v>
      </c>
      <c r="C73" s="181">
        <v>2</v>
      </c>
      <c r="D73" s="181">
        <v>8</v>
      </c>
      <c r="E73" s="181"/>
      <c r="F73" s="181">
        <v>1</v>
      </c>
      <c r="G73" s="181"/>
      <c r="H73" s="181">
        <v>1957</v>
      </c>
      <c r="I73" s="181">
        <v>526</v>
      </c>
      <c r="J73" s="181">
        <v>417</v>
      </c>
      <c r="K73" s="181">
        <v>185</v>
      </c>
      <c r="L73" s="181">
        <v>442</v>
      </c>
      <c r="M73" s="189">
        <v>44</v>
      </c>
      <c r="N73" s="189">
        <v>86</v>
      </c>
      <c r="O73" s="181">
        <v>48</v>
      </c>
      <c r="P73" s="186" t="s">
        <v>989</v>
      </c>
      <c r="Q73" s="181" t="s">
        <v>1150</v>
      </c>
      <c r="R73" s="180" t="s">
        <v>987</v>
      </c>
      <c r="S73" s="180" t="s">
        <v>986</v>
      </c>
      <c r="T73" s="179"/>
      <c r="U73" s="2"/>
    </row>
    <row r="74" spans="1:21" x14ac:dyDescent="0.3">
      <c r="A74" s="23">
        <v>68</v>
      </c>
      <c r="B74" s="182" t="s">
        <v>1152</v>
      </c>
      <c r="C74" s="181">
        <v>2</v>
      </c>
      <c r="D74" s="181">
        <v>8</v>
      </c>
      <c r="E74" s="181"/>
      <c r="F74" s="181">
        <v>1</v>
      </c>
      <c r="G74" s="181"/>
      <c r="H74" s="181">
        <v>1957</v>
      </c>
      <c r="I74" s="181">
        <v>438</v>
      </c>
      <c r="J74" s="181">
        <v>423</v>
      </c>
      <c r="K74" s="181">
        <v>238</v>
      </c>
      <c r="L74" s="189">
        <v>386</v>
      </c>
      <c r="M74" s="189">
        <v>42</v>
      </c>
      <c r="N74" s="189">
        <v>78</v>
      </c>
      <c r="O74" s="189">
        <v>48</v>
      </c>
      <c r="P74" s="186" t="s">
        <v>989</v>
      </c>
      <c r="Q74" s="181" t="s">
        <v>1150</v>
      </c>
      <c r="R74" s="193" t="s">
        <v>987</v>
      </c>
      <c r="S74" s="180" t="s">
        <v>986</v>
      </c>
      <c r="T74" s="179"/>
      <c r="U74" s="2"/>
    </row>
    <row r="75" spans="1:21" x14ac:dyDescent="0.3">
      <c r="A75" s="2">
        <v>69</v>
      </c>
      <c r="B75" s="182" t="s">
        <v>1151</v>
      </c>
      <c r="C75" s="181">
        <v>2</v>
      </c>
      <c r="D75" s="181">
        <v>16</v>
      </c>
      <c r="E75" s="181"/>
      <c r="F75" s="181">
        <v>2</v>
      </c>
      <c r="G75" s="181"/>
      <c r="H75" s="181">
        <v>1957</v>
      </c>
      <c r="I75" s="181">
        <v>558</v>
      </c>
      <c r="J75" s="181">
        <v>561</v>
      </c>
      <c r="K75" s="181">
        <v>873</v>
      </c>
      <c r="L75" s="181">
        <v>428</v>
      </c>
      <c r="M75" s="189">
        <v>46</v>
      </c>
      <c r="N75" s="189">
        <v>80</v>
      </c>
      <c r="O75" s="189">
        <v>56</v>
      </c>
      <c r="P75" s="186" t="s">
        <v>989</v>
      </c>
      <c r="Q75" s="181" t="s">
        <v>1150</v>
      </c>
      <c r="R75" s="180" t="s">
        <v>987</v>
      </c>
      <c r="S75" s="180" t="s">
        <v>986</v>
      </c>
      <c r="T75" s="179"/>
      <c r="U75" s="2"/>
    </row>
    <row r="76" spans="1:21" x14ac:dyDescent="0.3">
      <c r="A76" s="2">
        <v>70</v>
      </c>
      <c r="B76" s="182" t="s">
        <v>1149</v>
      </c>
      <c r="C76" s="181">
        <v>2</v>
      </c>
      <c r="D76" s="181">
        <v>15</v>
      </c>
      <c r="E76" s="181">
        <v>1</v>
      </c>
      <c r="F76" s="181">
        <v>2</v>
      </c>
      <c r="G76" s="181"/>
      <c r="H76" s="181">
        <v>1969</v>
      </c>
      <c r="I76" s="181">
        <v>1026</v>
      </c>
      <c r="J76" s="181">
        <v>595</v>
      </c>
      <c r="K76" s="181">
        <v>697</v>
      </c>
      <c r="L76" s="181">
        <v>653</v>
      </c>
      <c r="M76" s="189">
        <v>58</v>
      </c>
      <c r="N76" s="189">
        <v>144</v>
      </c>
      <c r="O76" s="181">
        <v>54</v>
      </c>
      <c r="P76" s="186" t="s">
        <v>989</v>
      </c>
      <c r="Q76" s="181" t="s">
        <v>988</v>
      </c>
      <c r="R76" s="180" t="s">
        <v>987</v>
      </c>
      <c r="S76" s="180" t="s">
        <v>986</v>
      </c>
      <c r="T76" s="179"/>
      <c r="U76" s="2"/>
    </row>
    <row r="77" spans="1:21" x14ac:dyDescent="0.3">
      <c r="A77" s="23">
        <v>71</v>
      </c>
      <c r="B77" s="182" t="s">
        <v>1148</v>
      </c>
      <c r="C77" s="181">
        <v>2</v>
      </c>
      <c r="D77" s="181">
        <v>16</v>
      </c>
      <c r="E77" s="181"/>
      <c r="F77" s="181">
        <v>2</v>
      </c>
      <c r="G77" s="181"/>
      <c r="H77" s="181">
        <v>1972</v>
      </c>
      <c r="I77" s="181">
        <v>1014</v>
      </c>
      <c r="J77" s="181">
        <v>630</v>
      </c>
      <c r="K77" s="181">
        <v>1241</v>
      </c>
      <c r="L77" s="181">
        <v>660</v>
      </c>
      <c r="M77" s="189">
        <v>59</v>
      </c>
      <c r="N77" s="189">
        <v>144</v>
      </c>
      <c r="O77" s="181">
        <v>56</v>
      </c>
      <c r="P77" s="186" t="s">
        <v>989</v>
      </c>
      <c r="Q77" s="181" t="s">
        <v>988</v>
      </c>
      <c r="R77" s="180" t="s">
        <v>987</v>
      </c>
      <c r="S77" s="180" t="s">
        <v>986</v>
      </c>
      <c r="T77" s="179" t="s">
        <v>135</v>
      </c>
      <c r="U77" s="2" t="s">
        <v>427</v>
      </c>
    </row>
    <row r="78" spans="1:21" x14ac:dyDescent="0.3">
      <c r="A78" s="2">
        <v>72</v>
      </c>
      <c r="B78" s="182" t="s">
        <v>1147</v>
      </c>
      <c r="C78" s="181">
        <v>3</v>
      </c>
      <c r="D78" s="181">
        <v>30</v>
      </c>
      <c r="E78" s="181"/>
      <c r="F78" s="181">
        <v>2</v>
      </c>
      <c r="G78" s="189"/>
      <c r="H78" s="181">
        <v>1977</v>
      </c>
      <c r="I78" s="181">
        <v>2505</v>
      </c>
      <c r="J78" s="181">
        <v>1857</v>
      </c>
      <c r="K78" s="181">
        <v>1739</v>
      </c>
      <c r="L78" s="181">
        <v>1100</v>
      </c>
      <c r="M78" s="189">
        <v>86</v>
      </c>
      <c r="N78" s="189">
        <v>268</v>
      </c>
      <c r="O78" s="189">
        <v>86</v>
      </c>
      <c r="P78" s="186" t="s">
        <v>989</v>
      </c>
      <c r="Q78" s="181" t="s">
        <v>988</v>
      </c>
      <c r="R78" s="180" t="s">
        <v>987</v>
      </c>
      <c r="S78" s="180" t="s">
        <v>986</v>
      </c>
      <c r="T78" s="179"/>
      <c r="U78" s="2"/>
    </row>
    <row r="79" spans="1:21" x14ac:dyDescent="0.3">
      <c r="A79" s="2">
        <v>73</v>
      </c>
      <c r="B79" s="182" t="s">
        <v>1146</v>
      </c>
      <c r="C79" s="181">
        <v>2</v>
      </c>
      <c r="D79" s="181">
        <v>9</v>
      </c>
      <c r="E79" s="181"/>
      <c r="F79" s="181">
        <v>1</v>
      </c>
      <c r="G79" s="181"/>
      <c r="H79" s="181">
        <v>1954</v>
      </c>
      <c r="I79" s="181">
        <v>315</v>
      </c>
      <c r="J79" s="181">
        <v>284</v>
      </c>
      <c r="K79" s="181">
        <v>674</v>
      </c>
      <c r="L79" s="181">
        <v>280</v>
      </c>
      <c r="M79" s="189">
        <v>46</v>
      </c>
      <c r="N79" s="189">
        <v>64</v>
      </c>
      <c r="O79" s="181">
        <v>48</v>
      </c>
      <c r="P79" s="186" t="s">
        <v>989</v>
      </c>
      <c r="Q79" s="181" t="s">
        <v>988</v>
      </c>
      <c r="R79" s="180" t="s">
        <v>987</v>
      </c>
      <c r="S79" s="180" t="s">
        <v>986</v>
      </c>
      <c r="T79" s="179"/>
      <c r="U79" s="2"/>
    </row>
    <row r="80" spans="1:21" x14ac:dyDescent="0.3">
      <c r="A80" s="23">
        <v>74</v>
      </c>
      <c r="B80" s="182" t="s">
        <v>1145</v>
      </c>
      <c r="C80" s="181">
        <v>3</v>
      </c>
      <c r="D80" s="181">
        <v>36</v>
      </c>
      <c r="E80" s="181"/>
      <c r="F80" s="181">
        <v>3</v>
      </c>
      <c r="G80" s="181"/>
      <c r="H80" s="181">
        <v>1964</v>
      </c>
      <c r="I80" s="181">
        <v>2000</v>
      </c>
      <c r="J80" s="181">
        <v>1436</v>
      </c>
      <c r="K80" s="181">
        <v>937</v>
      </c>
      <c r="L80" s="181">
        <v>588</v>
      </c>
      <c r="M80" s="181">
        <v>52</v>
      </c>
      <c r="N80" s="181">
        <v>520</v>
      </c>
      <c r="O80" s="181">
        <v>132</v>
      </c>
      <c r="P80" s="180" t="s">
        <v>989</v>
      </c>
      <c r="Q80" s="181" t="s">
        <v>988</v>
      </c>
      <c r="R80" s="180" t="s">
        <v>987</v>
      </c>
      <c r="S80" s="180" t="s">
        <v>986</v>
      </c>
      <c r="T80" s="179"/>
      <c r="U80" s="2"/>
    </row>
    <row r="81" spans="1:21" ht="26.4" x14ac:dyDescent="0.3">
      <c r="A81" s="2">
        <v>75</v>
      </c>
      <c r="B81" s="182" t="s">
        <v>1144</v>
      </c>
      <c r="C81" s="181">
        <v>9</v>
      </c>
      <c r="D81" s="181">
        <v>102</v>
      </c>
      <c r="E81" s="181"/>
      <c r="F81" s="181">
        <v>2</v>
      </c>
      <c r="G81" s="181">
        <v>2</v>
      </c>
      <c r="H81" s="181">
        <v>1982</v>
      </c>
      <c r="I81" s="181">
        <v>4256</v>
      </c>
      <c r="J81" s="181">
        <v>3788</v>
      </c>
      <c r="K81" s="181">
        <v>1374</v>
      </c>
      <c r="L81" s="181">
        <v>840</v>
      </c>
      <c r="M81" s="181"/>
      <c r="N81" s="181">
        <v>632</v>
      </c>
      <c r="O81" s="181">
        <v>164</v>
      </c>
      <c r="P81" s="180" t="s">
        <v>989</v>
      </c>
      <c r="Q81" s="181" t="s">
        <v>988</v>
      </c>
      <c r="R81" s="181" t="s">
        <v>1004</v>
      </c>
      <c r="S81" s="180" t="s">
        <v>986</v>
      </c>
      <c r="T81" s="179" t="s">
        <v>135</v>
      </c>
      <c r="U81" s="2" t="s">
        <v>1143</v>
      </c>
    </row>
    <row r="82" spans="1:21" x14ac:dyDescent="0.3">
      <c r="A82" s="2">
        <v>76</v>
      </c>
      <c r="B82" s="182" t="s">
        <v>1142</v>
      </c>
      <c r="C82" s="181">
        <v>5</v>
      </c>
      <c r="D82" s="181">
        <v>119</v>
      </c>
      <c r="E82" s="181">
        <v>3</v>
      </c>
      <c r="F82" s="181">
        <v>8</v>
      </c>
      <c r="G82" s="181"/>
      <c r="H82" s="181">
        <v>1975</v>
      </c>
      <c r="I82" s="181">
        <v>7657</v>
      </c>
      <c r="J82" s="181">
        <v>5810</v>
      </c>
      <c r="K82" s="181">
        <v>1105</v>
      </c>
      <c r="L82" s="181">
        <v>1200</v>
      </c>
      <c r="M82" s="181"/>
      <c r="N82" s="181">
        <v>760</v>
      </c>
      <c r="O82" s="181">
        <v>582</v>
      </c>
      <c r="P82" s="180" t="s">
        <v>989</v>
      </c>
      <c r="Q82" s="181" t="s">
        <v>1026</v>
      </c>
      <c r="R82" s="181" t="s">
        <v>1004</v>
      </c>
      <c r="S82" s="180" t="s">
        <v>503</v>
      </c>
      <c r="T82" s="179"/>
      <c r="U82" s="2"/>
    </row>
    <row r="83" spans="1:21" x14ac:dyDescent="0.3">
      <c r="A83" s="23">
        <v>77</v>
      </c>
      <c r="B83" s="182" t="s">
        <v>1141</v>
      </c>
      <c r="C83" s="181">
        <v>5</v>
      </c>
      <c r="D83" s="181">
        <v>90</v>
      </c>
      <c r="E83" s="181">
        <v>1</v>
      </c>
      <c r="F83" s="181">
        <v>6</v>
      </c>
      <c r="G83" s="181"/>
      <c r="H83" s="181">
        <v>1980</v>
      </c>
      <c r="I83" s="181">
        <v>5680</v>
      </c>
      <c r="J83" s="181">
        <v>4405</v>
      </c>
      <c r="K83" s="181">
        <v>658</v>
      </c>
      <c r="L83" s="181">
        <v>960</v>
      </c>
      <c r="M83" s="181"/>
      <c r="N83" s="181">
        <v>560</v>
      </c>
      <c r="O83" s="181">
        <v>496</v>
      </c>
      <c r="P83" s="180" t="s">
        <v>989</v>
      </c>
      <c r="Q83" s="181" t="s">
        <v>1026</v>
      </c>
      <c r="R83" s="181" t="s">
        <v>1004</v>
      </c>
      <c r="S83" s="180" t="s">
        <v>503</v>
      </c>
      <c r="T83" s="179"/>
      <c r="U83" s="2"/>
    </row>
    <row r="84" spans="1:21" ht="26.4" x14ac:dyDescent="0.3">
      <c r="A84" s="2">
        <v>78</v>
      </c>
      <c r="B84" s="182" t="s">
        <v>1140</v>
      </c>
      <c r="C84" s="181">
        <v>5</v>
      </c>
      <c r="D84" s="181">
        <v>40</v>
      </c>
      <c r="E84" s="181"/>
      <c r="F84" s="181">
        <v>3</v>
      </c>
      <c r="G84" s="181"/>
      <c r="H84" s="181">
        <v>1980</v>
      </c>
      <c r="I84" s="181">
        <v>3690</v>
      </c>
      <c r="J84" s="181">
        <v>2872</v>
      </c>
      <c r="K84" s="181">
        <v>1468</v>
      </c>
      <c r="L84" s="181">
        <v>620</v>
      </c>
      <c r="M84" s="181"/>
      <c r="N84" s="181">
        <v>340</v>
      </c>
      <c r="O84" s="181">
        <v>126</v>
      </c>
      <c r="P84" s="180" t="s">
        <v>989</v>
      </c>
      <c r="Q84" s="181" t="s">
        <v>988</v>
      </c>
      <c r="R84" s="181" t="s">
        <v>1004</v>
      </c>
      <c r="S84" s="180" t="s">
        <v>986</v>
      </c>
      <c r="T84" s="179" t="s">
        <v>135</v>
      </c>
      <c r="U84" s="2" t="s">
        <v>309</v>
      </c>
    </row>
    <row r="85" spans="1:21" x14ac:dyDescent="0.3">
      <c r="A85" s="2">
        <v>79</v>
      </c>
      <c r="B85" s="182" t="s">
        <v>1139</v>
      </c>
      <c r="C85" s="181">
        <v>5</v>
      </c>
      <c r="D85" s="181">
        <v>40</v>
      </c>
      <c r="E85" s="181"/>
      <c r="F85" s="181">
        <v>3</v>
      </c>
      <c r="G85" s="181"/>
      <c r="H85" s="181">
        <v>1985</v>
      </c>
      <c r="I85" s="181">
        <v>3774</v>
      </c>
      <c r="J85" s="181">
        <v>2876</v>
      </c>
      <c r="K85" s="181">
        <v>803</v>
      </c>
      <c r="L85" s="181">
        <v>620</v>
      </c>
      <c r="M85" s="181"/>
      <c r="N85" s="181">
        <v>340</v>
      </c>
      <c r="O85" s="181">
        <v>126</v>
      </c>
      <c r="P85" s="180" t="s">
        <v>989</v>
      </c>
      <c r="Q85" s="181" t="s">
        <v>988</v>
      </c>
      <c r="R85" s="181" t="s">
        <v>1004</v>
      </c>
      <c r="S85" s="180" t="s">
        <v>986</v>
      </c>
      <c r="T85" s="179" t="s">
        <v>135</v>
      </c>
      <c r="U85" s="2" t="s">
        <v>482</v>
      </c>
    </row>
    <row r="86" spans="1:21" x14ac:dyDescent="0.3">
      <c r="A86" s="23">
        <v>80</v>
      </c>
      <c r="B86" s="182" t="s">
        <v>1138</v>
      </c>
      <c r="C86" s="181">
        <v>5</v>
      </c>
      <c r="D86" s="181">
        <v>80</v>
      </c>
      <c r="E86" s="181"/>
      <c r="F86" s="181">
        <v>4</v>
      </c>
      <c r="G86" s="181"/>
      <c r="H86" s="181">
        <v>1965</v>
      </c>
      <c r="I86" s="181">
        <v>4168</v>
      </c>
      <c r="J86" s="181">
        <v>3251</v>
      </c>
      <c r="K86" s="181">
        <v>1274</v>
      </c>
      <c r="L86" s="181">
        <v>740</v>
      </c>
      <c r="M86" s="181"/>
      <c r="N86" s="181">
        <v>520</v>
      </c>
      <c r="O86" s="181">
        <v>480</v>
      </c>
      <c r="P86" s="180" t="s">
        <v>989</v>
      </c>
      <c r="Q86" s="181" t="s">
        <v>988</v>
      </c>
      <c r="R86" s="181" t="s">
        <v>1004</v>
      </c>
      <c r="S86" s="180" t="s">
        <v>986</v>
      </c>
      <c r="T86" s="179"/>
      <c r="U86" s="2"/>
    </row>
    <row r="87" spans="1:21" x14ac:dyDescent="0.3">
      <c r="A87" s="2">
        <v>81</v>
      </c>
      <c r="B87" s="182" t="s">
        <v>1137</v>
      </c>
      <c r="C87" s="181">
        <v>5</v>
      </c>
      <c r="D87" s="181">
        <v>60</v>
      </c>
      <c r="E87" s="181"/>
      <c r="F87" s="181">
        <v>4</v>
      </c>
      <c r="G87" s="181"/>
      <c r="H87" s="181">
        <v>1980</v>
      </c>
      <c r="I87" s="181">
        <v>3551</v>
      </c>
      <c r="J87" s="181">
        <v>2727</v>
      </c>
      <c r="K87" s="181">
        <v>1073</v>
      </c>
      <c r="L87" s="181">
        <v>736</v>
      </c>
      <c r="M87" s="181"/>
      <c r="N87" s="181">
        <v>342</v>
      </c>
      <c r="O87" s="181">
        <v>132</v>
      </c>
      <c r="P87" s="180" t="s">
        <v>989</v>
      </c>
      <c r="Q87" s="181" t="s">
        <v>1026</v>
      </c>
      <c r="R87" s="181" t="s">
        <v>1004</v>
      </c>
      <c r="S87" s="180" t="s">
        <v>503</v>
      </c>
      <c r="T87" s="179"/>
      <c r="U87" s="2"/>
    </row>
    <row r="88" spans="1:21" x14ac:dyDescent="0.3">
      <c r="A88" s="2">
        <v>82</v>
      </c>
      <c r="B88" s="182" t="s">
        <v>1136</v>
      </c>
      <c r="C88" s="181">
        <v>2</v>
      </c>
      <c r="D88" s="181">
        <v>8</v>
      </c>
      <c r="E88" s="181"/>
      <c r="F88" s="181"/>
      <c r="G88" s="181"/>
      <c r="H88" s="181">
        <v>1960</v>
      </c>
      <c r="I88" s="181">
        <v>303</v>
      </c>
      <c r="J88" s="181">
        <v>280</v>
      </c>
      <c r="K88" s="181"/>
      <c r="L88" s="181">
        <v>393</v>
      </c>
      <c r="M88" s="181"/>
      <c r="N88" s="181"/>
      <c r="O88" s="181"/>
      <c r="P88" s="180"/>
      <c r="Q88" s="181" t="s">
        <v>27</v>
      </c>
      <c r="R88" s="181" t="s">
        <v>97</v>
      </c>
      <c r="S88" s="180"/>
      <c r="T88" s="179"/>
      <c r="U88" s="2"/>
    </row>
    <row r="89" spans="1:21" x14ac:dyDescent="0.3">
      <c r="A89" s="23">
        <v>83</v>
      </c>
      <c r="B89" s="6" t="s">
        <v>1135</v>
      </c>
      <c r="C89" s="5">
        <v>2</v>
      </c>
      <c r="D89" s="5">
        <v>8</v>
      </c>
      <c r="E89" s="5"/>
      <c r="F89" s="5">
        <v>1</v>
      </c>
      <c r="G89" s="5"/>
      <c r="H89" s="5">
        <v>1960</v>
      </c>
      <c r="I89" s="5"/>
      <c r="J89" s="5">
        <v>281</v>
      </c>
      <c r="K89" s="5"/>
      <c r="L89" s="5"/>
      <c r="M89" s="5"/>
      <c r="N89" s="5"/>
      <c r="O89" s="5"/>
      <c r="P89" s="1"/>
      <c r="Q89" s="1" t="s">
        <v>27</v>
      </c>
      <c r="R89" s="5" t="s">
        <v>97</v>
      </c>
      <c r="S89" s="5"/>
      <c r="T89" s="47"/>
      <c r="U89" s="2"/>
    </row>
    <row r="90" spans="1:21" ht="26.4" x14ac:dyDescent="0.3">
      <c r="A90" s="2">
        <v>84</v>
      </c>
      <c r="B90" s="182" t="s">
        <v>1134</v>
      </c>
      <c r="C90" s="181">
        <v>9</v>
      </c>
      <c r="D90" s="181">
        <v>191</v>
      </c>
      <c r="E90" s="181">
        <v>1</v>
      </c>
      <c r="F90" s="181">
        <v>5</v>
      </c>
      <c r="G90" s="181">
        <v>5</v>
      </c>
      <c r="H90" s="181">
        <v>1985</v>
      </c>
      <c r="I90" s="181">
        <v>11013</v>
      </c>
      <c r="J90" s="181">
        <v>10011</v>
      </c>
      <c r="K90" s="181">
        <v>1593</v>
      </c>
      <c r="L90" s="181">
        <v>1160</v>
      </c>
      <c r="M90" s="181"/>
      <c r="N90" s="181">
        <v>1160</v>
      </c>
      <c r="O90" s="181">
        <v>1106</v>
      </c>
      <c r="P90" s="180" t="s">
        <v>989</v>
      </c>
      <c r="Q90" s="181" t="s">
        <v>988</v>
      </c>
      <c r="R90" s="181" t="s">
        <v>1004</v>
      </c>
      <c r="S90" s="180" t="s">
        <v>986</v>
      </c>
      <c r="T90" s="179" t="s">
        <v>135</v>
      </c>
      <c r="U90" s="2" t="s">
        <v>309</v>
      </c>
    </row>
    <row r="91" spans="1:21" x14ac:dyDescent="0.3">
      <c r="A91" s="2">
        <v>85</v>
      </c>
      <c r="B91" s="182" t="s">
        <v>1133</v>
      </c>
      <c r="C91" s="181">
        <v>9</v>
      </c>
      <c r="D91" s="181">
        <v>128</v>
      </c>
      <c r="E91" s="181"/>
      <c r="F91" s="181">
        <v>4</v>
      </c>
      <c r="G91" s="181">
        <v>4</v>
      </c>
      <c r="H91" s="181">
        <v>1982</v>
      </c>
      <c r="I91" s="181">
        <v>8566</v>
      </c>
      <c r="J91" s="181">
        <v>7409</v>
      </c>
      <c r="K91" s="181">
        <v>1921</v>
      </c>
      <c r="L91" s="181">
        <v>810</v>
      </c>
      <c r="M91" s="181"/>
      <c r="N91" s="181">
        <v>1060</v>
      </c>
      <c r="O91" s="181">
        <v>780</v>
      </c>
      <c r="P91" s="180" t="s">
        <v>989</v>
      </c>
      <c r="Q91" s="181" t="s">
        <v>988</v>
      </c>
      <c r="R91" s="181" t="s">
        <v>1004</v>
      </c>
      <c r="S91" s="180" t="s">
        <v>986</v>
      </c>
      <c r="T91" s="179"/>
      <c r="U91" s="2"/>
    </row>
    <row r="92" spans="1:21" s="51" customFormat="1" x14ac:dyDescent="0.3">
      <c r="A92" s="23">
        <v>86</v>
      </c>
      <c r="B92" s="182" t="s">
        <v>1132</v>
      </c>
      <c r="C92" s="181">
        <v>5</v>
      </c>
      <c r="D92" s="181">
        <v>119</v>
      </c>
      <c r="E92" s="181">
        <v>1</v>
      </c>
      <c r="F92" s="181">
        <v>8</v>
      </c>
      <c r="G92" s="181"/>
      <c r="H92" s="181">
        <v>1969</v>
      </c>
      <c r="I92" s="181">
        <v>7450</v>
      </c>
      <c r="J92" s="181">
        <v>5805</v>
      </c>
      <c r="K92" s="181">
        <v>1315</v>
      </c>
      <c r="L92" s="181">
        <v>1230</v>
      </c>
      <c r="M92" s="181"/>
      <c r="N92" s="181">
        <v>812</v>
      </c>
      <c r="O92" s="181">
        <v>650</v>
      </c>
      <c r="P92" s="180" t="s">
        <v>989</v>
      </c>
      <c r="Q92" s="181" t="s">
        <v>1026</v>
      </c>
      <c r="R92" s="181" t="s">
        <v>1004</v>
      </c>
      <c r="S92" s="180" t="s">
        <v>503</v>
      </c>
      <c r="T92" s="181"/>
      <c r="U92" s="8"/>
    </row>
    <row r="93" spans="1:21" s="51" customFormat="1" x14ac:dyDescent="0.3">
      <c r="A93" s="2">
        <v>87</v>
      </c>
      <c r="B93" s="182" t="s">
        <v>1131</v>
      </c>
      <c r="C93" s="181">
        <v>5</v>
      </c>
      <c r="D93" s="181">
        <v>68</v>
      </c>
      <c r="E93" s="181">
        <v>3</v>
      </c>
      <c r="F93" s="181">
        <v>5</v>
      </c>
      <c r="G93" s="181"/>
      <c r="H93" s="181">
        <v>1967</v>
      </c>
      <c r="I93" s="181">
        <v>4113</v>
      </c>
      <c r="J93" s="181">
        <v>3039</v>
      </c>
      <c r="K93" s="181">
        <v>857</v>
      </c>
      <c r="L93" s="181">
        <v>806</v>
      </c>
      <c r="M93" s="181"/>
      <c r="N93" s="181">
        <v>610</v>
      </c>
      <c r="O93" s="181">
        <v>480</v>
      </c>
      <c r="P93" s="180" t="s">
        <v>989</v>
      </c>
      <c r="Q93" s="181" t="s">
        <v>988</v>
      </c>
      <c r="R93" s="181" t="s">
        <v>1004</v>
      </c>
      <c r="S93" s="180" t="s">
        <v>986</v>
      </c>
      <c r="T93" s="181"/>
      <c r="U93" s="8"/>
    </row>
    <row r="94" spans="1:21" s="51" customFormat="1" x14ac:dyDescent="0.3">
      <c r="A94" s="2">
        <v>88</v>
      </c>
      <c r="B94" s="182" t="s">
        <v>1130</v>
      </c>
      <c r="C94" s="181">
        <v>3</v>
      </c>
      <c r="D94" s="181">
        <v>46</v>
      </c>
      <c r="E94" s="181">
        <v>2</v>
      </c>
      <c r="F94" s="181">
        <v>8</v>
      </c>
      <c r="G94" s="181"/>
      <c r="H94" s="181">
        <v>1969</v>
      </c>
      <c r="I94" s="181">
        <v>4700</v>
      </c>
      <c r="J94" s="181">
        <v>3194</v>
      </c>
      <c r="K94" s="181">
        <v>1892</v>
      </c>
      <c r="L94" s="181">
        <v>1190</v>
      </c>
      <c r="M94" s="181">
        <v>128</v>
      </c>
      <c r="N94" s="181">
        <v>310</v>
      </c>
      <c r="O94" s="181">
        <v>132</v>
      </c>
      <c r="P94" s="180" t="s">
        <v>989</v>
      </c>
      <c r="Q94" s="181" t="s">
        <v>988</v>
      </c>
      <c r="R94" s="181" t="s">
        <v>987</v>
      </c>
      <c r="S94" s="180" t="s">
        <v>986</v>
      </c>
      <c r="T94" s="181" t="s">
        <v>135</v>
      </c>
      <c r="U94" s="8" t="s">
        <v>136</v>
      </c>
    </row>
    <row r="95" spans="1:21" x14ac:dyDescent="0.3">
      <c r="A95" s="23">
        <v>89</v>
      </c>
      <c r="B95" s="182" t="s">
        <v>1129</v>
      </c>
      <c r="C95" s="181">
        <v>9</v>
      </c>
      <c r="D95" s="181">
        <v>112</v>
      </c>
      <c r="E95" s="181"/>
      <c r="F95" s="181">
        <v>3</v>
      </c>
      <c r="G95" s="181">
        <v>3</v>
      </c>
      <c r="H95" s="181">
        <v>1993</v>
      </c>
      <c r="I95" s="181">
        <v>8412</v>
      </c>
      <c r="J95" s="181">
        <v>5498</v>
      </c>
      <c r="K95" s="181">
        <v>1628</v>
      </c>
      <c r="L95" s="181">
        <v>762</v>
      </c>
      <c r="M95" s="181"/>
      <c r="N95" s="181">
        <v>1080</v>
      </c>
      <c r="O95" s="181">
        <v>780</v>
      </c>
      <c r="P95" s="180" t="s">
        <v>989</v>
      </c>
      <c r="Q95" s="181" t="s">
        <v>1026</v>
      </c>
      <c r="R95" s="181" t="s">
        <v>1004</v>
      </c>
      <c r="S95" s="180" t="s">
        <v>503</v>
      </c>
      <c r="T95" s="179" t="s">
        <v>135</v>
      </c>
      <c r="U95" s="2" t="s">
        <v>136</v>
      </c>
    </row>
    <row r="96" spans="1:21" x14ac:dyDescent="0.3">
      <c r="A96" s="2">
        <v>90</v>
      </c>
      <c r="B96" s="6" t="s">
        <v>1128</v>
      </c>
      <c r="C96" s="57">
        <v>9</v>
      </c>
      <c r="D96" s="57">
        <v>71</v>
      </c>
      <c r="E96" s="57"/>
      <c r="F96" s="57">
        <v>2</v>
      </c>
      <c r="G96" s="57">
        <v>2</v>
      </c>
      <c r="H96" s="57">
        <v>1978</v>
      </c>
      <c r="I96" s="192">
        <v>4984</v>
      </c>
      <c r="J96" s="192">
        <v>4057</v>
      </c>
      <c r="K96" s="57"/>
      <c r="L96" s="57"/>
      <c r="M96" s="57"/>
      <c r="N96" s="57"/>
      <c r="O96" s="57"/>
      <c r="P96" s="57"/>
      <c r="Q96" s="57" t="s">
        <v>100</v>
      </c>
      <c r="R96" s="57" t="s">
        <v>366</v>
      </c>
      <c r="S96" s="57" t="s">
        <v>100</v>
      </c>
      <c r="T96" s="190" t="s">
        <v>118</v>
      </c>
      <c r="U96" s="2"/>
    </row>
    <row r="97" spans="1:21" x14ac:dyDescent="0.3">
      <c r="A97" s="2">
        <v>91</v>
      </c>
      <c r="B97" s="182" t="s">
        <v>1127</v>
      </c>
      <c r="C97" s="181">
        <v>1</v>
      </c>
      <c r="D97" s="181">
        <v>6</v>
      </c>
      <c r="E97" s="181"/>
      <c r="F97" s="181">
        <v>1</v>
      </c>
      <c r="G97" s="181"/>
      <c r="H97" s="181">
        <v>1951</v>
      </c>
      <c r="I97" s="181">
        <v>377</v>
      </c>
      <c r="J97" s="181">
        <v>368</v>
      </c>
      <c r="K97" s="181">
        <v>135</v>
      </c>
      <c r="L97" s="181">
        <v>376</v>
      </c>
      <c r="M97" s="181">
        <v>46</v>
      </c>
      <c r="N97" s="181"/>
      <c r="O97" s="181">
        <v>18</v>
      </c>
      <c r="P97" s="180" t="s">
        <v>989</v>
      </c>
      <c r="Q97" s="180" t="s">
        <v>988</v>
      </c>
      <c r="R97" s="180" t="s">
        <v>987</v>
      </c>
      <c r="S97" s="180" t="s">
        <v>986</v>
      </c>
      <c r="T97" s="179"/>
      <c r="U97" s="2"/>
    </row>
    <row r="98" spans="1:21" x14ac:dyDescent="0.3">
      <c r="A98" s="23">
        <v>92</v>
      </c>
      <c r="B98" s="182" t="s">
        <v>1126</v>
      </c>
      <c r="C98" s="181">
        <v>1</v>
      </c>
      <c r="D98" s="181">
        <v>6</v>
      </c>
      <c r="E98" s="181"/>
      <c r="F98" s="181">
        <v>1</v>
      </c>
      <c r="G98" s="181"/>
      <c r="H98" s="181">
        <v>1951</v>
      </c>
      <c r="I98" s="181">
        <v>409</v>
      </c>
      <c r="J98" s="181">
        <v>331</v>
      </c>
      <c r="K98" s="181">
        <v>456</v>
      </c>
      <c r="L98" s="181">
        <v>442</v>
      </c>
      <c r="M98" s="181">
        <v>84</v>
      </c>
      <c r="N98" s="181"/>
      <c r="O98" s="181">
        <v>20</v>
      </c>
      <c r="P98" s="180" t="s">
        <v>989</v>
      </c>
      <c r="Q98" s="180" t="s">
        <v>988</v>
      </c>
      <c r="R98" s="180" t="s">
        <v>987</v>
      </c>
      <c r="S98" s="180" t="s">
        <v>986</v>
      </c>
      <c r="T98" s="179"/>
      <c r="U98" s="2"/>
    </row>
    <row r="99" spans="1:21" x14ac:dyDescent="0.3">
      <c r="A99" s="2">
        <v>93</v>
      </c>
      <c r="B99" s="182" t="s">
        <v>1125</v>
      </c>
      <c r="C99" s="181">
        <v>1</v>
      </c>
      <c r="D99" s="181">
        <v>3</v>
      </c>
      <c r="E99" s="181"/>
      <c r="F99" s="181">
        <v>1</v>
      </c>
      <c r="G99" s="181"/>
      <c r="H99" s="181">
        <v>1952</v>
      </c>
      <c r="I99" s="181">
        <v>212</v>
      </c>
      <c r="J99" s="181">
        <v>208</v>
      </c>
      <c r="K99" s="181">
        <v>161</v>
      </c>
      <c r="L99" s="181">
        <v>236</v>
      </c>
      <c r="M99" s="181">
        <v>42</v>
      </c>
      <c r="N99" s="181"/>
      <c r="O99" s="181">
        <v>10</v>
      </c>
      <c r="P99" s="180" t="s">
        <v>989</v>
      </c>
      <c r="Q99" s="180" t="s">
        <v>988</v>
      </c>
      <c r="R99" s="180" t="s">
        <v>987</v>
      </c>
      <c r="S99" s="180" t="s">
        <v>986</v>
      </c>
      <c r="T99" s="179"/>
      <c r="U99" s="2"/>
    </row>
    <row r="100" spans="1:21" x14ac:dyDescent="0.3">
      <c r="A100" s="2">
        <v>94</v>
      </c>
      <c r="B100" s="182" t="s">
        <v>1124</v>
      </c>
      <c r="C100" s="181">
        <v>3</v>
      </c>
      <c r="D100" s="181">
        <v>18</v>
      </c>
      <c r="E100" s="181"/>
      <c r="F100" s="181">
        <v>2</v>
      </c>
      <c r="G100" s="181"/>
      <c r="H100" s="181">
        <v>1935</v>
      </c>
      <c r="I100" s="181">
        <v>1211</v>
      </c>
      <c r="J100" s="181">
        <v>1130</v>
      </c>
      <c r="K100" s="181">
        <v>762</v>
      </c>
      <c r="L100" s="181">
        <v>590</v>
      </c>
      <c r="M100" s="181">
        <v>62</v>
      </c>
      <c r="N100" s="181">
        <v>188</v>
      </c>
      <c r="O100" s="181">
        <v>48</v>
      </c>
      <c r="P100" s="180" t="s">
        <v>989</v>
      </c>
      <c r="Q100" s="181" t="s">
        <v>1014</v>
      </c>
      <c r="R100" s="180" t="s">
        <v>987</v>
      </c>
      <c r="S100" s="180" t="s">
        <v>986</v>
      </c>
      <c r="T100" s="179" t="s">
        <v>135</v>
      </c>
      <c r="U100" s="2" t="s">
        <v>733</v>
      </c>
    </row>
    <row r="101" spans="1:21" x14ac:dyDescent="0.3">
      <c r="A101" s="23">
        <v>95</v>
      </c>
      <c r="B101" s="182" t="s">
        <v>1123</v>
      </c>
      <c r="C101" s="181">
        <v>9</v>
      </c>
      <c r="D101" s="181">
        <v>108</v>
      </c>
      <c r="E101" s="181">
        <v>2</v>
      </c>
      <c r="F101" s="181">
        <v>3</v>
      </c>
      <c r="G101" s="181">
        <v>3</v>
      </c>
      <c r="H101" s="181">
        <v>1972</v>
      </c>
      <c r="I101" s="181">
        <v>6308</v>
      </c>
      <c r="J101" s="181">
        <v>5625</v>
      </c>
      <c r="K101" s="181">
        <v>1653</v>
      </c>
      <c r="L101" s="181">
        <v>960</v>
      </c>
      <c r="M101" s="181"/>
      <c r="N101" s="181">
        <v>780</v>
      </c>
      <c r="O101" s="181">
        <v>236</v>
      </c>
      <c r="P101" s="180" t="s">
        <v>989</v>
      </c>
      <c r="Q101" s="181" t="s">
        <v>988</v>
      </c>
      <c r="R101" s="181" t="s">
        <v>1004</v>
      </c>
      <c r="S101" s="180" t="s">
        <v>986</v>
      </c>
      <c r="T101" s="179"/>
      <c r="U101" s="2"/>
    </row>
    <row r="102" spans="1:21" x14ac:dyDescent="0.3">
      <c r="A102" s="2">
        <v>96</v>
      </c>
      <c r="B102" s="182" t="s">
        <v>1122</v>
      </c>
      <c r="C102" s="181">
        <v>5</v>
      </c>
      <c r="D102" s="181">
        <v>89</v>
      </c>
      <c r="E102" s="181"/>
      <c r="F102" s="181">
        <v>6</v>
      </c>
      <c r="G102" s="181"/>
      <c r="H102" s="181">
        <v>1969</v>
      </c>
      <c r="I102" s="181">
        <v>4740</v>
      </c>
      <c r="J102" s="181">
        <v>4352</v>
      </c>
      <c r="K102" s="181">
        <v>1483</v>
      </c>
      <c r="L102" s="181">
        <v>912</v>
      </c>
      <c r="M102" s="181"/>
      <c r="N102" s="181">
        <v>620</v>
      </c>
      <c r="O102" s="181">
        <v>492</v>
      </c>
      <c r="P102" s="180" t="s">
        <v>989</v>
      </c>
      <c r="Q102" s="181" t="s">
        <v>988</v>
      </c>
      <c r="R102" s="181" t="s">
        <v>1004</v>
      </c>
      <c r="S102" s="180" t="s">
        <v>986</v>
      </c>
      <c r="T102" s="179"/>
      <c r="U102" s="2"/>
    </row>
    <row r="103" spans="1:21" x14ac:dyDescent="0.3">
      <c r="A103" s="2">
        <v>97</v>
      </c>
      <c r="B103" s="182" t="s">
        <v>1121</v>
      </c>
      <c r="C103" s="181">
        <v>2</v>
      </c>
      <c r="D103" s="181">
        <v>8</v>
      </c>
      <c r="E103" s="181"/>
      <c r="F103" s="181">
        <v>1</v>
      </c>
      <c r="G103" s="181"/>
      <c r="H103" s="181">
        <v>1961</v>
      </c>
      <c r="I103" s="181">
        <v>391</v>
      </c>
      <c r="J103" s="181">
        <v>371</v>
      </c>
      <c r="K103" s="181">
        <v>246</v>
      </c>
      <c r="L103" s="181">
        <v>293</v>
      </c>
      <c r="M103" s="181">
        <v>44</v>
      </c>
      <c r="N103" s="181">
        <v>60</v>
      </c>
      <c r="O103" s="181">
        <v>36</v>
      </c>
      <c r="P103" s="180" t="s">
        <v>989</v>
      </c>
      <c r="Q103" s="181" t="s">
        <v>988</v>
      </c>
      <c r="R103" s="180" t="s">
        <v>987</v>
      </c>
      <c r="S103" s="180" t="s">
        <v>986</v>
      </c>
      <c r="T103" s="179"/>
      <c r="U103" s="2"/>
    </row>
    <row r="104" spans="1:21" x14ac:dyDescent="0.3">
      <c r="A104" s="23">
        <v>98</v>
      </c>
      <c r="B104" s="182" t="s">
        <v>1120</v>
      </c>
      <c r="C104" s="181">
        <v>5</v>
      </c>
      <c r="D104" s="181">
        <v>120</v>
      </c>
      <c r="E104" s="181">
        <v>2</v>
      </c>
      <c r="F104" s="181">
        <v>8</v>
      </c>
      <c r="G104" s="181"/>
      <c r="H104" s="181">
        <v>1969</v>
      </c>
      <c r="I104" s="181">
        <v>5778</v>
      </c>
      <c r="J104" s="181">
        <v>5687</v>
      </c>
      <c r="K104" s="181">
        <v>1198</v>
      </c>
      <c r="L104" s="181">
        <v>1194</v>
      </c>
      <c r="M104" s="181"/>
      <c r="N104" s="181">
        <v>810</v>
      </c>
      <c r="O104" s="181">
        <v>660</v>
      </c>
      <c r="P104" s="180" t="s">
        <v>989</v>
      </c>
      <c r="Q104" s="181" t="s">
        <v>1026</v>
      </c>
      <c r="R104" s="181" t="s">
        <v>1004</v>
      </c>
      <c r="S104" s="180" t="s">
        <v>503</v>
      </c>
      <c r="T104" s="179"/>
      <c r="U104" s="2"/>
    </row>
    <row r="105" spans="1:21" x14ac:dyDescent="0.3">
      <c r="A105" s="2">
        <v>99</v>
      </c>
      <c r="B105" s="182" t="s">
        <v>1119</v>
      </c>
      <c r="C105" s="181">
        <v>2</v>
      </c>
      <c r="D105" s="181">
        <v>8</v>
      </c>
      <c r="E105" s="181"/>
      <c r="F105" s="181">
        <v>1</v>
      </c>
      <c r="G105" s="181"/>
      <c r="H105" s="181">
        <v>1917</v>
      </c>
      <c r="I105" s="181">
        <v>240</v>
      </c>
      <c r="J105" s="181">
        <v>174</v>
      </c>
      <c r="K105" s="181">
        <v>421</v>
      </c>
      <c r="L105" s="181">
        <v>242</v>
      </c>
      <c r="M105" s="181">
        <v>44</v>
      </c>
      <c r="N105" s="181">
        <v>56</v>
      </c>
      <c r="O105" s="181">
        <v>16</v>
      </c>
      <c r="P105" s="180" t="s">
        <v>989</v>
      </c>
      <c r="Q105" s="181" t="s">
        <v>1014</v>
      </c>
      <c r="R105" s="180" t="s">
        <v>987</v>
      </c>
      <c r="S105" s="180" t="s">
        <v>986</v>
      </c>
      <c r="T105" s="179"/>
      <c r="U105" s="184"/>
    </row>
    <row r="106" spans="1:21" x14ac:dyDescent="0.3">
      <c r="A106" s="2">
        <v>100</v>
      </c>
      <c r="B106" s="182" t="s">
        <v>1118</v>
      </c>
      <c r="C106" s="181">
        <v>1</v>
      </c>
      <c r="D106" s="181">
        <v>4</v>
      </c>
      <c r="E106" s="181"/>
      <c r="F106" s="181">
        <v>1</v>
      </c>
      <c r="G106" s="181"/>
      <c r="H106" s="181">
        <v>1958</v>
      </c>
      <c r="I106" s="181">
        <v>244</v>
      </c>
      <c r="J106" s="181">
        <v>190</v>
      </c>
      <c r="K106" s="181">
        <v>197</v>
      </c>
      <c r="L106" s="181">
        <v>253</v>
      </c>
      <c r="M106" s="181">
        <v>42</v>
      </c>
      <c r="N106" s="181"/>
      <c r="O106" s="181">
        <v>14</v>
      </c>
      <c r="P106" s="180" t="s">
        <v>989</v>
      </c>
      <c r="Q106" s="181" t="s">
        <v>988</v>
      </c>
      <c r="R106" s="180" t="s">
        <v>987</v>
      </c>
      <c r="S106" s="180" t="s">
        <v>986</v>
      </c>
      <c r="T106" s="179"/>
      <c r="U106" s="2"/>
    </row>
    <row r="107" spans="1:21" x14ac:dyDescent="0.3">
      <c r="A107" s="23">
        <v>101</v>
      </c>
      <c r="B107" s="182" t="s">
        <v>1117</v>
      </c>
      <c r="C107" s="180">
        <v>3</v>
      </c>
      <c r="D107" s="180">
        <v>24</v>
      </c>
      <c r="E107" s="180">
        <v>1</v>
      </c>
      <c r="F107" s="180">
        <v>2</v>
      </c>
      <c r="G107" s="180"/>
      <c r="H107" s="180">
        <v>1947</v>
      </c>
      <c r="I107" s="180">
        <v>1109</v>
      </c>
      <c r="J107" s="180">
        <v>1065</v>
      </c>
      <c r="K107" s="180">
        <v>264</v>
      </c>
      <c r="L107" s="180">
        <v>622</v>
      </c>
      <c r="M107" s="180">
        <v>148</v>
      </c>
      <c r="N107" s="180">
        <v>263</v>
      </c>
      <c r="O107" s="180">
        <v>38</v>
      </c>
      <c r="P107" s="180" t="s">
        <v>989</v>
      </c>
      <c r="Q107" s="180" t="s">
        <v>988</v>
      </c>
      <c r="R107" s="180" t="s">
        <v>987</v>
      </c>
      <c r="S107" s="180" t="s">
        <v>986</v>
      </c>
      <c r="T107" s="179"/>
      <c r="U107" s="2"/>
    </row>
    <row r="108" spans="1:21" x14ac:dyDescent="0.3">
      <c r="A108" s="2">
        <v>102</v>
      </c>
      <c r="B108" s="182" t="s">
        <v>1116</v>
      </c>
      <c r="C108" s="180">
        <v>3</v>
      </c>
      <c r="D108" s="180">
        <v>24</v>
      </c>
      <c r="E108" s="180"/>
      <c r="F108" s="180">
        <v>2</v>
      </c>
      <c r="G108" s="180"/>
      <c r="H108" s="180">
        <v>1960</v>
      </c>
      <c r="I108" s="180">
        <v>1520</v>
      </c>
      <c r="J108" s="180">
        <v>1042</v>
      </c>
      <c r="K108" s="180">
        <v>730</v>
      </c>
      <c r="L108" s="180">
        <v>627</v>
      </c>
      <c r="M108" s="180">
        <v>81</v>
      </c>
      <c r="N108" s="180">
        <v>182</v>
      </c>
      <c r="O108" s="180">
        <v>85</v>
      </c>
      <c r="P108" s="180" t="s">
        <v>989</v>
      </c>
      <c r="Q108" s="180" t="s">
        <v>988</v>
      </c>
      <c r="R108" s="180" t="s">
        <v>987</v>
      </c>
      <c r="S108" s="180" t="s">
        <v>986</v>
      </c>
      <c r="T108" s="179"/>
      <c r="U108" s="2"/>
    </row>
    <row r="109" spans="1:21" x14ac:dyDescent="0.3">
      <c r="A109" s="2">
        <v>103</v>
      </c>
      <c r="B109" s="182" t="s">
        <v>1115</v>
      </c>
      <c r="C109" s="181">
        <v>2</v>
      </c>
      <c r="D109" s="181">
        <v>24</v>
      </c>
      <c r="E109" s="181">
        <v>2</v>
      </c>
      <c r="F109" s="181">
        <v>2</v>
      </c>
      <c r="G109" s="181"/>
      <c r="H109" s="181">
        <v>1906</v>
      </c>
      <c r="I109" s="181">
        <v>1136</v>
      </c>
      <c r="J109" s="181">
        <v>810</v>
      </c>
      <c r="K109" s="181">
        <v>749</v>
      </c>
      <c r="L109" s="181">
        <v>870</v>
      </c>
      <c r="M109" s="181">
        <v>96</v>
      </c>
      <c r="N109" s="181">
        <v>162</v>
      </c>
      <c r="O109" s="181">
        <v>62</v>
      </c>
      <c r="P109" s="180" t="s">
        <v>989</v>
      </c>
      <c r="Q109" s="181" t="s">
        <v>988</v>
      </c>
      <c r="R109" s="180" t="s">
        <v>987</v>
      </c>
      <c r="S109" s="180" t="s">
        <v>986</v>
      </c>
      <c r="T109" s="179"/>
      <c r="U109" s="2"/>
    </row>
    <row r="110" spans="1:21" x14ac:dyDescent="0.3">
      <c r="A110" s="23">
        <v>104</v>
      </c>
      <c r="B110" s="182" t="s">
        <v>1114</v>
      </c>
      <c r="C110" s="180">
        <v>5</v>
      </c>
      <c r="D110" s="180">
        <v>41</v>
      </c>
      <c r="E110" s="180">
        <v>2</v>
      </c>
      <c r="F110" s="180">
        <v>2</v>
      </c>
      <c r="G110" s="180"/>
      <c r="H110" s="180">
        <v>1961</v>
      </c>
      <c r="I110" s="180">
        <v>1793</v>
      </c>
      <c r="J110" s="180">
        <v>1773</v>
      </c>
      <c r="K110" s="180">
        <v>973</v>
      </c>
      <c r="L110" s="180">
        <v>520</v>
      </c>
      <c r="M110" s="180"/>
      <c r="N110" s="180">
        <v>245</v>
      </c>
      <c r="O110" s="180">
        <v>147</v>
      </c>
      <c r="P110" s="180" t="s">
        <v>989</v>
      </c>
      <c r="Q110" s="180" t="s">
        <v>988</v>
      </c>
      <c r="R110" s="180" t="s">
        <v>998</v>
      </c>
      <c r="S110" s="180" t="s">
        <v>986</v>
      </c>
      <c r="T110" s="179"/>
      <c r="U110" s="2"/>
    </row>
    <row r="111" spans="1:21" x14ac:dyDescent="0.3">
      <c r="A111" s="2">
        <v>105</v>
      </c>
      <c r="B111" s="182" t="s">
        <v>1113</v>
      </c>
      <c r="C111" s="181">
        <v>1</v>
      </c>
      <c r="D111" s="181">
        <v>12</v>
      </c>
      <c r="E111" s="181"/>
      <c r="F111" s="181">
        <v>1</v>
      </c>
      <c r="G111" s="181"/>
      <c r="H111" s="181">
        <v>1966</v>
      </c>
      <c r="I111" s="181">
        <v>322</v>
      </c>
      <c r="J111" s="181">
        <v>305</v>
      </c>
      <c r="K111" s="181">
        <v>183</v>
      </c>
      <c r="L111" s="181">
        <v>338</v>
      </c>
      <c r="M111" s="181">
        <v>46</v>
      </c>
      <c r="N111" s="181">
        <v>48</v>
      </c>
      <c r="O111" s="181">
        <v>36</v>
      </c>
      <c r="P111" s="180" t="s">
        <v>989</v>
      </c>
      <c r="Q111" s="181" t="s">
        <v>986</v>
      </c>
      <c r="R111" s="180" t="s">
        <v>987</v>
      </c>
      <c r="S111" s="180" t="s">
        <v>986</v>
      </c>
      <c r="T111" s="179"/>
      <c r="U111" s="2"/>
    </row>
    <row r="112" spans="1:21" x14ac:dyDescent="0.3">
      <c r="A112" s="2">
        <v>106</v>
      </c>
      <c r="B112" s="182" t="s">
        <v>1112</v>
      </c>
      <c r="C112" s="181">
        <v>3</v>
      </c>
      <c r="D112" s="181">
        <v>20</v>
      </c>
      <c r="E112" s="181"/>
      <c r="F112" s="181">
        <v>2</v>
      </c>
      <c r="G112" s="181"/>
      <c r="H112" s="181">
        <v>1907</v>
      </c>
      <c r="I112" s="181">
        <v>767</v>
      </c>
      <c r="J112" s="181">
        <v>759</v>
      </c>
      <c r="K112" s="181">
        <v>1020</v>
      </c>
      <c r="L112" s="181">
        <v>486</v>
      </c>
      <c r="M112" s="181">
        <v>50</v>
      </c>
      <c r="N112" s="181"/>
      <c r="O112" s="181">
        <v>50</v>
      </c>
      <c r="P112" s="180" t="s">
        <v>989</v>
      </c>
      <c r="Q112" s="181" t="s">
        <v>988</v>
      </c>
      <c r="R112" s="180" t="s">
        <v>987</v>
      </c>
      <c r="S112" s="180" t="s">
        <v>986</v>
      </c>
      <c r="T112" s="179"/>
      <c r="U112" s="2"/>
    </row>
    <row r="113" spans="1:21" x14ac:dyDescent="0.3">
      <c r="A113" s="23">
        <v>107</v>
      </c>
      <c r="B113" s="182" t="s">
        <v>1111</v>
      </c>
      <c r="C113" s="180">
        <v>2</v>
      </c>
      <c r="D113" s="180">
        <v>16</v>
      </c>
      <c r="E113" s="180"/>
      <c r="F113" s="180">
        <v>2</v>
      </c>
      <c r="G113" s="180"/>
      <c r="H113" s="180">
        <v>1965</v>
      </c>
      <c r="I113" s="180">
        <v>1015</v>
      </c>
      <c r="J113" s="180">
        <v>636</v>
      </c>
      <c r="K113" s="180">
        <v>775</v>
      </c>
      <c r="L113" s="180">
        <v>356</v>
      </c>
      <c r="M113" s="180">
        <v>96</v>
      </c>
      <c r="N113" s="180">
        <v>144</v>
      </c>
      <c r="O113" s="180">
        <v>62</v>
      </c>
      <c r="P113" s="180" t="s">
        <v>989</v>
      </c>
      <c r="Q113" s="180" t="s">
        <v>986</v>
      </c>
      <c r="R113" s="180" t="s">
        <v>1043</v>
      </c>
      <c r="S113" s="180" t="s">
        <v>986</v>
      </c>
      <c r="T113" s="180"/>
      <c r="U113" s="180"/>
    </row>
    <row r="114" spans="1:21" x14ac:dyDescent="0.3">
      <c r="A114" s="2">
        <v>108</v>
      </c>
      <c r="B114" s="182" t="s">
        <v>1110</v>
      </c>
      <c r="C114" s="181">
        <v>2</v>
      </c>
      <c r="D114" s="181">
        <v>13</v>
      </c>
      <c r="E114" s="181">
        <v>1</v>
      </c>
      <c r="F114" s="181">
        <v>2</v>
      </c>
      <c r="G114" s="181"/>
      <c r="H114" s="181">
        <v>1914</v>
      </c>
      <c r="I114" s="181">
        <v>687</v>
      </c>
      <c r="J114" s="181">
        <v>575</v>
      </c>
      <c r="K114" s="181">
        <v>631</v>
      </c>
      <c r="L114" s="181">
        <v>264</v>
      </c>
      <c r="M114" s="181">
        <v>48</v>
      </c>
      <c r="N114" s="181"/>
      <c r="O114" s="181">
        <v>46</v>
      </c>
      <c r="P114" s="180" t="s">
        <v>989</v>
      </c>
      <c r="Q114" s="181" t="s">
        <v>1014</v>
      </c>
      <c r="R114" s="180" t="s">
        <v>987</v>
      </c>
      <c r="S114" s="180" t="s">
        <v>986</v>
      </c>
      <c r="T114" s="179"/>
      <c r="U114" s="2"/>
    </row>
    <row r="115" spans="1:21" x14ac:dyDescent="0.3">
      <c r="A115" s="2">
        <v>109</v>
      </c>
      <c r="B115" s="182" t="s">
        <v>1109</v>
      </c>
      <c r="C115" s="180">
        <v>4</v>
      </c>
      <c r="D115" s="180">
        <v>32</v>
      </c>
      <c r="E115" s="180"/>
      <c r="F115" s="180">
        <v>2</v>
      </c>
      <c r="G115" s="180"/>
      <c r="H115" s="180">
        <v>1962</v>
      </c>
      <c r="I115" s="180">
        <v>1841</v>
      </c>
      <c r="J115" s="180">
        <v>1420</v>
      </c>
      <c r="K115" s="180">
        <v>1359</v>
      </c>
      <c r="L115" s="180">
        <v>523</v>
      </c>
      <c r="M115" s="180">
        <v>71</v>
      </c>
      <c r="N115" s="180">
        <v>195</v>
      </c>
      <c r="O115" s="180">
        <v>80</v>
      </c>
      <c r="P115" s="180" t="s">
        <v>989</v>
      </c>
      <c r="Q115" s="180" t="s">
        <v>988</v>
      </c>
      <c r="R115" s="180" t="s">
        <v>987</v>
      </c>
      <c r="S115" s="180" t="s">
        <v>986</v>
      </c>
      <c r="T115" s="179"/>
      <c r="U115" s="2"/>
    </row>
    <row r="116" spans="1:21" ht="39.6" x14ac:dyDescent="0.3">
      <c r="A116" s="23">
        <v>110</v>
      </c>
      <c r="B116" s="182" t="s">
        <v>1108</v>
      </c>
      <c r="C116" s="180">
        <v>3</v>
      </c>
      <c r="D116" s="180">
        <v>78</v>
      </c>
      <c r="E116" s="180">
        <v>2</v>
      </c>
      <c r="F116" s="180">
        <v>2</v>
      </c>
      <c r="G116" s="180"/>
      <c r="H116" s="180">
        <v>1956</v>
      </c>
      <c r="I116" s="180">
        <v>2185</v>
      </c>
      <c r="J116" s="180">
        <v>1948</v>
      </c>
      <c r="K116" s="180">
        <v>526</v>
      </c>
      <c r="L116" s="180">
        <v>740</v>
      </c>
      <c r="M116" s="180">
        <v>122</v>
      </c>
      <c r="N116" s="180">
        <v>88</v>
      </c>
      <c r="O116" s="180">
        <v>76</v>
      </c>
      <c r="P116" s="180" t="s">
        <v>989</v>
      </c>
      <c r="Q116" s="180" t="s">
        <v>988</v>
      </c>
      <c r="R116" s="180" t="s">
        <v>987</v>
      </c>
      <c r="S116" s="180" t="s">
        <v>986</v>
      </c>
      <c r="T116" s="179" t="s">
        <v>135</v>
      </c>
      <c r="U116" s="2" t="s">
        <v>1067</v>
      </c>
    </row>
    <row r="117" spans="1:21" x14ac:dyDescent="0.3">
      <c r="A117" s="2">
        <v>111</v>
      </c>
      <c r="B117" s="182" t="s">
        <v>1107</v>
      </c>
      <c r="C117" s="180">
        <v>2</v>
      </c>
      <c r="D117" s="180">
        <v>20</v>
      </c>
      <c r="E117" s="180"/>
      <c r="F117" s="180">
        <v>2</v>
      </c>
      <c r="G117" s="180"/>
      <c r="H117" s="180">
        <v>1957</v>
      </c>
      <c r="I117" s="180">
        <v>714</v>
      </c>
      <c r="J117" s="180">
        <v>642</v>
      </c>
      <c r="K117" s="180">
        <v>781</v>
      </c>
      <c r="L117" s="180">
        <v>560</v>
      </c>
      <c r="M117" s="180">
        <v>96</v>
      </c>
      <c r="N117" s="180">
        <v>230</v>
      </c>
      <c r="O117" s="180">
        <v>62</v>
      </c>
      <c r="P117" s="180" t="s">
        <v>989</v>
      </c>
      <c r="Q117" s="180" t="s">
        <v>988</v>
      </c>
      <c r="R117" s="180" t="s">
        <v>1043</v>
      </c>
      <c r="S117" s="180" t="s">
        <v>986</v>
      </c>
      <c r="T117" s="179"/>
      <c r="U117" s="2"/>
    </row>
    <row r="118" spans="1:21" x14ac:dyDescent="0.3">
      <c r="A118" s="2">
        <v>112</v>
      </c>
      <c r="B118" s="182" t="s">
        <v>1106</v>
      </c>
      <c r="C118" s="180">
        <v>2</v>
      </c>
      <c r="D118" s="180">
        <v>20</v>
      </c>
      <c r="E118" s="180"/>
      <c r="F118" s="180">
        <v>2</v>
      </c>
      <c r="G118" s="180"/>
      <c r="H118" s="180">
        <v>1957</v>
      </c>
      <c r="I118" s="180">
        <v>721</v>
      </c>
      <c r="J118" s="180">
        <v>640</v>
      </c>
      <c r="K118" s="180">
        <v>692</v>
      </c>
      <c r="L118" s="180">
        <v>560</v>
      </c>
      <c r="M118" s="180">
        <v>96</v>
      </c>
      <c r="N118" s="180">
        <v>230</v>
      </c>
      <c r="O118" s="180">
        <v>62</v>
      </c>
      <c r="P118" s="180" t="s">
        <v>989</v>
      </c>
      <c r="Q118" s="180" t="s">
        <v>988</v>
      </c>
      <c r="R118" s="180" t="s">
        <v>987</v>
      </c>
      <c r="S118" s="180" t="s">
        <v>986</v>
      </c>
      <c r="T118" s="179"/>
      <c r="U118" s="2"/>
    </row>
    <row r="119" spans="1:21" x14ac:dyDescent="0.3">
      <c r="A119" s="23">
        <v>113</v>
      </c>
      <c r="B119" s="182" t="s">
        <v>1105</v>
      </c>
      <c r="C119" s="180">
        <v>2</v>
      </c>
      <c r="D119" s="180">
        <v>16</v>
      </c>
      <c r="E119" s="180"/>
      <c r="F119" s="180">
        <v>2</v>
      </c>
      <c r="G119" s="180"/>
      <c r="H119" s="180">
        <v>1958</v>
      </c>
      <c r="I119" s="180">
        <v>593</v>
      </c>
      <c r="J119" s="180">
        <v>547</v>
      </c>
      <c r="K119" s="180">
        <v>467</v>
      </c>
      <c r="L119" s="180">
        <v>480</v>
      </c>
      <c r="M119" s="180">
        <v>74</v>
      </c>
      <c r="N119" s="180">
        <v>122</v>
      </c>
      <c r="O119" s="180">
        <v>48</v>
      </c>
      <c r="P119" s="180" t="s">
        <v>989</v>
      </c>
      <c r="Q119" s="180" t="s">
        <v>988</v>
      </c>
      <c r="R119" s="180" t="s">
        <v>987</v>
      </c>
      <c r="S119" s="180" t="s">
        <v>986</v>
      </c>
      <c r="T119" s="179"/>
      <c r="U119" s="2"/>
    </row>
    <row r="120" spans="1:21" x14ac:dyDescent="0.3">
      <c r="A120" s="2">
        <v>114</v>
      </c>
      <c r="B120" s="182" t="s">
        <v>1104</v>
      </c>
      <c r="C120" s="180">
        <v>2</v>
      </c>
      <c r="D120" s="180">
        <v>16</v>
      </c>
      <c r="E120" s="180"/>
      <c r="F120" s="180">
        <v>2</v>
      </c>
      <c r="G120" s="180"/>
      <c r="H120" s="180">
        <v>1958</v>
      </c>
      <c r="I120" s="180">
        <v>593</v>
      </c>
      <c r="J120" s="180">
        <v>549</v>
      </c>
      <c r="K120" s="180">
        <v>420</v>
      </c>
      <c r="L120" s="180">
        <v>480</v>
      </c>
      <c r="M120" s="180">
        <v>74</v>
      </c>
      <c r="N120" s="180">
        <v>124</v>
      </c>
      <c r="O120" s="180">
        <v>48</v>
      </c>
      <c r="P120" s="180" t="s">
        <v>989</v>
      </c>
      <c r="Q120" s="180" t="s">
        <v>988</v>
      </c>
      <c r="R120" s="180" t="s">
        <v>987</v>
      </c>
      <c r="S120" s="180" t="s">
        <v>986</v>
      </c>
      <c r="T120" s="179"/>
      <c r="U120" s="2"/>
    </row>
    <row r="121" spans="1:21" x14ac:dyDescent="0.3">
      <c r="A121" s="2">
        <v>115</v>
      </c>
      <c r="B121" s="182" t="s">
        <v>1103</v>
      </c>
      <c r="C121" s="180">
        <v>2</v>
      </c>
      <c r="D121" s="180">
        <v>16</v>
      </c>
      <c r="E121" s="180"/>
      <c r="F121" s="180">
        <v>2</v>
      </c>
      <c r="G121" s="180"/>
      <c r="H121" s="180">
        <v>1958</v>
      </c>
      <c r="I121" s="180">
        <v>590</v>
      </c>
      <c r="J121" s="180">
        <v>545</v>
      </c>
      <c r="K121" s="180">
        <v>668</v>
      </c>
      <c r="L121" s="180">
        <v>480</v>
      </c>
      <c r="M121" s="180">
        <v>74</v>
      </c>
      <c r="N121" s="180">
        <v>132</v>
      </c>
      <c r="O121" s="180">
        <v>48</v>
      </c>
      <c r="P121" s="180" t="s">
        <v>989</v>
      </c>
      <c r="Q121" s="180" t="s">
        <v>988</v>
      </c>
      <c r="R121" s="180" t="s">
        <v>987</v>
      </c>
      <c r="S121" s="180" t="s">
        <v>986</v>
      </c>
      <c r="T121" s="179"/>
      <c r="U121" s="2"/>
    </row>
    <row r="122" spans="1:21" x14ac:dyDescent="0.3">
      <c r="A122" s="23">
        <v>116</v>
      </c>
      <c r="B122" s="182" t="s">
        <v>1102</v>
      </c>
      <c r="C122" s="180">
        <v>2</v>
      </c>
      <c r="D122" s="180">
        <v>16</v>
      </c>
      <c r="E122" s="180"/>
      <c r="F122" s="180">
        <v>2</v>
      </c>
      <c r="G122" s="180"/>
      <c r="H122" s="180">
        <v>1958</v>
      </c>
      <c r="I122" s="180">
        <v>606</v>
      </c>
      <c r="J122" s="180">
        <v>559</v>
      </c>
      <c r="K122" s="180">
        <v>274</v>
      </c>
      <c r="L122" s="180">
        <v>503</v>
      </c>
      <c r="M122" s="180">
        <v>38</v>
      </c>
      <c r="N122" s="180"/>
      <c r="O122" s="180">
        <v>24</v>
      </c>
      <c r="P122" s="180" t="s">
        <v>989</v>
      </c>
      <c r="Q122" s="180" t="s">
        <v>986</v>
      </c>
      <c r="R122" s="180" t="s">
        <v>1043</v>
      </c>
      <c r="S122" s="180" t="s">
        <v>986</v>
      </c>
      <c r="T122" s="179"/>
      <c r="U122" s="2"/>
    </row>
    <row r="123" spans="1:21" x14ac:dyDescent="0.3">
      <c r="A123" s="2">
        <v>117</v>
      </c>
      <c r="B123" s="182" t="s">
        <v>1101</v>
      </c>
      <c r="C123" s="180">
        <v>2</v>
      </c>
      <c r="D123" s="180">
        <v>12</v>
      </c>
      <c r="E123" s="180"/>
      <c r="F123" s="180">
        <v>2</v>
      </c>
      <c r="G123" s="180"/>
      <c r="H123" s="180">
        <v>1959</v>
      </c>
      <c r="I123" s="180">
        <v>715</v>
      </c>
      <c r="J123" s="180">
        <v>639</v>
      </c>
      <c r="K123" s="180">
        <v>274</v>
      </c>
      <c r="L123" s="180">
        <v>575</v>
      </c>
      <c r="M123" s="180">
        <v>38</v>
      </c>
      <c r="N123" s="180"/>
      <c r="O123" s="180">
        <v>24</v>
      </c>
      <c r="P123" s="180" t="s">
        <v>989</v>
      </c>
      <c r="Q123" s="180" t="s">
        <v>986</v>
      </c>
      <c r="R123" s="180" t="s">
        <v>1043</v>
      </c>
      <c r="S123" s="180" t="s">
        <v>986</v>
      </c>
      <c r="T123" s="179"/>
      <c r="U123" s="2"/>
    </row>
    <row r="124" spans="1:21" x14ac:dyDescent="0.3">
      <c r="A124" s="2">
        <v>118</v>
      </c>
      <c r="B124" s="182" t="s">
        <v>1100</v>
      </c>
      <c r="C124" s="181">
        <v>2</v>
      </c>
      <c r="D124" s="181">
        <v>7</v>
      </c>
      <c r="E124" s="181"/>
      <c r="F124" s="181">
        <v>2</v>
      </c>
      <c r="G124" s="181"/>
      <c r="H124" s="181">
        <v>1964</v>
      </c>
      <c r="I124" s="181">
        <v>1087</v>
      </c>
      <c r="J124" s="181">
        <v>388</v>
      </c>
      <c r="K124" s="181">
        <v>397</v>
      </c>
      <c r="L124" s="181">
        <v>630</v>
      </c>
      <c r="M124" s="181">
        <v>60</v>
      </c>
      <c r="N124" s="181">
        <v>206</v>
      </c>
      <c r="O124" s="181">
        <v>68</v>
      </c>
      <c r="P124" s="180" t="s">
        <v>989</v>
      </c>
      <c r="Q124" s="181" t="s">
        <v>1014</v>
      </c>
      <c r="R124" s="180" t="s">
        <v>987</v>
      </c>
      <c r="S124" s="180" t="s">
        <v>986</v>
      </c>
      <c r="T124" s="179"/>
      <c r="U124" s="2"/>
    </row>
    <row r="125" spans="1:21" x14ac:dyDescent="0.3">
      <c r="A125" s="23">
        <v>119</v>
      </c>
      <c r="B125" s="182" t="s">
        <v>1099</v>
      </c>
      <c r="C125" s="180">
        <v>2</v>
      </c>
      <c r="D125" s="180">
        <v>17</v>
      </c>
      <c r="E125" s="180"/>
      <c r="F125" s="180">
        <v>2</v>
      </c>
      <c r="G125" s="180"/>
      <c r="H125" s="180">
        <v>1905</v>
      </c>
      <c r="I125" s="180">
        <v>881</v>
      </c>
      <c r="J125" s="180">
        <v>504</v>
      </c>
      <c r="K125" s="180">
        <v>428</v>
      </c>
      <c r="L125" s="180">
        <v>523</v>
      </c>
      <c r="M125" s="180">
        <v>160</v>
      </c>
      <c r="N125" s="180"/>
      <c r="O125" s="180">
        <v>43</v>
      </c>
      <c r="P125" s="180" t="s">
        <v>989</v>
      </c>
      <c r="Q125" s="180" t="s">
        <v>988</v>
      </c>
      <c r="R125" s="180" t="s">
        <v>987</v>
      </c>
      <c r="S125" s="180" t="s">
        <v>986</v>
      </c>
      <c r="T125" s="179"/>
      <c r="U125" s="2"/>
    </row>
    <row r="126" spans="1:21" x14ac:dyDescent="0.3">
      <c r="A126" s="2">
        <v>120</v>
      </c>
      <c r="B126" s="182" t="s">
        <v>1098</v>
      </c>
      <c r="C126" s="180">
        <v>3</v>
      </c>
      <c r="D126" s="180">
        <v>24</v>
      </c>
      <c r="E126" s="180">
        <v>1</v>
      </c>
      <c r="F126" s="180">
        <v>2</v>
      </c>
      <c r="G126" s="180"/>
      <c r="H126" s="180">
        <v>1963</v>
      </c>
      <c r="I126" s="180">
        <v>1090</v>
      </c>
      <c r="J126" s="180">
        <v>1090</v>
      </c>
      <c r="K126" s="180">
        <v>394</v>
      </c>
      <c r="L126" s="180">
        <v>622</v>
      </c>
      <c r="M126" s="180">
        <v>148</v>
      </c>
      <c r="N126" s="180">
        <v>48</v>
      </c>
      <c r="O126" s="180">
        <v>38</v>
      </c>
      <c r="P126" s="180" t="s">
        <v>989</v>
      </c>
      <c r="Q126" s="180" t="s">
        <v>988</v>
      </c>
      <c r="R126" s="180" t="s">
        <v>987</v>
      </c>
      <c r="S126" s="180" t="s">
        <v>986</v>
      </c>
      <c r="T126" s="179"/>
      <c r="U126" s="2"/>
    </row>
    <row r="127" spans="1:21" x14ac:dyDescent="0.3">
      <c r="A127" s="2">
        <v>121</v>
      </c>
      <c r="B127" s="182" t="s">
        <v>1097</v>
      </c>
      <c r="C127" s="180">
        <v>2</v>
      </c>
      <c r="D127" s="180">
        <v>7</v>
      </c>
      <c r="E127" s="180"/>
      <c r="F127" s="180">
        <v>1</v>
      </c>
      <c r="G127" s="180"/>
      <c r="H127" s="180">
        <v>1928</v>
      </c>
      <c r="I127" s="180">
        <v>277</v>
      </c>
      <c r="J127" s="180">
        <v>241</v>
      </c>
      <c r="K127" s="180">
        <v>593</v>
      </c>
      <c r="L127" s="180">
        <v>235</v>
      </c>
      <c r="M127" s="180">
        <v>124</v>
      </c>
      <c r="N127" s="180">
        <v>26</v>
      </c>
      <c r="O127" s="180">
        <v>16</v>
      </c>
      <c r="P127" s="180" t="s">
        <v>989</v>
      </c>
      <c r="Q127" s="180" t="s">
        <v>988</v>
      </c>
      <c r="R127" s="180" t="s">
        <v>987</v>
      </c>
      <c r="S127" s="180" t="s">
        <v>986</v>
      </c>
      <c r="T127" s="179"/>
      <c r="U127" s="2"/>
    </row>
    <row r="128" spans="1:21" x14ac:dyDescent="0.3">
      <c r="A128" s="23">
        <v>122</v>
      </c>
      <c r="B128" s="182" t="s">
        <v>1096</v>
      </c>
      <c r="C128" s="180">
        <v>1</v>
      </c>
      <c r="D128" s="180">
        <v>3</v>
      </c>
      <c r="E128" s="180"/>
      <c r="F128" s="180">
        <v>1</v>
      </c>
      <c r="G128" s="180"/>
      <c r="H128" s="180">
        <v>1920</v>
      </c>
      <c r="I128" s="180">
        <v>157</v>
      </c>
      <c r="J128" s="180">
        <v>150</v>
      </c>
      <c r="K128" s="180">
        <v>96</v>
      </c>
      <c r="L128" s="180">
        <v>201</v>
      </c>
      <c r="M128" s="180">
        <v>20</v>
      </c>
      <c r="N128" s="180">
        <v>18</v>
      </c>
      <c r="O128" s="180">
        <v>14</v>
      </c>
      <c r="P128" s="180" t="s">
        <v>989</v>
      </c>
      <c r="Q128" s="180" t="s">
        <v>1014</v>
      </c>
      <c r="R128" s="180" t="s">
        <v>987</v>
      </c>
      <c r="S128" s="180" t="s">
        <v>986</v>
      </c>
      <c r="T128" s="179"/>
      <c r="U128" s="2"/>
    </row>
    <row r="129" spans="1:21" x14ac:dyDescent="0.3">
      <c r="A129" s="2">
        <v>123</v>
      </c>
      <c r="B129" s="182" t="s">
        <v>1095</v>
      </c>
      <c r="C129" s="181">
        <v>2</v>
      </c>
      <c r="D129" s="181">
        <v>7</v>
      </c>
      <c r="E129" s="181"/>
      <c r="F129" s="181">
        <v>1</v>
      </c>
      <c r="G129" s="181"/>
      <c r="H129" s="181">
        <v>1917</v>
      </c>
      <c r="I129" s="181">
        <v>335</v>
      </c>
      <c r="J129" s="181">
        <v>275</v>
      </c>
      <c r="K129" s="181">
        <v>64</v>
      </c>
      <c r="L129" s="181">
        <v>268</v>
      </c>
      <c r="M129" s="181">
        <v>52</v>
      </c>
      <c r="N129" s="181"/>
      <c r="O129" s="181">
        <v>34</v>
      </c>
      <c r="P129" s="180" t="s">
        <v>989</v>
      </c>
      <c r="Q129" s="181" t="s">
        <v>1014</v>
      </c>
      <c r="R129" s="180" t="s">
        <v>987</v>
      </c>
      <c r="S129" s="180" t="s">
        <v>986</v>
      </c>
      <c r="T129" s="179"/>
      <c r="U129" s="2"/>
    </row>
    <row r="130" spans="1:21" x14ac:dyDescent="0.3">
      <c r="A130" s="2">
        <v>124</v>
      </c>
      <c r="B130" s="182" t="s">
        <v>1094</v>
      </c>
      <c r="C130" s="180">
        <v>1</v>
      </c>
      <c r="D130" s="180">
        <v>6</v>
      </c>
      <c r="E130" s="180"/>
      <c r="F130" s="180">
        <v>1</v>
      </c>
      <c r="G130" s="180"/>
      <c r="H130" s="180">
        <v>1948</v>
      </c>
      <c r="I130" s="180">
        <v>166</v>
      </c>
      <c r="J130" s="180">
        <v>166</v>
      </c>
      <c r="K130" s="180">
        <v>103</v>
      </c>
      <c r="L130" s="180">
        <v>210</v>
      </c>
      <c r="M130" s="180">
        <v>24</v>
      </c>
      <c r="N130" s="180">
        <v>19</v>
      </c>
      <c r="O130" s="180">
        <v>26</v>
      </c>
      <c r="P130" s="180" t="s">
        <v>989</v>
      </c>
      <c r="Q130" s="180" t="s">
        <v>1082</v>
      </c>
      <c r="R130" s="180" t="s">
        <v>987</v>
      </c>
      <c r="S130" s="180" t="s">
        <v>986</v>
      </c>
      <c r="T130" s="179"/>
      <c r="U130" s="2"/>
    </row>
    <row r="131" spans="1:21" x14ac:dyDescent="0.3">
      <c r="A131" s="23">
        <v>125</v>
      </c>
      <c r="B131" s="182" t="s">
        <v>1093</v>
      </c>
      <c r="C131" s="181">
        <v>2</v>
      </c>
      <c r="D131" s="181">
        <v>7</v>
      </c>
      <c r="E131" s="181"/>
      <c r="F131" s="181"/>
      <c r="G131" s="181"/>
      <c r="H131" s="181">
        <v>1917</v>
      </c>
      <c r="I131" s="181">
        <v>214</v>
      </c>
      <c r="J131" s="181">
        <v>212</v>
      </c>
      <c r="K131" s="181">
        <v>81</v>
      </c>
      <c r="L131" s="181">
        <v>176</v>
      </c>
      <c r="M131" s="181">
        <v>23</v>
      </c>
      <c r="N131" s="181"/>
      <c r="O131" s="181">
        <v>30</v>
      </c>
      <c r="P131" s="180" t="s">
        <v>989</v>
      </c>
      <c r="Q131" s="181" t="s">
        <v>1014</v>
      </c>
      <c r="R131" s="180" t="s">
        <v>987</v>
      </c>
      <c r="S131" s="180" t="s">
        <v>986</v>
      </c>
      <c r="T131" s="179"/>
      <c r="U131" s="2"/>
    </row>
    <row r="132" spans="1:21" x14ac:dyDescent="0.3">
      <c r="A132" s="2">
        <v>126</v>
      </c>
      <c r="B132" s="182" t="s">
        <v>1092</v>
      </c>
      <c r="C132" s="180">
        <v>1</v>
      </c>
      <c r="D132" s="180">
        <v>4</v>
      </c>
      <c r="E132" s="180"/>
      <c r="F132" s="180">
        <v>1</v>
      </c>
      <c r="G132" s="180"/>
      <c r="H132" s="180">
        <v>1917</v>
      </c>
      <c r="I132" s="180">
        <v>279</v>
      </c>
      <c r="J132" s="180">
        <v>176</v>
      </c>
      <c r="K132" s="180">
        <v>139</v>
      </c>
      <c r="L132" s="180">
        <v>221</v>
      </c>
      <c r="M132" s="180">
        <v>23</v>
      </c>
      <c r="N132" s="180">
        <v>15</v>
      </c>
      <c r="O132" s="180">
        <v>18</v>
      </c>
      <c r="P132" s="180" t="s">
        <v>989</v>
      </c>
      <c r="Q132" s="180" t="s">
        <v>1082</v>
      </c>
      <c r="R132" s="180" t="s">
        <v>987</v>
      </c>
      <c r="S132" s="180" t="s">
        <v>986</v>
      </c>
      <c r="T132" s="179"/>
      <c r="U132" s="2"/>
    </row>
    <row r="133" spans="1:21" x14ac:dyDescent="0.3">
      <c r="A133" s="2">
        <v>127</v>
      </c>
      <c r="B133" s="182" t="s">
        <v>1091</v>
      </c>
      <c r="C133" s="181">
        <v>2</v>
      </c>
      <c r="D133" s="181">
        <v>8</v>
      </c>
      <c r="E133" s="181"/>
      <c r="F133" s="181">
        <v>1</v>
      </c>
      <c r="G133" s="181"/>
      <c r="H133" s="181">
        <v>1960</v>
      </c>
      <c r="I133" s="181">
        <v>369</v>
      </c>
      <c r="J133" s="181">
        <v>368</v>
      </c>
      <c r="K133" s="181">
        <v>95</v>
      </c>
      <c r="L133" s="181">
        <v>284</v>
      </c>
      <c r="M133" s="181">
        <v>52</v>
      </c>
      <c r="N133" s="181">
        <v>125</v>
      </c>
      <c r="O133" s="181">
        <v>42</v>
      </c>
      <c r="P133" s="180" t="s">
        <v>989</v>
      </c>
      <c r="Q133" s="180" t="s">
        <v>988</v>
      </c>
      <c r="R133" s="180" t="s">
        <v>987</v>
      </c>
      <c r="S133" s="180" t="s">
        <v>986</v>
      </c>
      <c r="T133" s="179"/>
      <c r="U133" s="2"/>
    </row>
    <row r="134" spans="1:21" x14ac:dyDescent="0.3">
      <c r="A134" s="23">
        <v>128</v>
      </c>
      <c r="B134" s="182" t="s">
        <v>1090</v>
      </c>
      <c r="C134" s="180">
        <v>1</v>
      </c>
      <c r="D134" s="180">
        <v>3</v>
      </c>
      <c r="E134" s="180"/>
      <c r="F134" s="180">
        <v>1</v>
      </c>
      <c r="G134" s="180"/>
      <c r="H134" s="180">
        <v>1917</v>
      </c>
      <c r="I134" s="180">
        <v>132</v>
      </c>
      <c r="J134" s="180">
        <v>102</v>
      </c>
      <c r="K134" s="180">
        <v>118</v>
      </c>
      <c r="L134" s="180">
        <v>376</v>
      </c>
      <c r="M134" s="180">
        <v>28</v>
      </c>
      <c r="N134" s="180">
        <v>16</v>
      </c>
      <c r="O134" s="180">
        <v>14</v>
      </c>
      <c r="P134" s="180" t="s">
        <v>989</v>
      </c>
      <c r="Q134" s="180" t="s">
        <v>1082</v>
      </c>
      <c r="R134" s="180" t="s">
        <v>987</v>
      </c>
      <c r="S134" s="180" t="s">
        <v>986</v>
      </c>
      <c r="T134" s="179"/>
      <c r="U134" s="2"/>
    </row>
    <row r="135" spans="1:21" x14ac:dyDescent="0.3">
      <c r="A135" s="2">
        <v>129</v>
      </c>
      <c r="B135" s="182" t="s">
        <v>1089</v>
      </c>
      <c r="C135" s="180">
        <v>1</v>
      </c>
      <c r="D135" s="180">
        <v>3</v>
      </c>
      <c r="E135" s="180"/>
      <c r="F135" s="180">
        <v>1</v>
      </c>
      <c r="G135" s="180"/>
      <c r="H135" s="180">
        <v>1917</v>
      </c>
      <c r="I135" s="180">
        <v>187</v>
      </c>
      <c r="J135" s="180">
        <v>153</v>
      </c>
      <c r="K135" s="180">
        <v>93</v>
      </c>
      <c r="L135" s="180">
        <v>203</v>
      </c>
      <c r="M135" s="180">
        <v>18</v>
      </c>
      <c r="N135" s="180">
        <v>15</v>
      </c>
      <c r="O135" s="180">
        <v>16</v>
      </c>
      <c r="P135" s="180" t="s">
        <v>989</v>
      </c>
      <c r="Q135" s="180" t="s">
        <v>1082</v>
      </c>
      <c r="R135" s="180" t="s">
        <v>987</v>
      </c>
      <c r="S135" s="180" t="s">
        <v>986</v>
      </c>
      <c r="T135" s="179"/>
      <c r="U135" s="2"/>
    </row>
    <row r="136" spans="1:21" x14ac:dyDescent="0.3">
      <c r="A136" s="2">
        <v>130</v>
      </c>
      <c r="B136" s="182" t="s">
        <v>1088</v>
      </c>
      <c r="C136" s="180">
        <v>1</v>
      </c>
      <c r="D136" s="180">
        <v>4</v>
      </c>
      <c r="E136" s="180"/>
      <c r="F136" s="180">
        <v>1</v>
      </c>
      <c r="G136" s="180"/>
      <c r="H136" s="180">
        <v>1917</v>
      </c>
      <c r="I136" s="180">
        <v>190</v>
      </c>
      <c r="J136" s="180">
        <v>152</v>
      </c>
      <c r="K136" s="180">
        <v>74</v>
      </c>
      <c r="L136" s="180">
        <v>263</v>
      </c>
      <c r="M136" s="180">
        <v>18</v>
      </c>
      <c r="N136" s="180">
        <v>26</v>
      </c>
      <c r="O136" s="180">
        <v>20</v>
      </c>
      <c r="P136" s="180" t="s">
        <v>989</v>
      </c>
      <c r="Q136" s="180" t="s">
        <v>1082</v>
      </c>
      <c r="R136" s="180" t="s">
        <v>987</v>
      </c>
      <c r="S136" s="180" t="s">
        <v>986</v>
      </c>
      <c r="T136" s="179"/>
      <c r="U136" s="2"/>
    </row>
    <row r="137" spans="1:21" x14ac:dyDescent="0.3">
      <c r="A137" s="23">
        <v>131</v>
      </c>
      <c r="B137" s="182" t="s">
        <v>1087</v>
      </c>
      <c r="C137" s="180">
        <v>1</v>
      </c>
      <c r="D137" s="180">
        <v>3</v>
      </c>
      <c r="E137" s="180"/>
      <c r="F137" s="180">
        <v>1</v>
      </c>
      <c r="G137" s="180"/>
      <c r="H137" s="180">
        <v>1917</v>
      </c>
      <c r="I137" s="180">
        <v>132</v>
      </c>
      <c r="J137" s="180">
        <v>128</v>
      </c>
      <c r="K137" s="180">
        <v>61</v>
      </c>
      <c r="L137" s="180">
        <v>203</v>
      </c>
      <c r="M137" s="180">
        <v>18</v>
      </c>
      <c r="N137" s="180">
        <v>15</v>
      </c>
      <c r="O137" s="180">
        <v>14</v>
      </c>
      <c r="P137" s="180" t="s">
        <v>989</v>
      </c>
      <c r="Q137" s="180" t="s">
        <v>1082</v>
      </c>
      <c r="R137" s="180" t="s">
        <v>987</v>
      </c>
      <c r="S137" s="180" t="s">
        <v>986</v>
      </c>
      <c r="T137" s="179"/>
      <c r="U137" s="2"/>
    </row>
    <row r="138" spans="1:21" x14ac:dyDescent="0.3">
      <c r="A138" s="2">
        <v>132</v>
      </c>
      <c r="B138" s="182" t="s">
        <v>1086</v>
      </c>
      <c r="C138" s="180">
        <v>1</v>
      </c>
      <c r="D138" s="180">
        <v>3</v>
      </c>
      <c r="E138" s="180"/>
      <c r="F138" s="180">
        <v>1</v>
      </c>
      <c r="G138" s="180"/>
      <c r="H138" s="180">
        <v>1917</v>
      </c>
      <c r="I138" s="180">
        <v>195</v>
      </c>
      <c r="J138" s="180">
        <v>190</v>
      </c>
      <c r="K138" s="180">
        <v>79</v>
      </c>
      <c r="L138" s="180">
        <v>202</v>
      </c>
      <c r="M138" s="180">
        <v>18</v>
      </c>
      <c r="N138" s="180">
        <v>15</v>
      </c>
      <c r="O138" s="180">
        <v>14</v>
      </c>
      <c r="P138" s="180" t="s">
        <v>989</v>
      </c>
      <c r="Q138" s="180" t="s">
        <v>1082</v>
      </c>
      <c r="R138" s="180" t="s">
        <v>987</v>
      </c>
      <c r="S138" s="180" t="s">
        <v>986</v>
      </c>
      <c r="T138" s="179"/>
      <c r="U138" s="2"/>
    </row>
    <row r="139" spans="1:21" x14ac:dyDescent="0.3">
      <c r="A139" s="2">
        <v>133</v>
      </c>
      <c r="B139" s="182" t="s">
        <v>1085</v>
      </c>
      <c r="C139" s="180">
        <v>1</v>
      </c>
      <c r="D139" s="180">
        <v>3</v>
      </c>
      <c r="E139" s="180"/>
      <c r="F139" s="180">
        <v>1</v>
      </c>
      <c r="G139" s="180"/>
      <c r="H139" s="180">
        <v>1917</v>
      </c>
      <c r="I139" s="180">
        <v>175</v>
      </c>
      <c r="J139" s="180">
        <v>154</v>
      </c>
      <c r="K139" s="180">
        <v>83</v>
      </c>
      <c r="L139" s="180">
        <v>210</v>
      </c>
      <c r="M139" s="180">
        <v>18</v>
      </c>
      <c r="N139" s="180">
        <v>16</v>
      </c>
      <c r="O139" s="180">
        <v>14</v>
      </c>
      <c r="P139" s="180" t="s">
        <v>989</v>
      </c>
      <c r="Q139" s="180" t="s">
        <v>1082</v>
      </c>
      <c r="R139" s="180" t="s">
        <v>987</v>
      </c>
      <c r="S139" s="180" t="s">
        <v>986</v>
      </c>
      <c r="T139" s="179"/>
      <c r="U139" s="2"/>
    </row>
    <row r="140" spans="1:21" s="177" customFormat="1" ht="39.6" x14ac:dyDescent="0.3">
      <c r="A140" s="23">
        <v>134</v>
      </c>
      <c r="B140" s="191" t="s">
        <v>1084</v>
      </c>
      <c r="C140" s="179">
        <v>1</v>
      </c>
      <c r="D140" s="179">
        <v>4</v>
      </c>
      <c r="E140" s="179"/>
      <c r="F140" s="179">
        <v>1</v>
      </c>
      <c r="G140" s="179"/>
      <c r="H140" s="179">
        <v>1917</v>
      </c>
      <c r="I140" s="179">
        <v>188</v>
      </c>
      <c r="J140" s="179">
        <v>85</v>
      </c>
      <c r="K140" s="179">
        <v>65</v>
      </c>
      <c r="L140" s="179">
        <v>124</v>
      </c>
      <c r="M140" s="179">
        <v>16</v>
      </c>
      <c r="N140" s="179">
        <v>15</v>
      </c>
      <c r="O140" s="179">
        <v>10</v>
      </c>
      <c r="P140" s="184" t="s">
        <v>989</v>
      </c>
      <c r="Q140" s="179" t="s">
        <v>1014</v>
      </c>
      <c r="R140" s="184" t="s">
        <v>987</v>
      </c>
      <c r="S140" s="184" t="s">
        <v>986</v>
      </c>
      <c r="T140" s="179" t="s">
        <v>135</v>
      </c>
      <c r="U140" s="2" t="s">
        <v>283</v>
      </c>
    </row>
    <row r="141" spans="1:21" x14ac:dyDescent="0.3">
      <c r="A141" s="2">
        <v>135</v>
      </c>
      <c r="B141" s="182" t="s">
        <v>1083</v>
      </c>
      <c r="C141" s="180">
        <v>1</v>
      </c>
      <c r="D141" s="180">
        <v>5</v>
      </c>
      <c r="E141" s="180"/>
      <c r="F141" s="180">
        <v>1</v>
      </c>
      <c r="G141" s="180"/>
      <c r="H141" s="180">
        <v>1917</v>
      </c>
      <c r="I141" s="180">
        <v>400</v>
      </c>
      <c r="J141" s="180">
        <v>374</v>
      </c>
      <c r="K141" s="180">
        <v>158</v>
      </c>
      <c r="L141" s="180">
        <v>235</v>
      </c>
      <c r="M141" s="180">
        <v>20</v>
      </c>
      <c r="N141" s="180">
        <v>17</v>
      </c>
      <c r="O141" s="180">
        <v>26</v>
      </c>
      <c r="P141" s="180" t="s">
        <v>989</v>
      </c>
      <c r="Q141" s="180" t="s">
        <v>1082</v>
      </c>
      <c r="R141" s="180" t="s">
        <v>987</v>
      </c>
      <c r="S141" s="180" t="s">
        <v>986</v>
      </c>
      <c r="T141" s="179"/>
      <c r="U141" s="2"/>
    </row>
    <row r="142" spans="1:21" x14ac:dyDescent="0.3">
      <c r="A142" s="2">
        <v>136</v>
      </c>
      <c r="B142" s="182" t="s">
        <v>1081</v>
      </c>
      <c r="C142" s="181">
        <v>1</v>
      </c>
      <c r="D142" s="181">
        <v>9</v>
      </c>
      <c r="E142" s="181"/>
      <c r="F142" s="181">
        <v>1</v>
      </c>
      <c r="G142" s="181"/>
      <c r="H142" s="181">
        <v>1948</v>
      </c>
      <c r="I142" s="181">
        <v>468</v>
      </c>
      <c r="J142" s="181">
        <v>414</v>
      </c>
      <c r="K142" s="181">
        <v>96</v>
      </c>
      <c r="L142" s="181">
        <v>478</v>
      </c>
      <c r="M142" s="181">
        <v>51</v>
      </c>
      <c r="N142" s="181">
        <v>12</v>
      </c>
      <c r="O142" s="181">
        <v>32</v>
      </c>
      <c r="P142" s="180" t="s">
        <v>989</v>
      </c>
      <c r="Q142" s="181" t="s">
        <v>988</v>
      </c>
      <c r="R142" s="180" t="s">
        <v>987</v>
      </c>
      <c r="S142" s="180" t="s">
        <v>986</v>
      </c>
      <c r="T142" s="179"/>
      <c r="U142" s="2"/>
    </row>
    <row r="143" spans="1:21" x14ac:dyDescent="0.3">
      <c r="A143" s="23">
        <v>137</v>
      </c>
      <c r="B143" s="182" t="s">
        <v>1080</v>
      </c>
      <c r="C143" s="181">
        <v>1</v>
      </c>
      <c r="D143" s="181">
        <v>7</v>
      </c>
      <c r="E143" s="181"/>
      <c r="F143" s="181">
        <v>1</v>
      </c>
      <c r="G143" s="181"/>
      <c r="H143" s="181">
        <v>1917</v>
      </c>
      <c r="I143" s="181">
        <v>385</v>
      </c>
      <c r="J143" s="181">
        <v>382</v>
      </c>
      <c r="K143" s="181">
        <v>138</v>
      </c>
      <c r="L143" s="181">
        <v>422</v>
      </c>
      <c r="M143" s="181">
        <v>70</v>
      </c>
      <c r="N143" s="181"/>
      <c r="O143" s="181">
        <v>28</v>
      </c>
      <c r="P143" s="180" t="s">
        <v>989</v>
      </c>
      <c r="Q143" s="180" t="s">
        <v>1014</v>
      </c>
      <c r="R143" s="180" t="s">
        <v>987</v>
      </c>
      <c r="S143" s="180" t="s">
        <v>986</v>
      </c>
      <c r="T143" s="179"/>
      <c r="U143" s="2"/>
    </row>
    <row r="144" spans="1:21" x14ac:dyDescent="0.3">
      <c r="A144" s="2">
        <v>138</v>
      </c>
      <c r="B144" s="182" t="s">
        <v>1079</v>
      </c>
      <c r="C144" s="181">
        <v>1</v>
      </c>
      <c r="D144" s="181">
        <v>7</v>
      </c>
      <c r="E144" s="181"/>
      <c r="F144" s="181">
        <v>1</v>
      </c>
      <c r="G144" s="181"/>
      <c r="H144" s="181">
        <v>1961</v>
      </c>
      <c r="I144" s="181">
        <v>290</v>
      </c>
      <c r="J144" s="181">
        <v>280</v>
      </c>
      <c r="K144" s="181">
        <v>67</v>
      </c>
      <c r="L144" s="181">
        <v>343</v>
      </c>
      <c r="M144" s="181">
        <v>42</v>
      </c>
      <c r="N144" s="181">
        <v>38</v>
      </c>
      <c r="O144" s="181">
        <v>26</v>
      </c>
      <c r="P144" s="180" t="s">
        <v>989</v>
      </c>
      <c r="Q144" s="181" t="s">
        <v>988</v>
      </c>
      <c r="R144" s="180" t="s">
        <v>987</v>
      </c>
      <c r="S144" s="180" t="s">
        <v>986</v>
      </c>
      <c r="T144" s="179"/>
      <c r="U144" s="2"/>
    </row>
    <row r="145" spans="1:21" x14ac:dyDescent="0.3">
      <c r="A145" s="2">
        <v>139</v>
      </c>
      <c r="B145" s="182" t="s">
        <v>1078</v>
      </c>
      <c r="C145" s="181">
        <v>1</v>
      </c>
      <c r="D145" s="181">
        <v>4</v>
      </c>
      <c r="E145" s="181"/>
      <c r="F145" s="181">
        <v>1</v>
      </c>
      <c r="G145" s="181"/>
      <c r="H145" s="181">
        <v>1917</v>
      </c>
      <c r="I145" s="181">
        <v>191</v>
      </c>
      <c r="J145" s="181">
        <v>173</v>
      </c>
      <c r="K145" s="181">
        <v>91</v>
      </c>
      <c r="L145" s="181">
        <v>220</v>
      </c>
      <c r="M145" s="181">
        <v>38</v>
      </c>
      <c r="N145" s="181"/>
      <c r="O145" s="181">
        <v>14</v>
      </c>
      <c r="P145" s="180" t="s">
        <v>989</v>
      </c>
      <c r="Q145" s="181" t="s">
        <v>1014</v>
      </c>
      <c r="R145" s="180" t="s">
        <v>987</v>
      </c>
      <c r="S145" s="180" t="s">
        <v>986</v>
      </c>
      <c r="T145" s="179"/>
      <c r="U145" s="2"/>
    </row>
    <row r="146" spans="1:21" x14ac:dyDescent="0.3">
      <c r="A146" s="23">
        <v>140</v>
      </c>
      <c r="B146" s="182" t="s">
        <v>1077</v>
      </c>
      <c r="C146" s="181">
        <v>2</v>
      </c>
      <c r="D146" s="181">
        <v>6</v>
      </c>
      <c r="E146" s="181"/>
      <c r="F146" s="181">
        <v>1</v>
      </c>
      <c r="G146" s="181"/>
      <c r="H146" s="181">
        <v>1917</v>
      </c>
      <c r="I146" s="181">
        <v>385</v>
      </c>
      <c r="J146" s="181">
        <v>295</v>
      </c>
      <c r="K146" s="181">
        <v>75</v>
      </c>
      <c r="L146" s="181">
        <v>296</v>
      </c>
      <c r="M146" s="181">
        <v>32</v>
      </c>
      <c r="N146" s="181"/>
      <c r="O146" s="181">
        <v>38</v>
      </c>
      <c r="P146" s="180" t="s">
        <v>989</v>
      </c>
      <c r="Q146" s="181" t="s">
        <v>1076</v>
      </c>
      <c r="R146" s="180" t="s">
        <v>987</v>
      </c>
      <c r="S146" s="180" t="s">
        <v>986</v>
      </c>
      <c r="T146" s="179"/>
      <c r="U146" s="2"/>
    </row>
    <row r="147" spans="1:21" x14ac:dyDescent="0.3">
      <c r="A147" s="2">
        <v>141</v>
      </c>
      <c r="B147" s="182" t="s">
        <v>1075</v>
      </c>
      <c r="C147" s="181">
        <v>5</v>
      </c>
      <c r="D147" s="181">
        <v>68</v>
      </c>
      <c r="E147" s="181"/>
      <c r="F147" s="181">
        <v>4</v>
      </c>
      <c r="G147" s="181"/>
      <c r="H147" s="181">
        <v>1969</v>
      </c>
      <c r="I147" s="181">
        <v>3504</v>
      </c>
      <c r="J147" s="181">
        <v>2801</v>
      </c>
      <c r="K147" s="181">
        <v>1309</v>
      </c>
      <c r="L147" s="181">
        <v>720</v>
      </c>
      <c r="M147" s="181"/>
      <c r="N147" s="181">
        <v>410</v>
      </c>
      <c r="O147" s="181">
        <v>283</v>
      </c>
      <c r="P147" s="180" t="s">
        <v>989</v>
      </c>
      <c r="Q147" s="180" t="s">
        <v>988</v>
      </c>
      <c r="R147" s="180" t="s">
        <v>998</v>
      </c>
      <c r="S147" s="180" t="s">
        <v>986</v>
      </c>
      <c r="T147" s="179"/>
      <c r="U147" s="2"/>
    </row>
    <row r="148" spans="1:21" x14ac:dyDescent="0.3">
      <c r="A148" s="2">
        <v>142</v>
      </c>
      <c r="B148" s="182" t="s">
        <v>1074</v>
      </c>
      <c r="C148" s="181">
        <v>1</v>
      </c>
      <c r="D148" s="181">
        <v>4</v>
      </c>
      <c r="E148" s="181"/>
      <c r="F148" s="181">
        <v>1</v>
      </c>
      <c r="G148" s="181"/>
      <c r="H148" s="181">
        <v>1917</v>
      </c>
      <c r="I148" s="181">
        <v>195</v>
      </c>
      <c r="J148" s="181">
        <v>160</v>
      </c>
      <c r="K148" s="181">
        <v>84</v>
      </c>
      <c r="L148" s="181">
        <v>220</v>
      </c>
      <c r="M148" s="181">
        <v>36</v>
      </c>
      <c r="N148" s="181"/>
      <c r="O148" s="181">
        <v>18</v>
      </c>
      <c r="P148" s="180" t="s">
        <v>989</v>
      </c>
      <c r="Q148" s="181" t="s">
        <v>1014</v>
      </c>
      <c r="R148" s="180" t="s">
        <v>987</v>
      </c>
      <c r="S148" s="180" t="s">
        <v>986</v>
      </c>
      <c r="T148" s="179"/>
      <c r="U148" s="2"/>
    </row>
    <row r="149" spans="1:21" x14ac:dyDescent="0.3">
      <c r="A149" s="23">
        <v>143</v>
      </c>
      <c r="B149" s="182" t="s">
        <v>1073</v>
      </c>
      <c r="C149" s="181">
        <v>1</v>
      </c>
      <c r="D149" s="181">
        <v>4</v>
      </c>
      <c r="E149" s="181"/>
      <c r="F149" s="181">
        <v>1</v>
      </c>
      <c r="G149" s="181"/>
      <c r="H149" s="181">
        <v>1917</v>
      </c>
      <c r="I149" s="181">
        <v>136</v>
      </c>
      <c r="J149" s="181">
        <v>127</v>
      </c>
      <c r="K149" s="181">
        <v>94</v>
      </c>
      <c r="L149" s="181">
        <v>154</v>
      </c>
      <c r="M149" s="181">
        <v>26</v>
      </c>
      <c r="N149" s="181"/>
      <c r="O149" s="181">
        <v>20</v>
      </c>
      <c r="P149" s="180" t="s">
        <v>989</v>
      </c>
      <c r="Q149" s="181" t="s">
        <v>1014</v>
      </c>
      <c r="R149" s="180" t="s">
        <v>987</v>
      </c>
      <c r="S149" s="180" t="s">
        <v>986</v>
      </c>
      <c r="T149" s="179"/>
      <c r="U149" s="2"/>
    </row>
    <row r="150" spans="1:21" x14ac:dyDescent="0.3">
      <c r="A150" s="2">
        <v>144</v>
      </c>
      <c r="B150" s="182" t="s">
        <v>1072</v>
      </c>
      <c r="C150" s="181">
        <v>1</v>
      </c>
      <c r="D150" s="181">
        <v>3</v>
      </c>
      <c r="E150" s="181"/>
      <c r="F150" s="181">
        <v>1</v>
      </c>
      <c r="G150" s="181"/>
      <c r="H150" s="181">
        <v>1917</v>
      </c>
      <c r="I150" s="181">
        <v>111</v>
      </c>
      <c r="J150" s="181">
        <v>109</v>
      </c>
      <c r="K150" s="181">
        <v>73</v>
      </c>
      <c r="L150" s="181">
        <v>128</v>
      </c>
      <c r="M150" s="181">
        <v>22</v>
      </c>
      <c r="N150" s="181"/>
      <c r="O150" s="181">
        <v>14</v>
      </c>
      <c r="P150" s="180" t="s">
        <v>989</v>
      </c>
      <c r="Q150" s="181" t="s">
        <v>1014</v>
      </c>
      <c r="R150" s="180" t="s">
        <v>987</v>
      </c>
      <c r="S150" s="180" t="s">
        <v>986</v>
      </c>
      <c r="T150" s="179"/>
      <c r="U150" s="2"/>
    </row>
    <row r="151" spans="1:21" x14ac:dyDescent="0.3">
      <c r="A151" s="2">
        <v>145</v>
      </c>
      <c r="B151" s="182" t="s">
        <v>1071</v>
      </c>
      <c r="C151" s="181">
        <v>2</v>
      </c>
      <c r="D151" s="181">
        <v>8</v>
      </c>
      <c r="E151" s="181"/>
      <c r="F151" s="181">
        <v>1</v>
      </c>
      <c r="G151" s="181"/>
      <c r="H151" s="181">
        <v>1960</v>
      </c>
      <c r="I151" s="181">
        <v>504</v>
      </c>
      <c r="J151" s="181">
        <v>443</v>
      </c>
      <c r="K151" s="181">
        <v>193</v>
      </c>
      <c r="L151" s="181">
        <v>263</v>
      </c>
      <c r="M151" s="181">
        <v>42</v>
      </c>
      <c r="N151" s="181">
        <v>84</v>
      </c>
      <c r="O151" s="181">
        <v>16</v>
      </c>
      <c r="P151" s="180" t="s">
        <v>989</v>
      </c>
      <c r="Q151" s="181" t="s">
        <v>988</v>
      </c>
      <c r="R151" s="180" t="s">
        <v>987</v>
      </c>
      <c r="S151" s="180" t="s">
        <v>986</v>
      </c>
      <c r="T151" s="179"/>
      <c r="U151" s="184"/>
    </row>
    <row r="152" spans="1:21" x14ac:dyDescent="0.3">
      <c r="A152" s="23">
        <v>146</v>
      </c>
      <c r="B152" s="182" t="s">
        <v>1070</v>
      </c>
      <c r="C152" s="181">
        <v>2</v>
      </c>
      <c r="D152" s="181">
        <v>8</v>
      </c>
      <c r="E152" s="181"/>
      <c r="F152" s="181">
        <v>1</v>
      </c>
      <c r="G152" s="181"/>
      <c r="H152" s="181">
        <v>1960</v>
      </c>
      <c r="I152" s="181">
        <v>304</v>
      </c>
      <c r="J152" s="181">
        <v>281</v>
      </c>
      <c r="K152" s="181">
        <v>136</v>
      </c>
      <c r="L152" s="181">
        <v>240</v>
      </c>
      <c r="M152" s="181">
        <v>40</v>
      </c>
      <c r="N152" s="181">
        <v>62</v>
      </c>
      <c r="O152" s="181">
        <v>16</v>
      </c>
      <c r="P152" s="180" t="s">
        <v>989</v>
      </c>
      <c r="Q152" s="181" t="s">
        <v>988</v>
      </c>
      <c r="R152" s="180" t="s">
        <v>987</v>
      </c>
      <c r="S152" s="180" t="s">
        <v>986</v>
      </c>
      <c r="T152" s="179"/>
      <c r="U152" s="184"/>
    </row>
    <row r="153" spans="1:21" x14ac:dyDescent="0.3">
      <c r="A153" s="2">
        <v>147</v>
      </c>
      <c r="B153" s="182" t="s">
        <v>1069</v>
      </c>
      <c r="C153" s="181">
        <v>5</v>
      </c>
      <c r="D153" s="181">
        <v>59</v>
      </c>
      <c r="E153" s="181">
        <v>1</v>
      </c>
      <c r="F153" s="181">
        <v>3</v>
      </c>
      <c r="G153" s="181"/>
      <c r="H153" s="181">
        <v>1964</v>
      </c>
      <c r="I153" s="181">
        <v>3184</v>
      </c>
      <c r="J153" s="181">
        <v>2506</v>
      </c>
      <c r="K153" s="181">
        <v>1381</v>
      </c>
      <c r="L153" s="181">
        <v>722</v>
      </c>
      <c r="M153" s="181"/>
      <c r="N153" s="181">
        <v>980</v>
      </c>
      <c r="O153" s="181">
        <v>386</v>
      </c>
      <c r="P153" s="180" t="s">
        <v>989</v>
      </c>
      <c r="Q153" s="181" t="s">
        <v>988</v>
      </c>
      <c r="R153" s="181" t="s">
        <v>1004</v>
      </c>
      <c r="S153" s="180" t="s">
        <v>986</v>
      </c>
      <c r="T153" s="179" t="s">
        <v>135</v>
      </c>
      <c r="U153" s="2" t="s">
        <v>482</v>
      </c>
    </row>
    <row r="154" spans="1:21" ht="39.6" x14ac:dyDescent="0.3">
      <c r="A154" s="2">
        <v>148</v>
      </c>
      <c r="B154" s="182" t="s">
        <v>1068</v>
      </c>
      <c r="C154" s="181">
        <v>5</v>
      </c>
      <c r="D154" s="181">
        <v>60</v>
      </c>
      <c r="E154" s="181"/>
      <c r="F154" s="181">
        <v>3</v>
      </c>
      <c r="G154" s="181"/>
      <c r="H154" s="181">
        <v>1967</v>
      </c>
      <c r="I154" s="181">
        <v>2987</v>
      </c>
      <c r="J154" s="181">
        <v>2530</v>
      </c>
      <c r="K154" s="181">
        <v>1967</v>
      </c>
      <c r="L154" s="181">
        <v>712</v>
      </c>
      <c r="M154" s="181"/>
      <c r="N154" s="181">
        <v>820</v>
      </c>
      <c r="O154" s="181">
        <v>383</v>
      </c>
      <c r="P154" s="180" t="s">
        <v>989</v>
      </c>
      <c r="Q154" s="181" t="s">
        <v>988</v>
      </c>
      <c r="R154" s="181" t="s">
        <v>1004</v>
      </c>
      <c r="S154" s="180" t="s">
        <v>986</v>
      </c>
      <c r="T154" s="179" t="s">
        <v>135</v>
      </c>
      <c r="U154" s="2" t="s">
        <v>1067</v>
      </c>
    </row>
    <row r="155" spans="1:21" x14ac:dyDescent="0.3">
      <c r="A155" s="23">
        <v>149</v>
      </c>
      <c r="B155" s="182" t="s">
        <v>1066</v>
      </c>
      <c r="C155" s="181">
        <v>9</v>
      </c>
      <c r="D155" s="181">
        <v>142</v>
      </c>
      <c r="E155" s="181"/>
      <c r="F155" s="181">
        <v>4</v>
      </c>
      <c r="G155" s="181">
        <v>4</v>
      </c>
      <c r="H155" s="181">
        <v>1987</v>
      </c>
      <c r="I155" s="181">
        <v>9908</v>
      </c>
      <c r="J155" s="181">
        <v>8269</v>
      </c>
      <c r="K155" s="181">
        <v>1921</v>
      </c>
      <c r="L155" s="181">
        <v>960</v>
      </c>
      <c r="M155" s="181"/>
      <c r="N155" s="181">
        <v>1630</v>
      </c>
      <c r="O155" s="181">
        <v>751</v>
      </c>
      <c r="P155" s="180" t="s">
        <v>989</v>
      </c>
      <c r="Q155" s="181" t="s">
        <v>988</v>
      </c>
      <c r="R155" s="181" t="s">
        <v>1004</v>
      </c>
      <c r="S155" s="180" t="s">
        <v>986</v>
      </c>
      <c r="T155" s="179"/>
      <c r="U155" s="2"/>
    </row>
    <row r="156" spans="1:21" x14ac:dyDescent="0.3">
      <c r="A156" s="2">
        <v>150</v>
      </c>
      <c r="B156" s="182" t="s">
        <v>1065</v>
      </c>
      <c r="C156" s="181">
        <v>3</v>
      </c>
      <c r="D156" s="181">
        <v>18</v>
      </c>
      <c r="E156" s="181">
        <v>2</v>
      </c>
      <c r="F156" s="181">
        <v>2</v>
      </c>
      <c r="G156" s="181"/>
      <c r="H156" s="181">
        <v>1960</v>
      </c>
      <c r="I156" s="181">
        <v>1074</v>
      </c>
      <c r="J156" s="181">
        <v>994</v>
      </c>
      <c r="K156" s="181">
        <v>658</v>
      </c>
      <c r="L156" s="181">
        <v>678</v>
      </c>
      <c r="M156" s="181">
        <v>72</v>
      </c>
      <c r="N156" s="181">
        <v>176</v>
      </c>
      <c r="O156" s="181">
        <v>64</v>
      </c>
      <c r="P156" s="180" t="s">
        <v>989</v>
      </c>
      <c r="Q156" s="180" t="s">
        <v>988</v>
      </c>
      <c r="R156" s="180" t="s">
        <v>987</v>
      </c>
      <c r="S156" s="180" t="s">
        <v>986</v>
      </c>
      <c r="T156" s="179"/>
      <c r="U156" s="2"/>
    </row>
    <row r="157" spans="1:21" x14ac:dyDescent="0.3">
      <c r="A157" s="2">
        <v>151</v>
      </c>
      <c r="B157" s="182" t="s">
        <v>1064</v>
      </c>
      <c r="C157" s="181">
        <v>5</v>
      </c>
      <c r="D157" s="181">
        <v>70</v>
      </c>
      <c r="E157" s="181">
        <v>2</v>
      </c>
      <c r="F157" s="181">
        <v>4</v>
      </c>
      <c r="G157" s="181"/>
      <c r="H157" s="181">
        <v>1967</v>
      </c>
      <c r="I157" s="181">
        <v>4088</v>
      </c>
      <c r="J157" s="181">
        <v>3196</v>
      </c>
      <c r="K157" s="181">
        <v>1139</v>
      </c>
      <c r="L157" s="181">
        <v>874</v>
      </c>
      <c r="M157" s="181"/>
      <c r="N157" s="181">
        <v>342</v>
      </c>
      <c r="O157" s="181">
        <v>420</v>
      </c>
      <c r="P157" s="180" t="s">
        <v>989</v>
      </c>
      <c r="Q157" s="180" t="s">
        <v>988</v>
      </c>
      <c r="R157" s="180" t="s">
        <v>1004</v>
      </c>
      <c r="S157" s="180" t="s">
        <v>986</v>
      </c>
      <c r="T157" s="179"/>
      <c r="U157" s="2"/>
    </row>
    <row r="158" spans="1:21" x14ac:dyDescent="0.3">
      <c r="A158" s="23">
        <v>152</v>
      </c>
      <c r="B158" s="182" t="s">
        <v>1063</v>
      </c>
      <c r="C158" s="181">
        <v>3</v>
      </c>
      <c r="D158" s="181">
        <v>18</v>
      </c>
      <c r="E158" s="181">
        <v>3</v>
      </c>
      <c r="F158" s="181">
        <v>2</v>
      </c>
      <c r="G158" s="181"/>
      <c r="H158" s="181">
        <v>1959</v>
      </c>
      <c r="I158" s="181">
        <v>1411</v>
      </c>
      <c r="J158" s="181">
        <v>1003</v>
      </c>
      <c r="K158" s="181">
        <v>743</v>
      </c>
      <c r="L158" s="181">
        <v>720</v>
      </c>
      <c r="M158" s="181">
        <v>68</v>
      </c>
      <c r="N158" s="181">
        <v>188</v>
      </c>
      <c r="O158" s="181">
        <v>72</v>
      </c>
      <c r="P158" s="180" t="s">
        <v>989</v>
      </c>
      <c r="Q158" s="180" t="s">
        <v>988</v>
      </c>
      <c r="R158" s="180" t="s">
        <v>987</v>
      </c>
      <c r="S158" s="180" t="s">
        <v>986</v>
      </c>
      <c r="T158" s="179"/>
      <c r="U158" s="2"/>
    </row>
    <row r="159" spans="1:21" x14ac:dyDescent="0.3">
      <c r="A159" s="2">
        <v>153</v>
      </c>
      <c r="B159" s="182" t="s">
        <v>1062</v>
      </c>
      <c r="C159" s="181">
        <v>5</v>
      </c>
      <c r="D159" s="181">
        <v>118</v>
      </c>
      <c r="E159" s="181">
        <v>1</v>
      </c>
      <c r="F159" s="181">
        <v>2</v>
      </c>
      <c r="G159" s="181"/>
      <c r="H159" s="181">
        <v>1975</v>
      </c>
      <c r="I159" s="181">
        <v>3514</v>
      </c>
      <c r="J159" s="181">
        <v>3194</v>
      </c>
      <c r="K159" s="181">
        <v>1097</v>
      </c>
      <c r="L159" s="181">
        <v>890</v>
      </c>
      <c r="M159" s="181"/>
      <c r="N159" s="181">
        <v>614</v>
      </c>
      <c r="O159" s="181">
        <v>583</v>
      </c>
      <c r="P159" s="180" t="s">
        <v>989</v>
      </c>
      <c r="Q159" s="180" t="s">
        <v>988</v>
      </c>
      <c r="R159" s="180" t="s">
        <v>1004</v>
      </c>
      <c r="S159" s="180" t="s">
        <v>986</v>
      </c>
      <c r="T159" s="179"/>
      <c r="U159" s="2"/>
    </row>
    <row r="160" spans="1:21" x14ac:dyDescent="0.3">
      <c r="A160" s="2">
        <v>154</v>
      </c>
      <c r="B160" s="182" t="s">
        <v>1061</v>
      </c>
      <c r="C160" s="181">
        <v>5</v>
      </c>
      <c r="D160" s="181">
        <v>60</v>
      </c>
      <c r="E160" s="181"/>
      <c r="F160" s="181">
        <v>2</v>
      </c>
      <c r="G160" s="181"/>
      <c r="H160" s="181">
        <v>1974</v>
      </c>
      <c r="I160" s="181">
        <v>4738</v>
      </c>
      <c r="J160" s="181">
        <v>2980</v>
      </c>
      <c r="K160" s="181">
        <v>1967</v>
      </c>
      <c r="L160" s="181">
        <v>900</v>
      </c>
      <c r="M160" s="181"/>
      <c r="N160" s="181">
        <v>286</v>
      </c>
      <c r="O160" s="181">
        <v>135</v>
      </c>
      <c r="P160" s="180" t="s">
        <v>989</v>
      </c>
      <c r="Q160" s="180" t="s">
        <v>988</v>
      </c>
      <c r="R160" s="180" t="s">
        <v>1004</v>
      </c>
      <c r="S160" s="180" t="s">
        <v>986</v>
      </c>
      <c r="T160" s="179"/>
      <c r="U160" s="2"/>
    </row>
    <row r="161" spans="1:21" x14ac:dyDescent="0.3">
      <c r="A161" s="23">
        <v>155</v>
      </c>
      <c r="B161" s="182" t="s">
        <v>1060</v>
      </c>
      <c r="C161" s="181">
        <v>9</v>
      </c>
      <c r="D161" s="181">
        <v>106</v>
      </c>
      <c r="E161" s="181"/>
      <c r="F161" s="181">
        <v>2</v>
      </c>
      <c r="G161" s="181">
        <v>2</v>
      </c>
      <c r="H161" s="181">
        <v>1985</v>
      </c>
      <c r="I161" s="181">
        <v>5343</v>
      </c>
      <c r="J161" s="181">
        <v>3996</v>
      </c>
      <c r="K161" s="181">
        <v>641</v>
      </c>
      <c r="L161" s="181">
        <v>640</v>
      </c>
      <c r="M161" s="181"/>
      <c r="N161" s="181">
        <v>420</v>
      </c>
      <c r="O161" s="181">
        <v>406</v>
      </c>
      <c r="P161" s="180" t="s">
        <v>989</v>
      </c>
      <c r="Q161" s="180" t="s">
        <v>988</v>
      </c>
      <c r="R161" s="180" t="s">
        <v>1004</v>
      </c>
      <c r="S161" s="180" t="s">
        <v>986</v>
      </c>
      <c r="T161" s="179"/>
      <c r="U161" s="2"/>
    </row>
    <row r="162" spans="1:21" x14ac:dyDescent="0.3">
      <c r="A162" s="2">
        <v>156</v>
      </c>
      <c r="B162" s="182" t="s">
        <v>1059</v>
      </c>
      <c r="C162" s="181">
        <v>4</v>
      </c>
      <c r="D162" s="181">
        <v>32</v>
      </c>
      <c r="E162" s="181">
        <v>1</v>
      </c>
      <c r="F162" s="181">
        <v>2</v>
      </c>
      <c r="G162" s="181"/>
      <c r="H162" s="181">
        <v>1964</v>
      </c>
      <c r="I162" s="181">
        <v>1961</v>
      </c>
      <c r="J162" s="181">
        <v>1485</v>
      </c>
      <c r="K162" s="181">
        <v>581</v>
      </c>
      <c r="L162" s="181">
        <v>384</v>
      </c>
      <c r="M162" s="181">
        <v>42</v>
      </c>
      <c r="N162" s="181">
        <v>367</v>
      </c>
      <c r="O162" s="181">
        <v>82</v>
      </c>
      <c r="P162" s="180" t="s">
        <v>989</v>
      </c>
      <c r="Q162" s="180" t="s">
        <v>988</v>
      </c>
      <c r="R162" s="180" t="s">
        <v>987</v>
      </c>
      <c r="S162" s="180" t="s">
        <v>986</v>
      </c>
      <c r="T162" s="179"/>
      <c r="U162" s="2"/>
    </row>
    <row r="163" spans="1:21" x14ac:dyDescent="0.3">
      <c r="A163" s="2">
        <v>157</v>
      </c>
      <c r="B163" s="182" t="s">
        <v>1058</v>
      </c>
      <c r="C163" s="180">
        <v>1</v>
      </c>
      <c r="D163" s="180">
        <v>7</v>
      </c>
      <c r="E163" s="180"/>
      <c r="F163" s="180">
        <v>1</v>
      </c>
      <c r="G163" s="180"/>
      <c r="H163" s="180">
        <v>1917</v>
      </c>
      <c r="I163" s="180">
        <v>291</v>
      </c>
      <c r="J163" s="180">
        <v>196</v>
      </c>
      <c r="K163" s="180">
        <v>308</v>
      </c>
      <c r="L163" s="180">
        <v>323</v>
      </c>
      <c r="M163" s="180">
        <v>32</v>
      </c>
      <c r="N163" s="180"/>
      <c r="O163" s="180">
        <v>24</v>
      </c>
      <c r="P163" s="180" t="s">
        <v>989</v>
      </c>
      <c r="Q163" s="180" t="s">
        <v>986</v>
      </c>
      <c r="R163" s="180" t="s">
        <v>1043</v>
      </c>
      <c r="S163" s="180" t="s">
        <v>986</v>
      </c>
      <c r="T163" s="179"/>
      <c r="U163" s="2"/>
    </row>
    <row r="164" spans="1:21" x14ac:dyDescent="0.3">
      <c r="A164" s="23">
        <v>158</v>
      </c>
      <c r="B164" s="182" t="s">
        <v>1057</v>
      </c>
      <c r="C164" s="180">
        <v>1</v>
      </c>
      <c r="D164" s="180">
        <v>8</v>
      </c>
      <c r="E164" s="180"/>
      <c r="F164" s="180">
        <v>1</v>
      </c>
      <c r="G164" s="180"/>
      <c r="H164" s="180">
        <v>1918</v>
      </c>
      <c r="I164" s="180">
        <v>266</v>
      </c>
      <c r="J164" s="180">
        <v>241</v>
      </c>
      <c r="K164" s="180">
        <v>436</v>
      </c>
      <c r="L164" s="180">
        <v>298</v>
      </c>
      <c r="M164" s="180">
        <v>36</v>
      </c>
      <c r="N164" s="180"/>
      <c r="O164" s="180">
        <v>12</v>
      </c>
      <c r="P164" s="180" t="s">
        <v>989</v>
      </c>
      <c r="Q164" s="181" t="s">
        <v>1014</v>
      </c>
      <c r="R164" s="180" t="s">
        <v>1043</v>
      </c>
      <c r="S164" s="180" t="s">
        <v>986</v>
      </c>
      <c r="T164" s="179"/>
      <c r="U164" s="2"/>
    </row>
    <row r="165" spans="1:21" x14ac:dyDescent="0.3">
      <c r="A165" s="2">
        <v>159</v>
      </c>
      <c r="B165" s="182" t="s">
        <v>1056</v>
      </c>
      <c r="C165" s="180">
        <v>1</v>
      </c>
      <c r="D165" s="180">
        <v>3</v>
      </c>
      <c r="E165" s="180"/>
      <c r="F165" s="180">
        <v>1</v>
      </c>
      <c r="G165" s="180"/>
      <c r="H165" s="180">
        <v>1918</v>
      </c>
      <c r="I165" s="180">
        <v>195</v>
      </c>
      <c r="J165" s="180">
        <v>129</v>
      </c>
      <c r="K165" s="180">
        <v>391</v>
      </c>
      <c r="L165" s="180">
        <v>261</v>
      </c>
      <c r="M165" s="180">
        <v>32</v>
      </c>
      <c r="N165" s="180"/>
      <c r="O165" s="180">
        <v>12</v>
      </c>
      <c r="P165" s="180" t="s">
        <v>989</v>
      </c>
      <c r="Q165" s="181" t="s">
        <v>1014</v>
      </c>
      <c r="R165" s="180" t="s">
        <v>1043</v>
      </c>
      <c r="S165" s="180" t="s">
        <v>986</v>
      </c>
      <c r="T165" s="179"/>
      <c r="U165" s="2"/>
    </row>
    <row r="166" spans="1:21" ht="39.6" x14ac:dyDescent="0.3">
      <c r="A166" s="2">
        <v>160</v>
      </c>
      <c r="B166" s="182" t="s">
        <v>1055</v>
      </c>
      <c r="C166" s="180">
        <v>3</v>
      </c>
      <c r="D166" s="180">
        <v>21</v>
      </c>
      <c r="E166" s="180"/>
      <c r="F166" s="180">
        <v>3</v>
      </c>
      <c r="G166" s="180"/>
      <c r="H166" s="180">
        <v>1917</v>
      </c>
      <c r="I166" s="180">
        <v>1183</v>
      </c>
      <c r="J166" s="180">
        <v>1046</v>
      </c>
      <c r="K166" s="180">
        <v>1693</v>
      </c>
      <c r="L166" s="180">
        <v>413</v>
      </c>
      <c r="M166" s="180">
        <v>102</v>
      </c>
      <c r="N166" s="180">
        <v>45</v>
      </c>
      <c r="O166" s="180">
        <v>48</v>
      </c>
      <c r="P166" s="180" t="s">
        <v>989</v>
      </c>
      <c r="Q166" s="181" t="s">
        <v>1014</v>
      </c>
      <c r="R166" s="180" t="s">
        <v>1043</v>
      </c>
      <c r="S166" s="180" t="s">
        <v>986</v>
      </c>
      <c r="T166" s="179" t="s">
        <v>135</v>
      </c>
      <c r="U166" s="2" t="s">
        <v>1054</v>
      </c>
    </row>
    <row r="167" spans="1:21" x14ac:dyDescent="0.3">
      <c r="A167" s="23">
        <v>161</v>
      </c>
      <c r="B167" s="182" t="s">
        <v>1053</v>
      </c>
      <c r="C167" s="180">
        <v>2</v>
      </c>
      <c r="D167" s="180">
        <v>10</v>
      </c>
      <c r="E167" s="180"/>
      <c r="F167" s="180">
        <v>2</v>
      </c>
      <c r="G167" s="180"/>
      <c r="H167" s="180">
        <v>1917</v>
      </c>
      <c r="I167" s="180">
        <v>614</v>
      </c>
      <c r="J167" s="180">
        <v>398</v>
      </c>
      <c r="K167" s="180">
        <v>841</v>
      </c>
      <c r="L167" s="180">
        <v>164</v>
      </c>
      <c r="M167" s="180">
        <v>32</v>
      </c>
      <c r="N167" s="180"/>
      <c r="O167" s="180">
        <v>24</v>
      </c>
      <c r="P167" s="180" t="s">
        <v>989</v>
      </c>
      <c r="Q167" s="181" t="s">
        <v>1014</v>
      </c>
      <c r="R167" s="180" t="s">
        <v>1043</v>
      </c>
      <c r="S167" s="180" t="s">
        <v>986</v>
      </c>
      <c r="T167" s="179"/>
      <c r="U167" s="2"/>
    </row>
    <row r="168" spans="1:21" x14ac:dyDescent="0.3">
      <c r="A168" s="2">
        <v>162</v>
      </c>
      <c r="B168" s="182" t="s">
        <v>1052</v>
      </c>
      <c r="C168" s="180">
        <v>1</v>
      </c>
      <c r="D168" s="180">
        <v>4</v>
      </c>
      <c r="E168" s="180"/>
      <c r="F168" s="180">
        <v>1</v>
      </c>
      <c r="G168" s="180"/>
      <c r="H168" s="180">
        <v>1917</v>
      </c>
      <c r="I168" s="180">
        <v>200</v>
      </c>
      <c r="J168" s="180">
        <v>131</v>
      </c>
      <c r="K168" s="180">
        <v>451</v>
      </c>
      <c r="L168" s="180">
        <v>198</v>
      </c>
      <c r="M168" s="180">
        <v>29</v>
      </c>
      <c r="N168" s="180"/>
      <c r="O168" s="180">
        <v>16</v>
      </c>
      <c r="P168" s="180" t="s">
        <v>989</v>
      </c>
      <c r="Q168" s="181" t="s">
        <v>1014</v>
      </c>
      <c r="R168" s="180" t="s">
        <v>1043</v>
      </c>
      <c r="S168" s="180" t="s">
        <v>986</v>
      </c>
      <c r="T168" s="179"/>
      <c r="U168" s="2"/>
    </row>
    <row r="169" spans="1:21" x14ac:dyDescent="0.3">
      <c r="A169" s="2">
        <v>163</v>
      </c>
      <c r="B169" s="182" t="s">
        <v>1051</v>
      </c>
      <c r="C169" s="180">
        <v>5</v>
      </c>
      <c r="D169" s="180">
        <v>48</v>
      </c>
      <c r="E169" s="180"/>
      <c r="F169" s="180">
        <v>3</v>
      </c>
      <c r="G169" s="180"/>
      <c r="H169" s="180">
        <v>1981</v>
      </c>
      <c r="I169" s="180">
        <v>3282</v>
      </c>
      <c r="J169" s="180">
        <v>2622</v>
      </c>
      <c r="K169" s="180">
        <v>1032</v>
      </c>
      <c r="L169" s="180">
        <v>970</v>
      </c>
      <c r="M169" s="180"/>
      <c r="N169" s="180">
        <v>388</v>
      </c>
      <c r="O169" s="180">
        <v>150</v>
      </c>
      <c r="P169" s="180" t="s">
        <v>989</v>
      </c>
      <c r="Q169" s="180" t="s">
        <v>986</v>
      </c>
      <c r="R169" s="180" t="s">
        <v>998</v>
      </c>
      <c r="S169" s="180" t="s">
        <v>986</v>
      </c>
      <c r="T169" s="179"/>
      <c r="U169" s="2"/>
    </row>
    <row r="170" spans="1:21" x14ac:dyDescent="0.3">
      <c r="A170" s="23">
        <v>164</v>
      </c>
      <c r="B170" s="182" t="s">
        <v>1050</v>
      </c>
      <c r="C170" s="180">
        <v>5</v>
      </c>
      <c r="D170" s="180">
        <v>101</v>
      </c>
      <c r="E170" s="180">
        <v>6</v>
      </c>
      <c r="F170" s="180">
        <v>6</v>
      </c>
      <c r="G170" s="180"/>
      <c r="H170" s="180">
        <v>1967</v>
      </c>
      <c r="I170" s="180">
        <v>5047</v>
      </c>
      <c r="J170" s="180">
        <v>4557</v>
      </c>
      <c r="K170" s="180">
        <v>703</v>
      </c>
      <c r="L170" s="180">
        <v>1308</v>
      </c>
      <c r="M170" s="180"/>
      <c r="N170" s="180">
        <v>523</v>
      </c>
      <c r="O170" s="180">
        <v>390</v>
      </c>
      <c r="P170" s="180" t="s">
        <v>989</v>
      </c>
      <c r="Q170" s="180" t="s">
        <v>986</v>
      </c>
      <c r="R170" s="180" t="s">
        <v>998</v>
      </c>
      <c r="S170" s="180" t="s">
        <v>986</v>
      </c>
      <c r="T170" s="179"/>
      <c r="U170" s="2"/>
    </row>
    <row r="171" spans="1:21" x14ac:dyDescent="0.3">
      <c r="A171" s="2">
        <v>165</v>
      </c>
      <c r="B171" s="182" t="s">
        <v>1049</v>
      </c>
      <c r="C171" s="180">
        <v>5</v>
      </c>
      <c r="D171" s="180">
        <v>80</v>
      </c>
      <c r="E171" s="180">
        <v>4</v>
      </c>
      <c r="F171" s="180">
        <v>4</v>
      </c>
      <c r="G171" s="180"/>
      <c r="H171" s="180">
        <v>1959</v>
      </c>
      <c r="I171" s="180">
        <v>4115</v>
      </c>
      <c r="J171" s="180">
        <v>3191</v>
      </c>
      <c r="K171" s="180">
        <v>932</v>
      </c>
      <c r="L171" s="180">
        <v>930</v>
      </c>
      <c r="M171" s="180"/>
      <c r="N171" s="180">
        <v>372</v>
      </c>
      <c r="O171" s="180">
        <v>285</v>
      </c>
      <c r="P171" s="180" t="s">
        <v>989</v>
      </c>
      <c r="Q171" s="180" t="s">
        <v>986</v>
      </c>
      <c r="R171" s="180" t="s">
        <v>998</v>
      </c>
      <c r="S171" s="180" t="s">
        <v>986</v>
      </c>
      <c r="T171" s="179"/>
      <c r="U171" s="2"/>
    </row>
    <row r="172" spans="1:21" x14ac:dyDescent="0.3">
      <c r="A172" s="2">
        <v>166</v>
      </c>
      <c r="B172" s="182" t="s">
        <v>1048</v>
      </c>
      <c r="C172" s="180">
        <v>4</v>
      </c>
      <c r="D172" s="180">
        <v>24</v>
      </c>
      <c r="E172" s="180">
        <v>4</v>
      </c>
      <c r="F172" s="180">
        <v>3</v>
      </c>
      <c r="G172" s="180"/>
      <c r="H172" s="180">
        <v>1950</v>
      </c>
      <c r="I172" s="180">
        <v>2488</v>
      </c>
      <c r="J172" s="180">
        <v>1574</v>
      </c>
      <c r="K172" s="180">
        <v>1084</v>
      </c>
      <c r="L172" s="180">
        <v>1086</v>
      </c>
      <c r="M172" s="180"/>
      <c r="N172" s="180">
        <v>760</v>
      </c>
      <c r="O172" s="180">
        <v>120</v>
      </c>
      <c r="P172" s="180" t="s">
        <v>989</v>
      </c>
      <c r="Q172" s="180" t="s">
        <v>986</v>
      </c>
      <c r="R172" s="180" t="s">
        <v>998</v>
      </c>
      <c r="S172" s="180" t="s">
        <v>986</v>
      </c>
      <c r="T172" s="179" t="s">
        <v>135</v>
      </c>
      <c r="U172" s="2" t="s">
        <v>136</v>
      </c>
    </row>
    <row r="173" spans="1:21" x14ac:dyDescent="0.3">
      <c r="A173" s="23">
        <v>167</v>
      </c>
      <c r="B173" s="182" t="s">
        <v>1047</v>
      </c>
      <c r="C173" s="180">
        <v>9</v>
      </c>
      <c r="D173" s="180">
        <v>35</v>
      </c>
      <c r="E173" s="180">
        <v>1</v>
      </c>
      <c r="F173" s="180">
        <v>1</v>
      </c>
      <c r="G173" s="180"/>
      <c r="H173" s="180">
        <v>1976</v>
      </c>
      <c r="I173" s="180">
        <v>3183</v>
      </c>
      <c r="J173" s="180">
        <v>1981</v>
      </c>
      <c r="K173" s="180">
        <v>1325</v>
      </c>
      <c r="L173" s="180">
        <v>740</v>
      </c>
      <c r="M173" s="180"/>
      <c r="N173" s="180">
        <v>253</v>
      </c>
      <c r="O173" s="180">
        <v>178</v>
      </c>
      <c r="P173" s="180" t="s">
        <v>989</v>
      </c>
      <c r="Q173" s="180" t="s">
        <v>986</v>
      </c>
      <c r="R173" s="180" t="s">
        <v>998</v>
      </c>
      <c r="S173" s="180" t="s">
        <v>986</v>
      </c>
      <c r="T173" s="179" t="s">
        <v>135</v>
      </c>
      <c r="U173" s="2" t="s">
        <v>136</v>
      </c>
    </row>
    <row r="174" spans="1:21" x14ac:dyDescent="0.3">
      <c r="A174" s="2">
        <v>168</v>
      </c>
      <c r="B174" s="182" t="s">
        <v>1046</v>
      </c>
      <c r="C174" s="180">
        <v>2</v>
      </c>
      <c r="D174" s="180">
        <v>8</v>
      </c>
      <c r="E174" s="180"/>
      <c r="F174" s="180">
        <v>2</v>
      </c>
      <c r="G174" s="180"/>
      <c r="H174" s="180">
        <v>1917</v>
      </c>
      <c r="I174" s="180">
        <v>869</v>
      </c>
      <c r="J174" s="180">
        <v>416</v>
      </c>
      <c r="K174" s="180">
        <v>1420</v>
      </c>
      <c r="L174" s="180">
        <v>553</v>
      </c>
      <c r="M174" s="180">
        <v>48</v>
      </c>
      <c r="N174" s="180"/>
      <c r="O174" s="180">
        <v>24</v>
      </c>
      <c r="P174" s="180" t="s">
        <v>989</v>
      </c>
      <c r="Q174" s="181" t="s">
        <v>1014</v>
      </c>
      <c r="R174" s="180" t="s">
        <v>1043</v>
      </c>
      <c r="S174" s="180" t="s">
        <v>986</v>
      </c>
      <c r="T174" s="179" t="s">
        <v>135</v>
      </c>
      <c r="U174" s="2" t="s">
        <v>1045</v>
      </c>
    </row>
    <row r="175" spans="1:21" x14ac:dyDescent="0.3">
      <c r="A175" s="2">
        <v>169</v>
      </c>
      <c r="B175" s="182" t="s">
        <v>1044</v>
      </c>
      <c r="C175" s="180">
        <v>1</v>
      </c>
      <c r="D175" s="180">
        <v>7</v>
      </c>
      <c r="E175" s="180"/>
      <c r="F175" s="180">
        <v>1</v>
      </c>
      <c r="G175" s="180"/>
      <c r="H175" s="180">
        <v>1917</v>
      </c>
      <c r="I175" s="180">
        <v>623</v>
      </c>
      <c r="J175" s="180">
        <v>260</v>
      </c>
      <c r="K175" s="180">
        <v>978</v>
      </c>
      <c r="L175" s="180">
        <v>459</v>
      </c>
      <c r="M175" s="180">
        <v>46</v>
      </c>
      <c r="N175" s="180"/>
      <c r="O175" s="180">
        <v>18</v>
      </c>
      <c r="P175" s="180" t="s">
        <v>989</v>
      </c>
      <c r="Q175" s="180" t="s">
        <v>1014</v>
      </c>
      <c r="R175" s="180" t="s">
        <v>1043</v>
      </c>
      <c r="S175" s="180" t="s">
        <v>986</v>
      </c>
      <c r="T175" s="179"/>
      <c r="U175" s="2"/>
    </row>
    <row r="176" spans="1:21" x14ac:dyDescent="0.3">
      <c r="A176" s="23">
        <v>170</v>
      </c>
      <c r="B176" s="182" t="s">
        <v>1042</v>
      </c>
      <c r="C176" s="180">
        <v>5</v>
      </c>
      <c r="D176" s="180">
        <v>64</v>
      </c>
      <c r="E176" s="180"/>
      <c r="F176" s="180">
        <v>4</v>
      </c>
      <c r="G176" s="180"/>
      <c r="H176" s="180">
        <v>1962</v>
      </c>
      <c r="I176" s="180">
        <v>3247</v>
      </c>
      <c r="J176" s="180">
        <v>2576</v>
      </c>
      <c r="K176" s="180">
        <v>1354</v>
      </c>
      <c r="L176" s="180">
        <v>817</v>
      </c>
      <c r="M176" s="180"/>
      <c r="N176" s="180">
        <v>356</v>
      </c>
      <c r="O176" s="180">
        <v>132</v>
      </c>
      <c r="P176" s="180" t="s">
        <v>989</v>
      </c>
      <c r="Q176" s="180" t="s">
        <v>986</v>
      </c>
      <c r="R176" s="180" t="s">
        <v>998</v>
      </c>
      <c r="S176" s="180" t="s">
        <v>986</v>
      </c>
      <c r="T176" s="179"/>
      <c r="U176" s="2"/>
    </row>
    <row r="177" spans="1:21" x14ac:dyDescent="0.3">
      <c r="A177" s="2">
        <v>171</v>
      </c>
      <c r="B177" s="133" t="s">
        <v>1041</v>
      </c>
      <c r="C177" s="57">
        <v>6</v>
      </c>
      <c r="D177" s="57">
        <v>69</v>
      </c>
      <c r="E177" s="57">
        <v>2</v>
      </c>
      <c r="F177" s="57">
        <v>6</v>
      </c>
      <c r="G177" s="57" t="s">
        <v>118</v>
      </c>
      <c r="H177" s="57">
        <v>1985</v>
      </c>
      <c r="I177" s="57">
        <v>5174</v>
      </c>
      <c r="J177" s="57">
        <v>5034</v>
      </c>
      <c r="K177" s="57">
        <v>1199.9000000000001</v>
      </c>
      <c r="L177" s="57">
        <v>1488</v>
      </c>
      <c r="M177" s="57">
        <v>1063</v>
      </c>
      <c r="N177" s="57">
        <v>1403</v>
      </c>
      <c r="O177" s="57">
        <v>448</v>
      </c>
      <c r="P177" s="57" t="s">
        <v>74</v>
      </c>
      <c r="Q177" s="57" t="s">
        <v>100</v>
      </c>
      <c r="R177" s="57" t="s">
        <v>53</v>
      </c>
      <c r="S177" s="57" t="s">
        <v>100</v>
      </c>
      <c r="T177" s="190" t="s">
        <v>118</v>
      </c>
      <c r="U177" s="48"/>
    </row>
    <row r="178" spans="1:21" x14ac:dyDescent="0.3">
      <c r="A178" s="2">
        <v>172</v>
      </c>
      <c r="B178" s="182" t="s">
        <v>1040</v>
      </c>
      <c r="C178" s="181">
        <v>5</v>
      </c>
      <c r="D178" s="181">
        <v>46</v>
      </c>
      <c r="E178" s="181"/>
      <c r="F178" s="181">
        <v>3</v>
      </c>
      <c r="G178" s="181"/>
      <c r="H178" s="181">
        <v>1966</v>
      </c>
      <c r="I178" s="181">
        <v>2519</v>
      </c>
      <c r="J178" s="181">
        <v>1987</v>
      </c>
      <c r="K178" s="181">
        <v>1648</v>
      </c>
      <c r="L178" s="181">
        <v>720</v>
      </c>
      <c r="M178" s="181"/>
      <c r="N178" s="181">
        <v>310</v>
      </c>
      <c r="O178" s="181">
        <v>340</v>
      </c>
      <c r="P178" s="180" t="s">
        <v>989</v>
      </c>
      <c r="Q178" s="181" t="s">
        <v>988</v>
      </c>
      <c r="R178" s="181" t="s">
        <v>1004</v>
      </c>
      <c r="S178" s="180" t="s">
        <v>986</v>
      </c>
      <c r="T178" s="179"/>
      <c r="U178" s="2"/>
    </row>
    <row r="179" spans="1:21" x14ac:dyDescent="0.3">
      <c r="A179" s="23">
        <v>173</v>
      </c>
      <c r="B179" s="182" t="s">
        <v>1039</v>
      </c>
      <c r="C179" s="181">
        <v>5</v>
      </c>
      <c r="D179" s="181">
        <v>30</v>
      </c>
      <c r="E179" s="181"/>
      <c r="F179" s="181">
        <v>2</v>
      </c>
      <c r="G179" s="181"/>
      <c r="H179" s="181">
        <v>1981</v>
      </c>
      <c r="I179" s="181">
        <v>1789</v>
      </c>
      <c r="J179" s="181">
        <v>1470</v>
      </c>
      <c r="K179" s="181">
        <v>1238</v>
      </c>
      <c r="L179" s="181">
        <v>580</v>
      </c>
      <c r="M179" s="181"/>
      <c r="N179" s="181">
        <v>257</v>
      </c>
      <c r="O179" s="181">
        <v>261</v>
      </c>
      <c r="P179" s="180" t="s">
        <v>989</v>
      </c>
      <c r="Q179" s="181" t="s">
        <v>988</v>
      </c>
      <c r="R179" s="181" t="s">
        <v>1004</v>
      </c>
      <c r="S179" s="180" t="s">
        <v>986</v>
      </c>
      <c r="T179" s="179"/>
      <c r="U179" s="2"/>
    </row>
    <row r="180" spans="1:21" x14ac:dyDescent="0.3">
      <c r="A180" s="2">
        <v>174</v>
      </c>
      <c r="B180" s="182" t="s">
        <v>1038</v>
      </c>
      <c r="C180" s="181">
        <v>9</v>
      </c>
      <c r="D180" s="181">
        <v>36</v>
      </c>
      <c r="E180" s="181">
        <v>1</v>
      </c>
      <c r="F180" s="181">
        <v>1</v>
      </c>
      <c r="G180" s="181">
        <v>1</v>
      </c>
      <c r="H180" s="181">
        <v>1974</v>
      </c>
      <c r="I180" s="181">
        <v>2737</v>
      </c>
      <c r="J180" s="181">
        <v>2143</v>
      </c>
      <c r="K180" s="181">
        <v>1254</v>
      </c>
      <c r="L180" s="181">
        <v>432</v>
      </c>
      <c r="M180" s="181"/>
      <c r="N180" s="181">
        <v>310</v>
      </c>
      <c r="O180" s="181">
        <v>280</v>
      </c>
      <c r="P180" s="180" t="s">
        <v>989</v>
      </c>
      <c r="Q180" s="181" t="s">
        <v>988</v>
      </c>
      <c r="R180" s="181" t="s">
        <v>1004</v>
      </c>
      <c r="S180" s="180" t="s">
        <v>986</v>
      </c>
      <c r="T180" s="179"/>
      <c r="U180" s="2"/>
    </row>
    <row r="181" spans="1:21" x14ac:dyDescent="0.3">
      <c r="A181" s="2">
        <v>175</v>
      </c>
      <c r="B181" s="182" t="s">
        <v>1037</v>
      </c>
      <c r="C181" s="181">
        <v>9</v>
      </c>
      <c r="D181" s="181">
        <v>35</v>
      </c>
      <c r="E181" s="181"/>
      <c r="F181" s="181">
        <v>1</v>
      </c>
      <c r="G181" s="181">
        <v>1</v>
      </c>
      <c r="H181" s="181">
        <v>1974</v>
      </c>
      <c r="I181" s="181">
        <v>2736</v>
      </c>
      <c r="J181" s="181">
        <v>2037</v>
      </c>
      <c r="K181" s="181">
        <v>967</v>
      </c>
      <c r="L181" s="181">
        <v>460</v>
      </c>
      <c r="M181" s="181"/>
      <c r="N181" s="181">
        <v>292</v>
      </c>
      <c r="O181" s="181">
        <v>284</v>
      </c>
      <c r="P181" s="180" t="s">
        <v>989</v>
      </c>
      <c r="Q181" s="181" t="s">
        <v>988</v>
      </c>
      <c r="R181" s="181" t="s">
        <v>1004</v>
      </c>
      <c r="S181" s="180" t="s">
        <v>986</v>
      </c>
      <c r="T181" s="179"/>
      <c r="U181" s="2"/>
    </row>
    <row r="182" spans="1:21" x14ac:dyDescent="0.3">
      <c r="A182" s="23">
        <v>176</v>
      </c>
      <c r="B182" s="182" t="s">
        <v>1036</v>
      </c>
      <c r="C182" s="181">
        <v>14</v>
      </c>
      <c r="D182" s="181">
        <v>110</v>
      </c>
      <c r="E182" s="181">
        <v>3</v>
      </c>
      <c r="F182" s="181">
        <v>1</v>
      </c>
      <c r="G182" s="181"/>
      <c r="H182" s="181">
        <v>1983</v>
      </c>
      <c r="I182" s="181">
        <v>7544</v>
      </c>
      <c r="J182" s="181">
        <v>5386</v>
      </c>
      <c r="K182" s="181">
        <v>1687</v>
      </c>
      <c r="L182" s="181">
        <v>517</v>
      </c>
      <c r="M182" s="181"/>
      <c r="N182" s="181">
        <v>490</v>
      </c>
      <c r="O182" s="181">
        <v>484</v>
      </c>
      <c r="P182" s="180" t="s">
        <v>989</v>
      </c>
      <c r="Q182" s="181" t="s">
        <v>988</v>
      </c>
      <c r="R182" s="181" t="s">
        <v>1004</v>
      </c>
      <c r="S182" s="180" t="s">
        <v>986</v>
      </c>
      <c r="T182" s="179" t="s">
        <v>135</v>
      </c>
      <c r="U182" s="2" t="s">
        <v>136</v>
      </c>
    </row>
    <row r="183" spans="1:21" x14ac:dyDescent="0.3">
      <c r="A183" s="2">
        <v>177</v>
      </c>
      <c r="B183" s="182" t="s">
        <v>1035</v>
      </c>
      <c r="C183" s="181">
        <v>14</v>
      </c>
      <c r="D183" s="181">
        <v>109</v>
      </c>
      <c r="E183" s="181">
        <v>2</v>
      </c>
      <c r="F183" s="181">
        <v>1</v>
      </c>
      <c r="G183" s="181">
        <v>1</v>
      </c>
      <c r="H183" s="181">
        <v>1988</v>
      </c>
      <c r="I183" s="181">
        <v>7546</v>
      </c>
      <c r="J183" s="181">
        <v>5272</v>
      </c>
      <c r="K183" s="181">
        <v>730</v>
      </c>
      <c r="L183" s="181">
        <v>528</v>
      </c>
      <c r="M183" s="181"/>
      <c r="N183" s="181">
        <v>230</v>
      </c>
      <c r="O183" s="181">
        <v>438</v>
      </c>
      <c r="P183" s="180" t="s">
        <v>989</v>
      </c>
      <c r="Q183" s="181" t="s">
        <v>988</v>
      </c>
      <c r="R183" s="181" t="s">
        <v>1004</v>
      </c>
      <c r="S183" s="180" t="s">
        <v>986</v>
      </c>
      <c r="T183" s="179"/>
      <c r="U183" s="2"/>
    </row>
    <row r="184" spans="1:21" x14ac:dyDescent="0.3">
      <c r="A184" s="2">
        <v>178</v>
      </c>
      <c r="B184" s="182" t="s">
        <v>1034</v>
      </c>
      <c r="C184" s="181">
        <v>14</v>
      </c>
      <c r="D184" s="181">
        <v>109</v>
      </c>
      <c r="E184" s="181">
        <v>3</v>
      </c>
      <c r="F184" s="181">
        <v>1</v>
      </c>
      <c r="G184" s="181">
        <v>1</v>
      </c>
      <c r="H184" s="181">
        <v>1989</v>
      </c>
      <c r="I184" s="181">
        <v>7548</v>
      </c>
      <c r="J184" s="181">
        <v>5394</v>
      </c>
      <c r="K184" s="181">
        <v>2054</v>
      </c>
      <c r="L184" s="181">
        <v>526</v>
      </c>
      <c r="M184" s="181"/>
      <c r="N184" s="181">
        <v>230</v>
      </c>
      <c r="O184" s="181">
        <v>438</v>
      </c>
      <c r="P184" s="180" t="s">
        <v>989</v>
      </c>
      <c r="Q184" s="181" t="s">
        <v>988</v>
      </c>
      <c r="R184" s="181" t="s">
        <v>1004</v>
      </c>
      <c r="S184" s="180" t="s">
        <v>986</v>
      </c>
      <c r="T184" s="179"/>
      <c r="U184" s="48"/>
    </row>
    <row r="185" spans="1:21" x14ac:dyDescent="0.3">
      <c r="A185" s="23">
        <v>179</v>
      </c>
      <c r="B185" s="182" t="s">
        <v>1033</v>
      </c>
      <c r="C185" s="181">
        <v>5</v>
      </c>
      <c r="D185" s="181">
        <v>68</v>
      </c>
      <c r="E185" s="181"/>
      <c r="F185" s="181">
        <v>4</v>
      </c>
      <c r="G185" s="181"/>
      <c r="H185" s="181">
        <v>1961</v>
      </c>
      <c r="I185" s="181">
        <v>3702</v>
      </c>
      <c r="J185" s="181">
        <v>3036</v>
      </c>
      <c r="K185" s="181">
        <v>2358</v>
      </c>
      <c r="L185" s="181">
        <v>842</v>
      </c>
      <c r="M185" s="181">
        <v>82</v>
      </c>
      <c r="N185" s="181">
        <v>580</v>
      </c>
      <c r="O185" s="181">
        <v>483</v>
      </c>
      <c r="P185" s="180" t="s">
        <v>989</v>
      </c>
      <c r="Q185" s="181" t="s">
        <v>988</v>
      </c>
      <c r="R185" s="181" t="s">
        <v>1004</v>
      </c>
      <c r="S185" s="180" t="s">
        <v>986</v>
      </c>
      <c r="T185" s="179"/>
      <c r="U185" s="2"/>
    </row>
    <row r="186" spans="1:21" x14ac:dyDescent="0.3">
      <c r="A186" s="2">
        <v>180</v>
      </c>
      <c r="B186" s="182" t="s">
        <v>1032</v>
      </c>
      <c r="C186" s="181">
        <v>3</v>
      </c>
      <c r="D186" s="181">
        <v>24</v>
      </c>
      <c r="E186" s="181"/>
      <c r="F186" s="181">
        <v>2</v>
      </c>
      <c r="G186" s="181"/>
      <c r="H186" s="181">
        <v>1964</v>
      </c>
      <c r="I186" s="181">
        <v>1532</v>
      </c>
      <c r="J186" s="181">
        <v>1088</v>
      </c>
      <c r="K186" s="181">
        <v>962</v>
      </c>
      <c r="L186" s="181">
        <v>630</v>
      </c>
      <c r="M186" s="181">
        <v>76</v>
      </c>
      <c r="N186" s="181">
        <v>370</v>
      </c>
      <c r="O186" s="181">
        <v>64</v>
      </c>
      <c r="P186" s="180" t="s">
        <v>989</v>
      </c>
      <c r="Q186" s="181" t="s">
        <v>988</v>
      </c>
      <c r="R186" s="180" t="s">
        <v>987</v>
      </c>
      <c r="S186" s="180" t="s">
        <v>986</v>
      </c>
      <c r="T186" s="179"/>
      <c r="U186" s="2"/>
    </row>
    <row r="187" spans="1:21" x14ac:dyDescent="0.3">
      <c r="A187" s="2">
        <v>181</v>
      </c>
      <c r="B187" s="182" t="s">
        <v>1031</v>
      </c>
      <c r="C187" s="180">
        <v>5</v>
      </c>
      <c r="D187" s="180">
        <v>9</v>
      </c>
      <c r="E187" s="180"/>
      <c r="F187" s="180">
        <v>1</v>
      </c>
      <c r="G187" s="180"/>
      <c r="H187" s="180">
        <v>1994</v>
      </c>
      <c r="I187" s="180">
        <v>1038</v>
      </c>
      <c r="J187" s="180">
        <v>721</v>
      </c>
      <c r="K187" s="180">
        <v>742</v>
      </c>
      <c r="L187" s="180">
        <v>284</v>
      </c>
      <c r="M187" s="180"/>
      <c r="N187" s="180">
        <v>112</v>
      </c>
      <c r="O187" s="180">
        <v>55</v>
      </c>
      <c r="P187" s="180" t="s">
        <v>989</v>
      </c>
      <c r="Q187" s="180" t="s">
        <v>986</v>
      </c>
      <c r="R187" s="180" t="s">
        <v>998</v>
      </c>
      <c r="S187" s="180" t="s">
        <v>986</v>
      </c>
      <c r="T187" s="179"/>
      <c r="U187" s="2"/>
    </row>
    <row r="188" spans="1:21" x14ac:dyDescent="0.3">
      <c r="A188" s="23">
        <v>182</v>
      </c>
      <c r="B188" s="182" t="s">
        <v>1030</v>
      </c>
      <c r="C188" s="180">
        <v>5</v>
      </c>
      <c r="D188" s="180">
        <v>60</v>
      </c>
      <c r="E188" s="180"/>
      <c r="F188" s="180">
        <v>4</v>
      </c>
      <c r="G188" s="180"/>
      <c r="H188" s="180">
        <v>1969</v>
      </c>
      <c r="I188" s="180">
        <v>3571</v>
      </c>
      <c r="J188" s="180">
        <v>2703</v>
      </c>
      <c r="K188" s="180">
        <v>1623</v>
      </c>
      <c r="L188" s="180">
        <v>760</v>
      </c>
      <c r="M188" s="180"/>
      <c r="N188" s="180">
        <v>304</v>
      </c>
      <c r="O188" s="180">
        <v>131</v>
      </c>
      <c r="P188" s="180" t="s">
        <v>989</v>
      </c>
      <c r="Q188" s="180" t="s">
        <v>1026</v>
      </c>
      <c r="R188" s="180" t="s">
        <v>998</v>
      </c>
      <c r="S188" s="180" t="s">
        <v>503</v>
      </c>
      <c r="T188" s="179"/>
      <c r="U188" s="2"/>
    </row>
    <row r="189" spans="1:21" x14ac:dyDescent="0.3">
      <c r="A189" s="2">
        <v>183</v>
      </c>
      <c r="B189" s="182" t="s">
        <v>1029</v>
      </c>
      <c r="C189" s="180">
        <v>5</v>
      </c>
      <c r="D189" s="180">
        <v>60</v>
      </c>
      <c r="E189" s="180"/>
      <c r="F189" s="180">
        <v>4</v>
      </c>
      <c r="G189" s="180"/>
      <c r="H189" s="180">
        <v>1972</v>
      </c>
      <c r="I189" s="180">
        <v>3624</v>
      </c>
      <c r="J189" s="180">
        <v>2737</v>
      </c>
      <c r="K189" s="180">
        <v>869</v>
      </c>
      <c r="L189" s="180">
        <v>760</v>
      </c>
      <c r="M189" s="180"/>
      <c r="N189" s="180">
        <v>300</v>
      </c>
      <c r="O189" s="180">
        <v>131</v>
      </c>
      <c r="P189" s="180" t="s">
        <v>989</v>
      </c>
      <c r="Q189" s="180" t="s">
        <v>1026</v>
      </c>
      <c r="R189" s="180" t="s">
        <v>998</v>
      </c>
      <c r="S189" s="180" t="s">
        <v>503</v>
      </c>
      <c r="T189" s="179" t="s">
        <v>135</v>
      </c>
      <c r="U189" s="2" t="s">
        <v>862</v>
      </c>
    </row>
    <row r="190" spans="1:21" x14ac:dyDescent="0.3">
      <c r="A190" s="2">
        <v>184</v>
      </c>
      <c r="B190" s="182" t="s">
        <v>1028</v>
      </c>
      <c r="C190" s="180">
        <v>4</v>
      </c>
      <c r="D190" s="180">
        <v>48</v>
      </c>
      <c r="E190" s="180"/>
      <c r="F190" s="180">
        <v>3</v>
      </c>
      <c r="G190" s="180"/>
      <c r="H190" s="180">
        <v>1966</v>
      </c>
      <c r="I190" s="180">
        <v>2661</v>
      </c>
      <c r="J190" s="180">
        <v>2036</v>
      </c>
      <c r="K190" s="180">
        <v>340</v>
      </c>
      <c r="L190" s="180">
        <v>850</v>
      </c>
      <c r="M190" s="180"/>
      <c r="N190" s="180">
        <v>595</v>
      </c>
      <c r="O190" s="180">
        <v>122</v>
      </c>
      <c r="P190" s="180" t="s">
        <v>989</v>
      </c>
      <c r="Q190" s="180" t="s">
        <v>986</v>
      </c>
      <c r="R190" s="180" t="s">
        <v>998</v>
      </c>
      <c r="S190" s="180" t="s">
        <v>986</v>
      </c>
      <c r="T190" s="179"/>
      <c r="U190" s="2"/>
    </row>
    <row r="191" spans="1:21" x14ac:dyDescent="0.3">
      <c r="A191" s="23">
        <v>185</v>
      </c>
      <c r="B191" s="182" t="s">
        <v>1027</v>
      </c>
      <c r="C191" s="180">
        <v>5</v>
      </c>
      <c r="D191" s="180">
        <v>80</v>
      </c>
      <c r="E191" s="180"/>
      <c r="F191" s="180">
        <v>4</v>
      </c>
      <c r="G191" s="180"/>
      <c r="H191" s="180">
        <v>1967</v>
      </c>
      <c r="I191" s="180">
        <v>4442</v>
      </c>
      <c r="J191" s="180">
        <v>3513</v>
      </c>
      <c r="K191" s="180">
        <v>623</v>
      </c>
      <c r="L191" s="180">
        <v>961</v>
      </c>
      <c r="M191" s="180"/>
      <c r="N191" s="180">
        <v>384</v>
      </c>
      <c r="O191" s="180">
        <v>168</v>
      </c>
      <c r="P191" s="180" t="s">
        <v>989</v>
      </c>
      <c r="Q191" s="180" t="s">
        <v>1026</v>
      </c>
      <c r="R191" s="180" t="s">
        <v>998</v>
      </c>
      <c r="S191" s="180" t="s">
        <v>503</v>
      </c>
      <c r="T191" s="179"/>
      <c r="U191" s="2"/>
    </row>
    <row r="192" spans="1:21" x14ac:dyDescent="0.3">
      <c r="A192" s="2">
        <v>186</v>
      </c>
      <c r="B192" s="182" t="s">
        <v>1025</v>
      </c>
      <c r="C192" s="181">
        <v>2</v>
      </c>
      <c r="D192" s="181">
        <v>8</v>
      </c>
      <c r="E192" s="181">
        <v>1</v>
      </c>
      <c r="F192" s="181">
        <v>2</v>
      </c>
      <c r="G192" s="181"/>
      <c r="H192" s="181">
        <v>1650</v>
      </c>
      <c r="I192" s="181">
        <v>443</v>
      </c>
      <c r="J192" s="181">
        <v>396</v>
      </c>
      <c r="K192" s="181">
        <v>657</v>
      </c>
      <c r="L192" s="181">
        <v>341</v>
      </c>
      <c r="M192" s="181">
        <v>46</v>
      </c>
      <c r="N192" s="181">
        <v>82</v>
      </c>
      <c r="O192" s="181">
        <v>16</v>
      </c>
      <c r="P192" s="180" t="s">
        <v>989</v>
      </c>
      <c r="Q192" s="181" t="s">
        <v>988</v>
      </c>
      <c r="R192" s="180" t="s">
        <v>987</v>
      </c>
      <c r="S192" s="180" t="s">
        <v>986</v>
      </c>
      <c r="T192" s="179"/>
      <c r="U192" s="184"/>
    </row>
    <row r="193" spans="1:21" x14ac:dyDescent="0.3">
      <c r="A193" s="2">
        <v>187</v>
      </c>
      <c r="B193" s="182" t="s">
        <v>1024</v>
      </c>
      <c r="C193" s="181">
        <v>2</v>
      </c>
      <c r="D193" s="181">
        <v>8</v>
      </c>
      <c r="E193" s="181"/>
      <c r="F193" s="181">
        <v>1</v>
      </c>
      <c r="G193" s="181"/>
      <c r="H193" s="181">
        <v>1960</v>
      </c>
      <c r="I193" s="181">
        <v>490</v>
      </c>
      <c r="J193" s="181">
        <v>444</v>
      </c>
      <c r="K193" s="181">
        <v>892</v>
      </c>
      <c r="L193" s="181">
        <v>244</v>
      </c>
      <c r="M193" s="181">
        <v>42</v>
      </c>
      <c r="N193" s="181">
        <v>82</v>
      </c>
      <c r="O193" s="181">
        <v>16</v>
      </c>
      <c r="P193" s="180" t="s">
        <v>989</v>
      </c>
      <c r="Q193" s="181" t="s">
        <v>988</v>
      </c>
      <c r="R193" s="180" t="s">
        <v>987</v>
      </c>
      <c r="S193" s="180" t="s">
        <v>986</v>
      </c>
      <c r="T193" s="179"/>
      <c r="U193" s="184"/>
    </row>
    <row r="194" spans="1:21" x14ac:dyDescent="0.3">
      <c r="A194" s="23">
        <v>188</v>
      </c>
      <c r="B194" s="182" t="s">
        <v>1023</v>
      </c>
      <c r="C194" s="181">
        <v>1</v>
      </c>
      <c r="D194" s="181">
        <v>3</v>
      </c>
      <c r="E194" s="181"/>
      <c r="F194" s="181">
        <v>1</v>
      </c>
      <c r="G194" s="181"/>
      <c r="H194" s="181">
        <v>1964</v>
      </c>
      <c r="I194" s="181">
        <v>195</v>
      </c>
      <c r="J194" s="181">
        <v>175</v>
      </c>
      <c r="K194" s="181">
        <v>84</v>
      </c>
      <c r="L194" s="181">
        <v>227</v>
      </c>
      <c r="M194" s="181">
        <v>40</v>
      </c>
      <c r="N194" s="181"/>
      <c r="O194" s="181">
        <v>12</v>
      </c>
      <c r="P194" s="180" t="s">
        <v>989</v>
      </c>
      <c r="Q194" s="180" t="s">
        <v>988</v>
      </c>
      <c r="R194" s="180" t="s">
        <v>987</v>
      </c>
      <c r="S194" s="180" t="s">
        <v>986</v>
      </c>
      <c r="T194" s="179"/>
      <c r="U194" s="2"/>
    </row>
    <row r="195" spans="1:21" x14ac:dyDescent="0.3">
      <c r="A195" s="2">
        <v>189</v>
      </c>
      <c r="B195" s="182" t="s">
        <v>1022</v>
      </c>
      <c r="C195" s="181">
        <v>1</v>
      </c>
      <c r="D195" s="181">
        <v>4</v>
      </c>
      <c r="E195" s="181"/>
      <c r="F195" s="181">
        <v>1</v>
      </c>
      <c r="G195" s="181"/>
      <c r="H195" s="181">
        <v>1917</v>
      </c>
      <c r="I195" s="181">
        <v>158</v>
      </c>
      <c r="J195" s="181">
        <v>133</v>
      </c>
      <c r="K195" s="181">
        <v>59</v>
      </c>
      <c r="L195" s="181">
        <v>176</v>
      </c>
      <c r="M195" s="181">
        <v>38</v>
      </c>
      <c r="N195" s="181"/>
      <c r="O195" s="181">
        <v>12</v>
      </c>
      <c r="P195" s="180" t="s">
        <v>989</v>
      </c>
      <c r="Q195" s="181" t="s">
        <v>1014</v>
      </c>
      <c r="R195" s="180" t="s">
        <v>987</v>
      </c>
      <c r="S195" s="180" t="s">
        <v>986</v>
      </c>
      <c r="T195" s="179"/>
      <c r="U195" s="2"/>
    </row>
    <row r="196" spans="1:21" x14ac:dyDescent="0.3">
      <c r="A196" s="2">
        <v>190</v>
      </c>
      <c r="B196" s="182" t="s">
        <v>1021</v>
      </c>
      <c r="C196" s="181">
        <v>2</v>
      </c>
      <c r="D196" s="181">
        <v>9</v>
      </c>
      <c r="E196" s="181"/>
      <c r="F196" s="181">
        <v>1</v>
      </c>
      <c r="G196" s="181"/>
      <c r="H196" s="181">
        <v>1917</v>
      </c>
      <c r="I196" s="181">
        <v>534</v>
      </c>
      <c r="J196" s="181">
        <v>447</v>
      </c>
      <c r="K196" s="181">
        <v>394</v>
      </c>
      <c r="L196" s="181">
        <v>360</v>
      </c>
      <c r="M196" s="181">
        <v>48</v>
      </c>
      <c r="N196" s="181">
        <v>64</v>
      </c>
      <c r="O196" s="181">
        <v>24</v>
      </c>
      <c r="P196" s="180" t="s">
        <v>989</v>
      </c>
      <c r="Q196" s="189" t="s">
        <v>1014</v>
      </c>
      <c r="R196" s="180" t="s">
        <v>987</v>
      </c>
      <c r="S196" s="180" t="s">
        <v>986</v>
      </c>
      <c r="T196" s="179"/>
      <c r="U196" s="2"/>
    </row>
    <row r="197" spans="1:21" x14ac:dyDescent="0.3">
      <c r="A197" s="23">
        <v>191</v>
      </c>
      <c r="B197" s="182" t="s">
        <v>1020</v>
      </c>
      <c r="C197" s="189">
        <v>2</v>
      </c>
      <c r="D197" s="189">
        <v>6</v>
      </c>
      <c r="E197" s="189"/>
      <c r="F197" s="189">
        <v>1</v>
      </c>
      <c r="G197" s="189"/>
      <c r="H197" s="189">
        <v>1917</v>
      </c>
      <c r="I197" s="189">
        <v>286</v>
      </c>
      <c r="J197" s="189">
        <v>254</v>
      </c>
      <c r="K197" s="189">
        <v>672</v>
      </c>
      <c r="L197" s="189">
        <v>254</v>
      </c>
      <c r="M197" s="189">
        <v>42</v>
      </c>
      <c r="N197" s="189">
        <v>46</v>
      </c>
      <c r="O197" s="189">
        <v>24</v>
      </c>
      <c r="P197" s="186" t="s">
        <v>989</v>
      </c>
      <c r="Q197" s="189" t="s">
        <v>1014</v>
      </c>
      <c r="R197" s="186" t="s">
        <v>987</v>
      </c>
      <c r="S197" s="186" t="s">
        <v>986</v>
      </c>
      <c r="T197" s="188"/>
      <c r="U197" s="2"/>
    </row>
    <row r="198" spans="1:21" x14ac:dyDescent="0.3">
      <c r="A198" s="2">
        <v>192</v>
      </c>
      <c r="B198" s="182" t="s">
        <v>1019</v>
      </c>
      <c r="C198" s="180">
        <v>1</v>
      </c>
      <c r="D198" s="180">
        <v>4</v>
      </c>
      <c r="E198" s="180"/>
      <c r="F198" s="180">
        <v>1</v>
      </c>
      <c r="G198" s="180"/>
      <c r="H198" s="180">
        <v>1910</v>
      </c>
      <c r="I198" s="180">
        <v>133</v>
      </c>
      <c r="J198" s="180">
        <v>101</v>
      </c>
      <c r="K198" s="180">
        <v>362</v>
      </c>
      <c r="L198" s="180">
        <v>198</v>
      </c>
      <c r="M198" s="180">
        <v>36</v>
      </c>
      <c r="N198" s="180"/>
      <c r="O198" s="180">
        <v>18</v>
      </c>
      <c r="P198" s="180" t="s">
        <v>989</v>
      </c>
      <c r="Q198" s="180" t="s">
        <v>1014</v>
      </c>
      <c r="R198" s="180" t="s">
        <v>987</v>
      </c>
      <c r="S198" s="180" t="s">
        <v>986</v>
      </c>
      <c r="T198" s="179"/>
      <c r="U198" s="2"/>
    </row>
    <row r="199" spans="1:21" x14ac:dyDescent="0.3">
      <c r="A199" s="2">
        <v>193</v>
      </c>
      <c r="B199" s="187" t="s">
        <v>1018</v>
      </c>
      <c r="C199" s="180">
        <v>1</v>
      </c>
      <c r="D199" s="185">
        <v>4</v>
      </c>
      <c r="E199" s="180"/>
      <c r="F199" s="185">
        <v>1</v>
      </c>
      <c r="G199" s="180"/>
      <c r="H199" s="185">
        <v>1959</v>
      </c>
      <c r="I199" s="185">
        <v>317</v>
      </c>
      <c r="J199" s="185">
        <v>218</v>
      </c>
      <c r="K199" s="185">
        <v>417</v>
      </c>
      <c r="L199" s="185">
        <v>260</v>
      </c>
      <c r="M199" s="186">
        <v>38</v>
      </c>
      <c r="N199" s="180">
        <v>22</v>
      </c>
      <c r="O199" s="180">
        <v>18</v>
      </c>
      <c r="P199" s="186" t="s">
        <v>989</v>
      </c>
      <c r="Q199" s="185" t="s">
        <v>1014</v>
      </c>
      <c r="R199" s="185" t="s">
        <v>987</v>
      </c>
      <c r="S199" s="180" t="s">
        <v>986</v>
      </c>
      <c r="T199" s="179"/>
      <c r="U199" s="2"/>
    </row>
    <row r="200" spans="1:21" x14ac:dyDescent="0.3">
      <c r="A200" s="23">
        <v>194</v>
      </c>
      <c r="B200" s="182" t="s">
        <v>1017</v>
      </c>
      <c r="C200" s="180">
        <v>1</v>
      </c>
      <c r="D200" s="180">
        <v>4</v>
      </c>
      <c r="E200" s="180"/>
      <c r="F200" s="180">
        <v>1</v>
      </c>
      <c r="G200" s="180"/>
      <c r="H200" s="180">
        <v>1959</v>
      </c>
      <c r="I200" s="180">
        <v>278</v>
      </c>
      <c r="J200" s="180">
        <v>224</v>
      </c>
      <c r="K200" s="180">
        <v>428</v>
      </c>
      <c r="L200" s="180">
        <v>260</v>
      </c>
      <c r="M200" s="180">
        <v>38</v>
      </c>
      <c r="N200" s="180">
        <v>22</v>
      </c>
      <c r="O200" s="180">
        <v>18</v>
      </c>
      <c r="P200" s="180" t="s">
        <v>989</v>
      </c>
      <c r="Q200" s="180" t="s">
        <v>1014</v>
      </c>
      <c r="R200" s="180" t="s">
        <v>987</v>
      </c>
      <c r="S200" s="180" t="s">
        <v>986</v>
      </c>
      <c r="T200" s="179"/>
      <c r="U200" s="2"/>
    </row>
    <row r="201" spans="1:21" x14ac:dyDescent="0.3">
      <c r="A201" s="2">
        <v>195</v>
      </c>
      <c r="B201" s="182" t="s">
        <v>1016</v>
      </c>
      <c r="C201" s="180">
        <v>1</v>
      </c>
      <c r="D201" s="180">
        <v>4</v>
      </c>
      <c r="E201" s="180"/>
      <c r="F201" s="180">
        <v>1</v>
      </c>
      <c r="G201" s="180"/>
      <c r="H201" s="180">
        <v>1917</v>
      </c>
      <c r="I201" s="180">
        <v>266</v>
      </c>
      <c r="J201" s="180">
        <v>197</v>
      </c>
      <c r="K201" s="180">
        <v>583</v>
      </c>
      <c r="L201" s="180">
        <v>300</v>
      </c>
      <c r="M201" s="180">
        <v>42</v>
      </c>
      <c r="N201" s="180"/>
      <c r="O201" s="180">
        <v>16</v>
      </c>
      <c r="P201" s="180" t="s">
        <v>989</v>
      </c>
      <c r="Q201" s="180" t="s">
        <v>1014</v>
      </c>
      <c r="R201" s="180" t="s">
        <v>987</v>
      </c>
      <c r="S201" s="180" t="s">
        <v>986</v>
      </c>
      <c r="T201" s="179"/>
      <c r="U201" s="2"/>
    </row>
    <row r="202" spans="1:21" x14ac:dyDescent="0.3">
      <c r="A202" s="2">
        <v>196</v>
      </c>
      <c r="B202" s="182" t="s">
        <v>1015</v>
      </c>
      <c r="C202" s="180">
        <v>1</v>
      </c>
      <c r="D202" s="180">
        <v>9</v>
      </c>
      <c r="E202" s="180"/>
      <c r="F202" s="180">
        <v>1</v>
      </c>
      <c r="G202" s="180"/>
      <c r="H202" s="180">
        <v>1917</v>
      </c>
      <c r="I202" s="180">
        <v>300</v>
      </c>
      <c r="J202" s="180">
        <v>291</v>
      </c>
      <c r="K202" s="180">
        <v>694</v>
      </c>
      <c r="L202" s="180">
        <v>506</v>
      </c>
      <c r="M202" s="180">
        <v>38</v>
      </c>
      <c r="N202" s="180"/>
      <c r="O202" s="180">
        <v>24</v>
      </c>
      <c r="P202" s="180" t="s">
        <v>989</v>
      </c>
      <c r="Q202" s="180" t="s">
        <v>1014</v>
      </c>
      <c r="R202" s="180" t="s">
        <v>987</v>
      </c>
      <c r="S202" s="180" t="s">
        <v>986</v>
      </c>
      <c r="T202" s="179"/>
      <c r="U202" s="2"/>
    </row>
    <row r="203" spans="1:21" x14ac:dyDescent="0.3">
      <c r="A203" s="23">
        <v>197</v>
      </c>
      <c r="B203" s="182" t="s">
        <v>1013</v>
      </c>
      <c r="C203" s="181">
        <v>2</v>
      </c>
      <c r="D203" s="181">
        <v>8</v>
      </c>
      <c r="E203" s="181"/>
      <c r="F203" s="181">
        <v>1</v>
      </c>
      <c r="G203" s="181"/>
      <c r="H203" s="181">
        <v>1962</v>
      </c>
      <c r="I203" s="181">
        <v>588</v>
      </c>
      <c r="J203" s="181">
        <v>369</v>
      </c>
      <c r="K203" s="181">
        <v>351</v>
      </c>
      <c r="L203" s="181">
        <v>436</v>
      </c>
      <c r="M203" s="181">
        <v>52</v>
      </c>
      <c r="N203" s="181">
        <v>100</v>
      </c>
      <c r="O203" s="181">
        <v>16</v>
      </c>
      <c r="P203" s="180" t="s">
        <v>989</v>
      </c>
      <c r="Q203" s="181" t="s">
        <v>988</v>
      </c>
      <c r="R203" s="180" t="s">
        <v>987</v>
      </c>
      <c r="S203" s="180" t="s">
        <v>986</v>
      </c>
      <c r="T203" s="179"/>
      <c r="U203" s="2"/>
    </row>
    <row r="204" spans="1:21" x14ac:dyDescent="0.3">
      <c r="A204" s="2">
        <v>198</v>
      </c>
      <c r="B204" s="182" t="s">
        <v>1012</v>
      </c>
      <c r="C204" s="181">
        <v>3</v>
      </c>
      <c r="D204" s="181">
        <v>24</v>
      </c>
      <c r="E204" s="181"/>
      <c r="F204" s="181">
        <v>2</v>
      </c>
      <c r="G204" s="181"/>
      <c r="H204" s="181">
        <v>1960</v>
      </c>
      <c r="I204" s="181">
        <v>1301</v>
      </c>
      <c r="J204" s="181">
        <v>1147</v>
      </c>
      <c r="K204" s="181">
        <v>1736</v>
      </c>
      <c r="L204" s="181">
        <v>626</v>
      </c>
      <c r="M204" s="181">
        <v>78</v>
      </c>
      <c r="N204" s="181">
        <v>291</v>
      </c>
      <c r="O204" s="181">
        <v>64</v>
      </c>
      <c r="P204" s="180" t="s">
        <v>989</v>
      </c>
      <c r="Q204" s="181" t="s">
        <v>988</v>
      </c>
      <c r="R204" s="180" t="s">
        <v>987</v>
      </c>
      <c r="S204" s="180" t="s">
        <v>986</v>
      </c>
      <c r="T204" s="179"/>
      <c r="U204" s="2"/>
    </row>
    <row r="205" spans="1:21" x14ac:dyDescent="0.3">
      <c r="A205" s="2">
        <v>199</v>
      </c>
      <c r="B205" s="182" t="s">
        <v>1011</v>
      </c>
      <c r="C205" s="180">
        <v>4</v>
      </c>
      <c r="D205" s="180">
        <v>57</v>
      </c>
      <c r="E205" s="180">
        <v>6</v>
      </c>
      <c r="F205" s="180">
        <v>5</v>
      </c>
      <c r="G205" s="180"/>
      <c r="H205" s="180">
        <v>1953</v>
      </c>
      <c r="I205" s="180">
        <v>4207</v>
      </c>
      <c r="J205" s="180">
        <v>4838</v>
      </c>
      <c r="K205" s="180">
        <v>960</v>
      </c>
      <c r="L205" s="180">
        <v>1700</v>
      </c>
      <c r="M205" s="180">
        <v>423</v>
      </c>
      <c r="N205" s="180">
        <v>350</v>
      </c>
      <c r="O205" s="180">
        <v>247</v>
      </c>
      <c r="P205" s="180" t="s">
        <v>989</v>
      </c>
      <c r="Q205" s="180" t="s">
        <v>988</v>
      </c>
      <c r="R205" s="180" t="s">
        <v>987</v>
      </c>
      <c r="S205" s="180" t="s">
        <v>986</v>
      </c>
      <c r="T205" s="179" t="s">
        <v>135</v>
      </c>
      <c r="U205" s="2" t="s">
        <v>136</v>
      </c>
    </row>
    <row r="206" spans="1:21" x14ac:dyDescent="0.3">
      <c r="A206" s="23">
        <v>200</v>
      </c>
      <c r="B206" s="182" t="s">
        <v>1010</v>
      </c>
      <c r="C206" s="181">
        <v>5</v>
      </c>
      <c r="D206" s="181">
        <v>60</v>
      </c>
      <c r="E206" s="181">
        <v>1</v>
      </c>
      <c r="F206" s="181">
        <v>4</v>
      </c>
      <c r="G206" s="181"/>
      <c r="H206" s="181">
        <v>1963</v>
      </c>
      <c r="I206" s="181">
        <v>3244</v>
      </c>
      <c r="J206" s="181">
        <v>2714</v>
      </c>
      <c r="K206" s="181">
        <v>697</v>
      </c>
      <c r="L206" s="181">
        <v>812</v>
      </c>
      <c r="M206" s="181"/>
      <c r="N206" s="181">
        <v>684</v>
      </c>
      <c r="O206" s="181">
        <v>438</v>
      </c>
      <c r="P206" s="180" t="s">
        <v>989</v>
      </c>
      <c r="Q206" s="181" t="s">
        <v>988</v>
      </c>
      <c r="R206" s="181" t="s">
        <v>1004</v>
      </c>
      <c r="S206" s="180" t="s">
        <v>986</v>
      </c>
      <c r="T206" s="179"/>
      <c r="U206" s="48"/>
    </row>
    <row r="207" spans="1:21" x14ac:dyDescent="0.3">
      <c r="A207" s="2">
        <v>201</v>
      </c>
      <c r="B207" s="182" t="s">
        <v>1009</v>
      </c>
      <c r="C207" s="180">
        <v>5</v>
      </c>
      <c r="D207" s="180">
        <v>48</v>
      </c>
      <c r="E207" s="180">
        <v>3</v>
      </c>
      <c r="F207" s="180">
        <v>3</v>
      </c>
      <c r="G207" s="180"/>
      <c r="H207" s="180">
        <v>1963</v>
      </c>
      <c r="I207" s="180">
        <v>3234</v>
      </c>
      <c r="J207" s="180">
        <v>2028</v>
      </c>
      <c r="K207" s="180">
        <v>958</v>
      </c>
      <c r="L207" s="180">
        <v>728</v>
      </c>
      <c r="M207" s="180"/>
      <c r="N207" s="180">
        <v>144</v>
      </c>
      <c r="O207" s="180">
        <v>139</v>
      </c>
      <c r="P207" s="180" t="s">
        <v>989</v>
      </c>
      <c r="Q207" s="180" t="s">
        <v>988</v>
      </c>
      <c r="R207" s="180" t="s">
        <v>998</v>
      </c>
      <c r="S207" s="180" t="s">
        <v>986</v>
      </c>
      <c r="T207" s="179"/>
      <c r="U207" s="2"/>
    </row>
    <row r="208" spans="1:21" x14ac:dyDescent="0.3">
      <c r="A208" s="2">
        <v>202</v>
      </c>
      <c r="B208" s="182" t="s">
        <v>1008</v>
      </c>
      <c r="C208" s="180">
        <v>4</v>
      </c>
      <c r="D208" s="180">
        <v>48</v>
      </c>
      <c r="E208" s="180">
        <v>3</v>
      </c>
      <c r="F208" s="180">
        <v>3</v>
      </c>
      <c r="G208" s="180"/>
      <c r="H208" s="180">
        <v>1963</v>
      </c>
      <c r="I208" s="180">
        <v>3191</v>
      </c>
      <c r="J208" s="180">
        <v>2007</v>
      </c>
      <c r="K208" s="180">
        <v>1371</v>
      </c>
      <c r="L208" s="180">
        <v>728</v>
      </c>
      <c r="M208" s="180"/>
      <c r="N208" s="180">
        <v>259</v>
      </c>
      <c r="O208" s="180">
        <v>133</v>
      </c>
      <c r="P208" s="180" t="s">
        <v>989</v>
      </c>
      <c r="Q208" s="180" t="s">
        <v>988</v>
      </c>
      <c r="R208" s="180" t="s">
        <v>998</v>
      </c>
      <c r="S208" s="180" t="s">
        <v>986</v>
      </c>
      <c r="T208" s="179" t="s">
        <v>135</v>
      </c>
      <c r="U208" s="2" t="s">
        <v>1007</v>
      </c>
    </row>
    <row r="209" spans="1:21" ht="26.4" x14ac:dyDescent="0.3">
      <c r="A209" s="23">
        <v>203</v>
      </c>
      <c r="B209" s="182" t="s">
        <v>1006</v>
      </c>
      <c r="C209" s="180">
        <v>5</v>
      </c>
      <c r="D209" s="180">
        <v>101</v>
      </c>
      <c r="E209" s="180"/>
      <c r="F209" s="180">
        <v>6</v>
      </c>
      <c r="G209" s="180"/>
      <c r="H209" s="180">
        <v>1968</v>
      </c>
      <c r="I209" s="180">
        <v>5768</v>
      </c>
      <c r="J209" s="180">
        <v>4504</v>
      </c>
      <c r="K209" s="180">
        <v>1905</v>
      </c>
      <c r="L209" s="180">
        <v>1434</v>
      </c>
      <c r="M209" s="180"/>
      <c r="N209" s="180">
        <v>232</v>
      </c>
      <c r="O209" s="180">
        <v>390</v>
      </c>
      <c r="P209" s="180" t="s">
        <v>989</v>
      </c>
      <c r="Q209" s="180" t="s">
        <v>988</v>
      </c>
      <c r="R209" s="180" t="s">
        <v>998</v>
      </c>
      <c r="S209" s="180" t="s">
        <v>986</v>
      </c>
      <c r="T209" s="179" t="s">
        <v>135</v>
      </c>
      <c r="U209" s="2" t="s">
        <v>309</v>
      </c>
    </row>
    <row r="210" spans="1:21" x14ac:dyDescent="0.3">
      <c r="A210" s="2">
        <v>204</v>
      </c>
      <c r="B210" s="182" t="s">
        <v>1005</v>
      </c>
      <c r="C210" s="180">
        <v>9</v>
      </c>
      <c r="D210" s="180">
        <v>33</v>
      </c>
      <c r="E210" s="180">
        <v>2</v>
      </c>
      <c r="F210" s="180">
        <v>1</v>
      </c>
      <c r="G210" s="180">
        <v>1</v>
      </c>
      <c r="H210" s="180">
        <v>1970</v>
      </c>
      <c r="I210" s="180">
        <v>3264</v>
      </c>
      <c r="J210" s="180">
        <v>1884</v>
      </c>
      <c r="K210" s="180">
        <v>746</v>
      </c>
      <c r="L210" s="180">
        <v>954</v>
      </c>
      <c r="M210" s="180"/>
      <c r="N210" s="180">
        <v>119</v>
      </c>
      <c r="O210" s="180">
        <v>258</v>
      </c>
      <c r="P210" s="180" t="s">
        <v>989</v>
      </c>
      <c r="Q210" s="180" t="s">
        <v>988</v>
      </c>
      <c r="R210" s="180" t="s">
        <v>1004</v>
      </c>
      <c r="S210" s="180" t="s">
        <v>986</v>
      </c>
      <c r="T210" s="179"/>
      <c r="U210" s="2"/>
    </row>
    <row r="211" spans="1:21" x14ac:dyDescent="0.3">
      <c r="A211" s="2">
        <v>205</v>
      </c>
      <c r="B211" s="182" t="s">
        <v>1003</v>
      </c>
      <c r="C211" s="180">
        <v>5</v>
      </c>
      <c r="D211" s="180">
        <v>35</v>
      </c>
      <c r="E211" s="180"/>
      <c r="F211" s="180">
        <v>2</v>
      </c>
      <c r="G211" s="180"/>
      <c r="H211" s="180">
        <v>1969</v>
      </c>
      <c r="I211" s="180">
        <v>2402</v>
      </c>
      <c r="J211" s="180">
        <v>1666</v>
      </c>
      <c r="K211" s="180">
        <v>862</v>
      </c>
      <c r="L211" s="180">
        <v>491</v>
      </c>
      <c r="M211" s="180"/>
      <c r="N211" s="180">
        <v>240</v>
      </c>
      <c r="O211" s="180">
        <v>125</v>
      </c>
      <c r="P211" s="180" t="s">
        <v>989</v>
      </c>
      <c r="Q211" s="180" t="s">
        <v>988</v>
      </c>
      <c r="R211" s="180" t="s">
        <v>998</v>
      </c>
      <c r="S211" s="180" t="s">
        <v>986</v>
      </c>
      <c r="T211" s="179"/>
      <c r="U211" s="2"/>
    </row>
    <row r="212" spans="1:21" x14ac:dyDescent="0.3">
      <c r="A212" s="23">
        <v>206</v>
      </c>
      <c r="B212" s="182" t="s">
        <v>1002</v>
      </c>
      <c r="C212" s="180">
        <v>5</v>
      </c>
      <c r="D212" s="180">
        <v>52</v>
      </c>
      <c r="E212" s="180">
        <v>3</v>
      </c>
      <c r="F212" s="180">
        <v>3</v>
      </c>
      <c r="G212" s="180"/>
      <c r="H212" s="180">
        <v>1961</v>
      </c>
      <c r="I212" s="180">
        <v>2929</v>
      </c>
      <c r="J212" s="180">
        <v>2074</v>
      </c>
      <c r="K212" s="180">
        <v>937</v>
      </c>
      <c r="L212" s="180">
        <v>794</v>
      </c>
      <c r="M212" s="180"/>
      <c r="N212" s="180">
        <v>239</v>
      </c>
      <c r="O212" s="180">
        <v>135</v>
      </c>
      <c r="P212" s="180" t="s">
        <v>989</v>
      </c>
      <c r="Q212" s="180" t="s">
        <v>988</v>
      </c>
      <c r="R212" s="180" t="s">
        <v>998</v>
      </c>
      <c r="S212" s="180" t="s">
        <v>986</v>
      </c>
      <c r="T212" s="179"/>
      <c r="U212" s="184"/>
    </row>
    <row r="213" spans="1:21" x14ac:dyDescent="0.3">
      <c r="A213" s="2">
        <v>207</v>
      </c>
      <c r="B213" s="182" t="s">
        <v>1001</v>
      </c>
      <c r="C213" s="180">
        <v>4</v>
      </c>
      <c r="D213" s="180">
        <v>48</v>
      </c>
      <c r="E213" s="180">
        <v>4</v>
      </c>
      <c r="F213" s="180">
        <v>3</v>
      </c>
      <c r="G213" s="180"/>
      <c r="H213" s="180">
        <v>1965</v>
      </c>
      <c r="I213" s="180">
        <v>2531</v>
      </c>
      <c r="J213" s="180">
        <v>2019</v>
      </c>
      <c r="K213" s="180">
        <v>1006</v>
      </c>
      <c r="L213" s="180">
        <v>720</v>
      </c>
      <c r="M213" s="180">
        <v>200</v>
      </c>
      <c r="N213" s="180">
        <v>342</v>
      </c>
      <c r="O213" s="180">
        <v>122</v>
      </c>
      <c r="P213" s="180" t="s">
        <v>989</v>
      </c>
      <c r="Q213" s="180" t="s">
        <v>988</v>
      </c>
      <c r="R213" s="180" t="s">
        <v>987</v>
      </c>
      <c r="S213" s="180" t="s">
        <v>986</v>
      </c>
      <c r="T213" s="179"/>
      <c r="U213" s="2"/>
    </row>
    <row r="214" spans="1:21" x14ac:dyDescent="0.3">
      <c r="A214" s="2">
        <v>208</v>
      </c>
      <c r="B214" s="182" t="s">
        <v>1000</v>
      </c>
      <c r="C214" s="180">
        <v>5</v>
      </c>
      <c r="D214" s="180">
        <v>48</v>
      </c>
      <c r="E214" s="180">
        <v>3</v>
      </c>
      <c r="F214" s="180">
        <v>3</v>
      </c>
      <c r="G214" s="180"/>
      <c r="H214" s="180">
        <v>1961</v>
      </c>
      <c r="I214" s="180">
        <v>2775</v>
      </c>
      <c r="J214" s="180">
        <v>2022.95</v>
      </c>
      <c r="K214" s="180">
        <v>1158</v>
      </c>
      <c r="L214" s="180">
        <v>716</v>
      </c>
      <c r="M214" s="180"/>
      <c r="N214" s="183">
        <v>614</v>
      </c>
      <c r="O214" s="180">
        <v>138</v>
      </c>
      <c r="P214" s="180" t="s">
        <v>989</v>
      </c>
      <c r="Q214" s="180" t="s">
        <v>986</v>
      </c>
      <c r="R214" s="180" t="s">
        <v>998</v>
      </c>
      <c r="S214" s="180" t="s">
        <v>986</v>
      </c>
      <c r="T214" s="179"/>
      <c r="U214" s="2"/>
    </row>
    <row r="215" spans="1:21" x14ac:dyDescent="0.3">
      <c r="A215" s="23">
        <v>209</v>
      </c>
      <c r="B215" s="182" t="s">
        <v>999</v>
      </c>
      <c r="C215" s="180">
        <v>5</v>
      </c>
      <c r="D215" s="180">
        <v>64</v>
      </c>
      <c r="E215" s="180">
        <v>4</v>
      </c>
      <c r="F215" s="180">
        <v>4</v>
      </c>
      <c r="G215" s="180"/>
      <c r="H215" s="180">
        <v>1962</v>
      </c>
      <c r="I215" s="180">
        <v>3181</v>
      </c>
      <c r="J215" s="180">
        <v>2547</v>
      </c>
      <c r="K215" s="180">
        <v>1574</v>
      </c>
      <c r="L215" s="180">
        <v>923</v>
      </c>
      <c r="M215" s="180"/>
      <c r="N215" s="180">
        <v>450</v>
      </c>
      <c r="O215" s="180">
        <v>184</v>
      </c>
      <c r="P215" s="180" t="s">
        <v>989</v>
      </c>
      <c r="Q215" s="180" t="s">
        <v>986</v>
      </c>
      <c r="R215" s="180" t="s">
        <v>998</v>
      </c>
      <c r="S215" s="180" t="s">
        <v>986</v>
      </c>
      <c r="T215" s="179" t="s">
        <v>135</v>
      </c>
      <c r="U215" s="2" t="s">
        <v>136</v>
      </c>
    </row>
    <row r="216" spans="1:21" s="51" customFormat="1" x14ac:dyDescent="0.3">
      <c r="A216" s="2">
        <v>210</v>
      </c>
      <c r="B216" s="54" t="s">
        <v>997</v>
      </c>
      <c r="C216" s="1">
        <v>2</v>
      </c>
      <c r="D216" s="55">
        <v>4</v>
      </c>
      <c r="E216" s="1" t="s">
        <v>118</v>
      </c>
      <c r="F216" s="55">
        <v>1</v>
      </c>
      <c r="G216" s="1">
        <v>0</v>
      </c>
      <c r="H216" s="55">
        <v>1961</v>
      </c>
      <c r="I216" s="55">
        <v>303</v>
      </c>
      <c r="J216" s="55">
        <v>290.39999999999998</v>
      </c>
      <c r="K216" s="56"/>
      <c r="L216" s="55">
        <v>255</v>
      </c>
      <c r="M216" s="1" t="s">
        <v>118</v>
      </c>
      <c r="N216" s="1" t="s">
        <v>118</v>
      </c>
      <c r="O216" s="1" t="s">
        <v>118</v>
      </c>
      <c r="P216" s="1" t="s">
        <v>74</v>
      </c>
      <c r="Q216" s="55" t="s">
        <v>992</v>
      </c>
      <c r="R216" s="55" t="s">
        <v>97</v>
      </c>
      <c r="S216" s="1" t="s">
        <v>100</v>
      </c>
      <c r="T216" s="47"/>
      <c r="U216" s="2"/>
    </row>
    <row r="217" spans="1:21" s="51" customFormat="1" x14ac:dyDescent="0.3">
      <c r="A217" s="2">
        <v>211</v>
      </c>
      <c r="B217" s="126" t="s">
        <v>996</v>
      </c>
      <c r="C217" s="1">
        <v>1</v>
      </c>
      <c r="D217" s="55">
        <v>4</v>
      </c>
      <c r="E217" s="1" t="s">
        <v>118</v>
      </c>
      <c r="F217" s="1" t="s">
        <v>118</v>
      </c>
      <c r="G217" s="1">
        <v>0</v>
      </c>
      <c r="H217" s="55">
        <v>1959</v>
      </c>
      <c r="I217" s="55">
        <v>289</v>
      </c>
      <c r="J217" s="55">
        <v>264</v>
      </c>
      <c r="K217" s="125"/>
      <c r="L217" s="55">
        <v>185</v>
      </c>
      <c r="M217" s="1" t="s">
        <v>118</v>
      </c>
      <c r="N217" s="1" t="s">
        <v>118</v>
      </c>
      <c r="O217" s="1" t="s">
        <v>118</v>
      </c>
      <c r="P217" s="1" t="s">
        <v>74</v>
      </c>
      <c r="Q217" s="55" t="s">
        <v>994</v>
      </c>
      <c r="R217" s="55" t="s">
        <v>97</v>
      </c>
      <c r="S217" s="1" t="s">
        <v>100</v>
      </c>
      <c r="T217" s="47"/>
      <c r="U217" s="2"/>
    </row>
    <row r="218" spans="1:21" s="51" customFormat="1" x14ac:dyDescent="0.3">
      <c r="A218" s="23">
        <v>212</v>
      </c>
      <c r="B218" s="126" t="s">
        <v>995</v>
      </c>
      <c r="C218" s="1">
        <v>1</v>
      </c>
      <c r="D218" s="55">
        <v>5</v>
      </c>
      <c r="E218" s="1" t="s">
        <v>118</v>
      </c>
      <c r="F218" s="1" t="s">
        <v>118</v>
      </c>
      <c r="G218" s="1">
        <v>0</v>
      </c>
      <c r="H218" s="55">
        <v>1963</v>
      </c>
      <c r="I218" s="55">
        <v>283</v>
      </c>
      <c r="J218" s="55">
        <v>257.60000000000002</v>
      </c>
      <c r="K218" s="125"/>
      <c r="L218" s="55">
        <v>231</v>
      </c>
      <c r="M218" s="1" t="s">
        <v>118</v>
      </c>
      <c r="N218" s="1" t="s">
        <v>118</v>
      </c>
      <c r="O218" s="1" t="s">
        <v>118</v>
      </c>
      <c r="P218" s="1" t="s">
        <v>74</v>
      </c>
      <c r="Q218" s="55" t="s">
        <v>994</v>
      </c>
      <c r="R218" s="55" t="s">
        <v>97</v>
      </c>
      <c r="S218" s="1" t="s">
        <v>100</v>
      </c>
      <c r="T218" s="47"/>
      <c r="U218" s="2"/>
    </row>
    <row r="219" spans="1:21" s="51" customFormat="1" x14ac:dyDescent="0.3">
      <c r="A219" s="2">
        <v>213</v>
      </c>
      <c r="B219" s="54" t="s">
        <v>993</v>
      </c>
      <c r="C219" s="1">
        <v>2</v>
      </c>
      <c r="D219" s="55">
        <v>4</v>
      </c>
      <c r="E219" s="1" t="s">
        <v>118</v>
      </c>
      <c r="F219" s="55">
        <v>1</v>
      </c>
      <c r="G219" s="1">
        <v>0</v>
      </c>
      <c r="H219" s="55">
        <v>1961</v>
      </c>
      <c r="I219" s="55">
        <v>359</v>
      </c>
      <c r="J219" s="55">
        <v>358.7</v>
      </c>
      <c r="K219" s="56"/>
      <c r="L219" s="55">
        <v>266</v>
      </c>
      <c r="M219" s="1" t="s">
        <v>118</v>
      </c>
      <c r="N219" s="1" t="s">
        <v>118</v>
      </c>
      <c r="O219" s="1" t="s">
        <v>118</v>
      </c>
      <c r="P219" s="1" t="s">
        <v>74</v>
      </c>
      <c r="Q219" s="55" t="s">
        <v>992</v>
      </c>
      <c r="R219" s="55" t="s">
        <v>97</v>
      </c>
      <c r="S219" s="1" t="s">
        <v>100</v>
      </c>
      <c r="T219" s="47"/>
      <c r="U219" s="2"/>
    </row>
    <row r="220" spans="1:21" s="51" customFormat="1" x14ac:dyDescent="0.3">
      <c r="A220" s="2">
        <v>214</v>
      </c>
      <c r="B220" s="54" t="s">
        <v>991</v>
      </c>
      <c r="C220" s="1">
        <v>2</v>
      </c>
      <c r="D220" s="55">
        <v>7</v>
      </c>
      <c r="E220" s="1" t="s">
        <v>118</v>
      </c>
      <c r="F220" s="55">
        <v>1</v>
      </c>
      <c r="G220" s="1">
        <v>0</v>
      </c>
      <c r="H220" s="55">
        <v>1970</v>
      </c>
      <c r="I220" s="55">
        <v>514</v>
      </c>
      <c r="J220" s="55">
        <v>471.4</v>
      </c>
      <c r="K220" s="56"/>
      <c r="L220" s="55">
        <v>372</v>
      </c>
      <c r="M220" s="1" t="s">
        <v>118</v>
      </c>
      <c r="N220" s="1" t="s">
        <v>118</v>
      </c>
      <c r="O220" s="1" t="s">
        <v>118</v>
      </c>
      <c r="P220" s="1" t="s">
        <v>74</v>
      </c>
      <c r="Q220" s="55" t="s">
        <v>100</v>
      </c>
      <c r="R220" s="55" t="s">
        <v>97</v>
      </c>
      <c r="S220" s="1" t="s">
        <v>100</v>
      </c>
      <c r="T220" s="47"/>
      <c r="U220" s="2"/>
    </row>
    <row r="221" spans="1:21" x14ac:dyDescent="0.3">
      <c r="A221" s="23">
        <v>215</v>
      </c>
      <c r="B221" s="182" t="s">
        <v>1535</v>
      </c>
      <c r="C221" s="181">
        <v>1</v>
      </c>
      <c r="D221" s="181">
        <v>3</v>
      </c>
      <c r="E221" s="181"/>
      <c r="F221" s="181">
        <v>1</v>
      </c>
      <c r="G221" s="181"/>
      <c r="H221" s="181">
        <v>1948</v>
      </c>
      <c r="I221" s="181">
        <v>259</v>
      </c>
      <c r="J221" s="181">
        <v>134</v>
      </c>
      <c r="K221" s="181">
        <v>84</v>
      </c>
      <c r="L221" s="181">
        <v>156</v>
      </c>
      <c r="M221" s="181">
        <v>38</v>
      </c>
      <c r="N221" s="181"/>
      <c r="O221" s="181">
        <v>10</v>
      </c>
      <c r="P221" s="180" t="s">
        <v>989</v>
      </c>
      <c r="Q221" s="181" t="s">
        <v>988</v>
      </c>
      <c r="R221" s="180" t="s">
        <v>987</v>
      </c>
      <c r="S221" s="180" t="s">
        <v>986</v>
      </c>
      <c r="T221" s="179"/>
      <c r="U221" s="2"/>
    </row>
    <row r="222" spans="1:21" ht="26.4" x14ac:dyDescent="0.3">
      <c r="A222" s="2">
        <v>216</v>
      </c>
      <c r="B222" s="182" t="s">
        <v>1536</v>
      </c>
      <c r="C222" s="181">
        <v>3</v>
      </c>
      <c r="D222" s="181">
        <v>117</v>
      </c>
      <c r="E222" s="181"/>
      <c r="F222" s="181">
        <v>3</v>
      </c>
      <c r="G222" s="181"/>
      <c r="H222" s="181">
        <v>1947</v>
      </c>
      <c r="I222" s="181">
        <v>2988</v>
      </c>
      <c r="J222" s="181">
        <v>2863</v>
      </c>
      <c r="K222" s="181">
        <v>620</v>
      </c>
      <c r="L222" s="181">
        <v>1420</v>
      </c>
      <c r="M222" s="181">
        <v>131</v>
      </c>
      <c r="N222" s="181">
        <v>280</v>
      </c>
      <c r="O222" s="181">
        <v>360</v>
      </c>
      <c r="P222" s="180" t="s">
        <v>989</v>
      </c>
      <c r="Q222" s="181" t="s">
        <v>988</v>
      </c>
      <c r="R222" s="180" t="s">
        <v>987</v>
      </c>
      <c r="S222" s="180" t="s">
        <v>986</v>
      </c>
      <c r="T222" s="179" t="s">
        <v>135</v>
      </c>
      <c r="U222" s="2" t="s">
        <v>990</v>
      </c>
    </row>
    <row r="223" spans="1:21" ht="26.4" x14ac:dyDescent="0.3">
      <c r="A223" s="2">
        <v>217</v>
      </c>
      <c r="B223" s="182" t="s">
        <v>1537</v>
      </c>
      <c r="C223" s="181">
        <v>3</v>
      </c>
      <c r="D223" s="181">
        <v>20</v>
      </c>
      <c r="E223" s="181"/>
      <c r="F223" s="181">
        <v>2</v>
      </c>
      <c r="G223" s="181"/>
      <c r="H223" s="181">
        <v>1947</v>
      </c>
      <c r="I223" s="181">
        <v>764</v>
      </c>
      <c r="J223" s="181">
        <v>700</v>
      </c>
      <c r="K223" s="181">
        <v>1357</v>
      </c>
      <c r="L223" s="181">
        <v>923</v>
      </c>
      <c r="M223" s="181">
        <v>86</v>
      </c>
      <c r="N223" s="181"/>
      <c r="O223" s="181">
        <v>92</v>
      </c>
      <c r="P223" s="180" t="s">
        <v>989</v>
      </c>
      <c r="Q223" s="181" t="s">
        <v>988</v>
      </c>
      <c r="R223" s="180" t="s">
        <v>987</v>
      </c>
      <c r="S223" s="180" t="s">
        <v>986</v>
      </c>
      <c r="T223" s="179" t="s">
        <v>135</v>
      </c>
      <c r="U223" s="2" t="s">
        <v>990</v>
      </c>
    </row>
    <row r="224" spans="1:21" ht="26.4" x14ac:dyDescent="0.3">
      <c r="A224" s="23">
        <v>218</v>
      </c>
      <c r="B224" s="182" t="s">
        <v>1538</v>
      </c>
      <c r="C224" s="181">
        <v>2</v>
      </c>
      <c r="D224" s="181">
        <v>22</v>
      </c>
      <c r="E224" s="181"/>
      <c r="F224" s="181">
        <v>2</v>
      </c>
      <c r="G224" s="181"/>
      <c r="H224" s="181">
        <v>1915</v>
      </c>
      <c r="I224" s="181">
        <v>1258</v>
      </c>
      <c r="J224" s="181">
        <v>991</v>
      </c>
      <c r="K224" s="181">
        <v>864</v>
      </c>
      <c r="L224" s="181">
        <v>745</v>
      </c>
      <c r="M224" s="181">
        <v>60</v>
      </c>
      <c r="N224" s="181"/>
      <c r="O224" s="181">
        <v>136</v>
      </c>
      <c r="P224" s="180" t="s">
        <v>989</v>
      </c>
      <c r="Q224" s="181" t="s">
        <v>988</v>
      </c>
      <c r="R224" s="180" t="s">
        <v>987</v>
      </c>
      <c r="S224" s="180" t="s">
        <v>986</v>
      </c>
      <c r="T224" s="179" t="s">
        <v>135</v>
      </c>
      <c r="U224" s="2" t="s">
        <v>990</v>
      </c>
    </row>
    <row r="225" spans="1:21" x14ac:dyDescent="0.3">
      <c r="A225" s="2">
        <v>219</v>
      </c>
      <c r="B225" s="182" t="s">
        <v>1539</v>
      </c>
      <c r="C225" s="181">
        <v>2</v>
      </c>
      <c r="D225" s="181">
        <v>6</v>
      </c>
      <c r="E225" s="181"/>
      <c r="F225" s="181">
        <v>2</v>
      </c>
      <c r="G225" s="181"/>
      <c r="H225" s="181">
        <v>1934</v>
      </c>
      <c r="I225" s="181">
        <v>329</v>
      </c>
      <c r="J225" s="181">
        <v>327</v>
      </c>
      <c r="K225" s="181">
        <v>109</v>
      </c>
      <c r="L225" s="181">
        <v>294</v>
      </c>
      <c r="M225" s="181">
        <v>46</v>
      </c>
      <c r="N225" s="181"/>
      <c r="O225" s="181">
        <v>76</v>
      </c>
      <c r="P225" s="180" t="s">
        <v>989</v>
      </c>
      <c r="Q225" s="181" t="s">
        <v>988</v>
      </c>
      <c r="R225" s="180" t="s">
        <v>987</v>
      </c>
      <c r="S225" s="180" t="s">
        <v>986</v>
      </c>
      <c r="T225" s="179"/>
      <c r="U225" s="2"/>
    </row>
    <row r="226" spans="1:21" x14ac:dyDescent="0.3">
      <c r="A226" s="16"/>
      <c r="B226" s="16"/>
      <c r="C226" s="16"/>
      <c r="D226" s="16"/>
      <c r="E226" s="16"/>
      <c r="F226" s="16"/>
      <c r="G226" s="16"/>
      <c r="H226" s="16"/>
      <c r="I226" s="17">
        <f>SUM(I7:I225)</f>
        <v>535933</v>
      </c>
      <c r="J226" s="17">
        <f>SUM(J7:J225)</f>
        <v>435450.80000000005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78"/>
      <c r="U226" s="48"/>
    </row>
  </sheetData>
  <mergeCells count="8">
    <mergeCell ref="H1:U1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showGridLines="0" zoomScaleNormal="100" workbookViewId="0">
      <pane ySplit="5" topLeftCell="A187" activePane="bottomLeft" state="frozen"/>
      <selection pane="bottomLeft" activeCell="C2" sqref="C2"/>
    </sheetView>
  </sheetViews>
  <sheetFormatPr defaultColWidth="9.109375" defaultRowHeight="14.4" x14ac:dyDescent="0.3"/>
  <cols>
    <col min="1" max="1" width="6.88671875" style="18" customWidth="1"/>
    <col min="2" max="2" width="39.5546875" style="18" bestFit="1" customWidth="1"/>
    <col min="3" max="3" width="5.88671875" style="18" customWidth="1"/>
    <col min="4" max="4" width="7.6640625" style="18" customWidth="1"/>
    <col min="5" max="5" width="9.109375" style="18"/>
    <col min="6" max="8" width="9.33203125" style="18" bestFit="1" customWidth="1"/>
    <col min="9" max="10" width="9.44140625" style="18" bestFit="1" customWidth="1"/>
    <col min="11" max="12" width="9.33203125" style="18" bestFit="1" customWidth="1"/>
    <col min="13" max="13" width="9.109375" style="18"/>
    <col min="14" max="15" width="9.33203125" style="18" bestFit="1" customWidth="1"/>
    <col min="16" max="18" width="9.109375" style="18"/>
    <col min="19" max="19" width="7.88671875" style="18" customWidth="1"/>
    <col min="20" max="20" width="9.109375" style="200"/>
    <col min="21" max="21" width="27" style="19" customWidth="1"/>
    <col min="22" max="16384" width="9.109375" style="19"/>
  </cols>
  <sheetData>
    <row r="1" spans="1:21" x14ac:dyDescent="0.3">
      <c r="H1" s="18" t="s">
        <v>68</v>
      </c>
    </row>
    <row r="2" spans="1:21" s="96" customFormat="1" ht="15" thickBot="1" x14ac:dyDescent="0.35">
      <c r="A2" s="234"/>
      <c r="B2" s="234"/>
      <c r="C2" s="234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3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1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232" t="s">
        <v>1</v>
      </c>
      <c r="U5" s="10" t="s">
        <v>0</v>
      </c>
    </row>
    <row r="6" spans="1:21" ht="15" thickBot="1" x14ac:dyDescent="0.35">
      <c r="A6" s="20">
        <v>1</v>
      </c>
      <c r="B6" s="2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231">
        <v>19</v>
      </c>
      <c r="U6" s="88">
        <v>20</v>
      </c>
    </row>
    <row r="7" spans="1:21" ht="26.4" x14ac:dyDescent="0.3">
      <c r="A7" s="23">
        <v>1</v>
      </c>
      <c r="B7" s="227" t="s">
        <v>1445</v>
      </c>
      <c r="C7" s="105">
        <v>2</v>
      </c>
      <c r="D7" s="124">
        <v>8</v>
      </c>
      <c r="E7" s="105">
        <v>1</v>
      </c>
      <c r="F7" s="124">
        <v>2</v>
      </c>
      <c r="G7" s="105">
        <v>0</v>
      </c>
      <c r="H7" s="124">
        <v>1956</v>
      </c>
      <c r="I7" s="55">
        <v>959</v>
      </c>
      <c r="J7" s="124">
        <f>404+503</f>
        <v>907</v>
      </c>
      <c r="K7" s="230">
        <v>1069.8599999999999</v>
      </c>
      <c r="L7" s="124">
        <v>658</v>
      </c>
      <c r="M7" s="105" t="s">
        <v>118</v>
      </c>
      <c r="N7" s="105" t="s">
        <v>118</v>
      </c>
      <c r="O7" s="105">
        <v>52</v>
      </c>
      <c r="P7" s="105" t="s">
        <v>74</v>
      </c>
      <c r="Q7" s="124" t="s">
        <v>100</v>
      </c>
      <c r="R7" s="124" t="s">
        <v>97</v>
      </c>
      <c r="S7" s="105" t="s">
        <v>100</v>
      </c>
      <c r="T7" s="5"/>
      <c r="U7" s="1"/>
    </row>
    <row r="8" spans="1:21" x14ac:dyDescent="0.3">
      <c r="A8" s="2">
        <v>2</v>
      </c>
      <c r="B8" s="54" t="s">
        <v>1444</v>
      </c>
      <c r="C8" s="1">
        <v>2</v>
      </c>
      <c r="D8" s="55">
        <v>13</v>
      </c>
      <c r="E8" s="1">
        <v>3</v>
      </c>
      <c r="F8" s="55">
        <v>2</v>
      </c>
      <c r="G8" s="1">
        <v>0</v>
      </c>
      <c r="H8" s="55">
        <v>1960</v>
      </c>
      <c r="I8" s="55">
        <v>559</v>
      </c>
      <c r="J8" s="55">
        <f>402.72+122</f>
        <v>524.72</v>
      </c>
      <c r="K8" s="56">
        <v>1348.6</v>
      </c>
      <c r="L8" s="55">
        <v>482</v>
      </c>
      <c r="M8" s="33" t="s">
        <v>118</v>
      </c>
      <c r="N8" s="33" t="s">
        <v>118</v>
      </c>
      <c r="O8" s="1">
        <v>52</v>
      </c>
      <c r="P8" s="33" t="s">
        <v>74</v>
      </c>
      <c r="Q8" s="55" t="s">
        <v>100</v>
      </c>
      <c r="R8" s="55" t="s">
        <v>97</v>
      </c>
      <c r="S8" s="33" t="s">
        <v>100</v>
      </c>
      <c r="T8" s="5"/>
      <c r="U8" s="1"/>
    </row>
    <row r="9" spans="1:21" x14ac:dyDescent="0.3">
      <c r="A9" s="23">
        <v>3</v>
      </c>
      <c r="B9" s="54" t="s">
        <v>1443</v>
      </c>
      <c r="C9" s="1">
        <v>2</v>
      </c>
      <c r="D9" s="55">
        <v>11</v>
      </c>
      <c r="E9" s="1">
        <v>2</v>
      </c>
      <c r="F9" s="55">
        <v>2</v>
      </c>
      <c r="G9" s="1">
        <v>0</v>
      </c>
      <c r="H9" s="55">
        <v>1956</v>
      </c>
      <c r="I9" s="55">
        <v>619</v>
      </c>
      <c r="J9" s="55">
        <f>467+153.1</f>
        <v>620.1</v>
      </c>
      <c r="K9" s="56">
        <v>562.45000000000005</v>
      </c>
      <c r="L9" s="124">
        <v>524</v>
      </c>
      <c r="M9" s="33" t="s">
        <v>118</v>
      </c>
      <c r="N9" s="33" t="s">
        <v>118</v>
      </c>
      <c r="O9" s="1">
        <v>52</v>
      </c>
      <c r="P9" s="33" t="s">
        <v>74</v>
      </c>
      <c r="Q9" s="55" t="s">
        <v>100</v>
      </c>
      <c r="R9" s="123" t="s">
        <v>97</v>
      </c>
      <c r="S9" s="33" t="s">
        <v>100</v>
      </c>
      <c r="T9" s="5"/>
      <c r="U9" s="1"/>
    </row>
    <row r="10" spans="1:21" x14ac:dyDescent="0.3">
      <c r="A10" s="23">
        <v>4</v>
      </c>
      <c r="B10" s="54" t="s">
        <v>1442</v>
      </c>
      <c r="C10" s="1">
        <v>2</v>
      </c>
      <c r="D10" s="55">
        <v>8</v>
      </c>
      <c r="E10" s="1" t="s">
        <v>118</v>
      </c>
      <c r="F10" s="55">
        <v>2</v>
      </c>
      <c r="G10" s="1">
        <v>0</v>
      </c>
      <c r="H10" s="55">
        <v>1958</v>
      </c>
      <c r="I10" s="55">
        <v>867</v>
      </c>
      <c r="J10" s="55">
        <v>519.4</v>
      </c>
      <c r="K10" s="56">
        <v>1600.7</v>
      </c>
      <c r="L10" s="55">
        <v>329</v>
      </c>
      <c r="M10" s="33" t="s">
        <v>118</v>
      </c>
      <c r="N10" s="33" t="s">
        <v>118</v>
      </c>
      <c r="O10" s="1">
        <v>52</v>
      </c>
      <c r="P10" s="33" t="s">
        <v>74</v>
      </c>
      <c r="Q10" s="55" t="s">
        <v>100</v>
      </c>
      <c r="R10" s="123" t="s">
        <v>97</v>
      </c>
      <c r="S10" s="33" t="s">
        <v>100</v>
      </c>
      <c r="T10" s="5"/>
      <c r="U10" s="1"/>
    </row>
    <row r="11" spans="1:21" x14ac:dyDescent="0.3">
      <c r="A11" s="2">
        <v>5</v>
      </c>
      <c r="B11" s="227" t="s">
        <v>1441</v>
      </c>
      <c r="C11" s="1">
        <v>2</v>
      </c>
      <c r="D11" s="55">
        <v>8</v>
      </c>
      <c r="E11" s="1" t="s">
        <v>118</v>
      </c>
      <c r="F11" s="55">
        <v>1</v>
      </c>
      <c r="G11" s="1">
        <v>0</v>
      </c>
      <c r="H11" s="55">
        <v>1961</v>
      </c>
      <c r="I11" s="55">
        <v>392</v>
      </c>
      <c r="J11" s="55">
        <v>374.19</v>
      </c>
      <c r="K11" s="56">
        <v>743.25</v>
      </c>
      <c r="L11" s="55">
        <v>329</v>
      </c>
      <c r="M11" s="33" t="s">
        <v>118</v>
      </c>
      <c r="N11" s="33" t="s">
        <v>118</v>
      </c>
      <c r="O11" s="33">
        <v>26</v>
      </c>
      <c r="P11" s="33" t="s">
        <v>74</v>
      </c>
      <c r="Q11" s="55" t="s">
        <v>100</v>
      </c>
      <c r="R11" s="55" t="s">
        <v>1440</v>
      </c>
      <c r="S11" s="1" t="s">
        <v>100</v>
      </c>
      <c r="T11" s="5"/>
      <c r="U11" s="1"/>
    </row>
    <row r="12" spans="1:21" x14ac:dyDescent="0.3">
      <c r="A12" s="23">
        <v>6</v>
      </c>
      <c r="B12" s="204" t="s">
        <v>1439</v>
      </c>
      <c r="C12" s="1">
        <v>5</v>
      </c>
      <c r="D12" s="55">
        <v>40</v>
      </c>
      <c r="E12" s="1" t="s">
        <v>118</v>
      </c>
      <c r="F12" s="55">
        <v>3</v>
      </c>
      <c r="G12" s="1">
        <v>0</v>
      </c>
      <c r="H12" s="55">
        <v>1969</v>
      </c>
      <c r="I12" s="55">
        <v>3566</v>
      </c>
      <c r="J12" s="55">
        <v>2814.87</v>
      </c>
      <c r="K12" s="56">
        <v>3948.82</v>
      </c>
      <c r="L12" s="55">
        <v>925</v>
      </c>
      <c r="M12" s="33" t="s">
        <v>118</v>
      </c>
      <c r="N12" s="33">
        <v>621</v>
      </c>
      <c r="O12" s="1">
        <v>225</v>
      </c>
      <c r="P12" s="33" t="s">
        <v>74</v>
      </c>
      <c r="Q12" s="55" t="s">
        <v>100</v>
      </c>
      <c r="R12" s="55" t="s">
        <v>1438</v>
      </c>
      <c r="S12" s="1" t="s">
        <v>100</v>
      </c>
      <c r="T12" s="5"/>
      <c r="U12" s="1"/>
    </row>
    <row r="13" spans="1:21" x14ac:dyDescent="0.3">
      <c r="A13" s="23">
        <v>7</v>
      </c>
      <c r="B13" s="54" t="s">
        <v>1437</v>
      </c>
      <c r="C13" s="1">
        <v>2</v>
      </c>
      <c r="D13" s="55">
        <v>6</v>
      </c>
      <c r="E13" s="1" t="s">
        <v>118</v>
      </c>
      <c r="F13" s="55" t="s">
        <v>118</v>
      </c>
      <c r="G13" s="33">
        <v>0</v>
      </c>
      <c r="H13" s="55">
        <v>1917</v>
      </c>
      <c r="I13" s="55">
        <v>316</v>
      </c>
      <c r="J13" s="55">
        <v>291.60000000000002</v>
      </c>
      <c r="K13" s="56">
        <v>1752.86</v>
      </c>
      <c r="L13" s="55">
        <v>326</v>
      </c>
      <c r="M13" s="33" t="s">
        <v>118</v>
      </c>
      <c r="N13" s="33" t="s">
        <v>118</v>
      </c>
      <c r="O13" s="1" t="s">
        <v>118</v>
      </c>
      <c r="P13" s="33" t="s">
        <v>74</v>
      </c>
      <c r="Q13" s="55" t="s">
        <v>100</v>
      </c>
      <c r="R13" s="55" t="s">
        <v>97</v>
      </c>
      <c r="S13" s="1" t="s">
        <v>1226</v>
      </c>
      <c r="T13" s="5"/>
      <c r="U13" s="1"/>
    </row>
    <row r="14" spans="1:21" x14ac:dyDescent="0.3">
      <c r="A14" s="2">
        <v>8</v>
      </c>
      <c r="B14" s="54" t="s">
        <v>1436</v>
      </c>
      <c r="C14" s="1">
        <v>3</v>
      </c>
      <c r="D14" s="55">
        <v>26</v>
      </c>
      <c r="E14" s="1">
        <v>2</v>
      </c>
      <c r="F14" s="55">
        <v>4</v>
      </c>
      <c r="G14" s="1">
        <v>0</v>
      </c>
      <c r="H14" s="55">
        <v>1959</v>
      </c>
      <c r="I14" s="55">
        <v>2508</v>
      </c>
      <c r="J14" s="55">
        <f>1560+249.98</f>
        <v>1809.98</v>
      </c>
      <c r="K14" s="56">
        <v>2594.2199999999998</v>
      </c>
      <c r="L14" s="55">
        <v>1115</v>
      </c>
      <c r="M14" s="33" t="s">
        <v>118</v>
      </c>
      <c r="N14" s="33">
        <v>260</v>
      </c>
      <c r="O14" s="1">
        <v>168</v>
      </c>
      <c r="P14" s="33" t="s">
        <v>74</v>
      </c>
      <c r="Q14" s="55" t="s">
        <v>100</v>
      </c>
      <c r="R14" s="55" t="s">
        <v>97</v>
      </c>
      <c r="S14" s="1" t="s">
        <v>100</v>
      </c>
      <c r="T14" s="5" t="s">
        <v>135</v>
      </c>
      <c r="U14" s="1" t="s">
        <v>1435</v>
      </c>
    </row>
    <row r="15" spans="1:21" ht="27" x14ac:dyDescent="0.3">
      <c r="A15" s="23">
        <v>9</v>
      </c>
      <c r="B15" s="126" t="s">
        <v>1434</v>
      </c>
      <c r="C15" s="1">
        <v>1</v>
      </c>
      <c r="D15" s="55">
        <v>4</v>
      </c>
      <c r="E15" s="1" t="s">
        <v>118</v>
      </c>
      <c r="F15" s="1" t="s">
        <v>118</v>
      </c>
      <c r="G15" s="1">
        <v>0</v>
      </c>
      <c r="H15" s="55">
        <v>1917</v>
      </c>
      <c r="I15" s="55">
        <v>149</v>
      </c>
      <c r="J15" s="55">
        <v>147</v>
      </c>
      <c r="K15" s="125"/>
      <c r="L15" s="55">
        <v>236</v>
      </c>
      <c r="M15" s="33" t="s">
        <v>118</v>
      </c>
      <c r="N15" s="33" t="s">
        <v>118</v>
      </c>
      <c r="O15" s="33" t="s">
        <v>118</v>
      </c>
      <c r="P15" s="33" t="s">
        <v>74</v>
      </c>
      <c r="Q15" s="55" t="s">
        <v>100</v>
      </c>
      <c r="R15" s="55" t="s">
        <v>97</v>
      </c>
      <c r="S15" s="1" t="s">
        <v>100</v>
      </c>
      <c r="T15" s="5"/>
      <c r="U15" s="1"/>
    </row>
    <row r="16" spans="1:21" ht="26.4" x14ac:dyDescent="0.3">
      <c r="A16" s="23">
        <v>10</v>
      </c>
      <c r="B16" s="54" t="s">
        <v>1433</v>
      </c>
      <c r="C16" s="1">
        <v>2</v>
      </c>
      <c r="D16" s="55">
        <v>4</v>
      </c>
      <c r="E16" s="1">
        <v>1</v>
      </c>
      <c r="F16" s="55" t="s">
        <v>118</v>
      </c>
      <c r="G16" s="1">
        <v>0</v>
      </c>
      <c r="H16" s="55">
        <v>1917</v>
      </c>
      <c r="I16" s="55">
        <v>406</v>
      </c>
      <c r="J16" s="55">
        <f>216.4+167</f>
        <v>383.4</v>
      </c>
      <c r="K16" s="56">
        <v>1102.71</v>
      </c>
      <c r="L16" s="55">
        <v>359</v>
      </c>
      <c r="M16" s="33" t="s">
        <v>118</v>
      </c>
      <c r="N16" s="33" t="s">
        <v>118</v>
      </c>
      <c r="O16" s="1" t="s">
        <v>118</v>
      </c>
      <c r="P16" s="33" t="s">
        <v>74</v>
      </c>
      <c r="Q16" s="55" t="s">
        <v>100</v>
      </c>
      <c r="R16" s="55" t="s">
        <v>1043</v>
      </c>
      <c r="S16" s="1" t="s">
        <v>100</v>
      </c>
      <c r="T16" s="5"/>
      <c r="U16" s="1"/>
    </row>
    <row r="17" spans="1:21" ht="27" x14ac:dyDescent="0.3">
      <c r="A17" s="2">
        <v>11</v>
      </c>
      <c r="B17" s="126" t="s">
        <v>1432</v>
      </c>
      <c r="C17" s="75">
        <v>1</v>
      </c>
      <c r="D17" s="55">
        <v>4</v>
      </c>
      <c r="E17" s="1" t="s">
        <v>118</v>
      </c>
      <c r="F17" s="1" t="s">
        <v>118</v>
      </c>
      <c r="G17" s="1">
        <v>0</v>
      </c>
      <c r="H17" s="55">
        <v>1917</v>
      </c>
      <c r="I17" s="55">
        <v>157</v>
      </c>
      <c r="J17" s="55">
        <v>138</v>
      </c>
      <c r="K17" s="125"/>
      <c r="L17" s="55">
        <v>223</v>
      </c>
      <c r="M17" s="33" t="s">
        <v>118</v>
      </c>
      <c r="N17" s="33" t="s">
        <v>118</v>
      </c>
      <c r="O17" s="1" t="s">
        <v>118</v>
      </c>
      <c r="P17" s="33" t="s">
        <v>74</v>
      </c>
      <c r="Q17" s="55" t="s">
        <v>1244</v>
      </c>
      <c r="R17" s="55" t="s">
        <v>97</v>
      </c>
      <c r="S17" s="1" t="s">
        <v>1226</v>
      </c>
      <c r="T17" s="5"/>
      <c r="U17" s="1"/>
    </row>
    <row r="18" spans="1:21" x14ac:dyDescent="0.3">
      <c r="A18" s="23">
        <v>12</v>
      </c>
      <c r="B18" s="126" t="s">
        <v>1431</v>
      </c>
      <c r="C18" s="1">
        <v>1</v>
      </c>
      <c r="D18" s="55">
        <v>4</v>
      </c>
      <c r="E18" s="1" t="s">
        <v>118</v>
      </c>
      <c r="F18" s="1" t="s">
        <v>118</v>
      </c>
      <c r="G18" s="33">
        <v>0</v>
      </c>
      <c r="H18" s="55">
        <v>1959</v>
      </c>
      <c r="I18" s="55">
        <v>206</v>
      </c>
      <c r="J18" s="55">
        <v>205.6</v>
      </c>
      <c r="K18" s="125"/>
      <c r="L18" s="55">
        <v>260</v>
      </c>
      <c r="M18" s="33" t="s">
        <v>118</v>
      </c>
      <c r="N18" s="33" t="s">
        <v>118</v>
      </c>
      <c r="O18" s="33" t="s">
        <v>118</v>
      </c>
      <c r="P18" s="33" t="s">
        <v>74</v>
      </c>
      <c r="Q18" s="55" t="s">
        <v>1430</v>
      </c>
      <c r="R18" s="55" t="s">
        <v>97</v>
      </c>
      <c r="S18" s="1" t="s">
        <v>1226</v>
      </c>
      <c r="T18" s="5"/>
      <c r="U18" s="1"/>
    </row>
    <row r="19" spans="1:21" x14ac:dyDescent="0.3">
      <c r="A19" s="23">
        <v>13</v>
      </c>
      <c r="B19" s="126" t="s">
        <v>1429</v>
      </c>
      <c r="C19" s="1">
        <v>1</v>
      </c>
      <c r="D19" s="55">
        <v>4</v>
      </c>
      <c r="E19" s="1" t="s">
        <v>118</v>
      </c>
      <c r="F19" s="1" t="s">
        <v>118</v>
      </c>
      <c r="G19" s="1">
        <v>0</v>
      </c>
      <c r="H19" s="55">
        <v>1972</v>
      </c>
      <c r="I19" s="55">
        <v>221</v>
      </c>
      <c r="J19" s="55">
        <v>138.1</v>
      </c>
      <c r="K19" s="125"/>
      <c r="L19" s="55">
        <v>225</v>
      </c>
      <c r="M19" s="33" t="s">
        <v>118</v>
      </c>
      <c r="N19" s="33" t="s">
        <v>118</v>
      </c>
      <c r="O19" s="1" t="s">
        <v>118</v>
      </c>
      <c r="P19" s="33" t="s">
        <v>74</v>
      </c>
      <c r="Q19" s="55" t="s">
        <v>1428</v>
      </c>
      <c r="R19" s="55" t="s">
        <v>97</v>
      </c>
      <c r="S19" s="1" t="s">
        <v>1226</v>
      </c>
      <c r="T19" s="5"/>
      <c r="U19" s="1"/>
    </row>
    <row r="20" spans="1:21" x14ac:dyDescent="0.3">
      <c r="A20" s="2">
        <v>14</v>
      </c>
      <c r="B20" s="54" t="s">
        <v>1427</v>
      </c>
      <c r="C20" s="1">
        <v>2</v>
      </c>
      <c r="D20" s="55">
        <v>9</v>
      </c>
      <c r="E20" s="1" t="s">
        <v>118</v>
      </c>
      <c r="F20" s="55">
        <v>1</v>
      </c>
      <c r="G20" s="1">
        <v>0</v>
      </c>
      <c r="H20" s="55">
        <v>1964</v>
      </c>
      <c r="I20" s="55">
        <v>471</v>
      </c>
      <c r="J20" s="55">
        <v>422.6</v>
      </c>
      <c r="K20" s="56"/>
      <c r="L20" s="55">
        <v>355</v>
      </c>
      <c r="M20" s="33" t="s">
        <v>118</v>
      </c>
      <c r="N20" s="33" t="s">
        <v>118</v>
      </c>
      <c r="O20" s="1" t="s">
        <v>118</v>
      </c>
      <c r="P20" s="33" t="s">
        <v>74</v>
      </c>
      <c r="Q20" s="55" t="s">
        <v>100</v>
      </c>
      <c r="R20" s="55" t="s">
        <v>97</v>
      </c>
      <c r="S20" s="1" t="s">
        <v>1226</v>
      </c>
      <c r="T20" s="5"/>
      <c r="U20" s="1"/>
    </row>
    <row r="21" spans="1:21" x14ac:dyDescent="0.3">
      <c r="A21" s="23">
        <v>15</v>
      </c>
      <c r="B21" s="54" t="s">
        <v>1426</v>
      </c>
      <c r="C21" s="1">
        <v>2</v>
      </c>
      <c r="D21" s="55">
        <v>8</v>
      </c>
      <c r="E21" s="1" t="s">
        <v>118</v>
      </c>
      <c r="F21" s="55"/>
      <c r="G21" s="33">
        <v>0</v>
      </c>
      <c r="H21" s="55">
        <v>1965</v>
      </c>
      <c r="I21" s="55">
        <v>357</v>
      </c>
      <c r="J21" s="55">
        <v>253.9</v>
      </c>
      <c r="K21" s="56">
        <v>1893.6</v>
      </c>
      <c r="L21" s="123">
        <v>230</v>
      </c>
      <c r="M21" s="33" t="s">
        <v>118</v>
      </c>
      <c r="N21" s="33" t="s">
        <v>118</v>
      </c>
      <c r="O21" s="1" t="s">
        <v>118</v>
      </c>
      <c r="P21" s="33" t="s">
        <v>74</v>
      </c>
      <c r="Q21" s="55" t="s">
        <v>100</v>
      </c>
      <c r="R21" s="55" t="s">
        <v>97</v>
      </c>
      <c r="S21" s="1" t="s">
        <v>100</v>
      </c>
      <c r="T21" s="5"/>
      <c r="U21" s="1"/>
    </row>
    <row r="22" spans="1:21" x14ac:dyDescent="0.3">
      <c r="A22" s="23">
        <v>16</v>
      </c>
      <c r="B22" s="54" t="s">
        <v>1425</v>
      </c>
      <c r="C22" s="1">
        <v>2</v>
      </c>
      <c r="D22" s="55">
        <v>4</v>
      </c>
      <c r="E22" s="1" t="s">
        <v>118</v>
      </c>
      <c r="F22" s="55">
        <v>1</v>
      </c>
      <c r="G22" s="1">
        <v>0</v>
      </c>
      <c r="H22" s="55">
        <v>1968</v>
      </c>
      <c r="I22" s="55">
        <v>356</v>
      </c>
      <c r="J22" s="55">
        <v>331.1</v>
      </c>
      <c r="K22" s="56">
        <v>845</v>
      </c>
      <c r="L22" s="123">
        <v>322</v>
      </c>
      <c r="M22" s="33" t="s">
        <v>118</v>
      </c>
      <c r="N22" s="33" t="s">
        <v>118</v>
      </c>
      <c r="O22" s="1">
        <v>26</v>
      </c>
      <c r="P22" s="33" t="s">
        <v>74</v>
      </c>
      <c r="Q22" s="55" t="s">
        <v>100</v>
      </c>
      <c r="R22" s="55" t="s">
        <v>97</v>
      </c>
      <c r="S22" s="1" t="s">
        <v>100</v>
      </c>
      <c r="T22" s="5"/>
      <c r="U22" s="1"/>
    </row>
    <row r="23" spans="1:21" x14ac:dyDescent="0.3">
      <c r="A23" s="2">
        <v>17</v>
      </c>
      <c r="B23" s="54" t="s">
        <v>1424</v>
      </c>
      <c r="C23" s="1">
        <v>2</v>
      </c>
      <c r="D23" s="55">
        <v>16</v>
      </c>
      <c r="E23" s="1" t="s">
        <v>118</v>
      </c>
      <c r="F23" s="55">
        <v>2</v>
      </c>
      <c r="G23" s="1">
        <v>0</v>
      </c>
      <c r="H23" s="55">
        <v>1966</v>
      </c>
      <c r="I23" s="55">
        <v>667</v>
      </c>
      <c r="J23" s="55">
        <v>650.25</v>
      </c>
      <c r="K23" s="56">
        <v>1170</v>
      </c>
      <c r="L23" s="55">
        <v>250</v>
      </c>
      <c r="M23" s="33" t="s">
        <v>118</v>
      </c>
      <c r="N23" s="33" t="s">
        <v>118</v>
      </c>
      <c r="O23" s="33">
        <v>52</v>
      </c>
      <c r="P23" s="33" t="s">
        <v>74</v>
      </c>
      <c r="Q23" s="55" t="s">
        <v>1423</v>
      </c>
      <c r="R23" s="55" t="s">
        <v>1422</v>
      </c>
      <c r="S23" s="1" t="s">
        <v>100</v>
      </c>
      <c r="T23" s="5"/>
      <c r="U23" s="1"/>
    </row>
    <row r="24" spans="1:21" x14ac:dyDescent="0.3">
      <c r="A24" s="23">
        <v>18</v>
      </c>
      <c r="B24" s="54" t="s">
        <v>1421</v>
      </c>
      <c r="C24" s="1">
        <v>2</v>
      </c>
      <c r="D24" s="55">
        <v>7</v>
      </c>
      <c r="E24" s="1" t="s">
        <v>118</v>
      </c>
      <c r="F24" s="55">
        <v>1</v>
      </c>
      <c r="G24" s="1">
        <v>0</v>
      </c>
      <c r="H24" s="55">
        <v>1967</v>
      </c>
      <c r="I24" s="55">
        <v>410</v>
      </c>
      <c r="J24" s="55">
        <v>380.4</v>
      </c>
      <c r="K24" s="56">
        <v>831</v>
      </c>
      <c r="L24" s="123">
        <v>380</v>
      </c>
      <c r="M24" s="33" t="s">
        <v>118</v>
      </c>
      <c r="N24" s="33" t="s">
        <v>118</v>
      </c>
      <c r="O24" s="1">
        <v>26</v>
      </c>
      <c r="P24" s="33" t="s">
        <v>74</v>
      </c>
      <c r="Q24" s="55" t="s">
        <v>100</v>
      </c>
      <c r="R24" s="55" t="s">
        <v>97</v>
      </c>
      <c r="S24" s="1" t="s">
        <v>100</v>
      </c>
      <c r="T24" s="5"/>
      <c r="U24" s="1"/>
    </row>
    <row r="25" spans="1:21" x14ac:dyDescent="0.3">
      <c r="A25" s="23">
        <v>19</v>
      </c>
      <c r="B25" s="54" t="s">
        <v>1420</v>
      </c>
      <c r="C25" s="1">
        <v>2</v>
      </c>
      <c r="D25" s="55">
        <v>12</v>
      </c>
      <c r="E25" s="1" t="s">
        <v>118</v>
      </c>
      <c r="F25" s="55">
        <v>3</v>
      </c>
      <c r="G25" s="1">
        <v>0</v>
      </c>
      <c r="H25" s="55">
        <v>1977</v>
      </c>
      <c r="I25" s="55">
        <v>827</v>
      </c>
      <c r="J25" s="55">
        <v>797.3</v>
      </c>
      <c r="K25" s="56">
        <v>1538</v>
      </c>
      <c r="L25" s="123">
        <v>480</v>
      </c>
      <c r="M25" s="33" t="s">
        <v>118</v>
      </c>
      <c r="N25" s="33" t="s">
        <v>118</v>
      </c>
      <c r="O25" s="1">
        <v>78</v>
      </c>
      <c r="P25" s="33" t="s">
        <v>74</v>
      </c>
      <c r="Q25" s="55" t="s">
        <v>100</v>
      </c>
      <c r="R25" s="55" t="s">
        <v>97</v>
      </c>
      <c r="S25" s="1" t="s">
        <v>100</v>
      </c>
      <c r="T25" s="5"/>
      <c r="U25" s="1"/>
    </row>
    <row r="26" spans="1:21" x14ac:dyDescent="0.3">
      <c r="A26" s="2">
        <v>20</v>
      </c>
      <c r="B26" s="54" t="s">
        <v>1419</v>
      </c>
      <c r="C26" s="1">
        <v>2</v>
      </c>
      <c r="D26" s="55">
        <v>10</v>
      </c>
      <c r="E26" s="1" t="s">
        <v>118</v>
      </c>
      <c r="F26" s="55">
        <v>1</v>
      </c>
      <c r="G26" s="33">
        <v>0</v>
      </c>
      <c r="H26" s="55">
        <v>1963</v>
      </c>
      <c r="I26" s="55">
        <v>592</v>
      </c>
      <c r="J26" s="55">
        <v>476.86</v>
      </c>
      <c r="K26" s="56"/>
      <c r="L26" s="55">
        <v>352</v>
      </c>
      <c r="M26" s="33" t="s">
        <v>118</v>
      </c>
      <c r="N26" s="33" t="s">
        <v>118</v>
      </c>
      <c r="O26" s="33">
        <v>23.6</v>
      </c>
      <c r="P26" s="33" t="s">
        <v>74</v>
      </c>
      <c r="Q26" s="55" t="s">
        <v>100</v>
      </c>
      <c r="R26" s="55" t="s">
        <v>97</v>
      </c>
      <c r="S26" s="1" t="s">
        <v>100</v>
      </c>
      <c r="T26" s="5"/>
      <c r="U26" s="1"/>
    </row>
    <row r="27" spans="1:21" x14ac:dyDescent="0.3">
      <c r="A27" s="23">
        <v>21</v>
      </c>
      <c r="B27" s="54" t="s">
        <v>1418</v>
      </c>
      <c r="C27" s="1">
        <v>3</v>
      </c>
      <c r="D27" s="55">
        <v>18</v>
      </c>
      <c r="E27" s="1" t="s">
        <v>118</v>
      </c>
      <c r="F27" s="55">
        <v>2</v>
      </c>
      <c r="G27" s="1">
        <v>0</v>
      </c>
      <c r="H27" s="55">
        <v>1992</v>
      </c>
      <c r="I27" s="55">
        <v>981</v>
      </c>
      <c r="J27" s="55">
        <v>956.38</v>
      </c>
      <c r="K27" s="56">
        <v>1879</v>
      </c>
      <c r="L27" s="124">
        <v>485</v>
      </c>
      <c r="M27" s="33" t="s">
        <v>118</v>
      </c>
      <c r="N27" s="33">
        <v>360</v>
      </c>
      <c r="O27" s="1">
        <v>84</v>
      </c>
      <c r="P27" s="33" t="s">
        <v>74</v>
      </c>
      <c r="Q27" s="55" t="s">
        <v>100</v>
      </c>
      <c r="R27" s="55" t="s">
        <v>418</v>
      </c>
      <c r="S27" s="1" t="s">
        <v>100</v>
      </c>
      <c r="T27" s="5" t="s">
        <v>135</v>
      </c>
      <c r="U27" s="1" t="s">
        <v>136</v>
      </c>
    </row>
    <row r="28" spans="1:21" x14ac:dyDescent="0.3">
      <c r="A28" s="23">
        <v>22</v>
      </c>
      <c r="B28" s="222" t="s">
        <v>1417</v>
      </c>
      <c r="C28" s="1">
        <v>5</v>
      </c>
      <c r="D28" s="55">
        <v>78</v>
      </c>
      <c r="E28" s="1">
        <v>1</v>
      </c>
      <c r="F28" s="55">
        <v>1</v>
      </c>
      <c r="G28" s="1">
        <v>0</v>
      </c>
      <c r="H28" s="55">
        <v>1977</v>
      </c>
      <c r="I28" s="55">
        <v>3481</v>
      </c>
      <c r="J28" s="55">
        <f>2065.03+14.2</f>
        <v>2079.23</v>
      </c>
      <c r="K28" s="56">
        <v>3631</v>
      </c>
      <c r="L28" s="55">
        <v>607</v>
      </c>
      <c r="M28" s="33" t="s">
        <v>118</v>
      </c>
      <c r="N28" s="33">
        <v>585</v>
      </c>
      <c r="O28" s="1">
        <v>280</v>
      </c>
      <c r="P28" s="33" t="s">
        <v>74</v>
      </c>
      <c r="Q28" s="55" t="s">
        <v>100</v>
      </c>
      <c r="R28" s="55" t="s">
        <v>418</v>
      </c>
      <c r="S28" s="1" t="s">
        <v>100</v>
      </c>
      <c r="T28" s="5"/>
      <c r="U28" s="1"/>
    </row>
    <row r="29" spans="1:21" x14ac:dyDescent="0.3">
      <c r="A29" s="2">
        <v>23</v>
      </c>
      <c r="B29" s="222" t="s">
        <v>1416</v>
      </c>
      <c r="C29" s="1">
        <v>5</v>
      </c>
      <c r="D29" s="55">
        <v>120</v>
      </c>
      <c r="E29" s="1" t="s">
        <v>118</v>
      </c>
      <c r="F29" s="55">
        <v>8</v>
      </c>
      <c r="G29" s="1">
        <v>0</v>
      </c>
      <c r="H29" s="55">
        <v>1976</v>
      </c>
      <c r="I29" s="55">
        <v>7396</v>
      </c>
      <c r="J29" s="55">
        <v>5760.43</v>
      </c>
      <c r="K29" s="56">
        <v>3277</v>
      </c>
      <c r="L29" s="55">
        <v>1626</v>
      </c>
      <c r="M29" s="33" t="s">
        <v>118</v>
      </c>
      <c r="N29" s="33">
        <v>1189</v>
      </c>
      <c r="O29" s="1">
        <v>56</v>
      </c>
      <c r="P29" s="33" t="s">
        <v>74</v>
      </c>
      <c r="Q29" s="55" t="s">
        <v>74</v>
      </c>
      <c r="R29" s="123" t="s">
        <v>418</v>
      </c>
      <c r="S29" s="1" t="s">
        <v>74</v>
      </c>
      <c r="T29" s="5" t="s">
        <v>135</v>
      </c>
      <c r="U29" s="1" t="s">
        <v>136</v>
      </c>
    </row>
    <row r="30" spans="1:21" x14ac:dyDescent="0.3">
      <c r="A30" s="23">
        <v>24</v>
      </c>
      <c r="B30" s="222" t="s">
        <v>1415</v>
      </c>
      <c r="C30" s="1">
        <v>5</v>
      </c>
      <c r="D30" s="55">
        <v>60</v>
      </c>
      <c r="E30" s="1" t="s">
        <v>118</v>
      </c>
      <c r="F30" s="55">
        <v>2</v>
      </c>
      <c r="G30" s="1">
        <v>0</v>
      </c>
      <c r="H30" s="55">
        <v>1982</v>
      </c>
      <c r="I30" s="55">
        <v>2583</v>
      </c>
      <c r="J30" s="55">
        <v>1854.88</v>
      </c>
      <c r="K30" s="56">
        <v>1709</v>
      </c>
      <c r="L30" s="55">
        <v>597</v>
      </c>
      <c r="M30" s="33" t="s">
        <v>118</v>
      </c>
      <c r="N30" s="33">
        <v>439</v>
      </c>
      <c r="O30" s="33">
        <v>140</v>
      </c>
      <c r="P30" s="33" t="s">
        <v>74</v>
      </c>
      <c r="Q30" s="55" t="s">
        <v>100</v>
      </c>
      <c r="R30" s="123" t="s">
        <v>418</v>
      </c>
      <c r="S30" s="1" t="s">
        <v>74</v>
      </c>
      <c r="T30" s="5" t="s">
        <v>135</v>
      </c>
      <c r="U30" s="1" t="s">
        <v>136</v>
      </c>
    </row>
    <row r="31" spans="1:21" x14ac:dyDescent="0.3">
      <c r="A31" s="23">
        <v>25</v>
      </c>
      <c r="B31" s="222" t="s">
        <v>1414</v>
      </c>
      <c r="C31" s="1">
        <v>5</v>
      </c>
      <c r="D31" s="55">
        <v>59</v>
      </c>
      <c r="E31" s="1" t="s">
        <v>118</v>
      </c>
      <c r="F31" s="55">
        <v>2</v>
      </c>
      <c r="G31" s="1">
        <v>0</v>
      </c>
      <c r="H31" s="55">
        <v>1987</v>
      </c>
      <c r="I31" s="55">
        <v>2586</v>
      </c>
      <c r="J31" s="55">
        <v>1868.19</v>
      </c>
      <c r="K31" s="56">
        <v>1378</v>
      </c>
      <c r="L31" s="124">
        <v>579</v>
      </c>
      <c r="M31" s="33" t="s">
        <v>118</v>
      </c>
      <c r="N31" s="33">
        <v>568</v>
      </c>
      <c r="O31" s="1">
        <v>140</v>
      </c>
      <c r="P31" s="33" t="s">
        <v>74</v>
      </c>
      <c r="Q31" s="55" t="s">
        <v>100</v>
      </c>
      <c r="R31" s="123" t="s">
        <v>418</v>
      </c>
      <c r="S31" s="1" t="s">
        <v>74</v>
      </c>
      <c r="T31" s="5"/>
      <c r="U31" s="1"/>
    </row>
    <row r="32" spans="1:21" x14ac:dyDescent="0.3">
      <c r="A32" s="2">
        <v>26</v>
      </c>
      <c r="B32" s="222" t="s">
        <v>1413</v>
      </c>
      <c r="C32" s="1">
        <v>5</v>
      </c>
      <c r="D32" s="55">
        <v>89</v>
      </c>
      <c r="E32" s="1" t="s">
        <v>118</v>
      </c>
      <c r="F32" s="55">
        <v>6</v>
      </c>
      <c r="G32" s="33">
        <v>0</v>
      </c>
      <c r="H32" s="55">
        <v>1992</v>
      </c>
      <c r="I32" s="55">
        <v>5909</v>
      </c>
      <c r="J32" s="55">
        <v>4968.37</v>
      </c>
      <c r="K32" s="56">
        <v>3834.5</v>
      </c>
      <c r="L32" s="124">
        <v>1472</v>
      </c>
      <c r="M32" s="33" t="s">
        <v>118</v>
      </c>
      <c r="N32" s="33">
        <v>1240</v>
      </c>
      <c r="O32" s="1">
        <v>420</v>
      </c>
      <c r="P32" s="33" t="s">
        <v>74</v>
      </c>
      <c r="Q32" s="55" t="s">
        <v>100</v>
      </c>
      <c r="R32" s="123" t="s">
        <v>418</v>
      </c>
      <c r="S32" s="1" t="s">
        <v>100</v>
      </c>
      <c r="T32" s="5" t="s">
        <v>135</v>
      </c>
      <c r="U32" s="1" t="s">
        <v>136</v>
      </c>
    </row>
    <row r="33" spans="1:21" x14ac:dyDescent="0.3">
      <c r="A33" s="23">
        <v>27</v>
      </c>
      <c r="B33" s="222" t="s">
        <v>1412</v>
      </c>
      <c r="C33" s="1">
        <v>5</v>
      </c>
      <c r="D33" s="55">
        <v>40</v>
      </c>
      <c r="E33" s="1" t="s">
        <v>118</v>
      </c>
      <c r="F33" s="55">
        <v>2</v>
      </c>
      <c r="G33" s="1">
        <v>0</v>
      </c>
      <c r="H33" s="55">
        <v>1993</v>
      </c>
      <c r="I33" s="55">
        <v>2989</v>
      </c>
      <c r="J33" s="55">
        <v>2243.15</v>
      </c>
      <c r="K33" s="56">
        <v>1109</v>
      </c>
      <c r="L33" s="124">
        <v>660</v>
      </c>
      <c r="M33" s="33" t="s">
        <v>118</v>
      </c>
      <c r="N33" s="33">
        <v>640</v>
      </c>
      <c r="O33" s="33">
        <v>140</v>
      </c>
      <c r="P33" s="33" t="s">
        <v>74</v>
      </c>
      <c r="Q33" s="55" t="s">
        <v>74</v>
      </c>
      <c r="R33" s="123" t="s">
        <v>418</v>
      </c>
      <c r="S33" s="1" t="s">
        <v>74</v>
      </c>
      <c r="T33" s="5"/>
      <c r="U33" s="1"/>
    </row>
    <row r="34" spans="1:21" x14ac:dyDescent="0.3">
      <c r="A34" s="23">
        <v>28</v>
      </c>
      <c r="B34" s="126" t="s">
        <v>1411</v>
      </c>
      <c r="C34" s="1">
        <v>5</v>
      </c>
      <c r="D34" s="55">
        <v>119</v>
      </c>
      <c r="E34" s="1" t="s">
        <v>118</v>
      </c>
      <c r="F34" s="55">
        <v>8</v>
      </c>
      <c r="G34" s="1">
        <v>0</v>
      </c>
      <c r="H34" s="55">
        <v>1969</v>
      </c>
      <c r="I34" s="55">
        <v>6294</v>
      </c>
      <c r="J34" s="55">
        <v>5779.39</v>
      </c>
      <c r="K34" s="56">
        <v>5106.22</v>
      </c>
      <c r="L34" s="124">
        <v>1440</v>
      </c>
      <c r="M34" s="33" t="s">
        <v>118</v>
      </c>
      <c r="N34" s="33">
        <v>1440</v>
      </c>
      <c r="O34" s="1">
        <v>560</v>
      </c>
      <c r="P34" s="33" t="s">
        <v>74</v>
      </c>
      <c r="Q34" s="55" t="s">
        <v>1257</v>
      </c>
      <c r="R34" s="123" t="s">
        <v>418</v>
      </c>
      <c r="S34" s="1" t="s">
        <v>74</v>
      </c>
      <c r="T34" s="5" t="s">
        <v>135</v>
      </c>
      <c r="U34" s="1" t="s">
        <v>136</v>
      </c>
    </row>
    <row r="35" spans="1:21" ht="26.4" x14ac:dyDescent="0.3">
      <c r="A35" s="2">
        <v>29</v>
      </c>
      <c r="B35" s="54" t="s">
        <v>1410</v>
      </c>
      <c r="C35" s="1">
        <v>9</v>
      </c>
      <c r="D35" s="55">
        <v>72</v>
      </c>
      <c r="E35" s="1">
        <v>1</v>
      </c>
      <c r="F35" s="55">
        <v>2</v>
      </c>
      <c r="G35" s="55">
        <v>2</v>
      </c>
      <c r="H35" s="55">
        <v>1979</v>
      </c>
      <c r="I35" s="55">
        <v>5052</v>
      </c>
      <c r="J35" s="55">
        <f>3795.38+483.8</f>
        <v>4279.18</v>
      </c>
      <c r="K35" s="56">
        <v>1363.27</v>
      </c>
      <c r="L35" s="124">
        <v>588</v>
      </c>
      <c r="M35" s="33" t="s">
        <v>118</v>
      </c>
      <c r="N35" s="33">
        <v>441.1</v>
      </c>
      <c r="O35" s="1">
        <v>422</v>
      </c>
      <c r="P35" s="33" t="s">
        <v>74</v>
      </c>
      <c r="Q35" s="55" t="s">
        <v>100</v>
      </c>
      <c r="R35" s="123" t="s">
        <v>418</v>
      </c>
      <c r="S35" s="1" t="s">
        <v>74</v>
      </c>
      <c r="T35" s="5" t="s">
        <v>135</v>
      </c>
      <c r="U35" s="1" t="s">
        <v>309</v>
      </c>
    </row>
    <row r="36" spans="1:21" x14ac:dyDescent="0.3">
      <c r="A36" s="23">
        <v>30</v>
      </c>
      <c r="B36" s="126" t="s">
        <v>1409</v>
      </c>
      <c r="C36" s="1">
        <v>1</v>
      </c>
      <c r="D36" s="55">
        <v>3</v>
      </c>
      <c r="E36" s="1" t="s">
        <v>118</v>
      </c>
      <c r="F36" s="1" t="s">
        <v>118</v>
      </c>
      <c r="G36" s="1">
        <v>0</v>
      </c>
      <c r="H36" s="55">
        <v>1917</v>
      </c>
      <c r="I36" s="55">
        <v>134</v>
      </c>
      <c r="J36" s="55">
        <v>133.6</v>
      </c>
      <c r="K36" s="56">
        <v>500.37</v>
      </c>
      <c r="L36" s="124">
        <v>142</v>
      </c>
      <c r="M36" s="33" t="s">
        <v>118</v>
      </c>
      <c r="N36" s="33" t="s">
        <v>118</v>
      </c>
      <c r="O36" s="1" t="s">
        <v>118</v>
      </c>
      <c r="P36" s="33" t="s">
        <v>74</v>
      </c>
      <c r="Q36" s="55" t="s">
        <v>1244</v>
      </c>
      <c r="R36" s="123" t="s">
        <v>97</v>
      </c>
      <c r="S36" s="1" t="s">
        <v>1226</v>
      </c>
      <c r="T36" s="5"/>
      <c r="U36" s="1"/>
    </row>
    <row r="37" spans="1:21" x14ac:dyDescent="0.3">
      <c r="A37" s="23">
        <v>31</v>
      </c>
      <c r="B37" s="54" t="s">
        <v>1408</v>
      </c>
      <c r="C37" s="1">
        <v>3</v>
      </c>
      <c r="D37" s="55">
        <v>18</v>
      </c>
      <c r="E37" s="1" t="s">
        <v>118</v>
      </c>
      <c r="F37" s="55">
        <v>2</v>
      </c>
      <c r="G37" s="33">
        <v>0</v>
      </c>
      <c r="H37" s="55">
        <v>1957</v>
      </c>
      <c r="I37" s="55">
        <v>1844</v>
      </c>
      <c r="J37" s="55">
        <v>1288.8</v>
      </c>
      <c r="K37" s="56">
        <v>1203.5</v>
      </c>
      <c r="L37" s="124">
        <v>898</v>
      </c>
      <c r="M37" s="33" t="s">
        <v>118</v>
      </c>
      <c r="N37" s="33">
        <v>697</v>
      </c>
      <c r="O37" s="33">
        <v>84</v>
      </c>
      <c r="P37" s="33" t="s">
        <v>74</v>
      </c>
      <c r="Q37" s="55" t="s">
        <v>100</v>
      </c>
      <c r="R37" s="123" t="s">
        <v>97</v>
      </c>
      <c r="S37" s="1" t="s">
        <v>100</v>
      </c>
      <c r="T37" s="5"/>
      <c r="U37" s="1"/>
    </row>
    <row r="38" spans="1:21" x14ac:dyDescent="0.3">
      <c r="A38" s="2">
        <v>32</v>
      </c>
      <c r="B38" s="54" t="s">
        <v>1407</v>
      </c>
      <c r="C38" s="1">
        <v>2</v>
      </c>
      <c r="D38" s="55">
        <v>11</v>
      </c>
      <c r="E38" s="1">
        <v>1</v>
      </c>
      <c r="F38" s="55">
        <v>2</v>
      </c>
      <c r="G38" s="1">
        <v>0</v>
      </c>
      <c r="H38" s="55">
        <v>1958</v>
      </c>
      <c r="I38" s="55">
        <v>980</v>
      </c>
      <c r="J38" s="55">
        <f>562+64.3</f>
        <v>626.29999999999995</v>
      </c>
      <c r="K38" s="56">
        <v>1532</v>
      </c>
      <c r="L38" s="55">
        <v>547</v>
      </c>
      <c r="M38" s="33" t="s">
        <v>118</v>
      </c>
      <c r="N38" s="33" t="s">
        <v>118</v>
      </c>
      <c r="O38" s="1">
        <v>52</v>
      </c>
      <c r="P38" s="33" t="s">
        <v>74</v>
      </c>
      <c r="Q38" s="55" t="s">
        <v>100</v>
      </c>
      <c r="R38" s="123" t="s">
        <v>97</v>
      </c>
      <c r="S38" s="1" t="s">
        <v>100</v>
      </c>
      <c r="T38" s="5"/>
      <c r="U38" s="1"/>
    </row>
    <row r="39" spans="1:21" x14ac:dyDescent="0.3">
      <c r="A39" s="23">
        <v>33</v>
      </c>
      <c r="B39" s="126" t="s">
        <v>1406</v>
      </c>
      <c r="C39" s="1">
        <v>5</v>
      </c>
      <c r="D39" s="55">
        <v>60</v>
      </c>
      <c r="E39" s="1">
        <v>1</v>
      </c>
      <c r="F39" s="55">
        <v>1</v>
      </c>
      <c r="G39" s="1">
        <v>0</v>
      </c>
      <c r="H39" s="55">
        <v>1973</v>
      </c>
      <c r="I39" s="55">
        <v>2927</v>
      </c>
      <c r="J39" s="55">
        <f>1620.56+322.6</f>
        <v>1943.1599999999999</v>
      </c>
      <c r="K39" s="56">
        <v>1936.7</v>
      </c>
      <c r="L39" s="124">
        <v>619</v>
      </c>
      <c r="M39" s="33" t="s">
        <v>118</v>
      </c>
      <c r="N39" s="33">
        <v>619</v>
      </c>
      <c r="O39" s="1">
        <v>95</v>
      </c>
      <c r="P39" s="33" t="s">
        <v>74</v>
      </c>
      <c r="Q39" s="55" t="s">
        <v>100</v>
      </c>
      <c r="R39" s="123" t="s">
        <v>418</v>
      </c>
      <c r="S39" s="1" t="s">
        <v>100</v>
      </c>
      <c r="T39" s="5"/>
      <c r="U39" s="1"/>
    </row>
    <row r="40" spans="1:21" x14ac:dyDescent="0.3">
      <c r="A40" s="23">
        <v>34</v>
      </c>
      <c r="B40" s="54" t="s">
        <v>1405</v>
      </c>
      <c r="C40" s="1">
        <v>2</v>
      </c>
      <c r="D40" s="55">
        <v>4</v>
      </c>
      <c r="E40" s="1" t="s">
        <v>118</v>
      </c>
      <c r="F40" s="55">
        <v>1</v>
      </c>
      <c r="G40" s="1">
        <v>0</v>
      </c>
      <c r="H40" s="55">
        <v>1958</v>
      </c>
      <c r="I40" s="55">
        <v>291</v>
      </c>
      <c r="J40" s="55">
        <v>267.98</v>
      </c>
      <c r="K40" s="56">
        <v>1272.44</v>
      </c>
      <c r="L40" s="55">
        <v>225</v>
      </c>
      <c r="M40" s="33" t="s">
        <v>118</v>
      </c>
      <c r="N40" s="33" t="s">
        <v>118</v>
      </c>
      <c r="O40" s="1">
        <v>26</v>
      </c>
      <c r="P40" s="33" t="s">
        <v>74</v>
      </c>
      <c r="Q40" s="55" t="s">
        <v>100</v>
      </c>
      <c r="R40" s="55" t="s">
        <v>1342</v>
      </c>
      <c r="S40" s="1" t="s">
        <v>1226</v>
      </c>
      <c r="T40" s="5"/>
      <c r="U40" s="1"/>
    </row>
    <row r="41" spans="1:21" x14ac:dyDescent="0.3">
      <c r="A41" s="2">
        <v>35</v>
      </c>
      <c r="B41" s="126" t="s">
        <v>1404</v>
      </c>
      <c r="C41" s="1">
        <v>1</v>
      </c>
      <c r="D41" s="55">
        <v>4</v>
      </c>
      <c r="E41" s="1" t="s">
        <v>118</v>
      </c>
      <c r="F41" s="1" t="s">
        <v>118</v>
      </c>
      <c r="G41" s="1">
        <v>0</v>
      </c>
      <c r="H41" s="55">
        <v>1947</v>
      </c>
      <c r="I41" s="55">
        <v>197</v>
      </c>
      <c r="J41" s="55">
        <v>112.1</v>
      </c>
      <c r="K41" s="125"/>
      <c r="L41" s="124">
        <v>153</v>
      </c>
      <c r="M41" s="33" t="s">
        <v>118</v>
      </c>
      <c r="N41" s="33" t="s">
        <v>118</v>
      </c>
      <c r="O41" s="33" t="s">
        <v>118</v>
      </c>
      <c r="P41" s="33" t="s">
        <v>74</v>
      </c>
      <c r="Q41" s="55" t="s">
        <v>100</v>
      </c>
      <c r="R41" s="123" t="s">
        <v>97</v>
      </c>
      <c r="S41" s="1" t="s">
        <v>1226</v>
      </c>
      <c r="T41" s="5"/>
      <c r="U41" s="1"/>
    </row>
    <row r="42" spans="1:21" x14ac:dyDescent="0.3">
      <c r="A42" s="23">
        <v>36</v>
      </c>
      <c r="B42" s="126" t="s">
        <v>1403</v>
      </c>
      <c r="C42" s="1">
        <v>5</v>
      </c>
      <c r="D42" s="55">
        <v>60</v>
      </c>
      <c r="E42" s="1" t="s">
        <v>118</v>
      </c>
      <c r="F42" s="55">
        <v>4</v>
      </c>
      <c r="G42" s="1">
        <v>0</v>
      </c>
      <c r="H42" s="55">
        <v>1973</v>
      </c>
      <c r="I42" s="55">
        <v>3531</v>
      </c>
      <c r="J42" s="55">
        <v>2701.85</v>
      </c>
      <c r="K42" s="56">
        <v>3476.55</v>
      </c>
      <c r="L42" s="55">
        <v>690</v>
      </c>
      <c r="M42" s="33" t="s">
        <v>118</v>
      </c>
      <c r="N42" s="33">
        <v>690</v>
      </c>
      <c r="O42" s="1">
        <v>280</v>
      </c>
      <c r="P42" s="33" t="s">
        <v>74</v>
      </c>
      <c r="Q42" s="55" t="s">
        <v>1257</v>
      </c>
      <c r="R42" s="55" t="s">
        <v>418</v>
      </c>
      <c r="S42" s="1" t="s">
        <v>74</v>
      </c>
      <c r="T42" s="5" t="s">
        <v>135</v>
      </c>
      <c r="U42" s="1" t="s">
        <v>136</v>
      </c>
    </row>
    <row r="43" spans="1:21" x14ac:dyDescent="0.3">
      <c r="A43" s="23">
        <v>37</v>
      </c>
      <c r="B43" s="126" t="s">
        <v>1402</v>
      </c>
      <c r="C43" s="1">
        <v>5</v>
      </c>
      <c r="D43" s="55">
        <v>150</v>
      </c>
      <c r="E43" s="1">
        <v>4</v>
      </c>
      <c r="F43" s="55">
        <v>2</v>
      </c>
      <c r="G43" s="1">
        <v>0</v>
      </c>
      <c r="H43" s="55">
        <v>1968</v>
      </c>
      <c r="I43" s="55">
        <v>4839</v>
      </c>
      <c r="J43" s="55">
        <f>3520.09+871.4</f>
        <v>4391.49</v>
      </c>
      <c r="K43" s="56">
        <v>3979.04</v>
      </c>
      <c r="L43" s="55">
        <v>1069</v>
      </c>
      <c r="M43" s="33" t="s">
        <v>118</v>
      </c>
      <c r="N43" s="33">
        <v>134</v>
      </c>
      <c r="O43" s="1">
        <v>137</v>
      </c>
      <c r="P43" s="33" t="s">
        <v>74</v>
      </c>
      <c r="Q43" s="55" t="s">
        <v>100</v>
      </c>
      <c r="R43" s="55" t="s">
        <v>418</v>
      </c>
      <c r="S43" s="1" t="s">
        <v>100</v>
      </c>
      <c r="T43" s="5" t="s">
        <v>135</v>
      </c>
      <c r="U43" s="1" t="s">
        <v>1401</v>
      </c>
    </row>
    <row r="44" spans="1:21" ht="26.4" x14ac:dyDescent="0.3">
      <c r="A44" s="2">
        <v>38</v>
      </c>
      <c r="B44" s="126" t="s">
        <v>1400</v>
      </c>
      <c r="C44" s="1">
        <v>5</v>
      </c>
      <c r="D44" s="55">
        <v>57</v>
      </c>
      <c r="E44" s="1" t="s">
        <v>118</v>
      </c>
      <c r="F44" s="55">
        <v>2</v>
      </c>
      <c r="G44" s="33">
        <v>0</v>
      </c>
      <c r="H44" s="55">
        <v>1988</v>
      </c>
      <c r="I44" s="55">
        <v>2707</v>
      </c>
      <c r="J44" s="55">
        <f>1736.15+73</f>
        <v>1809.15</v>
      </c>
      <c r="K44" s="56">
        <v>2552</v>
      </c>
      <c r="L44" s="124">
        <v>1074</v>
      </c>
      <c r="M44" s="33" t="s">
        <v>118</v>
      </c>
      <c r="N44" s="33">
        <v>488</v>
      </c>
      <c r="O44" s="33">
        <v>140</v>
      </c>
      <c r="P44" s="33" t="s">
        <v>74</v>
      </c>
      <c r="Q44" s="55" t="s">
        <v>100</v>
      </c>
      <c r="R44" s="123" t="s">
        <v>418</v>
      </c>
      <c r="S44" s="1" t="s">
        <v>100</v>
      </c>
      <c r="T44" s="5" t="s">
        <v>135</v>
      </c>
      <c r="U44" s="1" t="s">
        <v>309</v>
      </c>
    </row>
    <row r="45" spans="1:21" x14ac:dyDescent="0.3">
      <c r="A45" s="23">
        <v>39</v>
      </c>
      <c r="B45" s="54" t="s">
        <v>1399</v>
      </c>
      <c r="C45" s="1">
        <v>2</v>
      </c>
      <c r="D45" s="55">
        <v>8</v>
      </c>
      <c r="E45" s="1" t="s">
        <v>118</v>
      </c>
      <c r="F45" s="55">
        <v>1</v>
      </c>
      <c r="G45" s="1">
        <v>0</v>
      </c>
      <c r="H45" s="55">
        <v>1960</v>
      </c>
      <c r="I45" s="55">
        <v>265</v>
      </c>
      <c r="J45" s="55">
        <v>240.2</v>
      </c>
      <c r="K45" s="56"/>
      <c r="L45" s="124">
        <v>231</v>
      </c>
      <c r="M45" s="33" t="s">
        <v>118</v>
      </c>
      <c r="N45" s="33" t="s">
        <v>118</v>
      </c>
      <c r="O45" s="1" t="s">
        <v>118</v>
      </c>
      <c r="P45" s="33" t="s">
        <v>74</v>
      </c>
      <c r="Q45" s="55" t="s">
        <v>100</v>
      </c>
      <c r="R45" s="123" t="s">
        <v>97</v>
      </c>
      <c r="S45" s="1" t="s">
        <v>1226</v>
      </c>
      <c r="T45" s="5" t="s">
        <v>135</v>
      </c>
      <c r="U45" s="1" t="s">
        <v>1398</v>
      </c>
    </row>
    <row r="46" spans="1:21" x14ac:dyDescent="0.3">
      <c r="A46" s="23">
        <v>40</v>
      </c>
      <c r="B46" s="126" t="s">
        <v>1397</v>
      </c>
      <c r="C46" s="1">
        <v>5</v>
      </c>
      <c r="D46" s="55">
        <v>60</v>
      </c>
      <c r="E46" s="1" t="s">
        <v>118</v>
      </c>
      <c r="F46" s="55">
        <v>4</v>
      </c>
      <c r="G46" s="1">
        <v>0</v>
      </c>
      <c r="H46" s="55">
        <v>1970</v>
      </c>
      <c r="I46" s="55">
        <v>3529</v>
      </c>
      <c r="J46" s="55">
        <v>2710.35</v>
      </c>
      <c r="K46" s="56">
        <v>3146.83</v>
      </c>
      <c r="L46" s="124">
        <v>724</v>
      </c>
      <c r="M46" s="33" t="s">
        <v>118</v>
      </c>
      <c r="N46" s="33">
        <v>690</v>
      </c>
      <c r="O46" s="1">
        <v>280</v>
      </c>
      <c r="P46" s="33" t="s">
        <v>74</v>
      </c>
      <c r="Q46" s="55" t="s">
        <v>1257</v>
      </c>
      <c r="R46" s="123" t="s">
        <v>418</v>
      </c>
      <c r="S46" s="1" t="s">
        <v>74</v>
      </c>
      <c r="T46" s="5" t="s">
        <v>135</v>
      </c>
      <c r="U46" s="1" t="s">
        <v>1396</v>
      </c>
    </row>
    <row r="47" spans="1:21" x14ac:dyDescent="0.3">
      <c r="A47" s="2">
        <v>41</v>
      </c>
      <c r="B47" s="54" t="s">
        <v>1395</v>
      </c>
      <c r="C47" s="1">
        <v>2</v>
      </c>
      <c r="D47" s="55">
        <v>7</v>
      </c>
      <c r="E47" s="1" t="s">
        <v>118</v>
      </c>
      <c r="F47" s="55">
        <v>1</v>
      </c>
      <c r="G47" s="1">
        <v>0</v>
      </c>
      <c r="H47" s="55">
        <v>1954</v>
      </c>
      <c r="I47" s="55">
        <v>330</v>
      </c>
      <c r="J47" s="55">
        <v>263.05</v>
      </c>
      <c r="K47" s="56"/>
      <c r="L47" s="124">
        <v>208</v>
      </c>
      <c r="M47" s="33" t="s">
        <v>118</v>
      </c>
      <c r="N47" s="33" t="s">
        <v>118</v>
      </c>
      <c r="O47" s="1" t="s">
        <v>118</v>
      </c>
      <c r="P47" s="33" t="s">
        <v>74</v>
      </c>
      <c r="Q47" s="55" t="s">
        <v>100</v>
      </c>
      <c r="R47" s="123" t="s">
        <v>97</v>
      </c>
      <c r="S47" s="1" t="s">
        <v>1226</v>
      </c>
      <c r="T47" s="5"/>
      <c r="U47" s="1"/>
    </row>
    <row r="48" spans="1:21" x14ac:dyDescent="0.3">
      <c r="A48" s="23">
        <v>42</v>
      </c>
      <c r="B48" s="54" t="s">
        <v>1394</v>
      </c>
      <c r="C48" s="1">
        <v>3</v>
      </c>
      <c r="D48" s="55">
        <v>24</v>
      </c>
      <c r="E48" s="1">
        <v>1</v>
      </c>
      <c r="F48" s="55">
        <v>2</v>
      </c>
      <c r="G48" s="1">
        <v>0</v>
      </c>
      <c r="H48" s="55">
        <v>1964</v>
      </c>
      <c r="I48" s="55">
        <v>1366</v>
      </c>
      <c r="J48" s="55">
        <v>1117.5</v>
      </c>
      <c r="K48" s="56">
        <v>1749.7</v>
      </c>
      <c r="L48" s="124">
        <v>498</v>
      </c>
      <c r="M48" s="33" t="s">
        <v>118</v>
      </c>
      <c r="N48" s="33" t="s">
        <v>118</v>
      </c>
      <c r="O48" s="33">
        <v>84</v>
      </c>
      <c r="P48" s="33" t="s">
        <v>74</v>
      </c>
      <c r="Q48" s="55" t="s">
        <v>100</v>
      </c>
      <c r="R48" s="123" t="s">
        <v>418</v>
      </c>
      <c r="S48" s="1" t="s">
        <v>100</v>
      </c>
      <c r="T48" s="5"/>
      <c r="U48" s="1"/>
    </row>
    <row r="49" spans="1:21" x14ac:dyDescent="0.3">
      <c r="A49" s="23">
        <v>43</v>
      </c>
      <c r="B49" s="126" t="s">
        <v>1393</v>
      </c>
      <c r="C49" s="1">
        <v>5</v>
      </c>
      <c r="D49" s="55">
        <v>80</v>
      </c>
      <c r="E49" s="1" t="s">
        <v>118</v>
      </c>
      <c r="F49" s="55">
        <v>4</v>
      </c>
      <c r="G49" s="1">
        <v>0</v>
      </c>
      <c r="H49" s="55">
        <v>1964</v>
      </c>
      <c r="I49" s="55">
        <v>4069</v>
      </c>
      <c r="J49" s="55">
        <v>3228.31</v>
      </c>
      <c r="K49" s="56">
        <v>3431.63</v>
      </c>
      <c r="L49" s="124">
        <v>933</v>
      </c>
      <c r="M49" s="33" t="s">
        <v>118</v>
      </c>
      <c r="N49" s="33">
        <v>782</v>
      </c>
      <c r="O49" s="1">
        <v>280</v>
      </c>
      <c r="P49" s="33" t="s">
        <v>74</v>
      </c>
      <c r="Q49" s="55" t="s">
        <v>100</v>
      </c>
      <c r="R49" s="123" t="s">
        <v>418</v>
      </c>
      <c r="S49" s="1" t="s">
        <v>100</v>
      </c>
      <c r="T49" s="5"/>
      <c r="U49" s="1"/>
    </row>
    <row r="50" spans="1:21" ht="26.4" x14ac:dyDescent="0.3">
      <c r="A50" s="2">
        <v>44</v>
      </c>
      <c r="B50" s="126" t="s">
        <v>1392</v>
      </c>
      <c r="C50" s="1">
        <v>5</v>
      </c>
      <c r="D50" s="55">
        <v>60</v>
      </c>
      <c r="E50" s="1" t="s">
        <v>118</v>
      </c>
      <c r="F50" s="55">
        <v>4</v>
      </c>
      <c r="G50" s="33">
        <v>0</v>
      </c>
      <c r="H50" s="55">
        <v>1971</v>
      </c>
      <c r="I50" s="55">
        <v>3583</v>
      </c>
      <c r="J50" s="55">
        <v>2722.27</v>
      </c>
      <c r="K50" s="56">
        <v>2519</v>
      </c>
      <c r="L50" s="124">
        <v>1004</v>
      </c>
      <c r="M50" s="33" t="s">
        <v>118</v>
      </c>
      <c r="N50" s="33">
        <v>691</v>
      </c>
      <c r="O50" s="1">
        <v>300</v>
      </c>
      <c r="P50" s="33" t="s">
        <v>74</v>
      </c>
      <c r="Q50" s="55" t="s">
        <v>1329</v>
      </c>
      <c r="R50" s="123" t="s">
        <v>418</v>
      </c>
      <c r="S50" s="1" t="s">
        <v>74</v>
      </c>
      <c r="T50" s="5" t="s">
        <v>135</v>
      </c>
      <c r="U50" s="1" t="s">
        <v>309</v>
      </c>
    </row>
    <row r="51" spans="1:21" x14ac:dyDescent="0.3">
      <c r="A51" s="23">
        <v>45</v>
      </c>
      <c r="B51" s="126" t="s">
        <v>1391</v>
      </c>
      <c r="C51" s="1">
        <v>5</v>
      </c>
      <c r="D51" s="55">
        <v>70</v>
      </c>
      <c r="E51" s="1" t="s">
        <v>118</v>
      </c>
      <c r="F51" s="55">
        <v>4</v>
      </c>
      <c r="G51" s="1">
        <v>0</v>
      </c>
      <c r="H51" s="55">
        <v>1974</v>
      </c>
      <c r="I51" s="55">
        <v>4338</v>
      </c>
      <c r="J51" s="55">
        <v>3399.36</v>
      </c>
      <c r="K51" s="56">
        <v>2902</v>
      </c>
      <c r="L51" s="55">
        <v>961</v>
      </c>
      <c r="M51" s="33" t="s">
        <v>118</v>
      </c>
      <c r="N51" s="33">
        <v>914</v>
      </c>
      <c r="O51" s="1">
        <v>300</v>
      </c>
      <c r="P51" s="33" t="s">
        <v>74</v>
      </c>
      <c r="Q51" s="55" t="s">
        <v>100</v>
      </c>
      <c r="R51" s="55" t="s">
        <v>418</v>
      </c>
      <c r="S51" s="1" t="s">
        <v>100</v>
      </c>
      <c r="T51" s="5"/>
      <c r="U51" s="1"/>
    </row>
    <row r="52" spans="1:21" x14ac:dyDescent="0.3">
      <c r="A52" s="23">
        <v>46</v>
      </c>
      <c r="B52" s="229" t="s">
        <v>1390</v>
      </c>
      <c r="C52" s="57">
        <v>5</v>
      </c>
      <c r="D52" s="57">
        <v>100</v>
      </c>
      <c r="E52" s="57" t="s">
        <v>118</v>
      </c>
      <c r="F52" s="57">
        <v>2</v>
      </c>
      <c r="G52" s="57" t="s">
        <v>118</v>
      </c>
      <c r="H52" s="57">
        <v>1970</v>
      </c>
      <c r="I52" s="57">
        <v>4175</v>
      </c>
      <c r="J52" s="57">
        <v>3414</v>
      </c>
      <c r="K52" s="57">
        <v>1160.9000000000001</v>
      </c>
      <c r="L52" s="225">
        <v>985</v>
      </c>
      <c r="M52" s="225">
        <v>905</v>
      </c>
      <c r="N52" s="225">
        <v>809</v>
      </c>
      <c r="O52" s="57">
        <v>128</v>
      </c>
      <c r="P52" s="225" t="s">
        <v>96</v>
      </c>
      <c r="Q52" s="57" t="s">
        <v>100</v>
      </c>
      <c r="R52" s="224" t="s">
        <v>53</v>
      </c>
      <c r="S52" s="57" t="s">
        <v>100</v>
      </c>
      <c r="T52" s="57" t="s">
        <v>118</v>
      </c>
      <c r="U52" s="1"/>
    </row>
    <row r="53" spans="1:21" x14ac:dyDescent="0.3">
      <c r="A53" s="2">
        <v>47</v>
      </c>
      <c r="B53" s="222" t="s">
        <v>1389</v>
      </c>
      <c r="C53" s="1">
        <v>5</v>
      </c>
      <c r="D53" s="55">
        <v>33</v>
      </c>
      <c r="E53" s="1" t="s">
        <v>118</v>
      </c>
      <c r="F53" s="55">
        <v>1</v>
      </c>
      <c r="G53" s="1">
        <v>0</v>
      </c>
      <c r="H53" s="55">
        <v>1982</v>
      </c>
      <c r="I53" s="55">
        <v>2411</v>
      </c>
      <c r="J53" s="55">
        <v>2155.4899999999998</v>
      </c>
      <c r="K53" s="56">
        <v>2387</v>
      </c>
      <c r="L53" s="123">
        <v>648</v>
      </c>
      <c r="M53" s="33" t="s">
        <v>118</v>
      </c>
      <c r="N53" s="33">
        <v>611</v>
      </c>
      <c r="O53" s="33">
        <v>75</v>
      </c>
      <c r="P53" s="33" t="s">
        <v>74</v>
      </c>
      <c r="Q53" s="55" t="s">
        <v>100</v>
      </c>
      <c r="R53" s="55" t="s">
        <v>418</v>
      </c>
      <c r="S53" s="1" t="s">
        <v>100</v>
      </c>
      <c r="T53" s="5"/>
      <c r="U53" s="1"/>
    </row>
    <row r="54" spans="1:21" x14ac:dyDescent="0.3">
      <c r="A54" s="23">
        <v>48</v>
      </c>
      <c r="B54" s="122" t="s">
        <v>1388</v>
      </c>
      <c r="C54" s="1">
        <v>5</v>
      </c>
      <c r="D54" s="55">
        <v>35</v>
      </c>
      <c r="E54" s="1" t="s">
        <v>118</v>
      </c>
      <c r="F54" s="55">
        <v>3</v>
      </c>
      <c r="G54" s="1">
        <v>0</v>
      </c>
      <c r="H54" s="55">
        <v>1986</v>
      </c>
      <c r="I54" s="55">
        <v>2459</v>
      </c>
      <c r="J54" s="55">
        <v>1848.34</v>
      </c>
      <c r="K54" s="56">
        <v>4260.5600000000004</v>
      </c>
      <c r="L54" s="123">
        <v>487</v>
      </c>
      <c r="M54" s="33" t="s">
        <v>118</v>
      </c>
      <c r="N54" s="33">
        <v>411</v>
      </c>
      <c r="O54" s="1">
        <v>225</v>
      </c>
      <c r="P54" s="33" t="s">
        <v>74</v>
      </c>
      <c r="Q54" s="55" t="s">
        <v>100</v>
      </c>
      <c r="R54" s="55" t="s">
        <v>418</v>
      </c>
      <c r="S54" s="1" t="s">
        <v>100</v>
      </c>
      <c r="T54" s="5"/>
      <c r="U54" s="1"/>
    </row>
    <row r="55" spans="1:21" x14ac:dyDescent="0.3">
      <c r="A55" s="23">
        <v>49</v>
      </c>
      <c r="B55" s="54" t="s">
        <v>1387</v>
      </c>
      <c r="C55" s="1">
        <v>9</v>
      </c>
      <c r="D55" s="55">
        <v>170</v>
      </c>
      <c r="E55" s="1">
        <v>1</v>
      </c>
      <c r="F55" s="55">
        <v>1</v>
      </c>
      <c r="G55" s="124">
        <v>1</v>
      </c>
      <c r="H55" s="55">
        <v>1983</v>
      </c>
      <c r="I55" s="55">
        <v>6143</v>
      </c>
      <c r="J55" s="55">
        <f>4522.84+330</f>
        <v>4852.84</v>
      </c>
      <c r="K55" s="56">
        <v>3930.08</v>
      </c>
      <c r="L55" s="123">
        <v>954</v>
      </c>
      <c r="M55" s="33" t="s">
        <v>118</v>
      </c>
      <c r="N55" s="33">
        <v>345.9</v>
      </c>
      <c r="O55" s="1">
        <v>225</v>
      </c>
      <c r="P55" s="33" t="s">
        <v>74</v>
      </c>
      <c r="Q55" s="55" t="s">
        <v>100</v>
      </c>
      <c r="R55" s="55" t="s">
        <v>418</v>
      </c>
      <c r="S55" s="1" t="s">
        <v>100</v>
      </c>
      <c r="T55" s="5" t="s">
        <v>135</v>
      </c>
      <c r="U55" s="1" t="s">
        <v>136</v>
      </c>
    </row>
    <row r="56" spans="1:21" x14ac:dyDescent="0.3">
      <c r="A56" s="2">
        <v>50</v>
      </c>
      <c r="B56" s="54" t="s">
        <v>1386</v>
      </c>
      <c r="C56" s="1">
        <v>9</v>
      </c>
      <c r="D56" s="55">
        <v>163</v>
      </c>
      <c r="E56" s="1" t="s">
        <v>118</v>
      </c>
      <c r="F56" s="55">
        <v>1</v>
      </c>
      <c r="G56" s="55">
        <v>1</v>
      </c>
      <c r="H56" s="55">
        <v>1983</v>
      </c>
      <c r="I56" s="55">
        <v>6679</v>
      </c>
      <c r="J56" s="55">
        <v>2403.1</v>
      </c>
      <c r="K56" s="56">
        <v>1290</v>
      </c>
      <c r="L56" s="123">
        <v>940</v>
      </c>
      <c r="M56" s="33" t="s">
        <v>118</v>
      </c>
      <c r="N56" s="33">
        <v>307</v>
      </c>
      <c r="O56" s="1">
        <v>225</v>
      </c>
      <c r="P56" s="33" t="s">
        <v>74</v>
      </c>
      <c r="Q56" s="55" t="s">
        <v>100</v>
      </c>
      <c r="R56" s="55" t="s">
        <v>418</v>
      </c>
      <c r="S56" s="1" t="s">
        <v>100</v>
      </c>
      <c r="T56" s="5"/>
      <c r="U56" s="1"/>
    </row>
    <row r="57" spans="1:21" x14ac:dyDescent="0.3">
      <c r="A57" s="23">
        <v>51</v>
      </c>
      <c r="B57" s="122" t="s">
        <v>1385</v>
      </c>
      <c r="C57" s="1">
        <v>5</v>
      </c>
      <c r="D57" s="55">
        <v>20</v>
      </c>
      <c r="E57" s="1">
        <v>1</v>
      </c>
      <c r="F57" s="55">
        <v>1</v>
      </c>
      <c r="G57" s="1">
        <v>0</v>
      </c>
      <c r="H57" s="55">
        <v>1987</v>
      </c>
      <c r="I57" s="55">
        <v>1553</v>
      </c>
      <c r="J57" s="55">
        <f>1210.61+207.5</f>
        <v>1418.11</v>
      </c>
      <c r="K57" s="56">
        <v>285.70999999999998</v>
      </c>
      <c r="L57" s="55">
        <v>437</v>
      </c>
      <c r="M57" s="33" t="s">
        <v>118</v>
      </c>
      <c r="N57" s="33">
        <v>234</v>
      </c>
      <c r="O57" s="33">
        <v>85</v>
      </c>
      <c r="P57" s="33" t="s">
        <v>74</v>
      </c>
      <c r="Q57" s="55" t="s">
        <v>100</v>
      </c>
      <c r="R57" s="55" t="s">
        <v>418</v>
      </c>
      <c r="S57" s="1" t="s">
        <v>100</v>
      </c>
      <c r="T57" s="5"/>
      <c r="U57" s="1"/>
    </row>
    <row r="58" spans="1:21" x14ac:dyDescent="0.3">
      <c r="A58" s="23">
        <v>52</v>
      </c>
      <c r="B58" s="54" t="s">
        <v>1384</v>
      </c>
      <c r="C58" s="1">
        <v>9</v>
      </c>
      <c r="D58" s="55">
        <v>169</v>
      </c>
      <c r="E58" s="1"/>
      <c r="F58" s="55">
        <v>1</v>
      </c>
      <c r="G58" s="55">
        <v>1</v>
      </c>
      <c r="H58" s="55">
        <v>1984</v>
      </c>
      <c r="I58" s="55">
        <v>6152</v>
      </c>
      <c r="J58" s="55">
        <f>4426.55+352</f>
        <v>4778.55</v>
      </c>
      <c r="K58" s="56">
        <v>1650.35</v>
      </c>
      <c r="L58" s="55">
        <v>960</v>
      </c>
      <c r="M58" s="33" t="s">
        <v>118</v>
      </c>
      <c r="N58" s="33">
        <v>603</v>
      </c>
      <c r="O58" s="1">
        <v>225</v>
      </c>
      <c r="P58" s="33" t="s">
        <v>74</v>
      </c>
      <c r="Q58" s="55" t="s">
        <v>100</v>
      </c>
      <c r="R58" s="55" t="s">
        <v>418</v>
      </c>
      <c r="S58" s="1" t="s">
        <v>100</v>
      </c>
      <c r="T58" s="5"/>
      <c r="U58" s="1"/>
    </row>
    <row r="59" spans="1:21" x14ac:dyDescent="0.3">
      <c r="A59" s="2">
        <v>53</v>
      </c>
      <c r="B59" s="54" t="s">
        <v>1383</v>
      </c>
      <c r="C59" s="1">
        <v>9</v>
      </c>
      <c r="D59" s="55">
        <v>163</v>
      </c>
      <c r="E59" s="1"/>
      <c r="F59" s="55">
        <v>1</v>
      </c>
      <c r="G59" s="55">
        <v>1</v>
      </c>
      <c r="H59" s="55">
        <v>1981</v>
      </c>
      <c r="I59" s="55">
        <v>6679</v>
      </c>
      <c r="J59" s="55">
        <f>4211.9+330</f>
        <v>4541.8999999999996</v>
      </c>
      <c r="K59" s="56">
        <v>1322.55</v>
      </c>
      <c r="L59" s="55">
        <v>940</v>
      </c>
      <c r="M59" s="33" t="s">
        <v>118</v>
      </c>
      <c r="N59" s="33">
        <v>603</v>
      </c>
      <c r="O59" s="1">
        <v>225</v>
      </c>
      <c r="P59" s="33" t="s">
        <v>74</v>
      </c>
      <c r="Q59" s="55" t="s">
        <v>100</v>
      </c>
      <c r="R59" s="55" t="s">
        <v>418</v>
      </c>
      <c r="S59" s="1" t="s">
        <v>100</v>
      </c>
      <c r="T59" s="5" t="s">
        <v>135</v>
      </c>
      <c r="U59" s="1" t="s">
        <v>136</v>
      </c>
    </row>
    <row r="60" spans="1:21" x14ac:dyDescent="0.3">
      <c r="A60" s="23">
        <v>54</v>
      </c>
      <c r="B60" s="227" t="s">
        <v>1382</v>
      </c>
      <c r="C60" s="1">
        <v>2</v>
      </c>
      <c r="D60" s="55">
        <v>5</v>
      </c>
      <c r="E60" s="1" t="s">
        <v>118</v>
      </c>
      <c r="F60" s="55" t="s">
        <v>118</v>
      </c>
      <c r="G60" s="1">
        <v>0</v>
      </c>
      <c r="H60" s="55">
        <v>1917</v>
      </c>
      <c r="I60" s="55">
        <v>182</v>
      </c>
      <c r="J60" s="55">
        <v>171.7</v>
      </c>
      <c r="K60" s="56">
        <v>259.3</v>
      </c>
      <c r="L60" s="55">
        <v>144</v>
      </c>
      <c r="M60" s="33" t="s">
        <v>118</v>
      </c>
      <c r="N60" s="33" t="s">
        <v>118</v>
      </c>
      <c r="O60" s="1" t="s">
        <v>118</v>
      </c>
      <c r="P60" s="33" t="s">
        <v>74</v>
      </c>
      <c r="Q60" s="55" t="s">
        <v>1227</v>
      </c>
      <c r="R60" s="55" t="s">
        <v>97</v>
      </c>
      <c r="S60" s="1" t="s">
        <v>1226</v>
      </c>
      <c r="T60" s="5"/>
      <c r="U60" s="1"/>
    </row>
    <row r="61" spans="1:21" x14ac:dyDescent="0.3">
      <c r="A61" s="23">
        <v>55</v>
      </c>
      <c r="B61" s="228" t="s">
        <v>1381</v>
      </c>
      <c r="C61" s="1">
        <v>5</v>
      </c>
      <c r="D61" s="55">
        <v>56</v>
      </c>
      <c r="E61" s="1">
        <v>2</v>
      </c>
      <c r="F61" s="55">
        <v>4</v>
      </c>
      <c r="G61" s="33">
        <v>0</v>
      </c>
      <c r="H61" s="55">
        <v>1974</v>
      </c>
      <c r="I61" s="55">
        <v>4344</v>
      </c>
      <c r="J61" s="55">
        <f>2779.59+549.4</f>
        <v>3328.9900000000002</v>
      </c>
      <c r="K61" s="56">
        <v>2121.0300000000002</v>
      </c>
      <c r="L61" s="55">
        <v>1049</v>
      </c>
      <c r="M61" s="33" t="s">
        <v>118</v>
      </c>
      <c r="N61" s="33">
        <v>392</v>
      </c>
      <c r="O61" s="33">
        <v>280</v>
      </c>
      <c r="P61" s="33" t="s">
        <v>74</v>
      </c>
      <c r="Q61" s="55" t="s">
        <v>100</v>
      </c>
      <c r="R61" s="55" t="s">
        <v>418</v>
      </c>
      <c r="S61" s="1" t="s">
        <v>100</v>
      </c>
      <c r="T61" s="5"/>
      <c r="U61" s="1"/>
    </row>
    <row r="62" spans="1:21" x14ac:dyDescent="0.3">
      <c r="A62" s="2">
        <v>56</v>
      </c>
      <c r="B62" s="227" t="s">
        <v>1380</v>
      </c>
      <c r="C62" s="1">
        <v>2</v>
      </c>
      <c r="D62" s="55">
        <v>6</v>
      </c>
      <c r="E62" s="1" t="s">
        <v>118</v>
      </c>
      <c r="F62" s="55" t="s">
        <v>118</v>
      </c>
      <c r="G62" s="1">
        <v>0</v>
      </c>
      <c r="H62" s="55">
        <v>1917</v>
      </c>
      <c r="I62" s="55">
        <v>276</v>
      </c>
      <c r="J62" s="55">
        <v>272.68</v>
      </c>
      <c r="K62" s="56"/>
      <c r="L62" s="55">
        <v>233</v>
      </c>
      <c r="M62" s="33" t="s">
        <v>118</v>
      </c>
      <c r="N62" s="33" t="s">
        <v>118</v>
      </c>
      <c r="O62" s="1" t="s">
        <v>118</v>
      </c>
      <c r="P62" s="33" t="s">
        <v>74</v>
      </c>
      <c r="Q62" s="55" t="s">
        <v>1252</v>
      </c>
      <c r="R62" s="55" t="s">
        <v>97</v>
      </c>
      <c r="S62" s="1" t="s">
        <v>1226</v>
      </c>
      <c r="T62" s="5"/>
      <c r="U62" s="1"/>
    </row>
    <row r="63" spans="1:21" x14ac:dyDescent="0.3">
      <c r="A63" s="23">
        <v>57</v>
      </c>
      <c r="B63" s="226" t="s">
        <v>1379</v>
      </c>
      <c r="C63" s="30">
        <v>10</v>
      </c>
      <c r="D63" s="30">
        <v>56</v>
      </c>
      <c r="E63" s="5"/>
      <c r="F63" s="30">
        <v>2</v>
      </c>
      <c r="G63" s="5">
        <v>2</v>
      </c>
      <c r="H63" s="30">
        <v>2006</v>
      </c>
      <c r="I63" s="30">
        <v>5422.16</v>
      </c>
      <c r="J63" s="30">
        <v>3949.76</v>
      </c>
      <c r="K63" s="30">
        <v>1631</v>
      </c>
      <c r="L63" s="30">
        <v>723</v>
      </c>
      <c r="M63" s="77">
        <v>0</v>
      </c>
      <c r="N63" s="77">
        <v>493</v>
      </c>
      <c r="O63" s="5"/>
      <c r="P63" s="77"/>
      <c r="Q63" s="30" t="s">
        <v>100</v>
      </c>
      <c r="R63" s="30" t="s">
        <v>196</v>
      </c>
      <c r="S63" s="5"/>
      <c r="T63" s="5"/>
      <c r="U63" s="1"/>
    </row>
    <row r="64" spans="1:21" x14ac:dyDescent="0.3">
      <c r="A64" s="23">
        <v>58</v>
      </c>
      <c r="B64" s="133" t="s">
        <v>1378</v>
      </c>
      <c r="C64" s="57">
        <v>9</v>
      </c>
      <c r="D64" s="57">
        <v>163</v>
      </c>
      <c r="E64" s="57" t="s">
        <v>118</v>
      </c>
      <c r="F64" s="57">
        <v>1</v>
      </c>
      <c r="G64" s="57">
        <v>1</v>
      </c>
      <c r="H64" s="57">
        <v>1980</v>
      </c>
      <c r="I64" s="57">
        <v>5403</v>
      </c>
      <c r="J64" s="57">
        <v>4144</v>
      </c>
      <c r="K64" s="57">
        <v>1017</v>
      </c>
      <c r="L64" s="57">
        <v>1443</v>
      </c>
      <c r="M64" s="225">
        <v>1108</v>
      </c>
      <c r="N64" s="225">
        <v>353</v>
      </c>
      <c r="O64" s="57">
        <v>126</v>
      </c>
      <c r="P64" s="225" t="s">
        <v>74</v>
      </c>
      <c r="Q64" s="57" t="s">
        <v>100</v>
      </c>
      <c r="R64" s="224" t="s">
        <v>53</v>
      </c>
      <c r="S64" s="57" t="s">
        <v>100</v>
      </c>
      <c r="T64" s="57" t="s">
        <v>118</v>
      </c>
      <c r="U64" s="57" t="s">
        <v>118</v>
      </c>
    </row>
    <row r="65" spans="1:21" x14ac:dyDescent="0.3">
      <c r="A65" s="2">
        <v>59</v>
      </c>
      <c r="B65" s="126" t="s">
        <v>1377</v>
      </c>
      <c r="C65" s="1">
        <v>1</v>
      </c>
      <c r="D65" s="55">
        <v>3</v>
      </c>
      <c r="E65" s="1" t="s">
        <v>118</v>
      </c>
      <c r="F65" s="1" t="s">
        <v>118</v>
      </c>
      <c r="G65" s="1">
        <v>0</v>
      </c>
      <c r="H65" s="55">
        <v>1917</v>
      </c>
      <c r="I65" s="55">
        <v>93</v>
      </c>
      <c r="J65" s="55">
        <v>111.2</v>
      </c>
      <c r="K65" s="56">
        <v>259.36</v>
      </c>
      <c r="L65" s="55">
        <v>96</v>
      </c>
      <c r="M65" s="33" t="s">
        <v>118</v>
      </c>
      <c r="N65" s="33" t="s">
        <v>118</v>
      </c>
      <c r="O65" s="33" t="s">
        <v>118</v>
      </c>
      <c r="P65" s="33" t="s">
        <v>74</v>
      </c>
      <c r="Q65" s="55" t="s">
        <v>1227</v>
      </c>
      <c r="R65" s="123" t="s">
        <v>97</v>
      </c>
      <c r="S65" s="1" t="s">
        <v>1226</v>
      </c>
      <c r="T65" s="5"/>
      <c r="U65" s="1"/>
    </row>
    <row r="66" spans="1:21" x14ac:dyDescent="0.3">
      <c r="A66" s="23">
        <v>60</v>
      </c>
      <c r="B66" s="126" t="s">
        <v>1376</v>
      </c>
      <c r="C66" s="1">
        <v>1</v>
      </c>
      <c r="D66" s="55">
        <v>6</v>
      </c>
      <c r="E66" s="1" t="s">
        <v>118</v>
      </c>
      <c r="F66" s="1" t="s">
        <v>118</v>
      </c>
      <c r="G66" s="1">
        <v>0</v>
      </c>
      <c r="H66" s="55">
        <v>1917</v>
      </c>
      <c r="I66" s="55">
        <v>181</v>
      </c>
      <c r="J66" s="55">
        <v>180.8</v>
      </c>
      <c r="K66" s="125">
        <v>466.11</v>
      </c>
      <c r="L66" s="124" t="s">
        <v>1375</v>
      </c>
      <c r="M66" s="33" t="s">
        <v>118</v>
      </c>
      <c r="N66" s="33" t="s">
        <v>118</v>
      </c>
      <c r="O66" s="1" t="s">
        <v>118</v>
      </c>
      <c r="P66" s="33" t="s">
        <v>74</v>
      </c>
      <c r="Q66" s="55" t="s">
        <v>1244</v>
      </c>
      <c r="R66" s="123" t="s">
        <v>97</v>
      </c>
      <c r="S66" s="1" t="s">
        <v>1226</v>
      </c>
      <c r="T66" s="5"/>
      <c r="U66" s="1"/>
    </row>
    <row r="67" spans="1:21" x14ac:dyDescent="0.3">
      <c r="A67" s="23">
        <v>61</v>
      </c>
      <c r="B67" s="126" t="s">
        <v>1374</v>
      </c>
      <c r="C67" s="1">
        <v>1</v>
      </c>
      <c r="D67" s="55">
        <v>3</v>
      </c>
      <c r="E67" s="1" t="s">
        <v>118</v>
      </c>
      <c r="F67" s="1" t="s">
        <v>118</v>
      </c>
      <c r="G67" s="33">
        <v>0</v>
      </c>
      <c r="H67" s="55">
        <v>1917</v>
      </c>
      <c r="I67" s="55">
        <v>88</v>
      </c>
      <c r="J67" s="55">
        <v>87.9</v>
      </c>
      <c r="K67" s="125"/>
      <c r="L67" s="55">
        <v>149</v>
      </c>
      <c r="M67" s="33" t="s">
        <v>118</v>
      </c>
      <c r="N67" s="33" t="s">
        <v>118</v>
      </c>
      <c r="O67" s="1" t="s">
        <v>118</v>
      </c>
      <c r="P67" s="33" t="s">
        <v>74</v>
      </c>
      <c r="Q67" s="55" t="s">
        <v>1244</v>
      </c>
      <c r="R67" s="223" t="s">
        <v>97</v>
      </c>
      <c r="S67" s="1" t="s">
        <v>1226</v>
      </c>
      <c r="T67" s="5"/>
      <c r="U67" s="1"/>
    </row>
    <row r="68" spans="1:21" x14ac:dyDescent="0.3">
      <c r="A68" s="2">
        <v>62</v>
      </c>
      <c r="B68" s="84" t="s">
        <v>1373</v>
      </c>
      <c r="C68" s="5">
        <v>1</v>
      </c>
      <c r="D68" s="108">
        <v>4</v>
      </c>
      <c r="E68" s="5"/>
      <c r="F68" s="108"/>
      <c r="G68" s="5"/>
      <c r="H68" s="108">
        <v>1961</v>
      </c>
      <c r="I68" s="108">
        <v>136</v>
      </c>
      <c r="J68" s="108">
        <v>136</v>
      </c>
      <c r="K68" s="5">
        <v>500</v>
      </c>
      <c r="L68" s="77"/>
      <c r="M68" s="77"/>
      <c r="N68" s="77"/>
      <c r="O68" s="5"/>
      <c r="P68" s="33"/>
      <c r="Q68" s="109" t="s">
        <v>1371</v>
      </c>
      <c r="R68" s="63"/>
      <c r="S68" s="5"/>
      <c r="T68" s="5"/>
      <c r="U68" s="1"/>
    </row>
    <row r="69" spans="1:21" x14ac:dyDescent="0.3">
      <c r="A69" s="23">
        <v>63</v>
      </c>
      <c r="B69" s="6" t="s">
        <v>1372</v>
      </c>
      <c r="C69" s="5">
        <v>1</v>
      </c>
      <c r="D69" s="5">
        <v>4</v>
      </c>
      <c r="E69" s="5"/>
      <c r="F69" s="5"/>
      <c r="G69" s="5"/>
      <c r="H69" s="5">
        <v>1962</v>
      </c>
      <c r="I69" s="5">
        <v>165</v>
      </c>
      <c r="J69" s="5">
        <v>165</v>
      </c>
      <c r="K69" s="5">
        <v>504</v>
      </c>
      <c r="L69" s="77"/>
      <c r="M69" s="77"/>
      <c r="N69" s="77"/>
      <c r="O69" s="77"/>
      <c r="P69" s="33"/>
      <c r="Q69" s="1" t="s">
        <v>1371</v>
      </c>
      <c r="R69" s="63"/>
      <c r="S69" s="5"/>
      <c r="T69" s="5"/>
      <c r="U69" s="1"/>
    </row>
    <row r="70" spans="1:21" x14ac:dyDescent="0.3">
      <c r="A70" s="23">
        <v>64</v>
      </c>
      <c r="B70" s="126" t="s">
        <v>1370</v>
      </c>
      <c r="C70" s="1">
        <v>5</v>
      </c>
      <c r="D70" s="55">
        <v>60</v>
      </c>
      <c r="E70" s="1" t="s">
        <v>118</v>
      </c>
      <c r="F70" s="55">
        <v>2</v>
      </c>
      <c r="G70" s="1">
        <v>0</v>
      </c>
      <c r="H70" s="55">
        <v>1982</v>
      </c>
      <c r="I70" s="55">
        <v>2579</v>
      </c>
      <c r="J70" s="55">
        <v>1897.4</v>
      </c>
      <c r="K70" s="56">
        <v>1121</v>
      </c>
      <c r="L70" s="124">
        <v>710</v>
      </c>
      <c r="M70" s="33" t="s">
        <v>118</v>
      </c>
      <c r="N70" s="33">
        <v>399</v>
      </c>
      <c r="O70" s="1">
        <v>150</v>
      </c>
      <c r="P70" s="33" t="s">
        <v>74</v>
      </c>
      <c r="Q70" s="55" t="s">
        <v>100</v>
      </c>
      <c r="R70" s="123" t="s">
        <v>418</v>
      </c>
      <c r="S70" s="1" t="s">
        <v>100</v>
      </c>
      <c r="T70" s="5"/>
      <c r="U70" s="1"/>
    </row>
    <row r="71" spans="1:21" x14ac:dyDescent="0.3">
      <c r="A71" s="2">
        <v>65</v>
      </c>
      <c r="B71" s="126" t="s">
        <v>1369</v>
      </c>
      <c r="C71" s="1">
        <v>2</v>
      </c>
      <c r="D71" s="55">
        <v>8</v>
      </c>
      <c r="E71" s="1" t="s">
        <v>118</v>
      </c>
      <c r="F71" s="55">
        <v>2</v>
      </c>
      <c r="G71" s="1">
        <v>0</v>
      </c>
      <c r="H71" s="55">
        <v>1964</v>
      </c>
      <c r="I71" s="55">
        <v>400</v>
      </c>
      <c r="J71" s="55">
        <v>259.89999999999998</v>
      </c>
      <c r="K71" s="56">
        <v>2554</v>
      </c>
      <c r="L71" s="124">
        <v>310</v>
      </c>
      <c r="M71" s="33" t="s">
        <v>118</v>
      </c>
      <c r="N71" s="33" t="s">
        <v>118</v>
      </c>
      <c r="O71" s="1">
        <v>52</v>
      </c>
      <c r="P71" s="33" t="s">
        <v>74</v>
      </c>
      <c r="Q71" s="55" t="s">
        <v>1313</v>
      </c>
      <c r="R71" s="123" t="s">
        <v>97</v>
      </c>
      <c r="S71" s="1" t="s">
        <v>100</v>
      </c>
      <c r="T71" s="5"/>
      <c r="U71" s="1"/>
    </row>
    <row r="72" spans="1:21" x14ac:dyDescent="0.3">
      <c r="A72" s="23">
        <v>66</v>
      </c>
      <c r="B72" s="126" t="s">
        <v>1368</v>
      </c>
      <c r="C72" s="1">
        <v>2</v>
      </c>
      <c r="D72" s="55">
        <v>8</v>
      </c>
      <c r="E72" s="1" t="s">
        <v>118</v>
      </c>
      <c r="F72" s="55">
        <v>2</v>
      </c>
      <c r="G72" s="1">
        <v>0</v>
      </c>
      <c r="H72" s="55">
        <v>1962</v>
      </c>
      <c r="I72" s="55">
        <v>410</v>
      </c>
      <c r="J72" s="55">
        <v>369.8</v>
      </c>
      <c r="K72" s="56">
        <v>1788</v>
      </c>
      <c r="L72" s="124">
        <v>312</v>
      </c>
      <c r="M72" s="33" t="s">
        <v>118</v>
      </c>
      <c r="N72" s="33" t="s">
        <v>118</v>
      </c>
      <c r="O72" s="1" t="s">
        <v>118</v>
      </c>
      <c r="P72" s="33" t="s">
        <v>74</v>
      </c>
      <c r="Q72" s="55" t="s">
        <v>1313</v>
      </c>
      <c r="R72" s="123" t="s">
        <v>97</v>
      </c>
      <c r="S72" s="1" t="s">
        <v>100</v>
      </c>
      <c r="T72" s="5"/>
      <c r="U72" s="1"/>
    </row>
    <row r="73" spans="1:21" x14ac:dyDescent="0.3">
      <c r="A73" s="23">
        <v>67</v>
      </c>
      <c r="B73" s="126" t="s">
        <v>1367</v>
      </c>
      <c r="C73" s="1">
        <v>5</v>
      </c>
      <c r="D73" s="55">
        <v>97</v>
      </c>
      <c r="E73" s="1">
        <v>1</v>
      </c>
      <c r="F73" s="55">
        <v>5</v>
      </c>
      <c r="G73" s="1">
        <v>0</v>
      </c>
      <c r="H73" s="55">
        <v>1991</v>
      </c>
      <c r="I73" s="55">
        <v>5374</v>
      </c>
      <c r="J73" s="55">
        <f>5043+88</f>
        <v>5131</v>
      </c>
      <c r="K73" s="56">
        <v>2382</v>
      </c>
      <c r="L73" s="55">
        <v>1472</v>
      </c>
      <c r="M73" s="33" t="s">
        <v>118</v>
      </c>
      <c r="N73" s="33">
        <v>1995</v>
      </c>
      <c r="O73" s="1">
        <v>375</v>
      </c>
      <c r="P73" s="33" t="s">
        <v>74</v>
      </c>
      <c r="Q73" s="55" t="s">
        <v>100</v>
      </c>
      <c r="R73" s="55" t="s">
        <v>418</v>
      </c>
      <c r="S73" s="1" t="s">
        <v>100</v>
      </c>
      <c r="T73" s="5"/>
      <c r="U73" s="1"/>
    </row>
    <row r="74" spans="1:21" x14ac:dyDescent="0.3">
      <c r="A74" s="2">
        <v>68</v>
      </c>
      <c r="B74" s="222" t="s">
        <v>1366</v>
      </c>
      <c r="C74" s="1">
        <v>5</v>
      </c>
      <c r="D74" s="55">
        <v>83</v>
      </c>
      <c r="E74" s="1" t="s">
        <v>118</v>
      </c>
      <c r="F74" s="55">
        <v>1</v>
      </c>
      <c r="G74" s="1">
        <v>0</v>
      </c>
      <c r="H74" s="55">
        <v>1989</v>
      </c>
      <c r="I74" s="55">
        <v>4503</v>
      </c>
      <c r="J74" s="55">
        <v>2761.94</v>
      </c>
      <c r="K74" s="56">
        <v>2018.8</v>
      </c>
      <c r="L74" s="55">
        <v>1219</v>
      </c>
      <c r="M74" s="33" t="s">
        <v>118</v>
      </c>
      <c r="N74" s="33">
        <v>799</v>
      </c>
      <c r="O74" s="1" t="s">
        <v>118</v>
      </c>
      <c r="P74" s="33" t="s">
        <v>74</v>
      </c>
      <c r="Q74" s="55" t="s">
        <v>100</v>
      </c>
      <c r="R74" s="55" t="s">
        <v>418</v>
      </c>
      <c r="S74" s="1" t="s">
        <v>100</v>
      </c>
      <c r="T74" s="5"/>
      <c r="U74" s="2"/>
    </row>
    <row r="75" spans="1:21" x14ac:dyDescent="0.3">
      <c r="A75" s="23">
        <v>69</v>
      </c>
      <c r="B75" s="126" t="s">
        <v>1365</v>
      </c>
      <c r="C75" s="1">
        <v>5</v>
      </c>
      <c r="D75" s="55">
        <v>59</v>
      </c>
      <c r="E75" s="1" t="s">
        <v>118</v>
      </c>
      <c r="F75" s="55">
        <v>4</v>
      </c>
      <c r="G75" s="1">
        <v>0</v>
      </c>
      <c r="H75" s="55">
        <v>1988</v>
      </c>
      <c r="I75" s="55">
        <v>4303</v>
      </c>
      <c r="J75" s="55">
        <v>2951.06</v>
      </c>
      <c r="K75" s="56">
        <v>4336</v>
      </c>
      <c r="L75" s="55">
        <v>895</v>
      </c>
      <c r="M75" s="33" t="s">
        <v>118</v>
      </c>
      <c r="N75" s="33">
        <v>852</v>
      </c>
      <c r="O75" s="33" t="s">
        <v>118</v>
      </c>
      <c r="P75" s="33" t="s">
        <v>74</v>
      </c>
      <c r="Q75" s="55" t="s">
        <v>100</v>
      </c>
      <c r="R75" s="55" t="s">
        <v>418</v>
      </c>
      <c r="S75" s="1" t="s">
        <v>100</v>
      </c>
      <c r="T75" s="5"/>
      <c r="U75" s="1"/>
    </row>
    <row r="76" spans="1:21" x14ac:dyDescent="0.3">
      <c r="A76" s="23">
        <v>70</v>
      </c>
      <c r="B76" s="8" t="s">
        <v>1364</v>
      </c>
      <c r="C76" s="5">
        <v>9</v>
      </c>
      <c r="D76" s="5">
        <v>142</v>
      </c>
      <c r="E76" s="7" t="s">
        <v>118</v>
      </c>
      <c r="F76" s="5">
        <v>4</v>
      </c>
      <c r="G76" s="5">
        <v>4</v>
      </c>
      <c r="H76" s="5">
        <v>1988</v>
      </c>
      <c r="I76" s="5">
        <v>9884</v>
      </c>
      <c r="J76" s="5">
        <v>7653</v>
      </c>
      <c r="K76" s="5">
        <v>4823.4399999999996</v>
      </c>
      <c r="L76" s="77">
        <v>1298</v>
      </c>
      <c r="M76" s="77"/>
      <c r="N76" s="77"/>
      <c r="O76" s="5"/>
      <c r="P76" s="77"/>
      <c r="Q76" s="5"/>
      <c r="R76" s="63" t="s">
        <v>418</v>
      </c>
      <c r="S76" s="5"/>
      <c r="T76" s="5"/>
      <c r="U76" s="1"/>
    </row>
    <row r="77" spans="1:21" x14ac:dyDescent="0.3">
      <c r="A77" s="2">
        <v>71</v>
      </c>
      <c r="B77" s="8" t="s">
        <v>1363</v>
      </c>
      <c r="C77" s="5">
        <v>9</v>
      </c>
      <c r="D77" s="5">
        <v>160</v>
      </c>
      <c r="E77" s="7" t="s">
        <v>118</v>
      </c>
      <c r="F77" s="5">
        <v>5</v>
      </c>
      <c r="G77" s="77">
        <v>5</v>
      </c>
      <c r="H77" s="5">
        <v>1984</v>
      </c>
      <c r="I77" s="5">
        <v>10912</v>
      </c>
      <c r="J77" s="5">
        <v>8874</v>
      </c>
      <c r="K77" s="5">
        <v>2693.57</v>
      </c>
      <c r="L77" s="77">
        <v>1498</v>
      </c>
      <c r="M77" s="77"/>
      <c r="N77" s="77"/>
      <c r="O77" s="5"/>
      <c r="P77" s="77"/>
      <c r="Q77" s="5"/>
      <c r="R77" s="63" t="s">
        <v>418</v>
      </c>
      <c r="S77" s="5"/>
      <c r="T77" s="5"/>
      <c r="U77" s="1"/>
    </row>
    <row r="78" spans="1:21" ht="26.4" x14ac:dyDescent="0.3">
      <c r="A78" s="23">
        <v>72</v>
      </c>
      <c r="B78" s="54" t="s">
        <v>1362</v>
      </c>
      <c r="C78" s="1">
        <v>9</v>
      </c>
      <c r="D78" s="55">
        <v>175</v>
      </c>
      <c r="E78" s="1">
        <v>4</v>
      </c>
      <c r="F78" s="55">
        <v>5</v>
      </c>
      <c r="G78" s="55">
        <v>5</v>
      </c>
      <c r="H78" s="55">
        <v>1981</v>
      </c>
      <c r="I78" s="55">
        <v>12135</v>
      </c>
      <c r="J78" s="55">
        <f>9575.5+309.83</f>
        <v>9885.33</v>
      </c>
      <c r="K78" s="56">
        <v>7975.63</v>
      </c>
      <c r="L78" s="124">
        <v>1617</v>
      </c>
      <c r="M78" s="33" t="s">
        <v>118</v>
      </c>
      <c r="N78" s="33">
        <v>1197</v>
      </c>
      <c r="O78" s="1">
        <v>635</v>
      </c>
      <c r="P78" s="33" t="s">
        <v>74</v>
      </c>
      <c r="Q78" s="55" t="s">
        <v>74</v>
      </c>
      <c r="R78" s="123" t="s">
        <v>418</v>
      </c>
      <c r="S78" s="1" t="s">
        <v>74</v>
      </c>
      <c r="T78" s="5" t="s">
        <v>135</v>
      </c>
      <c r="U78" s="1" t="s">
        <v>1361</v>
      </c>
    </row>
    <row r="79" spans="1:21" x14ac:dyDescent="0.3">
      <c r="A79" s="23">
        <v>73</v>
      </c>
      <c r="B79" s="54" t="s">
        <v>1360</v>
      </c>
      <c r="C79" s="1">
        <v>9</v>
      </c>
      <c r="D79" s="55">
        <v>224</v>
      </c>
      <c r="E79" s="1">
        <v>11</v>
      </c>
      <c r="F79" s="55">
        <v>7</v>
      </c>
      <c r="G79" s="55">
        <v>7</v>
      </c>
      <c r="H79" s="55">
        <v>1988</v>
      </c>
      <c r="I79" s="55">
        <v>15185</v>
      </c>
      <c r="J79" s="55">
        <f>11926+1672</f>
        <v>13598</v>
      </c>
      <c r="K79" s="56">
        <v>1862.78</v>
      </c>
      <c r="L79" s="124">
        <v>2165</v>
      </c>
      <c r="M79" s="33" t="s">
        <v>118</v>
      </c>
      <c r="N79" s="33">
        <v>1672</v>
      </c>
      <c r="O79" s="33">
        <v>399</v>
      </c>
      <c r="P79" s="33" t="s">
        <v>74</v>
      </c>
      <c r="Q79" s="55" t="s">
        <v>74</v>
      </c>
      <c r="R79" s="123" t="s">
        <v>418</v>
      </c>
      <c r="S79" s="1" t="s">
        <v>74</v>
      </c>
      <c r="T79" s="5"/>
      <c r="U79" s="1"/>
    </row>
    <row r="80" spans="1:21" x14ac:dyDescent="0.3">
      <c r="A80" s="2">
        <v>74</v>
      </c>
      <c r="B80" s="54" t="s">
        <v>1359</v>
      </c>
      <c r="C80" s="1">
        <v>9</v>
      </c>
      <c r="D80" s="55">
        <v>128</v>
      </c>
      <c r="E80" s="1">
        <v>6</v>
      </c>
      <c r="F80" s="55">
        <v>4</v>
      </c>
      <c r="G80" s="55">
        <v>4</v>
      </c>
      <c r="H80" s="55">
        <v>1989</v>
      </c>
      <c r="I80" s="55">
        <v>10611</v>
      </c>
      <c r="J80" s="55">
        <f>6986.28+962.2</f>
        <v>7948.48</v>
      </c>
      <c r="K80" s="56">
        <v>4678.25</v>
      </c>
      <c r="L80" s="124">
        <v>1298</v>
      </c>
      <c r="M80" s="33" t="s">
        <v>118</v>
      </c>
      <c r="N80" s="33">
        <v>962.2</v>
      </c>
      <c r="O80" s="1">
        <v>228</v>
      </c>
      <c r="P80" s="33" t="s">
        <v>74</v>
      </c>
      <c r="Q80" s="55" t="s">
        <v>74</v>
      </c>
      <c r="R80" s="123" t="s">
        <v>418</v>
      </c>
      <c r="S80" s="1" t="s">
        <v>74</v>
      </c>
      <c r="T80" s="5"/>
      <c r="U80" s="1"/>
    </row>
    <row r="81" spans="1:25" x14ac:dyDescent="0.3">
      <c r="A81" s="23">
        <v>75</v>
      </c>
      <c r="B81" s="54" t="s">
        <v>1358</v>
      </c>
      <c r="C81" s="1">
        <v>2</v>
      </c>
      <c r="D81" s="55">
        <v>4</v>
      </c>
      <c r="E81" s="1" t="s">
        <v>118</v>
      </c>
      <c r="F81" s="55" t="s">
        <v>118</v>
      </c>
      <c r="G81" s="1">
        <v>0</v>
      </c>
      <c r="H81" s="55">
        <v>1917</v>
      </c>
      <c r="I81" s="55">
        <v>234</v>
      </c>
      <c r="J81" s="55">
        <f>126.2+81</f>
        <v>207.2</v>
      </c>
      <c r="K81" s="56"/>
      <c r="L81" s="55">
        <v>198</v>
      </c>
      <c r="M81" s="33" t="s">
        <v>118</v>
      </c>
      <c r="N81" s="33" t="s">
        <v>118</v>
      </c>
      <c r="O81" s="1" t="s">
        <v>118</v>
      </c>
      <c r="P81" s="33" t="s">
        <v>74</v>
      </c>
      <c r="Q81" s="55" t="s">
        <v>1357</v>
      </c>
      <c r="R81" s="123" t="s">
        <v>97</v>
      </c>
      <c r="S81" s="1" t="s">
        <v>100</v>
      </c>
      <c r="T81" s="5"/>
      <c r="U81" s="1"/>
      <c r="V81" s="221"/>
      <c r="W81" s="221"/>
      <c r="X81" s="221"/>
      <c r="Y81" s="221"/>
    </row>
    <row r="82" spans="1:25" x14ac:dyDescent="0.3">
      <c r="A82" s="23">
        <v>76</v>
      </c>
      <c r="B82" s="122" t="s">
        <v>1356</v>
      </c>
      <c r="C82" s="1">
        <v>4</v>
      </c>
      <c r="D82" s="55">
        <v>41</v>
      </c>
      <c r="E82" s="1">
        <v>2</v>
      </c>
      <c r="F82" s="55">
        <v>3</v>
      </c>
      <c r="G82" s="1">
        <v>0</v>
      </c>
      <c r="H82" s="55">
        <v>1960</v>
      </c>
      <c r="I82" s="55">
        <v>2512</v>
      </c>
      <c r="J82" s="55">
        <f>1947.5+494.7</f>
        <v>2442.1999999999998</v>
      </c>
      <c r="K82" s="56">
        <v>1511.09</v>
      </c>
      <c r="L82" s="55">
        <v>493</v>
      </c>
      <c r="M82" s="33" t="s">
        <v>118</v>
      </c>
      <c r="N82" s="33">
        <v>391.5</v>
      </c>
      <c r="O82" s="1">
        <v>126</v>
      </c>
      <c r="P82" s="33" t="s">
        <v>74</v>
      </c>
      <c r="Q82" s="55" t="s">
        <v>100</v>
      </c>
      <c r="R82" s="123" t="s">
        <v>418</v>
      </c>
      <c r="S82" s="1" t="s">
        <v>100</v>
      </c>
      <c r="T82" s="5"/>
      <c r="U82" s="2"/>
    </row>
    <row r="83" spans="1:25" x14ac:dyDescent="0.3">
      <c r="A83" s="2">
        <v>77</v>
      </c>
      <c r="B83" s="8" t="s">
        <v>1355</v>
      </c>
      <c r="C83" s="5">
        <v>5</v>
      </c>
      <c r="D83" s="5">
        <v>80</v>
      </c>
      <c r="E83" s="7" t="s">
        <v>118</v>
      </c>
      <c r="F83" s="5">
        <v>4</v>
      </c>
      <c r="G83" s="77" t="s">
        <v>118</v>
      </c>
      <c r="H83" s="5">
        <v>1967</v>
      </c>
      <c r="I83" s="5">
        <v>4097</v>
      </c>
      <c r="J83" s="5">
        <v>3221</v>
      </c>
      <c r="K83" s="5">
        <v>2247.08</v>
      </c>
      <c r="L83" s="77">
        <v>863</v>
      </c>
      <c r="M83" s="77"/>
      <c r="N83" s="77"/>
      <c r="O83" s="77"/>
      <c r="P83" s="77"/>
      <c r="Q83" s="5"/>
      <c r="R83" s="63" t="s">
        <v>418</v>
      </c>
      <c r="S83" s="5"/>
      <c r="T83" s="5"/>
      <c r="U83" s="1"/>
    </row>
    <row r="84" spans="1:25" x14ac:dyDescent="0.3">
      <c r="A84" s="23">
        <v>78</v>
      </c>
      <c r="B84" s="8" t="s">
        <v>1354</v>
      </c>
      <c r="C84" s="5">
        <v>5</v>
      </c>
      <c r="D84" s="5">
        <v>80</v>
      </c>
      <c r="E84" s="7" t="s">
        <v>118</v>
      </c>
      <c r="F84" s="5">
        <v>4</v>
      </c>
      <c r="G84" s="5" t="s">
        <v>118</v>
      </c>
      <c r="H84" s="5">
        <v>1967</v>
      </c>
      <c r="I84" s="5">
        <v>4007</v>
      </c>
      <c r="J84" s="5">
        <v>3192</v>
      </c>
      <c r="K84" s="5">
        <v>2039.99</v>
      </c>
      <c r="L84" s="77">
        <v>863</v>
      </c>
      <c r="M84" s="77"/>
      <c r="N84" s="77"/>
      <c r="O84" s="5"/>
      <c r="P84" s="77"/>
      <c r="Q84" s="5"/>
      <c r="R84" s="63" t="s">
        <v>418</v>
      </c>
      <c r="S84" s="5"/>
      <c r="T84" s="5"/>
      <c r="U84" s="1"/>
    </row>
    <row r="85" spans="1:25" x14ac:dyDescent="0.3">
      <c r="A85" s="23">
        <v>79</v>
      </c>
      <c r="B85" s="54" t="s">
        <v>1353</v>
      </c>
      <c r="C85" s="1">
        <v>14</v>
      </c>
      <c r="D85" s="1">
        <v>78</v>
      </c>
      <c r="E85" s="1">
        <v>2</v>
      </c>
      <c r="F85" s="1">
        <v>1</v>
      </c>
      <c r="G85" s="1">
        <v>1</v>
      </c>
      <c r="H85" s="55">
        <v>1990</v>
      </c>
      <c r="I85" s="55">
        <v>4448</v>
      </c>
      <c r="J85" s="55">
        <f>3888.3+336.05</f>
        <v>4224.3500000000004</v>
      </c>
      <c r="K85" s="56">
        <v>2478.6999999999998</v>
      </c>
      <c r="L85" s="124">
        <v>1461</v>
      </c>
      <c r="M85" s="33" t="s">
        <v>118</v>
      </c>
      <c r="N85" s="33">
        <v>0</v>
      </c>
      <c r="O85" s="1">
        <v>450</v>
      </c>
      <c r="P85" s="33" t="s">
        <v>74</v>
      </c>
      <c r="Q85" s="55" t="s">
        <v>100</v>
      </c>
      <c r="R85" s="123" t="s">
        <v>418</v>
      </c>
      <c r="S85" s="1" t="s">
        <v>100</v>
      </c>
      <c r="T85" s="5"/>
      <c r="U85" s="1"/>
    </row>
    <row r="86" spans="1:25" x14ac:dyDescent="0.3">
      <c r="A86" s="2">
        <v>80</v>
      </c>
      <c r="B86" s="8" t="s">
        <v>1352</v>
      </c>
      <c r="C86" s="5">
        <v>9</v>
      </c>
      <c r="D86" s="5">
        <v>144</v>
      </c>
      <c r="E86" s="7" t="s">
        <v>118</v>
      </c>
      <c r="F86" s="5">
        <v>4</v>
      </c>
      <c r="G86" s="5">
        <v>4</v>
      </c>
      <c r="H86" s="5">
        <v>1991</v>
      </c>
      <c r="I86" s="5">
        <v>9884</v>
      </c>
      <c r="J86" s="5">
        <v>7732</v>
      </c>
      <c r="K86" s="5">
        <v>4118.1499999999996</v>
      </c>
      <c r="L86" s="77">
        <v>1298</v>
      </c>
      <c r="M86" s="77"/>
      <c r="N86" s="77"/>
      <c r="O86" s="5"/>
      <c r="P86" s="77"/>
      <c r="Q86" s="5"/>
      <c r="R86" s="63" t="s">
        <v>418</v>
      </c>
      <c r="S86" s="5"/>
      <c r="T86" s="5"/>
      <c r="U86" s="1"/>
    </row>
    <row r="87" spans="1:25" x14ac:dyDescent="0.3">
      <c r="A87" s="23">
        <v>81</v>
      </c>
      <c r="B87" s="54" t="s">
        <v>1351</v>
      </c>
      <c r="C87" s="1">
        <v>2</v>
      </c>
      <c r="D87" s="55">
        <v>9</v>
      </c>
      <c r="E87" s="1">
        <v>1</v>
      </c>
      <c r="F87" s="55">
        <v>1</v>
      </c>
      <c r="G87" s="1">
        <v>0</v>
      </c>
      <c r="H87" s="55">
        <v>1963</v>
      </c>
      <c r="I87" s="55">
        <v>432</v>
      </c>
      <c r="J87" s="55">
        <f>299.86+39.8</f>
        <v>339.66</v>
      </c>
      <c r="K87" s="56">
        <v>329.82</v>
      </c>
      <c r="L87" s="124">
        <v>245</v>
      </c>
      <c r="M87" s="33" t="s">
        <v>118</v>
      </c>
      <c r="N87" s="33" t="s">
        <v>118</v>
      </c>
      <c r="O87" s="1">
        <v>26</v>
      </c>
      <c r="P87" s="33" t="s">
        <v>74</v>
      </c>
      <c r="Q87" s="55" t="s">
        <v>100</v>
      </c>
      <c r="R87" s="123" t="s">
        <v>97</v>
      </c>
      <c r="S87" s="1" t="s">
        <v>100</v>
      </c>
      <c r="T87" s="5"/>
      <c r="U87" s="1"/>
    </row>
    <row r="88" spans="1:25" x14ac:dyDescent="0.3">
      <c r="A88" s="23">
        <v>82</v>
      </c>
      <c r="B88" s="54" t="s">
        <v>1350</v>
      </c>
      <c r="C88" s="1">
        <v>3</v>
      </c>
      <c r="D88" s="55">
        <v>17</v>
      </c>
      <c r="E88" s="1">
        <v>2</v>
      </c>
      <c r="F88" s="55">
        <v>2</v>
      </c>
      <c r="G88" s="1">
        <v>0</v>
      </c>
      <c r="H88" s="55">
        <v>1961</v>
      </c>
      <c r="I88" s="55">
        <v>1204</v>
      </c>
      <c r="J88" s="55">
        <f>820.57+348</f>
        <v>1168.5700000000002</v>
      </c>
      <c r="K88" s="56">
        <v>583.92999999999995</v>
      </c>
      <c r="L88" s="55">
        <v>669</v>
      </c>
      <c r="M88" s="33" t="s">
        <v>118</v>
      </c>
      <c r="N88" s="33"/>
      <c r="O88" s="33">
        <v>84</v>
      </c>
      <c r="P88" s="33" t="s">
        <v>74</v>
      </c>
      <c r="Q88" s="55" t="s">
        <v>100</v>
      </c>
      <c r="R88" s="55" t="s">
        <v>97</v>
      </c>
      <c r="S88" s="1" t="s">
        <v>100</v>
      </c>
      <c r="T88" s="5"/>
      <c r="U88" s="1"/>
    </row>
    <row r="89" spans="1:25" x14ac:dyDescent="0.3">
      <c r="A89" s="2">
        <v>83</v>
      </c>
      <c r="B89" s="54" t="s">
        <v>1349</v>
      </c>
      <c r="C89" s="1">
        <v>9</v>
      </c>
      <c r="D89" s="55">
        <v>106</v>
      </c>
      <c r="E89" s="1">
        <v>2</v>
      </c>
      <c r="F89" s="55">
        <v>3</v>
      </c>
      <c r="G89" s="55">
        <v>3</v>
      </c>
      <c r="H89" s="55">
        <v>1981</v>
      </c>
      <c r="I89" s="55">
        <v>7289</v>
      </c>
      <c r="J89" s="55">
        <f>5881.26+50</f>
        <v>5931.26</v>
      </c>
      <c r="K89" s="56">
        <v>4281.6000000000004</v>
      </c>
      <c r="L89" s="55">
        <v>928</v>
      </c>
      <c r="M89" s="33" t="s">
        <v>118</v>
      </c>
      <c r="N89" s="33">
        <v>931</v>
      </c>
      <c r="O89" s="1">
        <v>171</v>
      </c>
      <c r="P89" s="33" t="s">
        <v>74</v>
      </c>
      <c r="Q89" s="55" t="s">
        <v>74</v>
      </c>
      <c r="R89" s="55" t="s">
        <v>418</v>
      </c>
      <c r="S89" s="1" t="s">
        <v>74</v>
      </c>
      <c r="T89" s="5"/>
      <c r="U89" s="1"/>
    </row>
    <row r="90" spans="1:25" x14ac:dyDescent="0.3">
      <c r="A90" s="23">
        <v>84</v>
      </c>
      <c r="B90" s="126" t="s">
        <v>1348</v>
      </c>
      <c r="C90" s="1">
        <v>1</v>
      </c>
      <c r="D90" s="55">
        <v>3</v>
      </c>
      <c r="E90" s="1" t="s">
        <v>118</v>
      </c>
      <c r="F90" s="1" t="s">
        <v>118</v>
      </c>
      <c r="G90" s="1">
        <v>0</v>
      </c>
      <c r="H90" s="55">
        <v>1917</v>
      </c>
      <c r="I90" s="55">
        <v>138</v>
      </c>
      <c r="J90" s="55">
        <v>136.30000000000001</v>
      </c>
      <c r="K90" s="56">
        <v>459.5</v>
      </c>
      <c r="L90" s="55">
        <v>192</v>
      </c>
      <c r="M90" s="33" t="s">
        <v>118</v>
      </c>
      <c r="N90" s="33" t="s">
        <v>118</v>
      </c>
      <c r="O90" s="1" t="s">
        <v>118</v>
      </c>
      <c r="P90" s="33" t="s">
        <v>74</v>
      </c>
      <c r="Q90" s="55" t="s">
        <v>1244</v>
      </c>
      <c r="R90" s="55" t="s">
        <v>97</v>
      </c>
      <c r="S90" s="1" t="s">
        <v>1226</v>
      </c>
      <c r="T90" s="5"/>
      <c r="U90" s="1"/>
    </row>
    <row r="91" spans="1:25" x14ac:dyDescent="0.3">
      <c r="A91" s="23">
        <v>85</v>
      </c>
      <c r="B91" s="126" t="s">
        <v>1347</v>
      </c>
      <c r="C91" s="1">
        <v>1</v>
      </c>
      <c r="D91" s="55">
        <v>3</v>
      </c>
      <c r="E91" s="1" t="s">
        <v>118</v>
      </c>
      <c r="F91" s="1" t="s">
        <v>118</v>
      </c>
      <c r="G91" s="1">
        <v>0</v>
      </c>
      <c r="H91" s="55">
        <v>1917</v>
      </c>
      <c r="I91" s="55">
        <v>125</v>
      </c>
      <c r="J91" s="55">
        <v>106.6</v>
      </c>
      <c r="K91" s="125"/>
      <c r="L91" s="55">
        <v>175</v>
      </c>
      <c r="M91" s="33" t="s">
        <v>118</v>
      </c>
      <c r="N91" s="33" t="s">
        <v>118</v>
      </c>
      <c r="O91" s="1" t="s">
        <v>118</v>
      </c>
      <c r="P91" s="33" t="s">
        <v>74</v>
      </c>
      <c r="Q91" s="55" t="s">
        <v>1244</v>
      </c>
      <c r="R91" s="55" t="s">
        <v>97</v>
      </c>
      <c r="S91" s="1" t="s">
        <v>100</v>
      </c>
      <c r="T91" s="5"/>
      <c r="U91" s="1"/>
    </row>
    <row r="92" spans="1:25" x14ac:dyDescent="0.3">
      <c r="A92" s="2">
        <v>86</v>
      </c>
      <c r="B92" s="213" t="s">
        <v>1346</v>
      </c>
      <c r="C92" s="1">
        <v>2</v>
      </c>
      <c r="D92" s="11">
        <v>8</v>
      </c>
      <c r="E92" s="1" t="s">
        <v>118</v>
      </c>
      <c r="F92" s="11">
        <v>1</v>
      </c>
      <c r="G92" s="33">
        <v>0</v>
      </c>
      <c r="H92" s="11">
        <v>1962</v>
      </c>
      <c r="I92" s="11">
        <v>321</v>
      </c>
      <c r="J92" s="11">
        <v>305.2</v>
      </c>
      <c r="K92" s="212">
        <v>1263</v>
      </c>
      <c r="L92" s="11">
        <v>271</v>
      </c>
      <c r="M92" s="33" t="s">
        <v>118</v>
      </c>
      <c r="N92" s="33" t="s">
        <v>118</v>
      </c>
      <c r="O92" s="33">
        <v>26</v>
      </c>
      <c r="P92" s="33" t="s">
        <v>74</v>
      </c>
      <c r="Q92" s="11" t="s">
        <v>1313</v>
      </c>
      <c r="R92" s="11" t="s">
        <v>97</v>
      </c>
      <c r="S92" s="1" t="s">
        <v>100</v>
      </c>
      <c r="T92" s="5"/>
      <c r="U92" s="1"/>
      <c r="V92" s="221"/>
      <c r="W92" s="221"/>
      <c r="X92" s="221"/>
      <c r="Y92" s="221"/>
    </row>
    <row r="93" spans="1:25" x14ac:dyDescent="0.3">
      <c r="A93" s="23">
        <v>87</v>
      </c>
      <c r="B93" s="126" t="s">
        <v>1345</v>
      </c>
      <c r="C93" s="1">
        <v>2</v>
      </c>
      <c r="D93" s="55">
        <v>8</v>
      </c>
      <c r="E93" s="1" t="s">
        <v>118</v>
      </c>
      <c r="F93" s="55">
        <v>1</v>
      </c>
      <c r="G93" s="1">
        <v>0</v>
      </c>
      <c r="H93" s="55">
        <v>1962</v>
      </c>
      <c r="I93" s="55">
        <v>320</v>
      </c>
      <c r="J93" s="55">
        <v>302.89999999999998</v>
      </c>
      <c r="K93" s="56">
        <v>629</v>
      </c>
      <c r="L93" s="124">
        <v>270</v>
      </c>
      <c r="M93" s="33" t="s">
        <v>118</v>
      </c>
      <c r="N93" s="1" t="s">
        <v>118</v>
      </c>
      <c r="O93" s="1">
        <v>26</v>
      </c>
      <c r="P93" s="33" t="s">
        <v>74</v>
      </c>
      <c r="Q93" s="55" t="s">
        <v>1313</v>
      </c>
      <c r="R93" s="55" t="s">
        <v>97</v>
      </c>
      <c r="S93" s="1" t="s">
        <v>100</v>
      </c>
      <c r="T93" s="5"/>
      <c r="U93" s="1"/>
      <c r="V93" s="221"/>
      <c r="W93" s="221"/>
      <c r="X93" s="221"/>
      <c r="Y93" s="221"/>
    </row>
    <row r="94" spans="1:25" x14ac:dyDescent="0.3">
      <c r="A94" s="23">
        <v>88</v>
      </c>
      <c r="B94" s="126" t="s">
        <v>1344</v>
      </c>
      <c r="C94" s="1">
        <v>1</v>
      </c>
      <c r="D94" s="55">
        <v>8</v>
      </c>
      <c r="E94" s="1"/>
      <c r="F94" s="1" t="s">
        <v>118</v>
      </c>
      <c r="G94" s="1">
        <v>0</v>
      </c>
      <c r="H94" s="55">
        <v>1962</v>
      </c>
      <c r="I94" s="55">
        <v>434</v>
      </c>
      <c r="J94" s="55">
        <f>197.9+135.5</f>
        <v>333.4</v>
      </c>
      <c r="K94" s="125"/>
      <c r="L94" s="124">
        <v>373</v>
      </c>
      <c r="M94" s="33" t="s">
        <v>118</v>
      </c>
      <c r="N94" s="1" t="s">
        <v>118</v>
      </c>
      <c r="O94" s="1" t="s">
        <v>118</v>
      </c>
      <c r="P94" s="33" t="s">
        <v>74</v>
      </c>
      <c r="Q94" s="55" t="s">
        <v>1313</v>
      </c>
      <c r="R94" s="123" t="s">
        <v>1342</v>
      </c>
      <c r="S94" s="1" t="s">
        <v>100</v>
      </c>
      <c r="T94" s="5"/>
      <c r="U94" s="1"/>
    </row>
    <row r="95" spans="1:25" x14ac:dyDescent="0.3">
      <c r="A95" s="2">
        <v>89</v>
      </c>
      <c r="B95" s="126" t="s">
        <v>1343</v>
      </c>
      <c r="C95" s="1">
        <v>2</v>
      </c>
      <c r="D95" s="55">
        <v>8</v>
      </c>
      <c r="E95" s="1" t="s">
        <v>118</v>
      </c>
      <c r="F95" s="55">
        <v>1</v>
      </c>
      <c r="G95" s="33">
        <v>0</v>
      </c>
      <c r="H95" s="55">
        <v>1962</v>
      </c>
      <c r="I95" s="55">
        <v>327</v>
      </c>
      <c r="J95" s="55">
        <v>307.3</v>
      </c>
      <c r="K95" s="56">
        <v>988</v>
      </c>
      <c r="L95" s="55">
        <v>278</v>
      </c>
      <c r="M95" s="33" t="s">
        <v>118</v>
      </c>
      <c r="N95" s="1" t="s">
        <v>118</v>
      </c>
      <c r="O95" s="1">
        <v>26</v>
      </c>
      <c r="P95" s="33" t="s">
        <v>74</v>
      </c>
      <c r="Q95" s="55" t="s">
        <v>1313</v>
      </c>
      <c r="R95" s="123" t="s">
        <v>1342</v>
      </c>
      <c r="S95" s="1" t="s">
        <v>100</v>
      </c>
      <c r="T95" s="5"/>
      <c r="U95" s="1"/>
      <c r="V95" s="221"/>
      <c r="W95" s="221"/>
      <c r="X95" s="221"/>
      <c r="Y95" s="221"/>
    </row>
    <row r="96" spans="1:25" x14ac:dyDescent="0.3">
      <c r="A96" s="23">
        <v>90</v>
      </c>
      <c r="B96" s="122" t="s">
        <v>1341</v>
      </c>
      <c r="C96" s="1">
        <v>2</v>
      </c>
      <c r="D96" s="55">
        <v>16</v>
      </c>
      <c r="E96" s="1" t="s">
        <v>118</v>
      </c>
      <c r="F96" s="55">
        <v>2</v>
      </c>
      <c r="G96" s="1">
        <v>0</v>
      </c>
      <c r="H96" s="55">
        <v>1984</v>
      </c>
      <c r="I96" s="55">
        <v>868</v>
      </c>
      <c r="J96" s="55">
        <v>772.5</v>
      </c>
      <c r="K96" s="56">
        <v>1250</v>
      </c>
      <c r="L96" s="124">
        <v>597</v>
      </c>
      <c r="M96" s="33" t="s">
        <v>118</v>
      </c>
      <c r="N96" s="1" t="s">
        <v>118</v>
      </c>
      <c r="O96" s="1">
        <v>52</v>
      </c>
      <c r="P96" s="33" t="s">
        <v>74</v>
      </c>
      <c r="Q96" s="55" t="s">
        <v>1338</v>
      </c>
      <c r="R96" s="123" t="s">
        <v>1336</v>
      </c>
      <c r="S96" s="1" t="s">
        <v>1226</v>
      </c>
      <c r="T96" s="5"/>
      <c r="U96" s="1"/>
    </row>
    <row r="97" spans="1:21" x14ac:dyDescent="0.3">
      <c r="A97" s="23">
        <v>91</v>
      </c>
      <c r="B97" s="122" t="s">
        <v>1340</v>
      </c>
      <c r="C97" s="1">
        <v>2</v>
      </c>
      <c r="D97" s="55">
        <v>16</v>
      </c>
      <c r="E97" s="1" t="s">
        <v>118</v>
      </c>
      <c r="F97" s="55">
        <v>2</v>
      </c>
      <c r="G97" s="1">
        <v>0</v>
      </c>
      <c r="H97" s="55">
        <v>1984</v>
      </c>
      <c r="I97" s="55">
        <v>869</v>
      </c>
      <c r="J97" s="55">
        <v>769.9</v>
      </c>
      <c r="K97" s="56">
        <v>1280</v>
      </c>
      <c r="L97" s="124">
        <v>626</v>
      </c>
      <c r="M97" s="33" t="s">
        <v>118</v>
      </c>
      <c r="N97" s="1" t="s">
        <v>118</v>
      </c>
      <c r="O97" s="33">
        <v>52</v>
      </c>
      <c r="P97" s="33" t="s">
        <v>74</v>
      </c>
      <c r="Q97" s="55" t="s">
        <v>1338</v>
      </c>
      <c r="R97" s="123" t="s">
        <v>1336</v>
      </c>
      <c r="S97" s="1" t="s">
        <v>1226</v>
      </c>
      <c r="T97" s="5"/>
      <c r="U97" s="1"/>
    </row>
    <row r="98" spans="1:21" x14ac:dyDescent="0.3">
      <c r="A98" s="2">
        <v>92</v>
      </c>
      <c r="B98" s="122" t="s">
        <v>1339</v>
      </c>
      <c r="C98" s="1">
        <v>2</v>
      </c>
      <c r="D98" s="55">
        <v>16</v>
      </c>
      <c r="E98" s="1" t="s">
        <v>118</v>
      </c>
      <c r="F98" s="55">
        <v>2</v>
      </c>
      <c r="G98" s="1">
        <v>0</v>
      </c>
      <c r="H98" s="55">
        <v>1984</v>
      </c>
      <c r="I98" s="55">
        <v>869</v>
      </c>
      <c r="J98" s="55">
        <v>771.6</v>
      </c>
      <c r="K98" s="56">
        <v>1280</v>
      </c>
      <c r="L98" s="124">
        <v>626</v>
      </c>
      <c r="M98" s="33" t="s">
        <v>118</v>
      </c>
      <c r="N98" s="1" t="s">
        <v>118</v>
      </c>
      <c r="O98" s="1">
        <v>52</v>
      </c>
      <c r="P98" s="33" t="s">
        <v>74</v>
      </c>
      <c r="Q98" s="55" t="s">
        <v>1338</v>
      </c>
      <c r="R98" s="123" t="s">
        <v>1336</v>
      </c>
      <c r="S98" s="1" t="s">
        <v>1226</v>
      </c>
      <c r="T98" s="5"/>
      <c r="U98" s="1"/>
    </row>
    <row r="99" spans="1:21" x14ac:dyDescent="0.3">
      <c r="A99" s="23">
        <v>93</v>
      </c>
      <c r="B99" s="122" t="s">
        <v>1337</v>
      </c>
      <c r="C99" s="1">
        <v>2</v>
      </c>
      <c r="D99" s="55">
        <v>16</v>
      </c>
      <c r="E99" s="1" t="s">
        <v>118</v>
      </c>
      <c r="F99" s="55">
        <v>2</v>
      </c>
      <c r="G99" s="1">
        <v>0</v>
      </c>
      <c r="H99" s="55">
        <v>1984</v>
      </c>
      <c r="I99" s="55">
        <v>869</v>
      </c>
      <c r="J99" s="55">
        <v>767.4</v>
      </c>
      <c r="K99" s="56">
        <v>1280</v>
      </c>
      <c r="L99" s="124">
        <v>627</v>
      </c>
      <c r="M99" s="33" t="s">
        <v>118</v>
      </c>
      <c r="N99" s="1" t="s">
        <v>118</v>
      </c>
      <c r="O99" s="1">
        <v>52</v>
      </c>
      <c r="P99" s="33" t="s">
        <v>74</v>
      </c>
      <c r="Q99" s="55" t="s">
        <v>1313</v>
      </c>
      <c r="R99" s="123" t="s">
        <v>1336</v>
      </c>
      <c r="S99" s="1" t="s">
        <v>1226</v>
      </c>
      <c r="T99" s="5"/>
      <c r="U99" s="1"/>
    </row>
    <row r="100" spans="1:21" x14ac:dyDescent="0.3">
      <c r="A100" s="23">
        <v>94</v>
      </c>
      <c r="B100" s="126" t="s">
        <v>1335</v>
      </c>
      <c r="C100" s="1">
        <v>5</v>
      </c>
      <c r="D100" s="55">
        <v>70</v>
      </c>
      <c r="E100" s="1">
        <v>3</v>
      </c>
      <c r="F100" s="55">
        <v>6</v>
      </c>
      <c r="G100" s="33">
        <v>0</v>
      </c>
      <c r="H100" s="55">
        <v>1980</v>
      </c>
      <c r="I100" s="55">
        <v>4650</v>
      </c>
      <c r="J100" s="55">
        <f>3923+1095</f>
        <v>5018</v>
      </c>
      <c r="K100" s="56">
        <v>3207.4</v>
      </c>
      <c r="L100" s="124">
        <v>1180</v>
      </c>
      <c r="M100" s="33" t="s">
        <v>118</v>
      </c>
      <c r="N100" s="1">
        <v>1149</v>
      </c>
      <c r="O100" s="33">
        <v>450</v>
      </c>
      <c r="P100" s="33" t="s">
        <v>74</v>
      </c>
      <c r="Q100" s="55" t="s">
        <v>100</v>
      </c>
      <c r="R100" s="55" t="s">
        <v>418</v>
      </c>
      <c r="S100" s="1" t="s">
        <v>100</v>
      </c>
      <c r="T100" s="5"/>
      <c r="U100" s="1"/>
    </row>
    <row r="101" spans="1:21" ht="26.4" x14ac:dyDescent="0.3">
      <c r="A101" s="2">
        <v>95</v>
      </c>
      <c r="B101" s="213" t="s">
        <v>1334</v>
      </c>
      <c r="C101" s="1">
        <v>5</v>
      </c>
      <c r="D101" s="11">
        <v>160</v>
      </c>
      <c r="E101" s="1" t="s">
        <v>118</v>
      </c>
      <c r="F101" s="11">
        <v>2</v>
      </c>
      <c r="G101" s="1">
        <v>0</v>
      </c>
      <c r="H101" s="11">
        <v>1974</v>
      </c>
      <c r="I101" s="11">
        <v>6064</v>
      </c>
      <c r="J101" s="11">
        <v>4369.13</v>
      </c>
      <c r="K101" s="212">
        <v>3667</v>
      </c>
      <c r="L101" s="11">
        <v>1409</v>
      </c>
      <c r="M101" s="33" t="s">
        <v>118</v>
      </c>
      <c r="N101" s="1">
        <v>1305</v>
      </c>
      <c r="O101" s="1">
        <v>150</v>
      </c>
      <c r="P101" s="33" t="s">
        <v>74</v>
      </c>
      <c r="Q101" s="55" t="s">
        <v>100</v>
      </c>
      <c r="R101" s="55" t="s">
        <v>418</v>
      </c>
      <c r="S101" s="1" t="s">
        <v>100</v>
      </c>
      <c r="T101" s="5" t="s">
        <v>135</v>
      </c>
      <c r="U101" s="1" t="s">
        <v>309</v>
      </c>
    </row>
    <row r="102" spans="1:21" x14ac:dyDescent="0.3">
      <c r="A102" s="23">
        <v>96</v>
      </c>
      <c r="B102" s="126" t="s">
        <v>1333</v>
      </c>
      <c r="C102" s="1">
        <v>5</v>
      </c>
      <c r="D102" s="55">
        <v>90</v>
      </c>
      <c r="E102" s="1"/>
      <c r="F102" s="55">
        <v>6</v>
      </c>
      <c r="G102" s="1">
        <v>0</v>
      </c>
      <c r="H102" s="55">
        <v>1976</v>
      </c>
      <c r="I102" s="55">
        <v>5861</v>
      </c>
      <c r="J102" s="55">
        <f>4477+498</f>
        <v>4975</v>
      </c>
      <c r="K102" s="56">
        <v>2970</v>
      </c>
      <c r="L102" s="55">
        <v>1220</v>
      </c>
      <c r="M102" s="33" t="s">
        <v>118</v>
      </c>
      <c r="N102" s="1">
        <v>1123</v>
      </c>
      <c r="O102" s="1">
        <v>420</v>
      </c>
      <c r="P102" s="33" t="s">
        <v>74</v>
      </c>
      <c r="Q102" s="55" t="s">
        <v>1329</v>
      </c>
      <c r="R102" s="55" t="s">
        <v>418</v>
      </c>
      <c r="S102" s="1" t="s">
        <v>74</v>
      </c>
      <c r="T102" s="5"/>
      <c r="U102" s="1"/>
    </row>
    <row r="103" spans="1:21" x14ac:dyDescent="0.3">
      <c r="A103" s="23">
        <v>97</v>
      </c>
      <c r="B103" s="214" t="s">
        <v>1332</v>
      </c>
      <c r="C103" s="1">
        <v>5</v>
      </c>
      <c r="D103" s="123">
        <v>89</v>
      </c>
      <c r="E103" s="1"/>
      <c r="F103" s="55">
        <v>6</v>
      </c>
      <c r="G103" s="1">
        <v>0</v>
      </c>
      <c r="H103" s="55">
        <v>1974</v>
      </c>
      <c r="I103" s="55">
        <v>5765</v>
      </c>
      <c r="J103" s="55">
        <f>4431.16+461.6</f>
        <v>4892.76</v>
      </c>
      <c r="K103" s="56">
        <v>4076.5</v>
      </c>
      <c r="L103" s="123">
        <v>1220</v>
      </c>
      <c r="M103" s="33" t="s">
        <v>118</v>
      </c>
      <c r="N103" s="1">
        <v>1107</v>
      </c>
      <c r="O103" s="33">
        <v>420</v>
      </c>
      <c r="P103" s="33" t="s">
        <v>74</v>
      </c>
      <c r="Q103" s="55" t="s">
        <v>1329</v>
      </c>
      <c r="R103" s="123" t="s">
        <v>418</v>
      </c>
      <c r="S103" s="1" t="s">
        <v>74</v>
      </c>
      <c r="T103" s="5"/>
      <c r="U103" s="1"/>
    </row>
    <row r="104" spans="1:21" x14ac:dyDescent="0.3">
      <c r="A104" s="2">
        <v>98</v>
      </c>
      <c r="B104" s="126" t="s">
        <v>1331</v>
      </c>
      <c r="C104" s="1">
        <v>9</v>
      </c>
      <c r="D104" s="123">
        <v>54</v>
      </c>
      <c r="E104" s="1" t="s">
        <v>118</v>
      </c>
      <c r="F104" s="55">
        <v>1</v>
      </c>
      <c r="G104" s="55">
        <v>1</v>
      </c>
      <c r="H104" s="55">
        <v>1997</v>
      </c>
      <c r="I104" s="55">
        <v>4008</v>
      </c>
      <c r="J104" s="55">
        <v>2986.98</v>
      </c>
      <c r="K104" s="56">
        <v>4346</v>
      </c>
      <c r="L104" s="124">
        <v>526</v>
      </c>
      <c r="M104" s="33" t="s">
        <v>118</v>
      </c>
      <c r="N104" s="1">
        <v>498</v>
      </c>
      <c r="O104" s="1">
        <v>189</v>
      </c>
      <c r="P104" s="33" t="s">
        <v>74</v>
      </c>
      <c r="Q104" s="55" t="s">
        <v>100</v>
      </c>
      <c r="R104" s="123" t="s">
        <v>418</v>
      </c>
      <c r="S104" s="1" t="s">
        <v>100</v>
      </c>
      <c r="T104" s="5" t="s">
        <v>135</v>
      </c>
      <c r="U104" s="1" t="s">
        <v>136</v>
      </c>
    </row>
    <row r="105" spans="1:21" x14ac:dyDescent="0.3">
      <c r="A105" s="23">
        <v>99</v>
      </c>
      <c r="B105" s="126" t="s">
        <v>1330</v>
      </c>
      <c r="C105" s="1">
        <v>5</v>
      </c>
      <c r="D105" s="123">
        <v>90</v>
      </c>
      <c r="E105" s="1">
        <v>2</v>
      </c>
      <c r="F105" s="55">
        <v>6</v>
      </c>
      <c r="G105" s="33">
        <v>0</v>
      </c>
      <c r="H105" s="55">
        <v>1976</v>
      </c>
      <c r="I105" s="55">
        <v>5909</v>
      </c>
      <c r="J105" s="55">
        <f>4461+504</f>
        <v>4965</v>
      </c>
      <c r="K105" s="56">
        <v>3788</v>
      </c>
      <c r="L105" s="124">
        <v>1222</v>
      </c>
      <c r="M105" s="33" t="s">
        <v>118</v>
      </c>
      <c r="N105" s="1">
        <v>1120</v>
      </c>
      <c r="O105" s="1">
        <v>420</v>
      </c>
      <c r="P105" s="33" t="s">
        <v>74</v>
      </c>
      <c r="Q105" s="55" t="s">
        <v>1329</v>
      </c>
      <c r="R105" s="123" t="s">
        <v>418</v>
      </c>
      <c r="S105" s="1" t="s">
        <v>74</v>
      </c>
      <c r="T105" s="5"/>
      <c r="U105" s="1"/>
    </row>
    <row r="106" spans="1:21" x14ac:dyDescent="0.3">
      <c r="A106" s="23">
        <v>100</v>
      </c>
      <c r="B106" s="8" t="s">
        <v>1328</v>
      </c>
      <c r="C106" s="5">
        <v>5</v>
      </c>
      <c r="D106" s="63">
        <v>90</v>
      </c>
      <c r="E106" s="7" t="s">
        <v>118</v>
      </c>
      <c r="F106" s="5">
        <v>6</v>
      </c>
      <c r="G106" s="5" t="s">
        <v>118</v>
      </c>
      <c r="H106" s="5">
        <v>1977</v>
      </c>
      <c r="I106" s="5">
        <v>5734</v>
      </c>
      <c r="J106" s="5">
        <v>4438</v>
      </c>
      <c r="K106" s="5">
        <v>5367</v>
      </c>
      <c r="L106" s="77">
        <v>1220</v>
      </c>
      <c r="M106" s="77"/>
      <c r="N106" s="5"/>
      <c r="O106" s="5"/>
      <c r="P106" s="77"/>
      <c r="Q106" s="5"/>
      <c r="R106" s="63" t="s">
        <v>418</v>
      </c>
      <c r="S106" s="5"/>
      <c r="T106" s="5"/>
      <c r="U106" s="1"/>
    </row>
    <row r="107" spans="1:21" x14ac:dyDescent="0.3">
      <c r="A107" s="2">
        <v>101</v>
      </c>
      <c r="B107" s="126" t="s">
        <v>1327</v>
      </c>
      <c r="C107" s="1">
        <v>5</v>
      </c>
      <c r="D107" s="123">
        <v>70</v>
      </c>
      <c r="E107" s="1" t="s">
        <v>118</v>
      </c>
      <c r="F107" s="55">
        <v>6</v>
      </c>
      <c r="G107" s="1">
        <v>0</v>
      </c>
      <c r="H107" s="55">
        <v>1988</v>
      </c>
      <c r="I107" s="55">
        <v>5077</v>
      </c>
      <c r="J107" s="55">
        <v>3833</v>
      </c>
      <c r="K107" s="212">
        <v>2962</v>
      </c>
      <c r="L107" s="124">
        <v>924</v>
      </c>
      <c r="M107" s="33" t="s">
        <v>118</v>
      </c>
      <c r="N107" s="1">
        <v>740</v>
      </c>
      <c r="O107" s="33">
        <v>450</v>
      </c>
      <c r="P107" s="33" t="s">
        <v>74</v>
      </c>
      <c r="Q107" s="55" t="s">
        <v>100</v>
      </c>
      <c r="R107" s="123" t="s">
        <v>418</v>
      </c>
      <c r="S107" s="1" t="s">
        <v>100</v>
      </c>
      <c r="T107" s="5"/>
      <c r="U107" s="1"/>
    </row>
    <row r="108" spans="1:21" ht="26.4" x14ac:dyDescent="0.3">
      <c r="A108" s="23">
        <v>102</v>
      </c>
      <c r="B108" s="213" t="s">
        <v>1326</v>
      </c>
      <c r="C108" s="1">
        <v>5</v>
      </c>
      <c r="D108" s="11">
        <v>116</v>
      </c>
      <c r="E108" s="1">
        <v>1</v>
      </c>
      <c r="F108" s="11">
        <v>2</v>
      </c>
      <c r="G108" s="1">
        <v>0</v>
      </c>
      <c r="H108" s="11">
        <v>1976</v>
      </c>
      <c r="I108" s="11">
        <v>5075</v>
      </c>
      <c r="J108" s="11">
        <f>3095+160.3</f>
        <v>3255.3</v>
      </c>
      <c r="K108" s="212">
        <v>3043</v>
      </c>
      <c r="L108" s="11">
        <v>922</v>
      </c>
      <c r="M108" s="33" t="s">
        <v>118</v>
      </c>
      <c r="N108" s="1">
        <v>922</v>
      </c>
      <c r="O108" s="1">
        <v>140</v>
      </c>
      <c r="P108" s="33" t="s">
        <v>74</v>
      </c>
      <c r="Q108" s="11" t="s">
        <v>100</v>
      </c>
      <c r="R108" s="55" t="s">
        <v>418</v>
      </c>
      <c r="S108" s="1" t="s">
        <v>100</v>
      </c>
      <c r="T108" s="5" t="s">
        <v>135</v>
      </c>
      <c r="U108" s="1" t="s">
        <v>309</v>
      </c>
    </row>
    <row r="109" spans="1:21" x14ac:dyDescent="0.3">
      <c r="A109" s="23">
        <v>103</v>
      </c>
      <c r="B109" s="122" t="s">
        <v>1325</v>
      </c>
      <c r="C109" s="1">
        <v>5</v>
      </c>
      <c r="D109" s="55">
        <v>44</v>
      </c>
      <c r="E109" s="1"/>
      <c r="F109" s="55">
        <v>4</v>
      </c>
      <c r="G109" s="1">
        <v>0</v>
      </c>
      <c r="H109" s="55">
        <v>1977</v>
      </c>
      <c r="I109" s="55">
        <v>3737</v>
      </c>
      <c r="J109" s="55">
        <f>2487.6+720.3</f>
        <v>3207.8999999999996</v>
      </c>
      <c r="K109" s="56">
        <v>2400.75</v>
      </c>
      <c r="L109" s="55">
        <v>803</v>
      </c>
      <c r="M109" s="33" t="s">
        <v>118</v>
      </c>
      <c r="N109" s="1">
        <v>302</v>
      </c>
      <c r="O109" s="1">
        <v>300</v>
      </c>
      <c r="P109" s="33" t="s">
        <v>74</v>
      </c>
      <c r="Q109" s="55" t="s">
        <v>100</v>
      </c>
      <c r="R109" s="55" t="s">
        <v>418</v>
      </c>
      <c r="S109" s="1" t="s">
        <v>100</v>
      </c>
      <c r="T109" s="5" t="s">
        <v>135</v>
      </c>
      <c r="U109" s="1" t="s">
        <v>136</v>
      </c>
    </row>
    <row r="110" spans="1:21" x14ac:dyDescent="0.3">
      <c r="A110" s="2">
        <v>104</v>
      </c>
      <c r="B110" s="126" t="s">
        <v>1324</v>
      </c>
      <c r="C110" s="1">
        <v>1</v>
      </c>
      <c r="D110" s="55">
        <v>3</v>
      </c>
      <c r="E110" s="1" t="s">
        <v>118</v>
      </c>
      <c r="F110" s="1" t="s">
        <v>118</v>
      </c>
      <c r="G110" s="1">
        <v>0</v>
      </c>
      <c r="H110" s="55">
        <v>1917</v>
      </c>
      <c r="I110" s="55">
        <v>164</v>
      </c>
      <c r="J110" s="55">
        <v>164</v>
      </c>
      <c r="K110" s="125"/>
      <c r="L110" s="55">
        <v>201</v>
      </c>
      <c r="M110" s="33" t="s">
        <v>118</v>
      </c>
      <c r="N110" s="1" t="s">
        <v>118</v>
      </c>
      <c r="O110" s="1" t="s">
        <v>118</v>
      </c>
      <c r="P110" s="33" t="s">
        <v>74</v>
      </c>
      <c r="Q110" s="55" t="s">
        <v>1244</v>
      </c>
      <c r="R110" s="123" t="s">
        <v>97</v>
      </c>
      <c r="S110" s="1" t="s">
        <v>1226</v>
      </c>
      <c r="T110" s="5"/>
      <c r="U110" s="1"/>
    </row>
    <row r="111" spans="1:21" x14ac:dyDescent="0.3">
      <c r="A111" s="23">
        <v>105</v>
      </c>
      <c r="B111" s="126" t="s">
        <v>1323</v>
      </c>
      <c r="C111" s="1">
        <v>1</v>
      </c>
      <c r="D111" s="55">
        <v>3</v>
      </c>
      <c r="E111" s="1" t="s">
        <v>118</v>
      </c>
      <c r="F111" s="1" t="s">
        <v>118</v>
      </c>
      <c r="G111" s="33">
        <v>0</v>
      </c>
      <c r="H111" s="55">
        <v>1917</v>
      </c>
      <c r="I111" s="55">
        <v>115</v>
      </c>
      <c r="J111" s="55">
        <v>115</v>
      </c>
      <c r="K111" s="125"/>
      <c r="L111" s="55">
        <v>162</v>
      </c>
      <c r="M111" s="33" t="s">
        <v>118</v>
      </c>
      <c r="N111" s="1" t="s">
        <v>118</v>
      </c>
      <c r="O111" s="33" t="s">
        <v>118</v>
      </c>
      <c r="P111" s="33" t="s">
        <v>74</v>
      </c>
      <c r="Q111" s="55" t="s">
        <v>1244</v>
      </c>
      <c r="R111" s="123" t="s">
        <v>97</v>
      </c>
      <c r="S111" s="1" t="s">
        <v>1226</v>
      </c>
      <c r="T111" s="5"/>
      <c r="U111" s="1"/>
    </row>
    <row r="112" spans="1:21" x14ac:dyDescent="0.3">
      <c r="A112" s="23">
        <v>106</v>
      </c>
      <c r="B112" s="214" t="s">
        <v>1322</v>
      </c>
      <c r="C112" s="1">
        <v>5</v>
      </c>
      <c r="D112" s="123">
        <v>56</v>
      </c>
      <c r="E112" s="1"/>
      <c r="F112" s="55">
        <v>4</v>
      </c>
      <c r="G112" s="1">
        <v>0</v>
      </c>
      <c r="H112" s="55">
        <v>1970</v>
      </c>
      <c r="I112" s="55">
        <v>4429</v>
      </c>
      <c r="J112" s="55">
        <f>2737.5+825.5</f>
        <v>3563</v>
      </c>
      <c r="K112" s="56">
        <v>2455</v>
      </c>
      <c r="L112" s="124">
        <v>970</v>
      </c>
      <c r="M112" s="33" t="s">
        <v>118</v>
      </c>
      <c r="N112" s="1"/>
      <c r="O112" s="1">
        <v>280</v>
      </c>
      <c r="P112" s="33" t="s">
        <v>74</v>
      </c>
      <c r="Q112" s="55" t="s">
        <v>100</v>
      </c>
      <c r="R112" s="123" t="s">
        <v>418</v>
      </c>
      <c r="S112" s="1" t="s">
        <v>100</v>
      </c>
      <c r="T112" s="5"/>
      <c r="U112" s="1"/>
    </row>
    <row r="113" spans="1:21" ht="26.4" x14ac:dyDescent="0.3">
      <c r="A113" s="2">
        <v>107</v>
      </c>
      <c r="B113" s="220" t="s">
        <v>1321</v>
      </c>
      <c r="C113" s="1">
        <v>5</v>
      </c>
      <c r="D113" s="123">
        <v>90</v>
      </c>
      <c r="E113" s="1" t="s">
        <v>118</v>
      </c>
      <c r="F113" s="55">
        <v>6</v>
      </c>
      <c r="G113" s="1">
        <v>0</v>
      </c>
      <c r="H113" s="55">
        <v>1975</v>
      </c>
      <c r="I113" s="55">
        <v>5785</v>
      </c>
      <c r="J113" s="55">
        <v>4483.1400000000003</v>
      </c>
      <c r="K113" s="56">
        <v>4421</v>
      </c>
      <c r="L113" s="124">
        <v>1154</v>
      </c>
      <c r="M113" s="33" t="s">
        <v>118</v>
      </c>
      <c r="N113" s="1">
        <v>1110</v>
      </c>
      <c r="O113" s="1">
        <v>420</v>
      </c>
      <c r="P113" s="33" t="s">
        <v>74</v>
      </c>
      <c r="Q113" s="55" t="s">
        <v>74</v>
      </c>
      <c r="R113" s="123" t="s">
        <v>418</v>
      </c>
      <c r="S113" s="1" t="s">
        <v>1226</v>
      </c>
      <c r="T113" s="5" t="s">
        <v>135</v>
      </c>
      <c r="U113" s="1" t="s">
        <v>1320</v>
      </c>
    </row>
    <row r="114" spans="1:21" ht="26.4" x14ac:dyDescent="0.3">
      <c r="A114" s="23">
        <v>108</v>
      </c>
      <c r="B114" s="220" t="s">
        <v>1319</v>
      </c>
      <c r="C114" s="1">
        <v>5</v>
      </c>
      <c r="D114" s="123">
        <v>58</v>
      </c>
      <c r="E114" s="1" t="s">
        <v>118</v>
      </c>
      <c r="F114" s="55">
        <v>4</v>
      </c>
      <c r="G114" s="1">
        <v>0</v>
      </c>
      <c r="H114" s="55">
        <v>1989</v>
      </c>
      <c r="I114" s="55">
        <v>4010</v>
      </c>
      <c r="J114" s="55">
        <v>3109.29</v>
      </c>
      <c r="K114" s="56">
        <v>4455.6000000000004</v>
      </c>
      <c r="L114" s="124">
        <v>920</v>
      </c>
      <c r="M114" s="33" t="s">
        <v>118</v>
      </c>
      <c r="N114" s="1">
        <v>720</v>
      </c>
      <c r="O114" s="1">
        <v>300</v>
      </c>
      <c r="P114" s="33" t="s">
        <v>74</v>
      </c>
      <c r="Q114" s="55" t="s">
        <v>100</v>
      </c>
      <c r="R114" s="123" t="s">
        <v>418</v>
      </c>
      <c r="S114" s="1" t="s">
        <v>100</v>
      </c>
      <c r="T114" s="5" t="s">
        <v>135</v>
      </c>
      <c r="U114" s="1" t="s">
        <v>309</v>
      </c>
    </row>
    <row r="115" spans="1:21" x14ac:dyDescent="0.3">
      <c r="A115" s="23">
        <v>109</v>
      </c>
      <c r="B115" s="214" t="s">
        <v>1318</v>
      </c>
      <c r="C115" s="1">
        <v>2</v>
      </c>
      <c r="D115" s="123">
        <v>8</v>
      </c>
      <c r="E115" s="1" t="s">
        <v>118</v>
      </c>
      <c r="F115" s="55">
        <v>2</v>
      </c>
      <c r="G115" s="1">
        <v>0</v>
      </c>
      <c r="H115" s="55">
        <v>1964</v>
      </c>
      <c r="I115" s="55">
        <v>399</v>
      </c>
      <c r="J115" s="55">
        <v>360.7</v>
      </c>
      <c r="K115" s="56">
        <v>3907</v>
      </c>
      <c r="L115" s="124">
        <v>310</v>
      </c>
      <c r="M115" s="33" t="s">
        <v>118</v>
      </c>
      <c r="N115" s="1" t="s">
        <v>118</v>
      </c>
      <c r="O115" s="33">
        <v>52</v>
      </c>
      <c r="P115" s="33" t="s">
        <v>74</v>
      </c>
      <c r="Q115" s="55" t="s">
        <v>1313</v>
      </c>
      <c r="R115" s="123" t="s">
        <v>97</v>
      </c>
      <c r="S115" s="1" t="s">
        <v>100</v>
      </c>
      <c r="T115" s="5"/>
      <c r="U115" s="1"/>
    </row>
    <row r="116" spans="1:21" x14ac:dyDescent="0.3">
      <c r="A116" s="2">
        <v>110</v>
      </c>
      <c r="B116" s="214" t="s">
        <v>1317</v>
      </c>
      <c r="C116" s="1">
        <v>5</v>
      </c>
      <c r="D116" s="123">
        <v>60</v>
      </c>
      <c r="E116" s="1" t="s">
        <v>118</v>
      </c>
      <c r="F116" s="55">
        <v>5</v>
      </c>
      <c r="G116" s="1">
        <v>0</v>
      </c>
      <c r="H116" s="55">
        <v>1984</v>
      </c>
      <c r="I116" s="55">
        <v>3776</v>
      </c>
      <c r="J116" s="55">
        <v>3479.67</v>
      </c>
      <c r="K116" s="56">
        <v>3743</v>
      </c>
      <c r="L116" s="124">
        <v>1070</v>
      </c>
      <c r="M116" s="33" t="s">
        <v>118</v>
      </c>
      <c r="N116" s="1">
        <v>1032</v>
      </c>
      <c r="O116" s="1">
        <v>350</v>
      </c>
      <c r="P116" s="33" t="s">
        <v>74</v>
      </c>
      <c r="Q116" s="55" t="s">
        <v>100</v>
      </c>
      <c r="R116" s="123" t="s">
        <v>1307</v>
      </c>
      <c r="S116" s="1" t="s">
        <v>100</v>
      </c>
      <c r="T116" s="5"/>
      <c r="U116" s="1"/>
    </row>
    <row r="117" spans="1:21" x14ac:dyDescent="0.3">
      <c r="A117" s="23">
        <v>111</v>
      </c>
      <c r="B117" s="214" t="s">
        <v>1316</v>
      </c>
      <c r="C117" s="1">
        <v>5</v>
      </c>
      <c r="D117" s="123">
        <v>66</v>
      </c>
      <c r="E117" s="1">
        <v>3</v>
      </c>
      <c r="F117" s="55">
        <v>5</v>
      </c>
      <c r="G117" s="33">
        <v>0</v>
      </c>
      <c r="H117" s="55">
        <v>1986</v>
      </c>
      <c r="I117" s="55">
        <v>4192</v>
      </c>
      <c r="J117" s="55">
        <f>3894.8+214.9</f>
        <v>4109.7</v>
      </c>
      <c r="K117" s="56">
        <v>3439.1</v>
      </c>
      <c r="L117" s="124">
        <v>800</v>
      </c>
      <c r="M117" s="33" t="s">
        <v>118</v>
      </c>
      <c r="N117" s="1">
        <v>654</v>
      </c>
      <c r="O117" s="1">
        <v>350</v>
      </c>
      <c r="P117" s="33" t="s">
        <v>74</v>
      </c>
      <c r="Q117" s="55" t="s">
        <v>100</v>
      </c>
      <c r="R117" s="123" t="s">
        <v>1307</v>
      </c>
      <c r="S117" s="1" t="s">
        <v>100</v>
      </c>
      <c r="T117" s="5"/>
      <c r="U117" s="1"/>
    </row>
    <row r="118" spans="1:21" x14ac:dyDescent="0.3">
      <c r="A118" s="23">
        <v>112</v>
      </c>
      <c r="B118" s="126" t="s">
        <v>1315</v>
      </c>
      <c r="C118" s="1">
        <v>2</v>
      </c>
      <c r="D118" s="123">
        <v>8</v>
      </c>
      <c r="E118" s="1" t="s">
        <v>118</v>
      </c>
      <c r="F118" s="55">
        <v>1</v>
      </c>
      <c r="G118" s="1">
        <v>0</v>
      </c>
      <c r="H118" s="55">
        <v>1961</v>
      </c>
      <c r="I118" s="55">
        <v>322</v>
      </c>
      <c r="J118" s="55">
        <v>302.89999999999998</v>
      </c>
      <c r="K118" s="56">
        <v>969</v>
      </c>
      <c r="L118" s="124">
        <v>275</v>
      </c>
      <c r="M118" s="33" t="s">
        <v>118</v>
      </c>
      <c r="N118" s="1" t="s">
        <v>118</v>
      </c>
      <c r="O118" s="1">
        <v>26</v>
      </c>
      <c r="P118" s="33" t="s">
        <v>74</v>
      </c>
      <c r="Q118" s="55" t="s">
        <v>1313</v>
      </c>
      <c r="R118" s="123" t="s">
        <v>97</v>
      </c>
      <c r="S118" s="1" t="s">
        <v>100</v>
      </c>
      <c r="T118" s="5"/>
      <c r="U118" s="1"/>
    </row>
    <row r="119" spans="1:21" x14ac:dyDescent="0.3">
      <c r="A119" s="2">
        <v>113</v>
      </c>
      <c r="B119" s="126" t="s">
        <v>1314</v>
      </c>
      <c r="C119" s="1">
        <v>2</v>
      </c>
      <c r="D119" s="55">
        <v>7</v>
      </c>
      <c r="E119" s="1" t="s">
        <v>118</v>
      </c>
      <c r="F119" s="55">
        <v>1</v>
      </c>
      <c r="G119" s="1">
        <v>0</v>
      </c>
      <c r="H119" s="55">
        <v>1962</v>
      </c>
      <c r="I119" s="55">
        <v>322</v>
      </c>
      <c r="J119" s="55">
        <v>322.39999999999998</v>
      </c>
      <c r="K119" s="56">
        <v>1319</v>
      </c>
      <c r="L119" s="55">
        <v>295</v>
      </c>
      <c r="M119" s="33" t="s">
        <v>118</v>
      </c>
      <c r="N119" s="1" t="s">
        <v>118</v>
      </c>
      <c r="O119" s="33">
        <v>26</v>
      </c>
      <c r="P119" s="33" t="s">
        <v>74</v>
      </c>
      <c r="Q119" s="55" t="s">
        <v>1313</v>
      </c>
      <c r="R119" s="123" t="s">
        <v>97</v>
      </c>
      <c r="S119" s="1" t="s">
        <v>100</v>
      </c>
      <c r="T119" s="5"/>
      <c r="U119" s="1"/>
    </row>
    <row r="120" spans="1:21" x14ac:dyDescent="0.3">
      <c r="A120" s="23">
        <v>114</v>
      </c>
      <c r="B120" s="126" t="s">
        <v>1312</v>
      </c>
      <c r="C120" s="1">
        <v>5</v>
      </c>
      <c r="D120" s="55">
        <v>60</v>
      </c>
      <c r="E120" s="1" t="s">
        <v>118</v>
      </c>
      <c r="F120" s="55">
        <v>4</v>
      </c>
      <c r="G120" s="1">
        <v>0</v>
      </c>
      <c r="H120" s="55">
        <v>1982</v>
      </c>
      <c r="I120" s="55">
        <v>3440</v>
      </c>
      <c r="J120" s="55">
        <v>3208.02</v>
      </c>
      <c r="K120" s="56">
        <v>3828</v>
      </c>
      <c r="L120" s="55">
        <v>710</v>
      </c>
      <c r="M120" s="33" t="s">
        <v>118</v>
      </c>
      <c r="N120" s="1">
        <v>899</v>
      </c>
      <c r="O120" s="1">
        <v>280</v>
      </c>
      <c r="P120" s="33" t="s">
        <v>74</v>
      </c>
      <c r="Q120" s="55" t="s">
        <v>100</v>
      </c>
      <c r="R120" s="123" t="s">
        <v>1307</v>
      </c>
      <c r="S120" s="1" t="s">
        <v>100</v>
      </c>
      <c r="T120" s="5"/>
      <c r="U120" s="1"/>
    </row>
    <row r="121" spans="1:21" x14ac:dyDescent="0.3">
      <c r="A121" s="23">
        <v>115</v>
      </c>
      <c r="B121" s="126" t="s">
        <v>1311</v>
      </c>
      <c r="C121" s="1">
        <v>5</v>
      </c>
      <c r="D121" s="55">
        <v>60</v>
      </c>
      <c r="E121" s="1" t="s">
        <v>118</v>
      </c>
      <c r="F121" s="55">
        <v>2</v>
      </c>
      <c r="G121" s="1">
        <v>0</v>
      </c>
      <c r="H121" s="55">
        <v>1982</v>
      </c>
      <c r="I121" s="55">
        <v>1984</v>
      </c>
      <c r="J121" s="55">
        <v>1859.3</v>
      </c>
      <c r="K121" s="56">
        <v>3828</v>
      </c>
      <c r="L121" s="55">
        <v>710</v>
      </c>
      <c r="M121" s="33" t="s">
        <v>118</v>
      </c>
      <c r="N121" s="1">
        <v>551</v>
      </c>
      <c r="O121" s="1">
        <v>140</v>
      </c>
      <c r="P121" s="33" t="s">
        <v>74</v>
      </c>
      <c r="Q121" s="55" t="s">
        <v>100</v>
      </c>
      <c r="R121" s="123" t="s">
        <v>1307</v>
      </c>
      <c r="S121" s="1" t="s">
        <v>100</v>
      </c>
      <c r="T121" s="5"/>
      <c r="U121" s="1"/>
    </row>
    <row r="122" spans="1:21" x14ac:dyDescent="0.3">
      <c r="A122" s="2">
        <v>116</v>
      </c>
      <c r="B122" s="214" t="s">
        <v>1310</v>
      </c>
      <c r="C122" s="1">
        <v>5</v>
      </c>
      <c r="D122" s="123">
        <v>60</v>
      </c>
      <c r="E122" s="1" t="s">
        <v>118</v>
      </c>
      <c r="F122" s="55">
        <v>4</v>
      </c>
      <c r="G122" s="1">
        <v>0</v>
      </c>
      <c r="H122" s="55">
        <v>1982</v>
      </c>
      <c r="I122" s="55">
        <v>3421</v>
      </c>
      <c r="J122" s="55">
        <v>3180.37</v>
      </c>
      <c r="K122" s="56">
        <v>3828</v>
      </c>
      <c r="L122" s="123">
        <v>948</v>
      </c>
      <c r="M122" s="33" t="s">
        <v>118</v>
      </c>
      <c r="N122" s="1">
        <v>903</v>
      </c>
      <c r="O122" s="1">
        <v>280</v>
      </c>
      <c r="P122" s="33" t="s">
        <v>74</v>
      </c>
      <c r="Q122" s="55" t="s">
        <v>100</v>
      </c>
      <c r="R122" s="123" t="s">
        <v>1307</v>
      </c>
      <c r="S122" s="1" t="s">
        <v>100</v>
      </c>
      <c r="T122" s="5"/>
      <c r="U122" s="1"/>
    </row>
    <row r="123" spans="1:21" x14ac:dyDescent="0.3">
      <c r="A123" s="23">
        <v>117</v>
      </c>
      <c r="B123" s="214" t="s">
        <v>1309</v>
      </c>
      <c r="C123" s="1">
        <v>5</v>
      </c>
      <c r="D123" s="123">
        <v>58</v>
      </c>
      <c r="E123" s="1">
        <v>2</v>
      </c>
      <c r="F123" s="55">
        <v>4</v>
      </c>
      <c r="G123" s="33">
        <v>0</v>
      </c>
      <c r="H123" s="55">
        <v>1973</v>
      </c>
      <c r="I123" s="55">
        <v>4453</v>
      </c>
      <c r="J123" s="55">
        <f>2853.5+739.9</f>
        <v>3593.4</v>
      </c>
      <c r="K123" s="56">
        <v>2476</v>
      </c>
      <c r="L123" s="123">
        <v>999</v>
      </c>
      <c r="M123" s="33" t="s">
        <v>118</v>
      </c>
      <c r="N123" s="1">
        <v>912</v>
      </c>
      <c r="O123" s="33">
        <v>280</v>
      </c>
      <c r="P123" s="33" t="s">
        <v>74</v>
      </c>
      <c r="Q123" s="55" t="s">
        <v>100</v>
      </c>
      <c r="R123" s="123" t="s">
        <v>1307</v>
      </c>
      <c r="S123" s="1" t="s">
        <v>100</v>
      </c>
      <c r="T123" s="5"/>
      <c r="U123" s="1"/>
    </row>
    <row r="124" spans="1:21" x14ac:dyDescent="0.3">
      <c r="A124" s="23">
        <v>118</v>
      </c>
      <c r="B124" s="214" t="s">
        <v>1308</v>
      </c>
      <c r="C124" s="1">
        <v>5</v>
      </c>
      <c r="D124" s="123">
        <v>15</v>
      </c>
      <c r="E124" s="1">
        <v>1</v>
      </c>
      <c r="F124" s="55">
        <v>2</v>
      </c>
      <c r="G124" s="1">
        <v>0</v>
      </c>
      <c r="H124" s="55">
        <v>1978</v>
      </c>
      <c r="I124" s="55">
        <v>1154</v>
      </c>
      <c r="J124" s="55">
        <f>821+760</f>
        <v>1581</v>
      </c>
      <c r="K124" s="56">
        <v>1024.1099999999999</v>
      </c>
      <c r="L124" s="123">
        <v>412</v>
      </c>
      <c r="M124" s="33" t="s">
        <v>118</v>
      </c>
      <c r="N124" s="1">
        <v>204</v>
      </c>
      <c r="O124" s="1">
        <v>150</v>
      </c>
      <c r="P124" s="33" t="s">
        <v>74</v>
      </c>
      <c r="Q124" s="55" t="s">
        <v>100</v>
      </c>
      <c r="R124" s="123" t="s">
        <v>1307</v>
      </c>
      <c r="S124" s="1" t="s">
        <v>100</v>
      </c>
      <c r="T124" s="5"/>
      <c r="U124" s="1"/>
    </row>
    <row r="125" spans="1:21" x14ac:dyDescent="0.3">
      <c r="A125" s="2">
        <v>119</v>
      </c>
      <c r="B125" s="122" t="s">
        <v>1306</v>
      </c>
      <c r="C125" s="1">
        <v>5</v>
      </c>
      <c r="D125" s="55">
        <v>44</v>
      </c>
      <c r="E125" s="1"/>
      <c r="F125" s="55">
        <v>3</v>
      </c>
      <c r="G125" s="1">
        <v>0</v>
      </c>
      <c r="H125" s="55">
        <v>1969</v>
      </c>
      <c r="I125" s="55">
        <v>1969</v>
      </c>
      <c r="J125" s="55">
        <f>1922+43</f>
        <v>1965</v>
      </c>
      <c r="K125" s="56">
        <v>3151.57</v>
      </c>
      <c r="L125" s="55">
        <v>714</v>
      </c>
      <c r="M125" s="33" t="s">
        <v>118</v>
      </c>
      <c r="N125" s="1">
        <v>117.8</v>
      </c>
      <c r="O125" s="1">
        <v>225</v>
      </c>
      <c r="P125" s="33" t="s">
        <v>74</v>
      </c>
      <c r="Q125" s="55" t="s">
        <v>100</v>
      </c>
      <c r="R125" s="123" t="s">
        <v>97</v>
      </c>
      <c r="S125" s="1" t="s">
        <v>100</v>
      </c>
      <c r="T125" s="5"/>
      <c r="U125" s="1"/>
    </row>
    <row r="126" spans="1:21" x14ac:dyDescent="0.3">
      <c r="A126" s="23">
        <v>120</v>
      </c>
      <c r="B126" s="54" t="s">
        <v>1305</v>
      </c>
      <c r="C126" s="1">
        <v>3</v>
      </c>
      <c r="D126" s="55">
        <v>47</v>
      </c>
      <c r="E126" s="1" t="s">
        <v>118</v>
      </c>
      <c r="F126" s="55">
        <v>2</v>
      </c>
      <c r="G126" s="1">
        <v>0</v>
      </c>
      <c r="H126" s="55">
        <v>1963</v>
      </c>
      <c r="I126" s="55">
        <v>1421</v>
      </c>
      <c r="J126" s="55">
        <v>1201.01</v>
      </c>
      <c r="K126" s="56">
        <v>2125.1</v>
      </c>
      <c r="L126" s="55">
        <v>550</v>
      </c>
      <c r="M126" s="33" t="s">
        <v>118</v>
      </c>
      <c r="N126" s="1">
        <v>94</v>
      </c>
      <c r="O126" s="1">
        <v>72</v>
      </c>
      <c r="P126" s="33" t="s">
        <v>74</v>
      </c>
      <c r="Q126" s="55" t="s">
        <v>100</v>
      </c>
      <c r="R126" s="123" t="s">
        <v>418</v>
      </c>
      <c r="S126" s="1" t="s">
        <v>100</v>
      </c>
      <c r="T126" s="5"/>
      <c r="U126" s="1"/>
    </row>
    <row r="127" spans="1:21" x14ac:dyDescent="0.3">
      <c r="A127" s="23">
        <v>121</v>
      </c>
      <c r="B127" s="122" t="s">
        <v>1304</v>
      </c>
      <c r="C127" s="1">
        <v>5</v>
      </c>
      <c r="D127" s="55">
        <v>70</v>
      </c>
      <c r="E127" s="1" t="s">
        <v>118</v>
      </c>
      <c r="F127" s="55">
        <v>4</v>
      </c>
      <c r="G127" s="1">
        <v>0</v>
      </c>
      <c r="H127" s="55">
        <v>1968</v>
      </c>
      <c r="I127" s="55">
        <v>4082</v>
      </c>
      <c r="J127" s="55">
        <v>3176.5</v>
      </c>
      <c r="K127" s="56">
        <v>4029.42</v>
      </c>
      <c r="L127" s="55">
        <v>904</v>
      </c>
      <c r="M127" s="33" t="s">
        <v>118</v>
      </c>
      <c r="N127" s="1">
        <v>671</v>
      </c>
      <c r="O127" s="33">
        <v>280</v>
      </c>
      <c r="P127" s="33" t="s">
        <v>74</v>
      </c>
      <c r="Q127" s="55" t="s">
        <v>100</v>
      </c>
      <c r="R127" s="123" t="s">
        <v>418</v>
      </c>
      <c r="S127" s="1" t="s">
        <v>100</v>
      </c>
      <c r="T127" s="5" t="s">
        <v>135</v>
      </c>
      <c r="U127" s="1" t="s">
        <v>136</v>
      </c>
    </row>
    <row r="128" spans="1:21" x14ac:dyDescent="0.3">
      <c r="A128" s="2">
        <v>122</v>
      </c>
      <c r="B128" s="54" t="s">
        <v>1303</v>
      </c>
      <c r="C128" s="1">
        <v>4</v>
      </c>
      <c r="D128" s="55">
        <v>66</v>
      </c>
      <c r="E128" s="1" t="s">
        <v>118</v>
      </c>
      <c r="F128" s="55">
        <v>2</v>
      </c>
      <c r="G128" s="1">
        <v>0</v>
      </c>
      <c r="H128" s="55">
        <v>1964</v>
      </c>
      <c r="I128" s="55">
        <v>1855</v>
      </c>
      <c r="J128" s="55">
        <v>1607.1</v>
      </c>
      <c r="K128" s="56">
        <v>1535.41</v>
      </c>
      <c r="L128" s="55">
        <v>555</v>
      </c>
      <c r="M128" s="33" t="s">
        <v>118</v>
      </c>
      <c r="N128" s="1">
        <v>194.3</v>
      </c>
      <c r="O128" s="1">
        <v>99.2</v>
      </c>
      <c r="P128" s="33" t="s">
        <v>74</v>
      </c>
      <c r="Q128" s="55" t="s">
        <v>100</v>
      </c>
      <c r="R128" s="123" t="s">
        <v>418</v>
      </c>
      <c r="S128" s="1" t="s">
        <v>100</v>
      </c>
      <c r="T128" s="5"/>
      <c r="U128" s="2"/>
    </row>
    <row r="129" spans="1:21" x14ac:dyDescent="0.3">
      <c r="A129" s="23">
        <v>123</v>
      </c>
      <c r="B129" s="54" t="s">
        <v>1302</v>
      </c>
      <c r="C129" s="1">
        <v>4</v>
      </c>
      <c r="D129" s="55">
        <v>48</v>
      </c>
      <c r="E129" s="1" t="s">
        <v>118</v>
      </c>
      <c r="F129" s="55">
        <v>3</v>
      </c>
      <c r="G129" s="33">
        <v>0</v>
      </c>
      <c r="H129" s="55">
        <v>1963</v>
      </c>
      <c r="I129" s="55">
        <v>2708</v>
      </c>
      <c r="J129" s="55">
        <v>2042.58</v>
      </c>
      <c r="K129" s="56">
        <v>1575.89</v>
      </c>
      <c r="L129" s="55">
        <v>682</v>
      </c>
      <c r="M129" s="33" t="s">
        <v>118</v>
      </c>
      <c r="N129" s="1">
        <v>297.10000000000002</v>
      </c>
      <c r="O129" s="1">
        <v>168</v>
      </c>
      <c r="P129" s="33" t="s">
        <v>74</v>
      </c>
      <c r="Q129" s="55" t="s">
        <v>100</v>
      </c>
      <c r="R129" s="123" t="s">
        <v>418</v>
      </c>
      <c r="S129" s="1" t="s">
        <v>100</v>
      </c>
      <c r="T129" s="5"/>
      <c r="U129" s="2"/>
    </row>
    <row r="130" spans="1:21" x14ac:dyDescent="0.3">
      <c r="A130" s="23">
        <v>124</v>
      </c>
      <c r="B130" s="54" t="s">
        <v>1301</v>
      </c>
      <c r="C130" s="1">
        <v>4</v>
      </c>
      <c r="D130" s="55">
        <v>48</v>
      </c>
      <c r="E130" s="1" t="s">
        <v>118</v>
      </c>
      <c r="F130" s="55">
        <v>3</v>
      </c>
      <c r="G130" s="1">
        <v>0</v>
      </c>
      <c r="H130" s="55">
        <v>1963</v>
      </c>
      <c r="I130" s="55">
        <v>2694</v>
      </c>
      <c r="J130" s="55">
        <v>2040.79</v>
      </c>
      <c r="K130" s="56">
        <v>1707.24</v>
      </c>
      <c r="L130" s="55">
        <v>732</v>
      </c>
      <c r="M130" s="33" t="s">
        <v>118</v>
      </c>
      <c r="N130" s="1">
        <v>540.29999999999995</v>
      </c>
      <c r="O130" s="1">
        <v>168</v>
      </c>
      <c r="P130" s="33" t="s">
        <v>74</v>
      </c>
      <c r="Q130" s="55" t="s">
        <v>100</v>
      </c>
      <c r="R130" s="123" t="s">
        <v>418</v>
      </c>
      <c r="S130" s="1" t="s">
        <v>100</v>
      </c>
      <c r="T130" s="5"/>
      <c r="U130" s="2"/>
    </row>
    <row r="131" spans="1:21" x14ac:dyDescent="0.3">
      <c r="A131" s="2">
        <v>125</v>
      </c>
      <c r="B131" s="54" t="s">
        <v>1300</v>
      </c>
      <c r="C131" s="1">
        <v>2</v>
      </c>
      <c r="D131" s="55">
        <v>10</v>
      </c>
      <c r="E131" s="1" t="s">
        <v>118</v>
      </c>
      <c r="F131" s="55">
        <v>1</v>
      </c>
      <c r="G131" s="1">
        <v>0</v>
      </c>
      <c r="H131" s="55">
        <v>1961</v>
      </c>
      <c r="I131" s="55">
        <v>442</v>
      </c>
      <c r="J131" s="55">
        <v>399.55</v>
      </c>
      <c r="K131" s="56">
        <v>1508.45</v>
      </c>
      <c r="L131" s="55">
        <v>670</v>
      </c>
      <c r="M131" s="33" t="s">
        <v>118</v>
      </c>
      <c r="N131" s="1" t="s">
        <v>118</v>
      </c>
      <c r="O131" s="33">
        <v>26</v>
      </c>
      <c r="P131" s="33" t="s">
        <v>74</v>
      </c>
      <c r="Q131" s="55" t="s">
        <v>100</v>
      </c>
      <c r="R131" s="123" t="s">
        <v>97</v>
      </c>
      <c r="S131" s="1" t="s">
        <v>100</v>
      </c>
      <c r="T131" s="5"/>
      <c r="U131" s="1"/>
    </row>
    <row r="132" spans="1:21" x14ac:dyDescent="0.3">
      <c r="A132" s="23">
        <v>126</v>
      </c>
      <c r="B132" s="54" t="s">
        <v>1299</v>
      </c>
      <c r="C132" s="1">
        <v>3</v>
      </c>
      <c r="D132" s="55">
        <v>12</v>
      </c>
      <c r="E132" s="1" t="s">
        <v>118</v>
      </c>
      <c r="F132" s="55">
        <v>2</v>
      </c>
      <c r="G132" s="1">
        <v>0</v>
      </c>
      <c r="H132" s="55">
        <v>1967</v>
      </c>
      <c r="I132" s="55">
        <v>1131</v>
      </c>
      <c r="J132" s="55">
        <v>770.38</v>
      </c>
      <c r="K132" s="56">
        <v>2205.35</v>
      </c>
      <c r="L132" s="55">
        <v>464</v>
      </c>
      <c r="M132" s="33" t="s">
        <v>118</v>
      </c>
      <c r="N132" s="1">
        <v>290</v>
      </c>
      <c r="O132" s="1">
        <v>84</v>
      </c>
      <c r="P132" s="33" t="s">
        <v>74</v>
      </c>
      <c r="Q132" s="55" t="s">
        <v>100</v>
      </c>
      <c r="R132" s="123" t="s">
        <v>97</v>
      </c>
      <c r="S132" s="1" t="s">
        <v>100</v>
      </c>
      <c r="T132" s="5"/>
      <c r="U132" s="1"/>
    </row>
    <row r="133" spans="1:21" x14ac:dyDescent="0.3">
      <c r="A133" s="23">
        <v>127</v>
      </c>
      <c r="B133" s="204" t="s">
        <v>1298</v>
      </c>
      <c r="C133" s="1">
        <v>2</v>
      </c>
      <c r="D133" s="55">
        <v>9</v>
      </c>
      <c r="E133" s="1" t="s">
        <v>118</v>
      </c>
      <c r="F133" s="55">
        <v>1</v>
      </c>
      <c r="G133" s="1">
        <v>0</v>
      </c>
      <c r="H133" s="55">
        <v>1917</v>
      </c>
      <c r="I133" s="55">
        <v>300</v>
      </c>
      <c r="J133" s="55">
        <v>246.3</v>
      </c>
      <c r="K133" s="56">
        <v>1008.29</v>
      </c>
      <c r="L133" s="55">
        <v>263</v>
      </c>
      <c r="M133" s="33" t="s">
        <v>118</v>
      </c>
      <c r="N133" s="1" t="s">
        <v>118</v>
      </c>
      <c r="O133" s="1">
        <v>26</v>
      </c>
      <c r="P133" s="33" t="s">
        <v>74</v>
      </c>
      <c r="Q133" s="55" t="s">
        <v>1227</v>
      </c>
      <c r="R133" s="123" t="s">
        <v>97</v>
      </c>
      <c r="S133" s="1" t="s">
        <v>100</v>
      </c>
      <c r="T133" s="5"/>
      <c r="U133" s="1"/>
    </row>
    <row r="134" spans="1:21" x14ac:dyDescent="0.3">
      <c r="A134" s="2">
        <v>128</v>
      </c>
      <c r="B134" s="54" t="s">
        <v>1297</v>
      </c>
      <c r="C134" s="1">
        <v>5</v>
      </c>
      <c r="D134" s="55">
        <v>118</v>
      </c>
      <c r="E134" s="1">
        <v>1</v>
      </c>
      <c r="F134" s="55">
        <v>8</v>
      </c>
      <c r="G134" s="1">
        <v>0</v>
      </c>
      <c r="H134" s="55">
        <v>1976</v>
      </c>
      <c r="I134" s="55">
        <v>5960</v>
      </c>
      <c r="J134" s="55">
        <f>5730.64+62</f>
        <v>5792.64</v>
      </c>
      <c r="K134" s="56">
        <v>4221.8</v>
      </c>
      <c r="L134" s="55">
        <v>1645</v>
      </c>
      <c r="M134" s="33" t="s">
        <v>118</v>
      </c>
      <c r="N134" s="1">
        <v>1344</v>
      </c>
      <c r="O134" s="1">
        <v>560</v>
      </c>
      <c r="P134" s="33" t="s">
        <v>74</v>
      </c>
      <c r="Q134" s="55" t="s">
        <v>1257</v>
      </c>
      <c r="R134" s="123" t="s">
        <v>418</v>
      </c>
      <c r="S134" s="1" t="s">
        <v>74</v>
      </c>
      <c r="T134" s="5"/>
      <c r="U134" s="1"/>
    </row>
    <row r="135" spans="1:21" x14ac:dyDescent="0.3">
      <c r="A135" s="23">
        <v>129</v>
      </c>
      <c r="B135" s="54" t="s">
        <v>1296</v>
      </c>
      <c r="C135" s="1">
        <v>2</v>
      </c>
      <c r="D135" s="55">
        <v>7</v>
      </c>
      <c r="E135" s="1" t="s">
        <v>118</v>
      </c>
      <c r="F135" s="55">
        <v>1</v>
      </c>
      <c r="G135" s="33">
        <v>0</v>
      </c>
      <c r="H135" s="55">
        <v>1917</v>
      </c>
      <c r="I135" s="55">
        <v>309</v>
      </c>
      <c r="J135" s="55">
        <v>243.12</v>
      </c>
      <c r="K135" s="56">
        <v>933.2</v>
      </c>
      <c r="L135" s="55">
        <v>149</v>
      </c>
      <c r="M135" s="33" t="s">
        <v>118</v>
      </c>
      <c r="N135" s="1" t="s">
        <v>118</v>
      </c>
      <c r="O135" s="33">
        <v>26</v>
      </c>
      <c r="P135" s="33" t="s">
        <v>74</v>
      </c>
      <c r="Q135" s="55" t="s">
        <v>1227</v>
      </c>
      <c r="R135" s="123" t="s">
        <v>97</v>
      </c>
      <c r="S135" s="1" t="s">
        <v>100</v>
      </c>
      <c r="T135" s="5"/>
      <c r="U135" s="1"/>
    </row>
    <row r="136" spans="1:21" x14ac:dyDescent="0.3">
      <c r="A136" s="23">
        <v>130</v>
      </c>
      <c r="B136" s="54" t="s">
        <v>1295</v>
      </c>
      <c r="C136" s="1">
        <v>5</v>
      </c>
      <c r="D136" s="55">
        <v>90</v>
      </c>
      <c r="E136" s="1" t="s">
        <v>118</v>
      </c>
      <c r="F136" s="55">
        <v>6</v>
      </c>
      <c r="G136" s="1">
        <v>0</v>
      </c>
      <c r="H136" s="55">
        <v>1972</v>
      </c>
      <c r="I136" s="55">
        <v>5856</v>
      </c>
      <c r="J136" s="55">
        <v>4434.3999999999996</v>
      </c>
      <c r="K136" s="56">
        <v>3671.39</v>
      </c>
      <c r="L136" s="55">
        <v>1214</v>
      </c>
      <c r="M136" s="33" t="s">
        <v>118</v>
      </c>
      <c r="N136" s="1">
        <v>1052</v>
      </c>
      <c r="O136" s="1">
        <v>420</v>
      </c>
      <c r="P136" s="33" t="s">
        <v>74</v>
      </c>
      <c r="Q136" s="55" t="s">
        <v>1257</v>
      </c>
      <c r="R136" s="123" t="s">
        <v>418</v>
      </c>
      <c r="S136" s="1" t="s">
        <v>74</v>
      </c>
      <c r="T136" s="5" t="s">
        <v>135</v>
      </c>
      <c r="U136" s="1" t="s">
        <v>136</v>
      </c>
    </row>
    <row r="137" spans="1:21" x14ac:dyDescent="0.3">
      <c r="A137" s="2">
        <v>131</v>
      </c>
      <c r="B137" s="54" t="s">
        <v>1294</v>
      </c>
      <c r="C137" s="1">
        <v>5</v>
      </c>
      <c r="D137" s="55">
        <v>56</v>
      </c>
      <c r="E137" s="1">
        <v>1</v>
      </c>
      <c r="F137" s="55">
        <v>4</v>
      </c>
      <c r="G137" s="1">
        <v>0</v>
      </c>
      <c r="H137" s="55">
        <v>1974</v>
      </c>
      <c r="I137" s="55">
        <v>4412</v>
      </c>
      <c r="J137" s="55">
        <f>2740.6+747.8</f>
        <v>3488.3999999999996</v>
      </c>
      <c r="K137" s="56">
        <v>2904.43</v>
      </c>
      <c r="L137" s="55">
        <v>940</v>
      </c>
      <c r="M137" s="33" t="s">
        <v>118</v>
      </c>
      <c r="N137" s="1">
        <v>400.6</v>
      </c>
      <c r="O137" s="1">
        <v>280</v>
      </c>
      <c r="P137" s="33" t="s">
        <v>74</v>
      </c>
      <c r="Q137" s="55" t="s">
        <v>100</v>
      </c>
      <c r="R137" s="123" t="s">
        <v>418</v>
      </c>
      <c r="S137" s="1" t="s">
        <v>100</v>
      </c>
      <c r="T137" s="5"/>
      <c r="U137" s="1"/>
    </row>
    <row r="138" spans="1:21" x14ac:dyDescent="0.3">
      <c r="A138" s="23">
        <v>132</v>
      </c>
      <c r="B138" s="126" t="s">
        <v>1293</v>
      </c>
      <c r="C138" s="75">
        <v>1</v>
      </c>
      <c r="D138" s="55">
        <v>4</v>
      </c>
      <c r="E138" s="1" t="s">
        <v>118</v>
      </c>
      <c r="F138" s="1" t="s">
        <v>118</v>
      </c>
      <c r="G138" s="1">
        <v>0</v>
      </c>
      <c r="H138" s="55">
        <v>1917</v>
      </c>
      <c r="I138" s="55">
        <v>234</v>
      </c>
      <c r="J138" s="55">
        <v>222.5</v>
      </c>
      <c r="K138" s="203"/>
      <c r="L138" s="55">
        <v>151</v>
      </c>
      <c r="M138" s="33" t="s">
        <v>118</v>
      </c>
      <c r="N138" s="1" t="s">
        <v>118</v>
      </c>
      <c r="O138" s="1" t="s">
        <v>118</v>
      </c>
      <c r="P138" s="33" t="s">
        <v>74</v>
      </c>
      <c r="Q138" s="55" t="s">
        <v>1244</v>
      </c>
      <c r="R138" s="123" t="s">
        <v>97</v>
      </c>
      <c r="S138" s="1" t="s">
        <v>100</v>
      </c>
      <c r="T138" s="5"/>
      <c r="U138" s="1"/>
    </row>
    <row r="139" spans="1:21" x14ac:dyDescent="0.3">
      <c r="A139" s="23">
        <v>133</v>
      </c>
      <c r="B139" s="54" t="s">
        <v>1292</v>
      </c>
      <c r="C139" s="1">
        <v>2</v>
      </c>
      <c r="D139" s="55">
        <v>8</v>
      </c>
      <c r="E139" s="1" t="s">
        <v>118</v>
      </c>
      <c r="F139" s="55">
        <v>2</v>
      </c>
      <c r="G139" s="1">
        <v>0</v>
      </c>
      <c r="H139" s="55">
        <v>1960</v>
      </c>
      <c r="I139" s="55">
        <v>590</v>
      </c>
      <c r="J139" s="55">
        <v>503.4</v>
      </c>
      <c r="K139" s="56">
        <v>450.95</v>
      </c>
      <c r="L139" s="55">
        <v>480</v>
      </c>
      <c r="M139" s="33" t="s">
        <v>118</v>
      </c>
      <c r="N139" s="1" t="s">
        <v>118</v>
      </c>
      <c r="O139" s="33">
        <v>52</v>
      </c>
      <c r="P139" s="33" t="s">
        <v>74</v>
      </c>
      <c r="Q139" s="55" t="s">
        <v>100</v>
      </c>
      <c r="R139" s="123" t="s">
        <v>97</v>
      </c>
      <c r="S139" s="1" t="s">
        <v>100</v>
      </c>
      <c r="T139" s="5"/>
      <c r="U139" s="1"/>
    </row>
    <row r="140" spans="1:21" x14ac:dyDescent="0.3">
      <c r="A140" s="2">
        <v>134</v>
      </c>
      <c r="B140" s="54" t="s">
        <v>1291</v>
      </c>
      <c r="C140" s="1">
        <v>2</v>
      </c>
      <c r="D140" s="55">
        <v>8</v>
      </c>
      <c r="E140" s="1" t="s">
        <v>118</v>
      </c>
      <c r="F140" s="55">
        <v>1</v>
      </c>
      <c r="G140" s="1">
        <v>0</v>
      </c>
      <c r="H140" s="55">
        <v>1959</v>
      </c>
      <c r="I140" s="55">
        <v>447</v>
      </c>
      <c r="J140" s="55">
        <v>369.5</v>
      </c>
      <c r="K140" s="56">
        <v>866.6</v>
      </c>
      <c r="L140" s="55">
        <v>376</v>
      </c>
      <c r="M140" s="33" t="s">
        <v>118</v>
      </c>
      <c r="N140" s="1" t="s">
        <v>118</v>
      </c>
      <c r="O140" s="1">
        <v>26</v>
      </c>
      <c r="P140" s="33" t="s">
        <v>74</v>
      </c>
      <c r="Q140" s="55" t="s">
        <v>100</v>
      </c>
      <c r="R140" s="123" t="s">
        <v>97</v>
      </c>
      <c r="S140" s="1" t="s">
        <v>100</v>
      </c>
      <c r="T140" s="5"/>
      <c r="U140" s="1"/>
    </row>
    <row r="141" spans="1:21" x14ac:dyDescent="0.3">
      <c r="A141" s="23">
        <v>135</v>
      </c>
      <c r="B141" s="54" t="s">
        <v>1290</v>
      </c>
      <c r="C141" s="1">
        <v>2</v>
      </c>
      <c r="D141" s="123">
        <v>8</v>
      </c>
      <c r="E141" s="1" t="s">
        <v>118</v>
      </c>
      <c r="F141" s="55">
        <v>1</v>
      </c>
      <c r="G141" s="33">
        <v>0</v>
      </c>
      <c r="H141" s="55">
        <v>1960</v>
      </c>
      <c r="I141" s="55">
        <v>445</v>
      </c>
      <c r="J141" s="55">
        <v>411.59</v>
      </c>
      <c r="K141" s="56">
        <v>1341.48</v>
      </c>
      <c r="L141" s="124">
        <v>374</v>
      </c>
      <c r="M141" s="33" t="s">
        <v>118</v>
      </c>
      <c r="N141" s="1" t="s">
        <v>118</v>
      </c>
      <c r="O141" s="1">
        <v>26</v>
      </c>
      <c r="P141" s="33" t="s">
        <v>74</v>
      </c>
      <c r="Q141" s="55" t="s">
        <v>100</v>
      </c>
      <c r="R141" s="123" t="s">
        <v>97</v>
      </c>
      <c r="S141" s="1" t="s">
        <v>100</v>
      </c>
      <c r="T141" s="5"/>
      <c r="U141" s="1"/>
    </row>
    <row r="142" spans="1:21" x14ac:dyDescent="0.3">
      <c r="A142" s="23">
        <v>136</v>
      </c>
      <c r="B142" s="54" t="s">
        <v>1289</v>
      </c>
      <c r="C142" s="1">
        <v>2</v>
      </c>
      <c r="D142" s="55">
        <v>12</v>
      </c>
      <c r="E142" s="1" t="s">
        <v>118</v>
      </c>
      <c r="F142" s="55">
        <v>2</v>
      </c>
      <c r="G142" s="1">
        <v>0</v>
      </c>
      <c r="H142" s="55">
        <v>1957</v>
      </c>
      <c r="I142" s="55">
        <v>425</v>
      </c>
      <c r="J142" s="55">
        <v>382.8</v>
      </c>
      <c r="K142" s="56">
        <v>1545.69</v>
      </c>
      <c r="L142" s="55">
        <v>376</v>
      </c>
      <c r="M142" s="33" t="s">
        <v>118</v>
      </c>
      <c r="N142" s="1" t="s">
        <v>118</v>
      </c>
      <c r="O142" s="1">
        <v>52</v>
      </c>
      <c r="P142" s="33" t="s">
        <v>74</v>
      </c>
      <c r="Q142" s="55" t="s">
        <v>100</v>
      </c>
      <c r="R142" s="55" t="s">
        <v>97</v>
      </c>
      <c r="S142" s="1" t="s">
        <v>1241</v>
      </c>
      <c r="T142" s="5"/>
      <c r="U142" s="1"/>
    </row>
    <row r="143" spans="1:21" x14ac:dyDescent="0.3">
      <c r="A143" s="2">
        <v>137</v>
      </c>
      <c r="B143" s="122" t="s">
        <v>1288</v>
      </c>
      <c r="C143" s="1">
        <v>5</v>
      </c>
      <c r="D143" s="55">
        <v>90</v>
      </c>
      <c r="E143" s="1" t="s">
        <v>118</v>
      </c>
      <c r="F143" s="55">
        <v>6</v>
      </c>
      <c r="G143" s="1">
        <v>0</v>
      </c>
      <c r="H143" s="55">
        <v>1978</v>
      </c>
      <c r="I143" s="55">
        <v>5728</v>
      </c>
      <c r="J143" s="55">
        <v>4390.3</v>
      </c>
      <c r="K143" s="56">
        <v>3717.33</v>
      </c>
      <c r="L143" s="55">
        <v>1105</v>
      </c>
      <c r="M143" s="33" t="s">
        <v>118</v>
      </c>
      <c r="N143" s="1">
        <v>998</v>
      </c>
      <c r="O143" s="33">
        <v>420</v>
      </c>
      <c r="P143" s="33" t="s">
        <v>74</v>
      </c>
      <c r="Q143" s="55" t="s">
        <v>74</v>
      </c>
      <c r="R143" s="55" t="s">
        <v>418</v>
      </c>
      <c r="S143" s="1" t="s">
        <v>74</v>
      </c>
      <c r="T143" s="5"/>
      <c r="U143" s="1"/>
    </row>
    <row r="144" spans="1:21" x14ac:dyDescent="0.3">
      <c r="A144" s="23">
        <v>138</v>
      </c>
      <c r="B144" s="54" t="s">
        <v>1287</v>
      </c>
      <c r="C144" s="1">
        <v>2</v>
      </c>
      <c r="D144" s="55">
        <v>4</v>
      </c>
      <c r="E144" s="1" t="s">
        <v>118</v>
      </c>
      <c r="F144" s="55" t="s">
        <v>118</v>
      </c>
      <c r="G144" s="1">
        <v>0</v>
      </c>
      <c r="H144" s="55">
        <v>1917</v>
      </c>
      <c r="I144" s="55">
        <v>263</v>
      </c>
      <c r="J144" s="55">
        <v>169.7</v>
      </c>
      <c r="K144" s="56"/>
      <c r="L144" s="55">
        <v>218</v>
      </c>
      <c r="M144" s="33" t="s">
        <v>118</v>
      </c>
      <c r="N144" s="1" t="s">
        <v>118</v>
      </c>
      <c r="O144" s="1">
        <v>420</v>
      </c>
      <c r="P144" s="33" t="s">
        <v>74</v>
      </c>
      <c r="Q144" s="55" t="s">
        <v>100</v>
      </c>
      <c r="R144" s="55" t="s">
        <v>97</v>
      </c>
      <c r="S144" s="1" t="s">
        <v>100</v>
      </c>
      <c r="T144" s="5"/>
      <c r="U144" s="1"/>
    </row>
    <row r="145" spans="1:21" ht="26.4" x14ac:dyDescent="0.3">
      <c r="A145" s="23">
        <v>139</v>
      </c>
      <c r="B145" s="122" t="s">
        <v>1286</v>
      </c>
      <c r="C145" s="1">
        <v>5</v>
      </c>
      <c r="D145" s="55">
        <v>120</v>
      </c>
      <c r="E145" s="1" t="s">
        <v>118</v>
      </c>
      <c r="F145" s="55">
        <v>6</v>
      </c>
      <c r="G145" s="1">
        <v>0</v>
      </c>
      <c r="H145" s="55">
        <v>1967</v>
      </c>
      <c r="I145" s="55">
        <v>6623</v>
      </c>
      <c r="J145" s="55">
        <v>5187.41</v>
      </c>
      <c r="K145" s="56">
        <v>6741.26</v>
      </c>
      <c r="L145" s="55">
        <v>1426</v>
      </c>
      <c r="M145" s="33" t="s">
        <v>118</v>
      </c>
      <c r="N145" s="1">
        <v>1069</v>
      </c>
      <c r="O145" s="1">
        <v>420</v>
      </c>
      <c r="P145" s="33" t="s">
        <v>74</v>
      </c>
      <c r="Q145" s="55" t="s">
        <v>74</v>
      </c>
      <c r="R145" s="55" t="s">
        <v>418</v>
      </c>
      <c r="S145" s="1" t="s">
        <v>74</v>
      </c>
      <c r="T145" s="5" t="s">
        <v>135</v>
      </c>
      <c r="U145" s="1" t="s">
        <v>1285</v>
      </c>
    </row>
    <row r="146" spans="1:21" x14ac:dyDescent="0.3">
      <c r="A146" s="2">
        <v>140</v>
      </c>
      <c r="B146" s="8" t="s">
        <v>1284</v>
      </c>
      <c r="C146" s="5">
        <v>5</v>
      </c>
      <c r="D146" s="5">
        <v>80</v>
      </c>
      <c r="E146" s="7" t="s">
        <v>118</v>
      </c>
      <c r="F146" s="5">
        <v>4</v>
      </c>
      <c r="G146" s="5" t="s">
        <v>118</v>
      </c>
      <c r="H146" s="5">
        <v>1968</v>
      </c>
      <c r="I146" s="5">
        <v>3709</v>
      </c>
      <c r="J146" s="5">
        <v>2877</v>
      </c>
      <c r="K146" s="5">
        <v>4322.3</v>
      </c>
      <c r="L146" s="5">
        <v>1069</v>
      </c>
      <c r="M146" s="77"/>
      <c r="N146" s="5"/>
      <c r="O146" s="5"/>
      <c r="P146" s="77"/>
      <c r="Q146" s="5"/>
      <c r="R146" s="5" t="s">
        <v>418</v>
      </c>
      <c r="S146" s="5"/>
      <c r="T146" s="5"/>
      <c r="U146" s="1"/>
    </row>
    <row r="147" spans="1:21" x14ac:dyDescent="0.3">
      <c r="A147" s="23">
        <v>141</v>
      </c>
      <c r="B147" s="8" t="s">
        <v>1283</v>
      </c>
      <c r="C147" s="5">
        <v>5</v>
      </c>
      <c r="D147" s="5">
        <v>70</v>
      </c>
      <c r="E147" s="7" t="s">
        <v>118</v>
      </c>
      <c r="F147" s="5">
        <v>4</v>
      </c>
      <c r="G147" s="77" t="s">
        <v>118</v>
      </c>
      <c r="H147" s="5">
        <v>1968</v>
      </c>
      <c r="I147" s="5">
        <v>3709</v>
      </c>
      <c r="J147" s="5">
        <v>3361</v>
      </c>
      <c r="K147" s="5">
        <v>4460</v>
      </c>
      <c r="L147" s="5">
        <v>1069</v>
      </c>
      <c r="M147" s="77"/>
      <c r="N147" s="5"/>
      <c r="O147" s="77"/>
      <c r="P147" s="77"/>
      <c r="Q147" s="5"/>
      <c r="R147" s="5" t="s">
        <v>418</v>
      </c>
      <c r="S147" s="5"/>
      <c r="T147" s="5"/>
      <c r="U147" s="1"/>
    </row>
    <row r="148" spans="1:21" x14ac:dyDescent="0.3">
      <c r="A148" s="23">
        <v>142</v>
      </c>
      <c r="B148" s="126" t="s">
        <v>1282</v>
      </c>
      <c r="C148" s="75">
        <v>1</v>
      </c>
      <c r="D148" s="55">
        <v>5</v>
      </c>
      <c r="E148" s="1" t="s">
        <v>118</v>
      </c>
      <c r="F148" s="1" t="s">
        <v>118</v>
      </c>
      <c r="G148" s="1">
        <v>0</v>
      </c>
      <c r="H148" s="55">
        <v>1917</v>
      </c>
      <c r="I148" s="55">
        <v>241</v>
      </c>
      <c r="J148" s="55">
        <v>197</v>
      </c>
      <c r="K148" s="203">
        <v>680.26</v>
      </c>
      <c r="L148" s="55">
        <v>278</v>
      </c>
      <c r="M148" s="33" t="s">
        <v>118</v>
      </c>
      <c r="N148" s="1" t="s">
        <v>118</v>
      </c>
      <c r="O148" s="1" t="s">
        <v>118</v>
      </c>
      <c r="P148" s="33" t="s">
        <v>74</v>
      </c>
      <c r="Q148" s="55" t="s">
        <v>1244</v>
      </c>
      <c r="R148" s="55" t="s">
        <v>97</v>
      </c>
      <c r="S148" s="1" t="s">
        <v>1226</v>
      </c>
      <c r="T148" s="5"/>
      <c r="U148" s="1"/>
    </row>
    <row r="149" spans="1:21" x14ac:dyDescent="0.3">
      <c r="A149" s="2">
        <v>143</v>
      </c>
      <c r="B149" s="219" t="s">
        <v>1281</v>
      </c>
      <c r="C149" s="7">
        <v>9</v>
      </c>
      <c r="D149" s="217">
        <v>117</v>
      </c>
      <c r="E149" s="7" t="s">
        <v>118</v>
      </c>
      <c r="F149" s="7">
        <v>3</v>
      </c>
      <c r="G149" s="7">
        <v>3</v>
      </c>
      <c r="H149" s="7">
        <v>2005</v>
      </c>
      <c r="I149" s="7">
        <v>7941.41</v>
      </c>
      <c r="J149" s="7">
        <v>5753.77</v>
      </c>
      <c r="K149" s="5"/>
      <c r="L149" s="218">
        <v>900</v>
      </c>
      <c r="M149" s="218"/>
      <c r="N149" s="7">
        <v>709.3</v>
      </c>
      <c r="O149" s="7"/>
      <c r="P149" s="218"/>
      <c r="Q149" s="7" t="s">
        <v>115</v>
      </c>
      <c r="R149" s="217" t="s">
        <v>512</v>
      </c>
      <c r="S149" s="7"/>
      <c r="T149" s="7"/>
      <c r="U149" s="5"/>
    </row>
    <row r="150" spans="1:21" ht="26.4" x14ac:dyDescent="0.3">
      <c r="A150" s="23">
        <v>144</v>
      </c>
      <c r="B150" s="214" t="s">
        <v>1280</v>
      </c>
      <c r="C150" s="1">
        <v>5</v>
      </c>
      <c r="D150" s="123">
        <v>56</v>
      </c>
      <c r="E150" s="1">
        <v>2</v>
      </c>
      <c r="F150" s="55">
        <v>4</v>
      </c>
      <c r="G150" s="1">
        <v>0</v>
      </c>
      <c r="H150" s="55">
        <v>1972</v>
      </c>
      <c r="I150" s="55">
        <v>4417</v>
      </c>
      <c r="J150" s="55">
        <f>2696+773.6</f>
        <v>3469.6</v>
      </c>
      <c r="K150" s="56">
        <v>2000</v>
      </c>
      <c r="L150" s="124">
        <v>970</v>
      </c>
      <c r="M150" s="33" t="s">
        <v>118</v>
      </c>
      <c r="N150" s="1">
        <v>485.4</v>
      </c>
      <c r="O150" s="1">
        <v>280</v>
      </c>
      <c r="P150" s="33" t="s">
        <v>74</v>
      </c>
      <c r="Q150" s="55" t="s">
        <v>100</v>
      </c>
      <c r="R150" s="123" t="s">
        <v>418</v>
      </c>
      <c r="S150" s="1" t="s">
        <v>100</v>
      </c>
      <c r="T150" s="5" t="s">
        <v>135</v>
      </c>
      <c r="U150" s="1" t="s">
        <v>309</v>
      </c>
    </row>
    <row r="151" spans="1:21" x14ac:dyDescent="0.3">
      <c r="A151" s="23">
        <v>145</v>
      </c>
      <c r="B151" s="214" t="s">
        <v>1279</v>
      </c>
      <c r="C151" s="1">
        <v>5</v>
      </c>
      <c r="D151" s="123">
        <v>83</v>
      </c>
      <c r="E151" s="1">
        <v>4</v>
      </c>
      <c r="F151" s="55">
        <v>8</v>
      </c>
      <c r="G151" s="1">
        <v>0</v>
      </c>
      <c r="H151" s="55">
        <v>1983</v>
      </c>
      <c r="I151" s="55">
        <v>6452</v>
      </c>
      <c r="J151" s="55">
        <f>4638.7+384.3</f>
        <v>5023</v>
      </c>
      <c r="K151" s="56">
        <v>4374</v>
      </c>
      <c r="L151" s="124">
        <v>1472</v>
      </c>
      <c r="M151" s="33" t="s">
        <v>118</v>
      </c>
      <c r="N151" s="1">
        <v>1472</v>
      </c>
      <c r="O151" s="33">
        <v>560</v>
      </c>
      <c r="P151" s="33" t="s">
        <v>74</v>
      </c>
      <c r="Q151" s="55" t="s">
        <v>1278</v>
      </c>
      <c r="R151" s="123" t="s">
        <v>418</v>
      </c>
      <c r="S151" s="1" t="s">
        <v>100</v>
      </c>
      <c r="T151" s="5" t="s">
        <v>135</v>
      </c>
      <c r="U151" s="1" t="s">
        <v>1277</v>
      </c>
    </row>
    <row r="152" spans="1:21" ht="26.4" x14ac:dyDescent="0.3">
      <c r="A152" s="2">
        <v>146</v>
      </c>
      <c r="B152" s="214" t="s">
        <v>1276</v>
      </c>
      <c r="C152" s="1">
        <v>5</v>
      </c>
      <c r="D152" s="123">
        <v>100</v>
      </c>
      <c r="E152" s="1" t="s">
        <v>118</v>
      </c>
      <c r="F152" s="55">
        <v>6</v>
      </c>
      <c r="G152" s="1">
        <v>0</v>
      </c>
      <c r="H152" s="55">
        <v>1972</v>
      </c>
      <c r="I152" s="55">
        <v>5807</v>
      </c>
      <c r="J152" s="55">
        <v>4520.33</v>
      </c>
      <c r="K152" s="56">
        <v>3892</v>
      </c>
      <c r="L152" s="124">
        <v>1230</v>
      </c>
      <c r="M152" s="33" t="s">
        <v>118</v>
      </c>
      <c r="N152" s="1">
        <v>1230</v>
      </c>
      <c r="O152" s="1">
        <v>420</v>
      </c>
      <c r="P152" s="33" t="s">
        <v>74</v>
      </c>
      <c r="Q152" s="55" t="s">
        <v>100</v>
      </c>
      <c r="R152" s="123" t="s">
        <v>418</v>
      </c>
      <c r="S152" s="1" t="s">
        <v>100</v>
      </c>
      <c r="T152" s="5" t="s">
        <v>135</v>
      </c>
      <c r="U152" s="1" t="s">
        <v>309</v>
      </c>
    </row>
    <row r="153" spans="1:21" x14ac:dyDescent="0.3">
      <c r="A153" s="23">
        <v>147</v>
      </c>
      <c r="B153" s="214" t="s">
        <v>1275</v>
      </c>
      <c r="C153" s="1">
        <v>5</v>
      </c>
      <c r="D153" s="123">
        <v>56</v>
      </c>
      <c r="E153" s="1">
        <v>1</v>
      </c>
      <c r="F153" s="55">
        <v>4</v>
      </c>
      <c r="G153" s="33">
        <v>0</v>
      </c>
      <c r="H153" s="55">
        <v>1974</v>
      </c>
      <c r="I153" s="55">
        <v>4474</v>
      </c>
      <c r="J153" s="55">
        <f>2745.23+1219.7</f>
        <v>3964.9300000000003</v>
      </c>
      <c r="K153" s="56">
        <v>908.9</v>
      </c>
      <c r="L153" s="124">
        <v>985</v>
      </c>
      <c r="M153" s="33" t="s">
        <v>118</v>
      </c>
      <c r="N153" s="1">
        <v>914</v>
      </c>
      <c r="O153" s="1">
        <v>280</v>
      </c>
      <c r="P153" s="33" t="s">
        <v>74</v>
      </c>
      <c r="Q153" s="55" t="s">
        <v>100</v>
      </c>
      <c r="R153" s="123" t="s">
        <v>418</v>
      </c>
      <c r="S153" s="1" t="s">
        <v>100</v>
      </c>
      <c r="T153" s="5"/>
      <c r="U153" s="1"/>
    </row>
    <row r="154" spans="1:21" x14ac:dyDescent="0.3">
      <c r="A154" s="23">
        <v>148</v>
      </c>
      <c r="B154" s="126" t="s">
        <v>1274</v>
      </c>
      <c r="C154" s="1">
        <v>3</v>
      </c>
      <c r="D154" s="55">
        <v>24</v>
      </c>
      <c r="E154" s="1" t="s">
        <v>118</v>
      </c>
      <c r="F154" s="55">
        <v>2</v>
      </c>
      <c r="G154" s="1">
        <v>0</v>
      </c>
      <c r="H154" s="55">
        <v>1964</v>
      </c>
      <c r="I154" s="55">
        <v>1040</v>
      </c>
      <c r="J154" s="55">
        <v>960</v>
      </c>
      <c r="K154" s="56">
        <v>4296</v>
      </c>
      <c r="L154" s="55">
        <v>431</v>
      </c>
      <c r="M154" s="33" t="s">
        <v>118</v>
      </c>
      <c r="N154" s="1">
        <v>11.2</v>
      </c>
      <c r="O154" s="1">
        <v>84</v>
      </c>
      <c r="P154" s="33" t="s">
        <v>74</v>
      </c>
      <c r="Q154" s="55" t="s">
        <v>100</v>
      </c>
      <c r="R154" s="123" t="s">
        <v>196</v>
      </c>
      <c r="S154" s="1" t="s">
        <v>100</v>
      </c>
      <c r="T154" s="5"/>
      <c r="U154" s="1"/>
    </row>
    <row r="155" spans="1:21" x14ac:dyDescent="0.3">
      <c r="A155" s="2">
        <v>149</v>
      </c>
      <c r="B155" s="27" t="s">
        <v>1273</v>
      </c>
      <c r="C155" s="7">
        <v>7</v>
      </c>
      <c r="D155" s="7">
        <v>36</v>
      </c>
      <c r="E155" s="7">
        <v>93.1</v>
      </c>
      <c r="F155" s="7">
        <v>2</v>
      </c>
      <c r="G155" s="7" t="s">
        <v>118</v>
      </c>
      <c r="H155" s="7">
        <v>2002</v>
      </c>
      <c r="I155" s="7">
        <v>2469.77</v>
      </c>
      <c r="J155" s="7">
        <v>1949.5</v>
      </c>
      <c r="K155" s="5"/>
      <c r="L155" s="7">
        <v>780</v>
      </c>
      <c r="M155" s="218"/>
      <c r="N155" s="7">
        <v>332.5</v>
      </c>
      <c r="O155" s="218"/>
      <c r="P155" s="218"/>
      <c r="Q155" s="7" t="s">
        <v>115</v>
      </c>
      <c r="R155" s="217" t="s">
        <v>361</v>
      </c>
      <c r="S155" s="7"/>
      <c r="T155" s="7"/>
      <c r="U155" s="5"/>
    </row>
    <row r="156" spans="1:21" x14ac:dyDescent="0.3">
      <c r="A156" s="23">
        <v>150</v>
      </c>
      <c r="B156" s="126" t="s">
        <v>1272</v>
      </c>
      <c r="C156" s="1">
        <v>9</v>
      </c>
      <c r="D156" s="55">
        <v>108</v>
      </c>
      <c r="E156" s="1" t="s">
        <v>118</v>
      </c>
      <c r="F156" s="55">
        <v>2</v>
      </c>
      <c r="G156" s="55">
        <v>2</v>
      </c>
      <c r="H156" s="55">
        <v>1993</v>
      </c>
      <c r="I156" s="55">
        <v>6392</v>
      </c>
      <c r="J156" s="55">
        <v>4054.48</v>
      </c>
      <c r="K156" s="56">
        <v>2886</v>
      </c>
      <c r="L156" s="55">
        <v>775</v>
      </c>
      <c r="M156" s="33" t="s">
        <v>118</v>
      </c>
      <c r="N156" s="1">
        <v>480</v>
      </c>
      <c r="O156" s="1">
        <v>342</v>
      </c>
      <c r="P156" s="33" t="s">
        <v>74</v>
      </c>
      <c r="Q156" s="55" t="s">
        <v>100</v>
      </c>
      <c r="R156" s="123" t="s">
        <v>418</v>
      </c>
      <c r="S156" s="1" t="s">
        <v>100</v>
      </c>
      <c r="T156" s="5" t="s">
        <v>135</v>
      </c>
      <c r="U156" s="1" t="s">
        <v>136</v>
      </c>
    </row>
    <row r="157" spans="1:21" x14ac:dyDescent="0.3">
      <c r="A157" s="23">
        <v>151</v>
      </c>
      <c r="B157" s="216" t="s">
        <v>1271</v>
      </c>
      <c r="C157" s="1">
        <v>5</v>
      </c>
      <c r="D157" s="123">
        <v>58</v>
      </c>
      <c r="E157" s="1" t="s">
        <v>118</v>
      </c>
      <c r="F157" s="55">
        <v>2</v>
      </c>
      <c r="G157" s="1">
        <v>0</v>
      </c>
      <c r="H157" s="55">
        <v>1993</v>
      </c>
      <c r="I157" s="55">
        <v>2620</v>
      </c>
      <c r="J157" s="55">
        <v>1870.52</v>
      </c>
      <c r="K157" s="56">
        <v>2083</v>
      </c>
      <c r="L157" s="124">
        <v>589</v>
      </c>
      <c r="M157" s="33" t="s">
        <v>118</v>
      </c>
      <c r="N157" s="1">
        <v>573</v>
      </c>
      <c r="O157" s="1">
        <v>140</v>
      </c>
      <c r="P157" s="33" t="s">
        <v>74</v>
      </c>
      <c r="Q157" s="55" t="s">
        <v>100</v>
      </c>
      <c r="R157" s="123" t="s">
        <v>418</v>
      </c>
      <c r="S157" s="1" t="s">
        <v>100</v>
      </c>
      <c r="T157" s="5" t="s">
        <v>135</v>
      </c>
      <c r="U157" s="1" t="s">
        <v>1270</v>
      </c>
    </row>
    <row r="158" spans="1:21" x14ac:dyDescent="0.3">
      <c r="A158" s="2">
        <v>152</v>
      </c>
      <c r="B158" s="215" t="s">
        <v>1269</v>
      </c>
      <c r="C158" s="5">
        <v>5</v>
      </c>
      <c r="D158" s="63">
        <v>100</v>
      </c>
      <c r="E158" s="7" t="s">
        <v>118</v>
      </c>
      <c r="F158" s="5">
        <v>6</v>
      </c>
      <c r="G158" s="5" t="s">
        <v>118</v>
      </c>
      <c r="H158" s="5">
        <v>1956</v>
      </c>
      <c r="I158" s="5">
        <v>5807</v>
      </c>
      <c r="J158" s="5">
        <v>4509</v>
      </c>
      <c r="K158" s="5">
        <v>2444.7800000000002</v>
      </c>
      <c r="L158" s="77">
        <v>1602</v>
      </c>
      <c r="M158" s="77"/>
      <c r="N158" s="5"/>
      <c r="O158" s="5"/>
      <c r="P158" s="77"/>
      <c r="Q158" s="5"/>
      <c r="R158" s="63" t="s">
        <v>418</v>
      </c>
      <c r="S158" s="5"/>
      <c r="T158" s="5"/>
      <c r="U158" s="1"/>
    </row>
    <row r="159" spans="1:21" x14ac:dyDescent="0.3">
      <c r="A159" s="23">
        <v>153</v>
      </c>
      <c r="B159" s="122" t="s">
        <v>1268</v>
      </c>
      <c r="C159" s="1">
        <v>5</v>
      </c>
      <c r="D159" s="55">
        <v>40</v>
      </c>
      <c r="E159" s="1" t="s">
        <v>118</v>
      </c>
      <c r="F159" s="55">
        <v>2</v>
      </c>
      <c r="G159" s="33">
        <v>0</v>
      </c>
      <c r="H159" s="55">
        <v>1969</v>
      </c>
      <c r="I159" s="55">
        <v>2350</v>
      </c>
      <c r="J159" s="55">
        <v>1871.69</v>
      </c>
      <c r="K159" s="56">
        <v>1422.17</v>
      </c>
      <c r="L159" s="55">
        <v>632</v>
      </c>
      <c r="M159" s="33" t="s">
        <v>118</v>
      </c>
      <c r="N159" s="1">
        <v>495</v>
      </c>
      <c r="O159" s="33">
        <v>210</v>
      </c>
      <c r="P159" s="33" t="s">
        <v>74</v>
      </c>
      <c r="Q159" s="55" t="s">
        <v>100</v>
      </c>
      <c r="R159" s="123" t="s">
        <v>418</v>
      </c>
      <c r="S159" s="1" t="s">
        <v>100</v>
      </c>
      <c r="T159" s="5"/>
      <c r="U159" s="1"/>
    </row>
    <row r="160" spans="1:21" x14ac:dyDescent="0.3">
      <c r="A160" s="23">
        <v>154</v>
      </c>
      <c r="B160" s="54" t="s">
        <v>1267</v>
      </c>
      <c r="C160" s="1">
        <v>2</v>
      </c>
      <c r="D160" s="55">
        <v>8</v>
      </c>
      <c r="E160" s="1" t="s">
        <v>118</v>
      </c>
      <c r="F160" s="55">
        <v>1</v>
      </c>
      <c r="G160" s="1">
        <v>0</v>
      </c>
      <c r="H160" s="55">
        <v>1960</v>
      </c>
      <c r="I160" s="55">
        <v>316</v>
      </c>
      <c r="J160" s="55">
        <v>299.7</v>
      </c>
      <c r="K160" s="56">
        <v>563.82000000000005</v>
      </c>
      <c r="L160" s="55">
        <v>275</v>
      </c>
      <c r="M160" s="33" t="s">
        <v>118</v>
      </c>
      <c r="N160" s="1" t="s">
        <v>118</v>
      </c>
      <c r="O160" s="1">
        <v>20.8</v>
      </c>
      <c r="P160" s="33" t="s">
        <v>74</v>
      </c>
      <c r="Q160" s="55" t="s">
        <v>100</v>
      </c>
      <c r="R160" s="123" t="s">
        <v>97</v>
      </c>
      <c r="S160" s="1" t="s">
        <v>100</v>
      </c>
      <c r="T160" s="5"/>
      <c r="U160" s="1"/>
    </row>
    <row r="161" spans="1:21" x14ac:dyDescent="0.3">
      <c r="A161" s="2">
        <v>155</v>
      </c>
      <c r="B161" s="54" t="s">
        <v>1266</v>
      </c>
      <c r="C161" s="1">
        <v>9</v>
      </c>
      <c r="D161" s="55">
        <v>245</v>
      </c>
      <c r="E161" s="1" t="s">
        <v>118</v>
      </c>
      <c r="F161" s="55">
        <v>7</v>
      </c>
      <c r="G161" s="1">
        <v>7</v>
      </c>
      <c r="H161" s="55">
        <v>1987</v>
      </c>
      <c r="I161" s="55">
        <v>17297</v>
      </c>
      <c r="J161" s="55">
        <v>12961</v>
      </c>
      <c r="K161" s="56">
        <v>3479.55</v>
      </c>
      <c r="L161" s="55">
        <v>2325</v>
      </c>
      <c r="M161" s="33"/>
      <c r="N161" s="1"/>
      <c r="O161" s="1">
        <v>23.7</v>
      </c>
      <c r="P161" s="33" t="s">
        <v>74</v>
      </c>
      <c r="Q161" s="55" t="s">
        <v>100</v>
      </c>
      <c r="R161" s="123" t="s">
        <v>97</v>
      </c>
      <c r="S161" s="1" t="s">
        <v>1226</v>
      </c>
      <c r="T161" s="5"/>
      <c r="U161" s="1"/>
    </row>
    <row r="162" spans="1:21" x14ac:dyDescent="0.3">
      <c r="A162" s="23">
        <v>156</v>
      </c>
      <c r="B162" s="214" t="s">
        <v>1265</v>
      </c>
      <c r="C162" s="1">
        <v>2</v>
      </c>
      <c r="D162" s="123">
        <v>8</v>
      </c>
      <c r="E162" s="1" t="s">
        <v>118</v>
      </c>
      <c r="F162" s="55">
        <v>1</v>
      </c>
      <c r="G162" s="1">
        <v>0</v>
      </c>
      <c r="H162" s="55">
        <v>1962</v>
      </c>
      <c r="I162" s="55">
        <v>398</v>
      </c>
      <c r="J162" s="55">
        <v>366</v>
      </c>
      <c r="K162" s="56"/>
      <c r="L162" s="124">
        <v>329</v>
      </c>
      <c r="M162" s="33" t="s">
        <v>118</v>
      </c>
      <c r="N162" s="1" t="s">
        <v>118</v>
      </c>
      <c r="O162" s="1">
        <v>23.7</v>
      </c>
      <c r="P162" s="33" t="s">
        <v>74</v>
      </c>
      <c r="Q162" s="55" t="s">
        <v>100</v>
      </c>
      <c r="R162" s="123" t="s">
        <v>97</v>
      </c>
      <c r="S162" s="1" t="s">
        <v>1226</v>
      </c>
      <c r="T162" s="5"/>
      <c r="U162" s="1"/>
    </row>
    <row r="163" spans="1:21" x14ac:dyDescent="0.3">
      <c r="A163" s="23">
        <v>157</v>
      </c>
      <c r="B163" s="214" t="s">
        <v>1264</v>
      </c>
      <c r="C163" s="1">
        <v>2</v>
      </c>
      <c r="D163" s="123">
        <v>10</v>
      </c>
      <c r="E163" s="1" t="s">
        <v>118</v>
      </c>
      <c r="F163" s="55">
        <v>1</v>
      </c>
      <c r="G163" s="33">
        <v>0</v>
      </c>
      <c r="H163" s="55">
        <v>1959</v>
      </c>
      <c r="I163" s="55">
        <v>366</v>
      </c>
      <c r="J163" s="55">
        <v>320</v>
      </c>
      <c r="K163" s="56"/>
      <c r="L163" s="124">
        <v>316</v>
      </c>
      <c r="M163" s="33" t="s">
        <v>118</v>
      </c>
      <c r="N163" s="1" t="s">
        <v>118</v>
      </c>
      <c r="O163" s="1">
        <v>32.1</v>
      </c>
      <c r="P163" s="33" t="s">
        <v>74</v>
      </c>
      <c r="Q163" s="55" t="s">
        <v>100</v>
      </c>
      <c r="R163" s="123" t="s">
        <v>97</v>
      </c>
      <c r="S163" s="1" t="s">
        <v>1226</v>
      </c>
      <c r="T163" s="5"/>
      <c r="U163" s="1"/>
    </row>
    <row r="164" spans="1:21" x14ac:dyDescent="0.3">
      <c r="A164" s="2">
        <v>158</v>
      </c>
      <c r="B164" s="214" t="s">
        <v>1263</v>
      </c>
      <c r="C164" s="1">
        <v>2</v>
      </c>
      <c r="D164" s="123">
        <v>8</v>
      </c>
      <c r="E164" s="1" t="s">
        <v>118</v>
      </c>
      <c r="F164" s="55">
        <v>2</v>
      </c>
      <c r="G164" s="33">
        <v>0</v>
      </c>
      <c r="H164" s="55">
        <v>1957</v>
      </c>
      <c r="I164" s="55">
        <v>553</v>
      </c>
      <c r="J164" s="55">
        <v>429</v>
      </c>
      <c r="K164" s="56"/>
      <c r="L164" s="124">
        <v>373</v>
      </c>
      <c r="M164" s="33" t="s">
        <v>118</v>
      </c>
      <c r="N164" s="1" t="s">
        <v>118</v>
      </c>
      <c r="O164" s="33">
        <v>52.5</v>
      </c>
      <c r="P164" s="33" t="s">
        <v>74</v>
      </c>
      <c r="Q164" s="55" t="s">
        <v>100</v>
      </c>
      <c r="R164" s="55" t="s">
        <v>97</v>
      </c>
      <c r="S164" s="1" t="s">
        <v>1226</v>
      </c>
      <c r="T164" s="5"/>
      <c r="U164" s="1"/>
    </row>
    <row r="165" spans="1:21" x14ac:dyDescent="0.3">
      <c r="A165" s="23">
        <v>159</v>
      </c>
      <c r="B165" s="213" t="s">
        <v>1262</v>
      </c>
      <c r="C165" s="1">
        <v>2</v>
      </c>
      <c r="D165" s="11">
        <v>8</v>
      </c>
      <c r="E165" s="1" t="s">
        <v>118</v>
      </c>
      <c r="F165" s="11">
        <v>1</v>
      </c>
      <c r="G165" s="1">
        <v>0</v>
      </c>
      <c r="H165" s="11">
        <v>1957</v>
      </c>
      <c r="I165" s="11">
        <v>323</v>
      </c>
      <c r="J165" s="11">
        <v>314</v>
      </c>
      <c r="K165" s="212"/>
      <c r="L165" s="11">
        <v>259</v>
      </c>
      <c r="M165" s="33" t="s">
        <v>118</v>
      </c>
      <c r="N165" s="1" t="s">
        <v>118</v>
      </c>
      <c r="O165" s="1">
        <v>20.3</v>
      </c>
      <c r="P165" s="33" t="s">
        <v>74</v>
      </c>
      <c r="Q165" s="11" t="s">
        <v>100</v>
      </c>
      <c r="R165" s="55" t="s">
        <v>97</v>
      </c>
      <c r="S165" s="1" t="s">
        <v>1226</v>
      </c>
      <c r="T165" s="5"/>
      <c r="U165" s="1"/>
    </row>
    <row r="166" spans="1:21" x14ac:dyDescent="0.3">
      <c r="A166" s="23">
        <v>160</v>
      </c>
      <c r="B166" s="126" t="s">
        <v>1261</v>
      </c>
      <c r="C166" s="75">
        <v>1</v>
      </c>
      <c r="D166" s="55">
        <v>3</v>
      </c>
      <c r="E166" s="1" t="s">
        <v>118</v>
      </c>
      <c r="F166" s="1" t="s">
        <v>118</v>
      </c>
      <c r="G166" s="1">
        <v>0</v>
      </c>
      <c r="H166" s="55">
        <v>1964</v>
      </c>
      <c r="I166" s="55">
        <v>126</v>
      </c>
      <c r="J166" s="55">
        <v>126.2</v>
      </c>
      <c r="K166" s="203"/>
      <c r="L166" s="123">
        <v>198</v>
      </c>
      <c r="M166" s="33" t="s">
        <v>118</v>
      </c>
      <c r="N166" s="1" t="s">
        <v>118</v>
      </c>
      <c r="O166" s="1" t="s">
        <v>118</v>
      </c>
      <c r="P166" s="33" t="s">
        <v>74</v>
      </c>
      <c r="Q166" s="55" t="s">
        <v>100</v>
      </c>
      <c r="R166" s="55" t="s">
        <v>97</v>
      </c>
      <c r="S166" s="1" t="s">
        <v>1226</v>
      </c>
      <c r="T166" s="5"/>
      <c r="U166" s="1"/>
    </row>
    <row r="167" spans="1:21" x14ac:dyDescent="0.3">
      <c r="A167" s="2">
        <v>161</v>
      </c>
      <c r="B167" s="54" t="s">
        <v>1260</v>
      </c>
      <c r="C167" s="1">
        <v>9</v>
      </c>
      <c r="D167" s="55">
        <v>98</v>
      </c>
      <c r="E167" s="1">
        <v>1</v>
      </c>
      <c r="F167" s="55">
        <v>1</v>
      </c>
      <c r="G167" s="55">
        <v>1</v>
      </c>
      <c r="H167" s="55">
        <v>1982</v>
      </c>
      <c r="I167" s="55">
        <v>2874</v>
      </c>
      <c r="J167" s="55">
        <f>2599.6+28.9</f>
        <v>2628.5</v>
      </c>
      <c r="K167" s="56">
        <v>986.87</v>
      </c>
      <c r="L167" s="123">
        <v>935</v>
      </c>
      <c r="M167" s="33" t="s">
        <v>118</v>
      </c>
      <c r="N167" s="1">
        <v>346</v>
      </c>
      <c r="O167" s="1">
        <v>225</v>
      </c>
      <c r="P167" s="33" t="s">
        <v>74</v>
      </c>
      <c r="Q167" s="55" t="s">
        <v>100</v>
      </c>
      <c r="R167" s="123" t="s">
        <v>418</v>
      </c>
      <c r="S167" s="1" t="s">
        <v>100</v>
      </c>
      <c r="T167" s="5" t="s">
        <v>135</v>
      </c>
      <c r="U167" s="1" t="s">
        <v>136</v>
      </c>
    </row>
    <row r="168" spans="1:21" ht="26.4" x14ac:dyDescent="0.3">
      <c r="A168" s="23">
        <v>162</v>
      </c>
      <c r="B168" s="54" t="s">
        <v>1259</v>
      </c>
      <c r="C168" s="1">
        <v>4</v>
      </c>
      <c r="D168" s="55">
        <v>65</v>
      </c>
      <c r="E168" s="1">
        <v>4</v>
      </c>
      <c r="F168" s="55">
        <v>5</v>
      </c>
      <c r="G168" s="1">
        <v>0</v>
      </c>
      <c r="H168" s="55">
        <v>1960</v>
      </c>
      <c r="I168" s="55">
        <v>4509</v>
      </c>
      <c r="J168" s="55">
        <f>2728.2+820</f>
        <v>3548.2</v>
      </c>
      <c r="K168" s="56">
        <v>1762.5</v>
      </c>
      <c r="L168" s="123">
        <v>1133</v>
      </c>
      <c r="M168" s="33" t="s">
        <v>118</v>
      </c>
      <c r="N168" s="1">
        <v>900</v>
      </c>
      <c r="O168" s="33">
        <v>280</v>
      </c>
      <c r="P168" s="33" t="s">
        <v>74</v>
      </c>
      <c r="Q168" s="55" t="s">
        <v>100</v>
      </c>
      <c r="R168" s="123" t="s">
        <v>418</v>
      </c>
      <c r="S168" s="1" t="s">
        <v>100</v>
      </c>
      <c r="T168" s="5" t="s">
        <v>135</v>
      </c>
      <c r="U168" s="2" t="s">
        <v>309</v>
      </c>
    </row>
    <row r="169" spans="1:21" x14ac:dyDescent="0.3">
      <c r="A169" s="23">
        <v>163</v>
      </c>
      <c r="B169" s="122" t="s">
        <v>1258</v>
      </c>
      <c r="C169" s="1">
        <v>5</v>
      </c>
      <c r="D169" s="55">
        <v>116</v>
      </c>
      <c r="E169" s="1">
        <v>1</v>
      </c>
      <c r="F169" s="55">
        <v>8</v>
      </c>
      <c r="G169" s="1">
        <v>0</v>
      </c>
      <c r="H169" s="55">
        <v>1969</v>
      </c>
      <c r="I169" s="55">
        <v>7414</v>
      </c>
      <c r="J169" s="55">
        <f>5567.3+121.6</f>
        <v>5688.9000000000005</v>
      </c>
      <c r="K169" s="56">
        <v>7352.5</v>
      </c>
      <c r="L169" s="123">
        <v>1443</v>
      </c>
      <c r="M169" s="33" t="s">
        <v>118</v>
      </c>
      <c r="N169" s="1">
        <v>1263</v>
      </c>
      <c r="O169" s="1">
        <v>560</v>
      </c>
      <c r="P169" s="33" t="s">
        <v>74</v>
      </c>
      <c r="Q169" s="55" t="s">
        <v>1257</v>
      </c>
      <c r="R169" s="123" t="s">
        <v>418</v>
      </c>
      <c r="S169" s="1" t="s">
        <v>74</v>
      </c>
      <c r="T169" s="5"/>
      <c r="U169" s="1"/>
    </row>
    <row r="170" spans="1:21" x14ac:dyDescent="0.3">
      <c r="A170" s="2">
        <v>164</v>
      </c>
      <c r="B170" s="54" t="s">
        <v>1256</v>
      </c>
      <c r="C170" s="1">
        <v>2</v>
      </c>
      <c r="D170" s="55">
        <v>6</v>
      </c>
      <c r="E170" s="1" t="s">
        <v>118</v>
      </c>
      <c r="F170" s="55">
        <v>1</v>
      </c>
      <c r="G170" s="1">
        <v>0</v>
      </c>
      <c r="H170" s="55">
        <v>1917</v>
      </c>
      <c r="I170" s="55">
        <v>409</v>
      </c>
      <c r="J170" s="55">
        <v>350.9</v>
      </c>
      <c r="K170" s="56">
        <v>644</v>
      </c>
      <c r="L170" s="123">
        <v>296</v>
      </c>
      <c r="M170" s="33" t="s">
        <v>118</v>
      </c>
      <c r="N170" s="1" t="s">
        <v>118</v>
      </c>
      <c r="O170" s="1">
        <v>29.6</v>
      </c>
      <c r="P170" s="33" t="s">
        <v>74</v>
      </c>
      <c r="Q170" s="55" t="s">
        <v>100</v>
      </c>
      <c r="R170" s="123" t="s">
        <v>1043</v>
      </c>
      <c r="S170" s="1" t="s">
        <v>100</v>
      </c>
      <c r="T170" s="5"/>
      <c r="U170" s="1"/>
    </row>
    <row r="171" spans="1:21" x14ac:dyDescent="0.3">
      <c r="A171" s="23">
        <v>165</v>
      </c>
      <c r="B171" s="122" t="s">
        <v>1255</v>
      </c>
      <c r="C171" s="1">
        <v>5</v>
      </c>
      <c r="D171" s="55">
        <v>56</v>
      </c>
      <c r="E171" s="1">
        <v>1</v>
      </c>
      <c r="F171" s="55">
        <v>4</v>
      </c>
      <c r="G171" s="1">
        <v>0</v>
      </c>
      <c r="H171" s="55">
        <v>1972</v>
      </c>
      <c r="I171" s="55">
        <v>4189</v>
      </c>
      <c r="J171" s="55">
        <f>2731.9+1020</f>
        <v>3751.9</v>
      </c>
      <c r="K171" s="56">
        <v>1274.78</v>
      </c>
      <c r="L171" s="123">
        <v>909</v>
      </c>
      <c r="M171" s="33" t="s">
        <v>118</v>
      </c>
      <c r="N171" s="1">
        <v>433.9</v>
      </c>
      <c r="O171" s="1">
        <v>280</v>
      </c>
      <c r="P171" s="33" t="s">
        <v>74</v>
      </c>
      <c r="Q171" s="55" t="s">
        <v>100</v>
      </c>
      <c r="R171" s="123" t="s">
        <v>418</v>
      </c>
      <c r="S171" s="1" t="s">
        <v>100</v>
      </c>
      <c r="T171" s="5"/>
      <c r="U171" s="1"/>
    </row>
    <row r="172" spans="1:21" x14ac:dyDescent="0.3">
      <c r="A172" s="23">
        <v>166</v>
      </c>
      <c r="B172" s="54" t="s">
        <v>1254</v>
      </c>
      <c r="C172" s="1">
        <v>3</v>
      </c>
      <c r="D172" s="55">
        <v>10</v>
      </c>
      <c r="E172" s="1">
        <v>1</v>
      </c>
      <c r="F172" s="55">
        <v>2</v>
      </c>
      <c r="G172" s="1">
        <v>0</v>
      </c>
      <c r="H172" s="55">
        <v>1957</v>
      </c>
      <c r="I172" s="55">
        <v>1468</v>
      </c>
      <c r="J172" s="55">
        <f>713.17+339</f>
        <v>1052.17</v>
      </c>
      <c r="K172" s="56">
        <v>1190.97</v>
      </c>
      <c r="L172" s="123">
        <v>546</v>
      </c>
      <c r="M172" s="33" t="s">
        <v>118</v>
      </c>
      <c r="N172" s="1">
        <v>358.3</v>
      </c>
      <c r="O172" s="33">
        <v>90</v>
      </c>
      <c r="P172" s="33" t="s">
        <v>74</v>
      </c>
      <c r="Q172" s="55" t="s">
        <v>100</v>
      </c>
      <c r="R172" s="123" t="s">
        <v>97</v>
      </c>
      <c r="S172" s="1" t="s">
        <v>100</v>
      </c>
      <c r="T172" s="5"/>
      <c r="U172" s="1"/>
    </row>
    <row r="173" spans="1:21" x14ac:dyDescent="0.3">
      <c r="A173" s="2">
        <v>167</v>
      </c>
      <c r="B173" s="54" t="s">
        <v>1253</v>
      </c>
      <c r="C173" s="1">
        <v>2</v>
      </c>
      <c r="D173" s="55">
        <v>8</v>
      </c>
      <c r="E173" s="1" t="s">
        <v>118</v>
      </c>
      <c r="F173" s="55">
        <v>1</v>
      </c>
      <c r="G173" s="1">
        <v>0</v>
      </c>
      <c r="H173" s="55">
        <v>1949</v>
      </c>
      <c r="I173" s="55">
        <v>565</v>
      </c>
      <c r="J173" s="55">
        <v>519</v>
      </c>
      <c r="K173" s="56">
        <v>1287.5</v>
      </c>
      <c r="L173" s="123">
        <v>394</v>
      </c>
      <c r="M173" s="33" t="s">
        <v>118</v>
      </c>
      <c r="N173" s="1" t="s">
        <v>118</v>
      </c>
      <c r="O173" s="1">
        <v>26</v>
      </c>
      <c r="P173" s="33" t="s">
        <v>74</v>
      </c>
      <c r="Q173" s="55" t="s">
        <v>1252</v>
      </c>
      <c r="R173" s="123" t="s">
        <v>97</v>
      </c>
      <c r="S173" s="1" t="s">
        <v>100</v>
      </c>
      <c r="T173" s="5"/>
      <c r="U173" s="1"/>
    </row>
    <row r="174" spans="1:21" x14ac:dyDescent="0.3">
      <c r="A174" s="23">
        <v>168</v>
      </c>
      <c r="B174" s="122" t="s">
        <v>1251</v>
      </c>
      <c r="C174" s="1">
        <v>5</v>
      </c>
      <c r="D174" s="55">
        <v>45</v>
      </c>
      <c r="E174" s="1">
        <v>1</v>
      </c>
      <c r="F174" s="55">
        <v>3</v>
      </c>
      <c r="G174" s="1">
        <v>0</v>
      </c>
      <c r="H174" s="55">
        <v>1968</v>
      </c>
      <c r="I174" s="55">
        <v>2484</v>
      </c>
      <c r="J174" s="55">
        <f>1951.7+133</f>
        <v>2084.6999999999998</v>
      </c>
      <c r="K174" s="56">
        <v>2368.44</v>
      </c>
      <c r="L174" s="55">
        <v>702</v>
      </c>
      <c r="M174" s="33" t="s">
        <v>118</v>
      </c>
      <c r="N174" s="1">
        <v>264</v>
      </c>
      <c r="O174" s="1">
        <v>210</v>
      </c>
      <c r="P174" s="33" t="s">
        <v>74</v>
      </c>
      <c r="Q174" s="55" t="s">
        <v>100</v>
      </c>
      <c r="R174" s="123" t="s">
        <v>97</v>
      </c>
      <c r="S174" s="1" t="s">
        <v>100</v>
      </c>
      <c r="T174" s="5" t="s">
        <v>135</v>
      </c>
      <c r="U174" s="1" t="s">
        <v>136</v>
      </c>
    </row>
    <row r="175" spans="1:21" x14ac:dyDescent="0.3">
      <c r="A175" s="23">
        <v>169</v>
      </c>
      <c r="B175" s="211" t="s">
        <v>1250</v>
      </c>
      <c r="C175" s="5">
        <v>2</v>
      </c>
      <c r="D175" s="209">
        <v>6</v>
      </c>
      <c r="E175" s="5" t="s">
        <v>118</v>
      </c>
      <c r="F175" s="209">
        <v>1</v>
      </c>
      <c r="G175" s="5">
        <v>0</v>
      </c>
      <c r="H175" s="209">
        <v>1917</v>
      </c>
      <c r="I175" s="209">
        <v>240</v>
      </c>
      <c r="J175" s="209">
        <v>219.67</v>
      </c>
      <c r="K175" s="210">
        <v>798.23</v>
      </c>
      <c r="L175" s="209">
        <v>295</v>
      </c>
      <c r="M175" s="77" t="s">
        <v>118</v>
      </c>
      <c r="N175" s="5" t="s">
        <v>118</v>
      </c>
      <c r="O175" s="5">
        <v>31</v>
      </c>
      <c r="P175" s="77" t="s">
        <v>74</v>
      </c>
      <c r="Q175" s="209" t="s">
        <v>1227</v>
      </c>
      <c r="R175" s="208" t="s">
        <v>97</v>
      </c>
      <c r="S175" s="5" t="s">
        <v>1226</v>
      </c>
      <c r="T175" s="5"/>
      <c r="U175" s="5"/>
    </row>
    <row r="176" spans="1:21" x14ac:dyDescent="0.3">
      <c r="A176" s="2">
        <v>170</v>
      </c>
      <c r="B176" s="126" t="s">
        <v>1249</v>
      </c>
      <c r="C176" s="75">
        <v>1</v>
      </c>
      <c r="D176" s="55">
        <v>4</v>
      </c>
      <c r="E176" s="1" t="s">
        <v>118</v>
      </c>
      <c r="F176" s="1" t="s">
        <v>118</v>
      </c>
      <c r="G176" s="1">
        <v>0</v>
      </c>
      <c r="H176" s="55">
        <v>1917</v>
      </c>
      <c r="I176" s="55">
        <v>168</v>
      </c>
      <c r="J176" s="55">
        <v>163.30000000000001</v>
      </c>
      <c r="K176" s="203">
        <v>885.81</v>
      </c>
      <c r="L176" s="124">
        <v>238</v>
      </c>
      <c r="M176" s="33" t="s">
        <v>118</v>
      </c>
      <c r="N176" s="1" t="s">
        <v>118</v>
      </c>
      <c r="O176" s="1" t="s">
        <v>118</v>
      </c>
      <c r="P176" s="33" t="s">
        <v>74</v>
      </c>
      <c r="Q176" s="55" t="s">
        <v>1227</v>
      </c>
      <c r="R176" s="123" t="s">
        <v>97</v>
      </c>
      <c r="S176" s="1" t="s">
        <v>1226</v>
      </c>
      <c r="T176" s="5"/>
      <c r="U176" s="1"/>
    </row>
    <row r="177" spans="1:21" x14ac:dyDescent="0.3">
      <c r="A177" s="23">
        <v>171</v>
      </c>
      <c r="B177" s="204" t="s">
        <v>1248</v>
      </c>
      <c r="C177" s="75">
        <v>1</v>
      </c>
      <c r="D177" s="55">
        <v>4</v>
      </c>
      <c r="E177" s="1" t="s">
        <v>118</v>
      </c>
      <c r="F177" s="1" t="s">
        <v>118</v>
      </c>
      <c r="G177" s="1">
        <v>0</v>
      </c>
      <c r="H177" s="55">
        <v>1917</v>
      </c>
      <c r="I177" s="55">
        <v>152</v>
      </c>
      <c r="J177" s="55">
        <v>152</v>
      </c>
      <c r="K177" s="203">
        <v>1220.1500000000001</v>
      </c>
      <c r="L177" s="55">
        <v>224</v>
      </c>
      <c r="M177" s="33" t="s">
        <v>118</v>
      </c>
      <c r="N177" s="1" t="s">
        <v>118</v>
      </c>
      <c r="O177" s="1" t="s">
        <v>118</v>
      </c>
      <c r="P177" s="33" t="s">
        <v>74</v>
      </c>
      <c r="Q177" s="55" t="s">
        <v>1227</v>
      </c>
      <c r="R177" s="123" t="s">
        <v>97</v>
      </c>
      <c r="S177" s="1" t="s">
        <v>1226</v>
      </c>
      <c r="T177" s="5"/>
      <c r="U177" s="1"/>
    </row>
    <row r="178" spans="1:21" x14ac:dyDescent="0.3">
      <c r="A178" s="23">
        <v>172</v>
      </c>
      <c r="B178" s="54" t="s">
        <v>1247</v>
      </c>
      <c r="C178" s="1">
        <v>2</v>
      </c>
      <c r="D178" s="55">
        <v>8</v>
      </c>
      <c r="E178" s="1" t="s">
        <v>118</v>
      </c>
      <c r="F178" s="55">
        <v>1</v>
      </c>
      <c r="G178" s="1">
        <v>0</v>
      </c>
      <c r="H178" s="55">
        <v>1960</v>
      </c>
      <c r="I178" s="11">
        <v>292</v>
      </c>
      <c r="J178" s="55">
        <v>270.3</v>
      </c>
      <c r="K178" s="56">
        <v>603.5</v>
      </c>
      <c r="L178" s="55">
        <v>297</v>
      </c>
      <c r="M178" s="33" t="s">
        <v>118</v>
      </c>
      <c r="N178" s="1" t="s">
        <v>118</v>
      </c>
      <c r="O178" s="1">
        <v>22.6</v>
      </c>
      <c r="P178" s="1" t="s">
        <v>74</v>
      </c>
      <c r="Q178" s="55" t="s">
        <v>100</v>
      </c>
      <c r="R178" s="55" t="s">
        <v>97</v>
      </c>
      <c r="S178" s="1" t="s">
        <v>100</v>
      </c>
      <c r="T178" s="5"/>
      <c r="U178" s="1"/>
    </row>
    <row r="179" spans="1:21" x14ac:dyDescent="0.3">
      <c r="A179" s="2">
        <v>173</v>
      </c>
      <c r="B179" s="126" t="s">
        <v>1246</v>
      </c>
      <c r="C179" s="75">
        <v>1</v>
      </c>
      <c r="D179" s="55">
        <v>4</v>
      </c>
      <c r="E179" s="1" t="s">
        <v>118</v>
      </c>
      <c r="F179" s="1" t="s">
        <v>118</v>
      </c>
      <c r="G179" s="1">
        <v>0</v>
      </c>
      <c r="H179" s="55">
        <v>1917</v>
      </c>
      <c r="I179" s="55">
        <v>189</v>
      </c>
      <c r="J179" s="55">
        <v>173</v>
      </c>
      <c r="K179" s="203"/>
      <c r="L179" s="55">
        <v>211</v>
      </c>
      <c r="M179" s="1" t="s">
        <v>118</v>
      </c>
      <c r="N179" s="1" t="s">
        <v>118</v>
      </c>
      <c r="O179" s="1" t="s">
        <v>118</v>
      </c>
      <c r="P179" s="1" t="s">
        <v>74</v>
      </c>
      <c r="Q179" s="55" t="s">
        <v>1227</v>
      </c>
      <c r="R179" s="55" t="s">
        <v>97</v>
      </c>
      <c r="S179" s="1" t="s">
        <v>100</v>
      </c>
      <c r="T179" s="5"/>
      <c r="U179" s="1"/>
    </row>
    <row r="180" spans="1:21" x14ac:dyDescent="0.3">
      <c r="A180" s="23">
        <v>174</v>
      </c>
      <c r="B180" s="126" t="s">
        <v>1245</v>
      </c>
      <c r="C180" s="75">
        <v>1</v>
      </c>
      <c r="D180" s="55">
        <v>8</v>
      </c>
      <c r="E180" s="1" t="s">
        <v>118</v>
      </c>
      <c r="F180" s="1" t="s">
        <v>118</v>
      </c>
      <c r="G180" s="1">
        <v>0</v>
      </c>
      <c r="H180" s="55">
        <v>1917</v>
      </c>
      <c r="I180" s="55">
        <v>303</v>
      </c>
      <c r="J180" s="55">
        <v>279.10000000000002</v>
      </c>
      <c r="K180" s="203">
        <v>1679.55</v>
      </c>
      <c r="L180" s="55">
        <v>293</v>
      </c>
      <c r="M180" s="1" t="s">
        <v>118</v>
      </c>
      <c r="N180" s="1" t="s">
        <v>118</v>
      </c>
      <c r="O180" s="1" t="s">
        <v>118</v>
      </c>
      <c r="P180" s="1" t="s">
        <v>74</v>
      </c>
      <c r="Q180" s="55" t="s">
        <v>1244</v>
      </c>
      <c r="R180" s="55" t="s">
        <v>97</v>
      </c>
      <c r="S180" s="1" t="s">
        <v>1241</v>
      </c>
      <c r="T180" s="5"/>
      <c r="U180" s="1"/>
    </row>
    <row r="181" spans="1:21" ht="26.4" x14ac:dyDescent="0.3">
      <c r="A181" s="23">
        <v>175</v>
      </c>
      <c r="B181" s="207" t="s">
        <v>1243</v>
      </c>
      <c r="C181" s="60">
        <v>3</v>
      </c>
      <c r="D181" s="205">
        <v>11</v>
      </c>
      <c r="E181" s="60" t="s">
        <v>118</v>
      </c>
      <c r="F181" s="60" t="s">
        <v>118</v>
      </c>
      <c r="G181" s="60">
        <v>0</v>
      </c>
      <c r="H181" s="205">
        <v>1957</v>
      </c>
      <c r="I181" s="205">
        <v>1396</v>
      </c>
      <c r="J181" s="205">
        <v>720</v>
      </c>
      <c r="K181" s="206">
        <v>1342.1</v>
      </c>
      <c r="L181" s="205">
        <v>572</v>
      </c>
      <c r="M181" s="60" t="s">
        <v>118</v>
      </c>
      <c r="N181" s="60" t="s">
        <v>118</v>
      </c>
      <c r="O181" s="60" t="s">
        <v>118</v>
      </c>
      <c r="P181" s="60" t="s">
        <v>74</v>
      </c>
      <c r="Q181" s="205" t="s">
        <v>1242</v>
      </c>
      <c r="R181" s="205" t="s">
        <v>97</v>
      </c>
      <c r="S181" s="60" t="s">
        <v>1241</v>
      </c>
      <c r="T181" s="5" t="s">
        <v>135</v>
      </c>
      <c r="U181" s="1" t="s">
        <v>136</v>
      </c>
    </row>
    <row r="182" spans="1:21" x14ac:dyDescent="0.3">
      <c r="A182" s="2">
        <v>176</v>
      </c>
      <c r="B182" s="133" t="s">
        <v>1240</v>
      </c>
      <c r="C182" s="57">
        <v>5</v>
      </c>
      <c r="D182" s="57">
        <v>70</v>
      </c>
      <c r="E182" s="57" t="s">
        <v>118</v>
      </c>
      <c r="F182" s="57">
        <v>4</v>
      </c>
      <c r="G182" s="57" t="s">
        <v>118</v>
      </c>
      <c r="H182" s="57">
        <v>1971</v>
      </c>
      <c r="I182" s="57">
        <v>3317</v>
      </c>
      <c r="J182" s="57">
        <v>3104</v>
      </c>
      <c r="K182" s="57">
        <v>882.3</v>
      </c>
      <c r="L182" s="57">
        <v>936</v>
      </c>
      <c r="M182" s="57">
        <v>679</v>
      </c>
      <c r="N182" s="57">
        <v>360</v>
      </c>
      <c r="O182" s="57">
        <v>260</v>
      </c>
      <c r="P182" s="57" t="s">
        <v>74</v>
      </c>
      <c r="Q182" s="57" t="s">
        <v>100</v>
      </c>
      <c r="R182" s="57" t="s">
        <v>53</v>
      </c>
      <c r="S182" s="57" t="s">
        <v>100</v>
      </c>
      <c r="T182" s="57" t="s">
        <v>118</v>
      </c>
      <c r="U182" s="1"/>
    </row>
    <row r="183" spans="1:21" x14ac:dyDescent="0.3">
      <c r="A183" s="23">
        <v>177</v>
      </c>
      <c r="B183" s="204" t="s">
        <v>1239</v>
      </c>
      <c r="C183" s="1">
        <v>1</v>
      </c>
      <c r="D183" s="55">
        <v>4</v>
      </c>
      <c r="E183" s="1" t="s">
        <v>118</v>
      </c>
      <c r="F183" s="1" t="s">
        <v>118</v>
      </c>
      <c r="G183" s="1">
        <v>0</v>
      </c>
      <c r="H183" s="55">
        <v>1954</v>
      </c>
      <c r="I183" s="55">
        <v>113</v>
      </c>
      <c r="J183" s="55">
        <v>112.7</v>
      </c>
      <c r="K183" s="125"/>
      <c r="L183" s="55">
        <v>190</v>
      </c>
      <c r="M183" s="1" t="s">
        <v>118</v>
      </c>
      <c r="N183" s="1" t="s">
        <v>118</v>
      </c>
      <c r="O183" s="1" t="s">
        <v>118</v>
      </c>
      <c r="P183" s="1" t="s">
        <v>74</v>
      </c>
      <c r="Q183" s="124" t="s">
        <v>1238</v>
      </c>
      <c r="R183" s="55" t="s">
        <v>97</v>
      </c>
      <c r="S183" s="1" t="s">
        <v>1226</v>
      </c>
      <c r="T183" s="5"/>
      <c r="U183" s="1"/>
    </row>
    <row r="184" spans="1:21" x14ac:dyDescent="0.3">
      <c r="A184" s="23">
        <v>178</v>
      </c>
      <c r="B184" s="54" t="s">
        <v>1237</v>
      </c>
      <c r="C184" s="1">
        <v>2</v>
      </c>
      <c r="D184" s="55">
        <v>8</v>
      </c>
      <c r="E184" s="1" t="s">
        <v>118</v>
      </c>
      <c r="F184" s="55">
        <v>1</v>
      </c>
      <c r="G184" s="1">
        <v>0</v>
      </c>
      <c r="H184" s="55">
        <v>1965</v>
      </c>
      <c r="I184" s="55">
        <v>500</v>
      </c>
      <c r="J184" s="55">
        <v>368.8</v>
      </c>
      <c r="K184" s="56"/>
      <c r="L184" s="55">
        <v>330</v>
      </c>
      <c r="M184" s="1" t="s">
        <v>118</v>
      </c>
      <c r="N184" s="1" t="s">
        <v>118</v>
      </c>
      <c r="O184" s="1" t="s">
        <v>118</v>
      </c>
      <c r="P184" s="1" t="s">
        <v>74</v>
      </c>
      <c r="Q184" s="124" t="s">
        <v>100</v>
      </c>
      <c r="R184" s="55" t="s">
        <v>97</v>
      </c>
      <c r="S184" s="1" t="s">
        <v>100</v>
      </c>
      <c r="T184" s="5"/>
      <c r="U184" s="1"/>
    </row>
    <row r="185" spans="1:21" x14ac:dyDescent="0.3">
      <c r="A185" s="2">
        <v>179</v>
      </c>
      <c r="B185" s="54" t="s">
        <v>1236</v>
      </c>
      <c r="C185" s="1">
        <v>2</v>
      </c>
      <c r="D185" s="55">
        <v>16</v>
      </c>
      <c r="E185" s="1" t="s">
        <v>118</v>
      </c>
      <c r="F185" s="55">
        <v>2</v>
      </c>
      <c r="G185" s="1">
        <v>0</v>
      </c>
      <c r="H185" s="55">
        <v>1965</v>
      </c>
      <c r="I185" s="55">
        <v>1012</v>
      </c>
      <c r="J185" s="55">
        <v>743.3</v>
      </c>
      <c r="K185" s="56"/>
      <c r="L185" s="55">
        <v>656</v>
      </c>
      <c r="M185" s="1" t="s">
        <v>118</v>
      </c>
      <c r="N185" s="1" t="s">
        <v>118</v>
      </c>
      <c r="O185" s="1" t="s">
        <v>118</v>
      </c>
      <c r="P185" s="1" t="s">
        <v>74</v>
      </c>
      <c r="Q185" s="55" t="s">
        <v>100</v>
      </c>
      <c r="R185" s="55" t="s">
        <v>97</v>
      </c>
      <c r="S185" s="1" t="s">
        <v>100</v>
      </c>
      <c r="T185" s="5"/>
      <c r="U185" s="1"/>
    </row>
    <row r="186" spans="1:21" x14ac:dyDescent="0.3">
      <c r="A186" s="23">
        <v>180</v>
      </c>
      <c r="B186" s="126" t="s">
        <v>1235</v>
      </c>
      <c r="C186" s="1">
        <v>5</v>
      </c>
      <c r="D186" s="55">
        <v>93</v>
      </c>
      <c r="E186" s="1">
        <v>1</v>
      </c>
      <c r="F186" s="55">
        <v>6</v>
      </c>
      <c r="G186" s="1">
        <v>0</v>
      </c>
      <c r="H186" s="55">
        <v>1985</v>
      </c>
      <c r="I186" s="55">
        <v>5546</v>
      </c>
      <c r="J186" s="55">
        <f>5249.03+88.8</f>
        <v>5337.83</v>
      </c>
      <c r="K186" s="56">
        <v>3744</v>
      </c>
      <c r="L186" s="55">
        <v>1300</v>
      </c>
      <c r="M186" s="1" t="s">
        <v>118</v>
      </c>
      <c r="N186" s="1">
        <v>1135</v>
      </c>
      <c r="O186" s="1">
        <v>450</v>
      </c>
      <c r="P186" s="1" t="s">
        <v>74</v>
      </c>
      <c r="Q186" s="55" t="s">
        <v>100</v>
      </c>
      <c r="R186" s="55" t="s">
        <v>418</v>
      </c>
      <c r="S186" s="1" t="s">
        <v>100</v>
      </c>
      <c r="T186" s="5"/>
      <c r="U186" s="1"/>
    </row>
    <row r="187" spans="1:21" x14ac:dyDescent="0.3">
      <c r="A187" s="23">
        <v>181</v>
      </c>
      <c r="B187" s="126" t="s">
        <v>1234</v>
      </c>
      <c r="C187" s="1">
        <v>1</v>
      </c>
      <c r="D187" s="55">
        <v>3</v>
      </c>
      <c r="E187" s="1" t="s">
        <v>118</v>
      </c>
      <c r="F187" s="1" t="s">
        <v>118</v>
      </c>
      <c r="G187" s="1">
        <v>0</v>
      </c>
      <c r="H187" s="55">
        <v>1917</v>
      </c>
      <c r="I187" s="55">
        <v>131</v>
      </c>
      <c r="J187" s="55">
        <v>131.4</v>
      </c>
      <c r="K187" s="125"/>
      <c r="L187" s="55">
        <v>162</v>
      </c>
      <c r="M187" s="1" t="s">
        <v>118</v>
      </c>
      <c r="N187" s="1" t="s">
        <v>118</v>
      </c>
      <c r="O187" s="1" t="s">
        <v>118</v>
      </c>
      <c r="P187" s="1" t="s">
        <v>74</v>
      </c>
      <c r="Q187" s="55" t="s">
        <v>100</v>
      </c>
      <c r="R187" s="55" t="s">
        <v>97</v>
      </c>
      <c r="S187" s="1" t="s">
        <v>1226</v>
      </c>
      <c r="T187" s="5"/>
      <c r="U187" s="1"/>
    </row>
    <row r="188" spans="1:21" x14ac:dyDescent="0.3">
      <c r="A188" s="2">
        <v>182</v>
      </c>
      <c r="B188" s="126" t="s">
        <v>1233</v>
      </c>
      <c r="C188" s="75">
        <v>1</v>
      </c>
      <c r="D188" s="55">
        <v>4</v>
      </c>
      <c r="E188" s="1" t="s">
        <v>118</v>
      </c>
      <c r="F188" s="1" t="s">
        <v>118</v>
      </c>
      <c r="G188" s="1">
        <v>0</v>
      </c>
      <c r="H188" s="55">
        <v>1945</v>
      </c>
      <c r="I188" s="55">
        <v>179</v>
      </c>
      <c r="J188" s="55">
        <v>135.6</v>
      </c>
      <c r="K188" s="203"/>
      <c r="L188" s="55">
        <v>109</v>
      </c>
      <c r="M188" s="1" t="s">
        <v>118</v>
      </c>
      <c r="N188" s="1" t="s">
        <v>118</v>
      </c>
      <c r="O188" s="1" t="s">
        <v>118</v>
      </c>
      <c r="P188" s="1" t="s">
        <v>74</v>
      </c>
      <c r="Q188" s="55" t="s">
        <v>100</v>
      </c>
      <c r="R188" s="55" t="s">
        <v>97</v>
      </c>
      <c r="S188" s="1" t="s">
        <v>1226</v>
      </c>
      <c r="T188" s="5"/>
      <c r="U188" s="1"/>
    </row>
    <row r="189" spans="1:21" x14ac:dyDescent="0.3">
      <c r="A189" s="23">
        <v>183</v>
      </c>
      <c r="B189" s="126" t="s">
        <v>1232</v>
      </c>
      <c r="C189" s="1">
        <v>2</v>
      </c>
      <c r="D189" s="55">
        <v>8</v>
      </c>
      <c r="E189" s="1" t="s">
        <v>118</v>
      </c>
      <c r="F189" s="55" t="s">
        <v>118</v>
      </c>
      <c r="G189" s="1">
        <v>0</v>
      </c>
      <c r="H189" s="55">
        <v>1917</v>
      </c>
      <c r="I189" s="55">
        <v>306</v>
      </c>
      <c r="J189" s="55">
        <v>293.39999999999998</v>
      </c>
      <c r="K189" s="56"/>
      <c r="L189" s="55">
        <v>286</v>
      </c>
      <c r="M189" s="1" t="s">
        <v>118</v>
      </c>
      <c r="N189" s="1" t="s">
        <v>118</v>
      </c>
      <c r="O189" s="1" t="s">
        <v>118</v>
      </c>
      <c r="P189" s="1" t="s">
        <v>74</v>
      </c>
      <c r="Q189" s="55" t="s">
        <v>100</v>
      </c>
      <c r="R189" s="55" t="s">
        <v>97</v>
      </c>
      <c r="S189" s="1" t="s">
        <v>1226</v>
      </c>
      <c r="T189" s="5"/>
      <c r="U189" s="1"/>
    </row>
    <row r="190" spans="1:21" x14ac:dyDescent="0.3">
      <c r="A190" s="23">
        <v>184</v>
      </c>
      <c r="B190" s="126" t="s">
        <v>1231</v>
      </c>
      <c r="C190" s="75">
        <v>1</v>
      </c>
      <c r="D190" s="55">
        <v>4</v>
      </c>
      <c r="E190" s="1" t="s">
        <v>118</v>
      </c>
      <c r="F190" s="1" t="s">
        <v>118</v>
      </c>
      <c r="G190" s="1">
        <v>0</v>
      </c>
      <c r="H190" s="55">
        <v>1960</v>
      </c>
      <c r="I190" s="55">
        <v>128</v>
      </c>
      <c r="J190" s="55">
        <v>128.19999999999999</v>
      </c>
      <c r="K190" s="203"/>
      <c r="L190" s="55">
        <v>206</v>
      </c>
      <c r="M190" s="1" t="s">
        <v>118</v>
      </c>
      <c r="N190" s="1" t="s">
        <v>118</v>
      </c>
      <c r="O190" s="1" t="s">
        <v>118</v>
      </c>
      <c r="P190" s="1" t="s">
        <v>74</v>
      </c>
      <c r="Q190" s="55" t="s">
        <v>100</v>
      </c>
      <c r="R190" s="55" t="s">
        <v>97</v>
      </c>
      <c r="S190" s="1" t="s">
        <v>1226</v>
      </c>
      <c r="T190" s="5"/>
      <c r="U190" s="1"/>
    </row>
    <row r="191" spans="1:21" x14ac:dyDescent="0.3">
      <c r="A191" s="2">
        <v>185</v>
      </c>
      <c r="B191" s="54" t="s">
        <v>1230</v>
      </c>
      <c r="C191" s="1">
        <v>2</v>
      </c>
      <c r="D191" s="55">
        <v>8</v>
      </c>
      <c r="E191" s="1" t="s">
        <v>118</v>
      </c>
      <c r="F191" s="55">
        <v>1</v>
      </c>
      <c r="G191" s="1">
        <v>0</v>
      </c>
      <c r="H191" s="55">
        <v>1961</v>
      </c>
      <c r="I191" s="55">
        <v>345</v>
      </c>
      <c r="J191" s="55">
        <v>345.2</v>
      </c>
      <c r="K191" s="56"/>
      <c r="L191" s="55">
        <v>502</v>
      </c>
      <c r="M191" s="1" t="s">
        <v>118</v>
      </c>
      <c r="N191" s="1" t="s">
        <v>118</v>
      </c>
      <c r="O191" s="1" t="s">
        <v>118</v>
      </c>
      <c r="P191" s="1" t="s">
        <v>74</v>
      </c>
      <c r="Q191" s="55" t="s">
        <v>100</v>
      </c>
      <c r="R191" s="55" t="s">
        <v>97</v>
      </c>
      <c r="S191" s="1" t="s">
        <v>100</v>
      </c>
      <c r="T191" s="47"/>
      <c r="U191" s="2"/>
    </row>
    <row r="192" spans="1:21" x14ac:dyDescent="0.3">
      <c r="A192" s="23">
        <v>186</v>
      </c>
      <c r="B192" s="126" t="s">
        <v>1229</v>
      </c>
      <c r="C192" s="1">
        <v>2</v>
      </c>
      <c r="D192" s="55">
        <v>18</v>
      </c>
      <c r="E192" s="1" t="s">
        <v>118</v>
      </c>
      <c r="F192" s="55">
        <v>2</v>
      </c>
      <c r="G192" s="1">
        <v>0</v>
      </c>
      <c r="H192" s="55">
        <v>1962</v>
      </c>
      <c r="I192" s="55">
        <v>1243</v>
      </c>
      <c r="J192" s="55">
        <v>1238.9000000000001</v>
      </c>
      <c r="K192" s="56"/>
      <c r="L192" s="55">
        <v>520</v>
      </c>
      <c r="M192" s="1" t="s">
        <v>118</v>
      </c>
      <c r="N192" s="1" t="s">
        <v>118</v>
      </c>
      <c r="O192" s="1" t="s">
        <v>118</v>
      </c>
      <c r="P192" s="1" t="s">
        <v>74</v>
      </c>
      <c r="Q192" s="55" t="s">
        <v>100</v>
      </c>
      <c r="R192" s="55" t="s">
        <v>97</v>
      </c>
      <c r="S192" s="1" t="s">
        <v>100</v>
      </c>
      <c r="T192" s="47"/>
      <c r="U192" s="2"/>
    </row>
    <row r="193" spans="1:21" x14ac:dyDescent="0.3">
      <c r="A193" s="23">
        <v>187</v>
      </c>
      <c r="B193" s="126" t="s">
        <v>1228</v>
      </c>
      <c r="C193" s="75">
        <v>1</v>
      </c>
      <c r="D193" s="55">
        <v>7</v>
      </c>
      <c r="E193" s="1" t="s">
        <v>118</v>
      </c>
      <c r="F193" s="1" t="s">
        <v>118</v>
      </c>
      <c r="G193" s="1">
        <v>0</v>
      </c>
      <c r="H193" s="55">
        <v>1917</v>
      </c>
      <c r="I193" s="55">
        <v>335</v>
      </c>
      <c r="J193" s="55">
        <v>335.3</v>
      </c>
      <c r="K193" s="203"/>
      <c r="L193" s="55">
        <v>340</v>
      </c>
      <c r="M193" s="1" t="s">
        <v>118</v>
      </c>
      <c r="N193" s="1" t="s">
        <v>118</v>
      </c>
      <c r="O193" s="1" t="s">
        <v>118</v>
      </c>
      <c r="P193" s="1" t="s">
        <v>74</v>
      </c>
      <c r="Q193" s="55" t="s">
        <v>1227</v>
      </c>
      <c r="R193" s="55" t="s">
        <v>97</v>
      </c>
      <c r="S193" s="1" t="s">
        <v>1226</v>
      </c>
      <c r="T193" s="47"/>
      <c r="U193" s="2"/>
    </row>
    <row r="194" spans="1:21" x14ac:dyDescent="0.3">
      <c r="A194" s="8"/>
      <c r="B194" s="8"/>
      <c r="C194" s="8"/>
      <c r="D194" s="8"/>
      <c r="E194" s="8"/>
      <c r="F194" s="8"/>
      <c r="G194" s="8"/>
      <c r="H194" s="8"/>
      <c r="I194" s="202">
        <f>SUM(I7:I193)</f>
        <v>509245.34</v>
      </c>
      <c r="J194" s="202">
        <f>SUM(J7:J193)</f>
        <v>408744.57000000024</v>
      </c>
      <c r="K194" s="8"/>
      <c r="L194" s="8"/>
      <c r="M194" s="8"/>
      <c r="N194" s="8"/>
      <c r="O194" s="8"/>
      <c r="P194" s="8"/>
      <c r="Q194" s="8"/>
      <c r="R194" s="8"/>
      <c r="S194" s="8"/>
      <c r="T194" s="201"/>
      <c r="U194" s="1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11811023622047244" right="0" top="0.31496062992125984" bottom="0.43307086614173229" header="0.31496062992125984" footer="0.31496062992125984"/>
  <pageSetup paperSize="9" scale="57" orientation="landscape" verticalDpi="0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pane ySplit="5" topLeftCell="A62" activePane="bottomLeft" state="frozen"/>
      <selection pane="bottomLeft" activeCell="L77" sqref="L77"/>
    </sheetView>
  </sheetViews>
  <sheetFormatPr defaultColWidth="9.109375" defaultRowHeight="14.4" x14ac:dyDescent="0.3"/>
  <cols>
    <col min="1" max="1" width="6.88671875" style="19" customWidth="1"/>
    <col min="2" max="2" width="42.33203125" style="177" bestFit="1" customWidth="1"/>
    <col min="3" max="3" width="11.44140625" style="19" customWidth="1"/>
    <col min="4" max="8" width="9.109375" style="19"/>
    <col min="9" max="9" width="7.88671875" style="19" bestFit="1" customWidth="1"/>
    <col min="10" max="20" width="9.109375" style="19"/>
    <col min="21" max="21" width="27.44140625" style="19" customWidth="1"/>
    <col min="22" max="16384" width="9.109375" style="19"/>
  </cols>
  <sheetData>
    <row r="1" spans="1:21" x14ac:dyDescent="0.3">
      <c r="G1" s="19" t="s">
        <v>68</v>
      </c>
    </row>
    <row r="2" spans="1:21" s="96" customFormat="1" ht="15" thickBot="1" x14ac:dyDescent="0.35">
      <c r="B2" s="255"/>
      <c r="C2" s="96" t="s">
        <v>1532</v>
      </c>
    </row>
    <row r="3" spans="1:21" ht="15" customHeight="1" x14ac:dyDescent="0.3">
      <c r="A3" s="282" t="s">
        <v>23</v>
      </c>
      <c r="B3" s="303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1" x14ac:dyDescent="0.3">
      <c r="A4" s="283"/>
      <c r="B4" s="304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1" ht="93" thickBot="1" x14ac:dyDescent="0.35">
      <c r="A5" s="283"/>
      <c r="B5" s="305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0" t="s">
        <v>1</v>
      </c>
      <c r="U5" s="10" t="s">
        <v>0</v>
      </c>
    </row>
    <row r="6" spans="1:21" x14ac:dyDescent="0.3">
      <c r="A6" s="254">
        <v>1</v>
      </c>
      <c r="B6" s="253">
        <v>2</v>
      </c>
      <c r="C6" s="251">
        <v>3</v>
      </c>
      <c r="D6" s="251">
        <v>4</v>
      </c>
      <c r="E6" s="251">
        <v>5</v>
      </c>
      <c r="F6" s="251">
        <v>6</v>
      </c>
      <c r="G6" s="251">
        <v>7</v>
      </c>
      <c r="H6" s="251">
        <v>8</v>
      </c>
      <c r="I6" s="251">
        <v>9</v>
      </c>
      <c r="J6" s="251">
        <v>10</v>
      </c>
      <c r="K6" s="252"/>
      <c r="L6" s="251">
        <v>11</v>
      </c>
      <c r="M6" s="251">
        <v>12</v>
      </c>
      <c r="N6" s="251">
        <v>13</v>
      </c>
      <c r="O6" s="251">
        <v>14</v>
      </c>
      <c r="P6" s="64">
        <v>15</v>
      </c>
      <c r="Q6" s="64">
        <v>16</v>
      </c>
      <c r="R6" s="251">
        <v>17</v>
      </c>
      <c r="S6" s="251">
        <v>18</v>
      </c>
      <c r="T6" s="22">
        <v>19</v>
      </c>
      <c r="U6" s="64">
        <v>20</v>
      </c>
    </row>
    <row r="7" spans="1:21" x14ac:dyDescent="0.3">
      <c r="A7" s="2">
        <v>1</v>
      </c>
      <c r="B7" s="243" t="s">
        <v>1525</v>
      </c>
      <c r="C7" s="241">
        <v>10</v>
      </c>
      <c r="D7" s="241">
        <v>236</v>
      </c>
      <c r="E7" s="236">
        <v>3</v>
      </c>
      <c r="F7" s="241">
        <v>6</v>
      </c>
      <c r="G7" s="241">
        <v>6</v>
      </c>
      <c r="H7" s="237">
        <v>1990</v>
      </c>
      <c r="I7" s="240">
        <v>17676</v>
      </c>
      <c r="J7" s="240">
        <v>13254.59</v>
      </c>
      <c r="K7" s="239">
        <v>8741</v>
      </c>
      <c r="L7" s="238">
        <v>1900</v>
      </c>
      <c r="M7" s="236">
        <v>1900</v>
      </c>
      <c r="N7" s="238">
        <v>1900</v>
      </c>
      <c r="O7" s="236">
        <v>972</v>
      </c>
      <c r="P7" s="236" t="s">
        <v>1446</v>
      </c>
      <c r="Q7" s="237" t="s">
        <v>74</v>
      </c>
      <c r="R7" s="236" t="s">
        <v>196</v>
      </c>
      <c r="S7" s="236" t="s">
        <v>74</v>
      </c>
      <c r="T7" s="236">
        <v>2016</v>
      </c>
      <c r="U7" s="236" t="s">
        <v>1522</v>
      </c>
    </row>
    <row r="8" spans="1:21" x14ac:dyDescent="0.3">
      <c r="A8" s="2">
        <v>2</v>
      </c>
      <c r="B8" s="243" t="s">
        <v>1524</v>
      </c>
      <c r="C8" s="241">
        <v>10</v>
      </c>
      <c r="D8" s="241">
        <v>72</v>
      </c>
      <c r="E8" s="236">
        <v>2</v>
      </c>
      <c r="F8" s="241">
        <v>2</v>
      </c>
      <c r="G8" s="241">
        <v>2</v>
      </c>
      <c r="H8" s="237">
        <v>1993</v>
      </c>
      <c r="I8" s="240">
        <v>5892</v>
      </c>
      <c r="J8" s="240">
        <v>5139.8100000000004</v>
      </c>
      <c r="K8" s="239">
        <v>2359</v>
      </c>
      <c r="L8" s="238">
        <v>732.5</v>
      </c>
      <c r="M8" s="236">
        <v>732.5</v>
      </c>
      <c r="N8" s="238">
        <v>732.5</v>
      </c>
      <c r="O8" s="236">
        <v>430</v>
      </c>
      <c r="P8" s="236" t="s">
        <v>1446</v>
      </c>
      <c r="Q8" s="237" t="s">
        <v>27</v>
      </c>
      <c r="R8" s="236" t="s">
        <v>196</v>
      </c>
      <c r="S8" s="236" t="s">
        <v>100</v>
      </c>
      <c r="T8" s="236"/>
      <c r="U8" s="236"/>
    </row>
    <row r="9" spans="1:21" x14ac:dyDescent="0.3">
      <c r="A9" s="2">
        <v>3</v>
      </c>
      <c r="B9" s="243" t="s">
        <v>1523</v>
      </c>
      <c r="C9" s="241">
        <v>10</v>
      </c>
      <c r="D9" s="241">
        <v>157</v>
      </c>
      <c r="E9" s="236">
        <v>0</v>
      </c>
      <c r="F9" s="241">
        <v>4</v>
      </c>
      <c r="G9" s="241">
        <v>4</v>
      </c>
      <c r="H9" s="237">
        <v>1990</v>
      </c>
      <c r="I9" s="240">
        <v>11784</v>
      </c>
      <c r="J9" s="240">
        <v>9019.1</v>
      </c>
      <c r="K9" s="239">
        <v>9534</v>
      </c>
      <c r="L9" s="238">
        <v>1786</v>
      </c>
      <c r="M9" s="236">
        <v>1786</v>
      </c>
      <c r="N9" s="238">
        <v>1786</v>
      </c>
      <c r="O9" s="236">
        <v>648</v>
      </c>
      <c r="P9" s="236" t="s">
        <v>1446</v>
      </c>
      <c r="Q9" s="237" t="s">
        <v>74</v>
      </c>
      <c r="R9" s="236" t="s">
        <v>196</v>
      </c>
      <c r="S9" s="236" t="s">
        <v>74</v>
      </c>
      <c r="T9" s="236">
        <v>2016</v>
      </c>
      <c r="U9" s="236" t="s">
        <v>1522</v>
      </c>
    </row>
    <row r="10" spans="1:21" x14ac:dyDescent="0.3">
      <c r="A10" s="2">
        <v>4</v>
      </c>
      <c r="B10" s="249" t="s">
        <v>1521</v>
      </c>
      <c r="C10" s="5">
        <v>10</v>
      </c>
      <c r="D10" s="5">
        <v>79</v>
      </c>
      <c r="E10" s="7" t="s">
        <v>118</v>
      </c>
      <c r="F10" s="5">
        <v>2</v>
      </c>
      <c r="G10" s="5">
        <v>2</v>
      </c>
      <c r="H10" s="5">
        <v>1990</v>
      </c>
      <c r="I10" s="5">
        <v>5886</v>
      </c>
      <c r="J10" s="5">
        <v>4590.95</v>
      </c>
      <c r="K10" s="5">
        <v>1052</v>
      </c>
      <c r="L10" s="5">
        <v>893</v>
      </c>
      <c r="M10" s="5" t="s">
        <v>118</v>
      </c>
      <c r="N10" s="5">
        <v>695</v>
      </c>
      <c r="O10" s="5" t="s">
        <v>118</v>
      </c>
      <c r="P10" s="5"/>
      <c r="Q10" s="5" t="s">
        <v>59</v>
      </c>
      <c r="R10" s="5" t="s">
        <v>196</v>
      </c>
      <c r="S10" s="5"/>
      <c r="T10" s="5"/>
      <c r="U10" s="5"/>
    </row>
    <row r="11" spans="1:21" ht="26.4" x14ac:dyDescent="0.3">
      <c r="A11" s="2">
        <v>5</v>
      </c>
      <c r="B11" s="243" t="s">
        <v>1520</v>
      </c>
      <c r="C11" s="241">
        <v>10</v>
      </c>
      <c r="D11" s="241">
        <v>119</v>
      </c>
      <c r="E11" s="236">
        <v>0</v>
      </c>
      <c r="F11" s="241">
        <v>3</v>
      </c>
      <c r="G11" s="241">
        <v>3</v>
      </c>
      <c r="H11" s="237">
        <v>1991</v>
      </c>
      <c r="I11" s="240">
        <v>8838</v>
      </c>
      <c r="J11" s="240">
        <v>6714.94</v>
      </c>
      <c r="K11" s="239">
        <v>3850</v>
      </c>
      <c r="L11" s="238">
        <v>951</v>
      </c>
      <c r="M11" s="236">
        <v>951</v>
      </c>
      <c r="N11" s="238">
        <v>951</v>
      </c>
      <c r="O11" s="236">
        <v>486</v>
      </c>
      <c r="P11" s="236" t="s">
        <v>1446</v>
      </c>
      <c r="Q11" s="237" t="s">
        <v>74</v>
      </c>
      <c r="R11" s="236" t="s">
        <v>196</v>
      </c>
      <c r="S11" s="236" t="s">
        <v>74</v>
      </c>
      <c r="T11" s="236" t="s">
        <v>135</v>
      </c>
      <c r="U11" s="236" t="s">
        <v>1519</v>
      </c>
    </row>
    <row r="12" spans="1:21" ht="26.4" x14ac:dyDescent="0.3">
      <c r="A12" s="2">
        <v>6</v>
      </c>
      <c r="B12" s="243" t="s">
        <v>1518</v>
      </c>
      <c r="C12" s="241">
        <v>10</v>
      </c>
      <c r="D12" s="241">
        <v>118</v>
      </c>
      <c r="E12" s="236">
        <v>1</v>
      </c>
      <c r="F12" s="241">
        <v>3</v>
      </c>
      <c r="G12" s="241">
        <v>3</v>
      </c>
      <c r="H12" s="237">
        <v>1991</v>
      </c>
      <c r="I12" s="240">
        <v>8838</v>
      </c>
      <c r="J12" s="240">
        <v>6605.18</v>
      </c>
      <c r="K12" s="239">
        <v>4731</v>
      </c>
      <c r="L12" s="238">
        <v>951</v>
      </c>
      <c r="M12" s="236">
        <v>951</v>
      </c>
      <c r="N12" s="238">
        <v>951</v>
      </c>
      <c r="O12" s="236">
        <v>486</v>
      </c>
      <c r="P12" s="236" t="s">
        <v>1446</v>
      </c>
      <c r="Q12" s="237" t="s">
        <v>74</v>
      </c>
      <c r="R12" s="236" t="s">
        <v>196</v>
      </c>
      <c r="S12" s="236" t="s">
        <v>74</v>
      </c>
      <c r="T12" s="236" t="s">
        <v>135</v>
      </c>
      <c r="U12" s="236" t="s">
        <v>1517</v>
      </c>
    </row>
    <row r="13" spans="1:21" ht="26.4" x14ac:dyDescent="0.3">
      <c r="A13" s="2">
        <v>7</v>
      </c>
      <c r="B13" s="243" t="s">
        <v>1516</v>
      </c>
      <c r="C13" s="241">
        <v>10</v>
      </c>
      <c r="D13" s="241">
        <v>158</v>
      </c>
      <c r="E13" s="236">
        <v>1</v>
      </c>
      <c r="F13" s="241">
        <v>4</v>
      </c>
      <c r="G13" s="241">
        <v>4</v>
      </c>
      <c r="H13" s="237">
        <v>1991</v>
      </c>
      <c r="I13" s="240">
        <v>11784</v>
      </c>
      <c r="J13" s="240">
        <v>8702.56</v>
      </c>
      <c r="K13" s="239">
        <v>5636</v>
      </c>
      <c r="L13" s="238">
        <v>1266</v>
      </c>
      <c r="M13" s="236">
        <v>1266</v>
      </c>
      <c r="N13" s="238">
        <v>1266</v>
      </c>
      <c r="O13" s="236">
        <v>648</v>
      </c>
      <c r="P13" s="236" t="s">
        <v>1446</v>
      </c>
      <c r="Q13" s="237" t="s">
        <v>74</v>
      </c>
      <c r="R13" s="236" t="s">
        <v>196</v>
      </c>
      <c r="S13" s="236" t="s">
        <v>74</v>
      </c>
      <c r="T13" s="236" t="s">
        <v>135</v>
      </c>
      <c r="U13" s="236" t="s">
        <v>1515</v>
      </c>
    </row>
    <row r="14" spans="1:21" ht="26.4" x14ac:dyDescent="0.3">
      <c r="A14" s="2">
        <v>8</v>
      </c>
      <c r="B14" s="243" t="s">
        <v>1514</v>
      </c>
      <c r="C14" s="241">
        <v>10</v>
      </c>
      <c r="D14" s="241">
        <v>118</v>
      </c>
      <c r="E14" s="236">
        <v>0</v>
      </c>
      <c r="F14" s="241">
        <v>3</v>
      </c>
      <c r="G14" s="241">
        <v>3</v>
      </c>
      <c r="H14" s="237">
        <v>1991</v>
      </c>
      <c r="I14" s="240">
        <v>8838</v>
      </c>
      <c r="J14" s="240">
        <v>6482.82</v>
      </c>
      <c r="K14" s="239">
        <v>4798</v>
      </c>
      <c r="L14" s="238">
        <v>991</v>
      </c>
      <c r="M14" s="236">
        <v>991</v>
      </c>
      <c r="N14" s="238">
        <v>991</v>
      </c>
      <c r="O14" s="236">
        <v>486</v>
      </c>
      <c r="P14" s="236" t="s">
        <v>1446</v>
      </c>
      <c r="Q14" s="237" t="s">
        <v>74</v>
      </c>
      <c r="R14" s="236" t="s">
        <v>196</v>
      </c>
      <c r="S14" s="236" t="s">
        <v>74</v>
      </c>
      <c r="T14" s="236" t="s">
        <v>135</v>
      </c>
      <c r="U14" s="236" t="s">
        <v>1513</v>
      </c>
    </row>
    <row r="15" spans="1:21" x14ac:dyDescent="0.3">
      <c r="A15" s="2">
        <v>9</v>
      </c>
      <c r="B15" s="243" t="s">
        <v>1512</v>
      </c>
      <c r="C15" s="241">
        <v>10</v>
      </c>
      <c r="D15" s="241">
        <v>60</v>
      </c>
      <c r="E15" s="236">
        <v>1</v>
      </c>
      <c r="F15" s="241">
        <v>1</v>
      </c>
      <c r="G15" s="241">
        <v>1</v>
      </c>
      <c r="H15" s="237">
        <v>1991</v>
      </c>
      <c r="I15" s="240">
        <v>25369</v>
      </c>
      <c r="J15" s="240">
        <v>2177.88</v>
      </c>
      <c r="K15" s="239">
        <v>1059</v>
      </c>
      <c r="L15" s="238">
        <v>697</v>
      </c>
      <c r="M15" s="236">
        <v>697</v>
      </c>
      <c r="N15" s="238">
        <v>697</v>
      </c>
      <c r="O15" s="236">
        <v>270</v>
      </c>
      <c r="P15" s="236" t="s">
        <v>1446</v>
      </c>
      <c r="Q15" s="237" t="s">
        <v>74</v>
      </c>
      <c r="R15" s="236" t="s">
        <v>196</v>
      </c>
      <c r="S15" s="236" t="s">
        <v>74</v>
      </c>
      <c r="T15" s="236">
        <v>0</v>
      </c>
      <c r="U15" s="236"/>
    </row>
    <row r="16" spans="1:21" x14ac:dyDescent="0.3">
      <c r="A16" s="2">
        <v>10</v>
      </c>
      <c r="B16" s="243" t="s">
        <v>1511</v>
      </c>
      <c r="C16" s="241">
        <v>10</v>
      </c>
      <c r="D16" s="241">
        <v>79</v>
      </c>
      <c r="E16" s="236">
        <v>1</v>
      </c>
      <c r="F16" s="241">
        <v>2</v>
      </c>
      <c r="G16" s="241">
        <v>2</v>
      </c>
      <c r="H16" s="237">
        <v>1992</v>
      </c>
      <c r="I16" s="240">
        <v>5892</v>
      </c>
      <c r="J16" s="240">
        <v>4467.54</v>
      </c>
      <c r="K16" s="239">
        <v>4695</v>
      </c>
      <c r="L16" s="238">
        <v>697</v>
      </c>
      <c r="M16" s="236">
        <v>697</v>
      </c>
      <c r="N16" s="238">
        <v>697</v>
      </c>
      <c r="O16" s="236">
        <v>324</v>
      </c>
      <c r="P16" s="236" t="s">
        <v>1446</v>
      </c>
      <c r="Q16" s="237" t="s">
        <v>74</v>
      </c>
      <c r="R16" s="236" t="s">
        <v>196</v>
      </c>
      <c r="S16" s="236" t="s">
        <v>74</v>
      </c>
      <c r="T16" s="236">
        <v>2016</v>
      </c>
      <c r="U16" s="236" t="s">
        <v>1505</v>
      </c>
    </row>
    <row r="17" spans="1:21" x14ac:dyDescent="0.3">
      <c r="A17" s="2">
        <v>11</v>
      </c>
      <c r="B17" s="243" t="s">
        <v>1510</v>
      </c>
      <c r="C17" s="241">
        <v>10</v>
      </c>
      <c r="D17" s="241">
        <v>36</v>
      </c>
      <c r="E17" s="236">
        <v>2</v>
      </c>
      <c r="F17" s="241">
        <v>2</v>
      </c>
      <c r="G17" s="241">
        <v>1</v>
      </c>
      <c r="H17" s="237">
        <v>1999</v>
      </c>
      <c r="I17" s="240">
        <v>2946</v>
      </c>
      <c r="J17" s="240">
        <v>2508.41</v>
      </c>
      <c r="K17" s="239">
        <v>2109</v>
      </c>
      <c r="L17" s="238">
        <v>697</v>
      </c>
      <c r="M17" s="236">
        <v>697</v>
      </c>
      <c r="N17" s="238">
        <v>697</v>
      </c>
      <c r="O17" s="236">
        <v>240</v>
      </c>
      <c r="P17" s="236" t="s">
        <v>1446</v>
      </c>
      <c r="Q17" s="237" t="s">
        <v>27</v>
      </c>
      <c r="R17" s="236" t="s">
        <v>196</v>
      </c>
      <c r="S17" s="236" t="s">
        <v>100</v>
      </c>
      <c r="T17" s="236">
        <v>0</v>
      </c>
      <c r="U17" s="236"/>
    </row>
    <row r="18" spans="1:21" x14ac:dyDescent="0.3">
      <c r="A18" s="2">
        <v>12</v>
      </c>
      <c r="B18" s="249" t="s">
        <v>1509</v>
      </c>
      <c r="C18" s="5">
        <v>10</v>
      </c>
      <c r="D18" s="5">
        <v>119</v>
      </c>
      <c r="E18" s="7" t="s">
        <v>118</v>
      </c>
      <c r="F18" s="5">
        <v>3</v>
      </c>
      <c r="G18" s="5">
        <v>3</v>
      </c>
      <c r="H18" s="5">
        <v>1992</v>
      </c>
      <c r="I18" s="5">
        <v>8861</v>
      </c>
      <c r="J18" s="5">
        <v>6581.37</v>
      </c>
      <c r="K18" s="5">
        <v>1927</v>
      </c>
      <c r="L18" s="5">
        <v>950</v>
      </c>
      <c r="M18" s="5" t="s">
        <v>118</v>
      </c>
      <c r="N18" s="5">
        <v>950</v>
      </c>
      <c r="O18" s="5" t="s">
        <v>118</v>
      </c>
      <c r="P18" s="5"/>
      <c r="Q18" s="5" t="s">
        <v>59</v>
      </c>
      <c r="R18" s="5" t="s">
        <v>196</v>
      </c>
      <c r="S18" s="5"/>
      <c r="T18" s="5"/>
      <c r="U18" s="5"/>
    </row>
    <row r="19" spans="1:21" x14ac:dyDescent="0.3">
      <c r="A19" s="2">
        <v>13</v>
      </c>
      <c r="B19" s="243" t="s">
        <v>1508</v>
      </c>
      <c r="C19" s="241">
        <v>10</v>
      </c>
      <c r="D19" s="241">
        <v>36</v>
      </c>
      <c r="E19" s="236">
        <v>1</v>
      </c>
      <c r="F19" s="241">
        <v>2</v>
      </c>
      <c r="G19" s="241">
        <v>1</v>
      </c>
      <c r="H19" s="237">
        <v>1999</v>
      </c>
      <c r="I19" s="240">
        <v>2946</v>
      </c>
      <c r="J19" s="240">
        <v>2517.08</v>
      </c>
      <c r="K19" s="239">
        <v>3330</v>
      </c>
      <c r="L19" s="238">
        <v>697</v>
      </c>
      <c r="M19" s="236">
        <v>697</v>
      </c>
      <c r="N19" s="238">
        <v>697</v>
      </c>
      <c r="O19" s="236">
        <v>235</v>
      </c>
      <c r="P19" s="236" t="s">
        <v>1446</v>
      </c>
      <c r="Q19" s="237" t="s">
        <v>27</v>
      </c>
      <c r="R19" s="236" t="s">
        <v>196</v>
      </c>
      <c r="S19" s="236" t="s">
        <v>100</v>
      </c>
      <c r="T19" s="236">
        <v>0</v>
      </c>
      <c r="U19" s="236"/>
    </row>
    <row r="20" spans="1:21" ht="26.4" x14ac:dyDescent="0.3">
      <c r="A20" s="2">
        <v>14</v>
      </c>
      <c r="B20" s="243" t="s">
        <v>1507</v>
      </c>
      <c r="C20" s="241">
        <v>10</v>
      </c>
      <c r="D20" s="241">
        <v>79</v>
      </c>
      <c r="E20" s="236">
        <v>0</v>
      </c>
      <c r="F20" s="241">
        <v>2</v>
      </c>
      <c r="G20" s="241">
        <v>2</v>
      </c>
      <c r="H20" s="237">
        <v>1992</v>
      </c>
      <c r="I20" s="240">
        <v>5892</v>
      </c>
      <c r="J20" s="240">
        <v>4492.16</v>
      </c>
      <c r="K20" s="239">
        <v>4293</v>
      </c>
      <c r="L20" s="238">
        <v>697</v>
      </c>
      <c r="M20" s="236">
        <v>697</v>
      </c>
      <c r="N20" s="238">
        <v>697</v>
      </c>
      <c r="O20" s="236">
        <v>324</v>
      </c>
      <c r="P20" s="236" t="s">
        <v>1446</v>
      </c>
      <c r="Q20" s="237" t="s">
        <v>74</v>
      </c>
      <c r="R20" s="236" t="s">
        <v>196</v>
      </c>
      <c r="S20" s="236" t="s">
        <v>74</v>
      </c>
      <c r="T20" s="236" t="s">
        <v>1506</v>
      </c>
      <c r="U20" s="236" t="s">
        <v>1505</v>
      </c>
    </row>
    <row r="21" spans="1:21" x14ac:dyDescent="0.3">
      <c r="A21" s="2">
        <v>15</v>
      </c>
      <c r="B21" s="243" t="s">
        <v>1504</v>
      </c>
      <c r="C21" s="241">
        <v>10</v>
      </c>
      <c r="D21" s="241">
        <v>60</v>
      </c>
      <c r="E21" s="236">
        <v>0</v>
      </c>
      <c r="F21" s="241">
        <v>2</v>
      </c>
      <c r="G21" s="241">
        <v>1</v>
      </c>
      <c r="H21" s="237">
        <v>1992</v>
      </c>
      <c r="I21" s="240">
        <v>26921</v>
      </c>
      <c r="J21" s="240">
        <v>2237.0500000000002</v>
      </c>
      <c r="K21" s="239">
        <v>1440</v>
      </c>
      <c r="L21" s="238">
        <v>697</v>
      </c>
      <c r="M21" s="236">
        <v>697</v>
      </c>
      <c r="N21" s="238">
        <v>697</v>
      </c>
      <c r="O21" s="236">
        <v>210</v>
      </c>
      <c r="P21" s="236" t="s">
        <v>1446</v>
      </c>
      <c r="Q21" s="237" t="s">
        <v>27</v>
      </c>
      <c r="R21" s="236" t="s">
        <v>196</v>
      </c>
      <c r="S21" s="236" t="s">
        <v>100</v>
      </c>
      <c r="T21" s="236">
        <v>2016</v>
      </c>
      <c r="U21" s="236" t="s">
        <v>1503</v>
      </c>
    </row>
    <row r="22" spans="1:21" x14ac:dyDescent="0.3">
      <c r="A22" s="2">
        <v>16</v>
      </c>
      <c r="B22" s="249" t="s">
        <v>1502</v>
      </c>
      <c r="C22" s="5">
        <v>10</v>
      </c>
      <c r="D22" s="5">
        <v>119</v>
      </c>
      <c r="E22" s="7" t="s">
        <v>118</v>
      </c>
      <c r="F22" s="5">
        <v>3</v>
      </c>
      <c r="G22" s="5">
        <v>3</v>
      </c>
      <c r="H22" s="5">
        <v>1992</v>
      </c>
      <c r="I22" s="5">
        <v>8838</v>
      </c>
      <c r="J22" s="5">
        <v>6546.81</v>
      </c>
      <c r="K22" s="5">
        <v>1106</v>
      </c>
      <c r="L22" s="5">
        <v>950</v>
      </c>
      <c r="M22" s="5" t="s">
        <v>118</v>
      </c>
      <c r="N22" s="5">
        <v>950</v>
      </c>
      <c r="O22" s="5" t="s">
        <v>118</v>
      </c>
      <c r="P22" s="5"/>
      <c r="Q22" s="5" t="s">
        <v>59</v>
      </c>
      <c r="R22" s="5" t="s">
        <v>196</v>
      </c>
      <c r="S22" s="5"/>
      <c r="T22" s="5"/>
      <c r="U22" s="5"/>
    </row>
    <row r="23" spans="1:21" x14ac:dyDescent="0.3">
      <c r="A23" s="2">
        <v>17</v>
      </c>
      <c r="B23" s="249" t="s">
        <v>1501</v>
      </c>
      <c r="C23" s="5">
        <v>10</v>
      </c>
      <c r="D23" s="5">
        <v>119</v>
      </c>
      <c r="E23" s="7" t="s">
        <v>118</v>
      </c>
      <c r="F23" s="5">
        <v>3</v>
      </c>
      <c r="G23" s="5">
        <v>3</v>
      </c>
      <c r="H23" s="5">
        <v>1992</v>
      </c>
      <c r="I23" s="5">
        <v>8838</v>
      </c>
      <c r="J23" s="5">
        <v>6559.91</v>
      </c>
      <c r="K23" s="5">
        <v>1112</v>
      </c>
      <c r="L23" s="5">
        <v>964</v>
      </c>
      <c r="M23" s="5" t="s">
        <v>118</v>
      </c>
      <c r="N23" s="5">
        <v>964</v>
      </c>
      <c r="O23" s="5" t="s">
        <v>118</v>
      </c>
      <c r="P23" s="5"/>
      <c r="Q23" s="5" t="s">
        <v>59</v>
      </c>
      <c r="R23" s="5" t="s">
        <v>196</v>
      </c>
      <c r="S23" s="5"/>
      <c r="T23" s="5"/>
      <c r="U23" s="5"/>
    </row>
    <row r="24" spans="1:21" x14ac:dyDescent="0.3">
      <c r="A24" s="2">
        <v>18</v>
      </c>
      <c r="B24" s="37" t="s">
        <v>1500</v>
      </c>
      <c r="C24" s="7">
        <v>10</v>
      </c>
      <c r="D24" s="7">
        <v>84</v>
      </c>
      <c r="E24" s="7" t="s">
        <v>118</v>
      </c>
      <c r="F24" s="7">
        <v>1</v>
      </c>
      <c r="G24" s="7">
        <v>3</v>
      </c>
      <c r="H24" s="7">
        <v>2008</v>
      </c>
      <c r="I24" s="7">
        <v>6176.34</v>
      </c>
      <c r="J24" s="7">
        <v>4158.0600000000004</v>
      </c>
      <c r="K24" s="5"/>
      <c r="L24" s="7">
        <v>820</v>
      </c>
      <c r="M24" s="7"/>
      <c r="N24" s="7">
        <v>686.8</v>
      </c>
      <c r="O24" s="7"/>
      <c r="P24" s="7"/>
      <c r="Q24" s="7" t="s">
        <v>115</v>
      </c>
      <c r="R24" s="7" t="s">
        <v>512</v>
      </c>
      <c r="S24" s="7"/>
      <c r="T24" s="5"/>
      <c r="U24" s="5"/>
    </row>
    <row r="25" spans="1:21" x14ac:dyDescent="0.3">
      <c r="A25" s="2">
        <v>19</v>
      </c>
      <c r="B25" s="243" t="s">
        <v>1499</v>
      </c>
      <c r="C25" s="241">
        <v>10</v>
      </c>
      <c r="D25" s="241">
        <v>119</v>
      </c>
      <c r="E25" s="236">
        <v>0</v>
      </c>
      <c r="F25" s="241">
        <v>3</v>
      </c>
      <c r="G25" s="241">
        <v>3</v>
      </c>
      <c r="H25" s="237">
        <v>1994</v>
      </c>
      <c r="I25" s="240">
        <v>8838</v>
      </c>
      <c r="J25" s="240">
        <v>6699.82</v>
      </c>
      <c r="K25" s="239">
        <v>5467</v>
      </c>
      <c r="L25" s="238">
        <v>991</v>
      </c>
      <c r="M25" s="236">
        <v>991</v>
      </c>
      <c r="N25" s="238">
        <v>991</v>
      </c>
      <c r="O25" s="236">
        <v>486</v>
      </c>
      <c r="P25" s="236" t="s">
        <v>1446</v>
      </c>
      <c r="Q25" s="237" t="s">
        <v>74</v>
      </c>
      <c r="R25" s="236" t="s">
        <v>196</v>
      </c>
      <c r="S25" s="236" t="s">
        <v>74</v>
      </c>
      <c r="T25" s="236">
        <v>0</v>
      </c>
      <c r="U25" s="236"/>
    </row>
    <row r="26" spans="1:21" x14ac:dyDescent="0.3">
      <c r="A26" s="2">
        <v>20</v>
      </c>
      <c r="B26" s="243" t="s">
        <v>1498</v>
      </c>
      <c r="C26" s="241">
        <v>10</v>
      </c>
      <c r="D26" s="241">
        <v>78</v>
      </c>
      <c r="E26" s="236">
        <v>0</v>
      </c>
      <c r="F26" s="241">
        <v>2</v>
      </c>
      <c r="G26" s="241">
        <v>2</v>
      </c>
      <c r="H26" s="237">
        <v>1994</v>
      </c>
      <c r="I26" s="240">
        <v>5892</v>
      </c>
      <c r="J26" s="240">
        <v>4463.63</v>
      </c>
      <c r="K26" s="239">
        <v>1958</v>
      </c>
      <c r="L26" s="238">
        <v>697</v>
      </c>
      <c r="M26" s="236">
        <v>697</v>
      </c>
      <c r="N26" s="238">
        <v>697</v>
      </c>
      <c r="O26" s="236">
        <v>324</v>
      </c>
      <c r="P26" s="236" t="s">
        <v>1446</v>
      </c>
      <c r="Q26" s="237" t="s">
        <v>74</v>
      </c>
      <c r="R26" s="236" t="s">
        <v>196</v>
      </c>
      <c r="S26" s="236" t="s">
        <v>74</v>
      </c>
      <c r="T26" s="236">
        <v>2016</v>
      </c>
      <c r="U26" s="236" t="s">
        <v>1451</v>
      </c>
    </row>
    <row r="27" spans="1:21" x14ac:dyDescent="0.3">
      <c r="A27" s="2">
        <v>21</v>
      </c>
      <c r="B27" s="37" t="s">
        <v>1497</v>
      </c>
      <c r="C27" s="7">
        <v>10</v>
      </c>
      <c r="D27" s="7">
        <v>52</v>
      </c>
      <c r="E27" s="7" t="s">
        <v>118</v>
      </c>
      <c r="F27" s="7">
        <v>1</v>
      </c>
      <c r="G27" s="7">
        <v>2</v>
      </c>
      <c r="H27" s="7">
        <v>2007</v>
      </c>
      <c r="I27" s="7">
        <v>4360.1000000000004</v>
      </c>
      <c r="J27" s="7">
        <v>3087.82</v>
      </c>
      <c r="K27" s="5"/>
      <c r="L27" s="7">
        <v>645</v>
      </c>
      <c r="M27" s="7"/>
      <c r="N27" s="7">
        <v>447.8</v>
      </c>
      <c r="O27" s="7"/>
      <c r="P27" s="7"/>
      <c r="Q27" s="7" t="s">
        <v>115</v>
      </c>
      <c r="R27" s="7" t="s">
        <v>512</v>
      </c>
      <c r="S27" s="7"/>
      <c r="T27" s="7"/>
      <c r="U27" s="5"/>
    </row>
    <row r="28" spans="1:21" x14ac:dyDescent="0.3">
      <c r="A28" s="2">
        <v>22</v>
      </c>
      <c r="B28" s="243" t="s">
        <v>1496</v>
      </c>
      <c r="C28" s="241">
        <v>10</v>
      </c>
      <c r="D28" s="241">
        <v>79</v>
      </c>
      <c r="E28" s="236">
        <v>1</v>
      </c>
      <c r="F28" s="241">
        <v>2</v>
      </c>
      <c r="G28" s="241">
        <v>2</v>
      </c>
      <c r="H28" s="237">
        <v>1994</v>
      </c>
      <c r="I28" s="240">
        <v>5892</v>
      </c>
      <c r="J28" s="240">
        <v>4309.28</v>
      </c>
      <c r="K28" s="239">
        <v>3510</v>
      </c>
      <c r="L28" s="238">
        <v>697</v>
      </c>
      <c r="M28" s="236">
        <v>697</v>
      </c>
      <c r="N28" s="238">
        <v>697</v>
      </c>
      <c r="O28" s="236">
        <v>324</v>
      </c>
      <c r="P28" s="236" t="s">
        <v>1446</v>
      </c>
      <c r="Q28" s="237" t="s">
        <v>74</v>
      </c>
      <c r="R28" s="236" t="s">
        <v>196</v>
      </c>
      <c r="S28" s="236" t="s">
        <v>74</v>
      </c>
      <c r="T28" s="236">
        <v>0</v>
      </c>
      <c r="U28" s="236"/>
    </row>
    <row r="29" spans="1:21" x14ac:dyDescent="0.3">
      <c r="A29" s="2">
        <v>23</v>
      </c>
      <c r="B29" s="243" t="s">
        <v>1495</v>
      </c>
      <c r="C29" s="241">
        <v>10</v>
      </c>
      <c r="D29" s="241">
        <v>78</v>
      </c>
      <c r="E29" s="236">
        <v>2</v>
      </c>
      <c r="F29" s="241">
        <v>2</v>
      </c>
      <c r="G29" s="241">
        <v>2</v>
      </c>
      <c r="H29" s="237">
        <v>1994</v>
      </c>
      <c r="I29" s="240">
        <v>5892</v>
      </c>
      <c r="J29" s="240">
        <v>4380.8900000000003</v>
      </c>
      <c r="K29" s="239">
        <v>3510</v>
      </c>
      <c r="L29" s="238">
        <v>697</v>
      </c>
      <c r="M29" s="236">
        <v>697</v>
      </c>
      <c r="N29" s="238">
        <v>697</v>
      </c>
      <c r="O29" s="236">
        <v>324</v>
      </c>
      <c r="P29" s="236" t="s">
        <v>1446</v>
      </c>
      <c r="Q29" s="237" t="s">
        <v>74</v>
      </c>
      <c r="R29" s="236" t="s">
        <v>196</v>
      </c>
      <c r="S29" s="236" t="s">
        <v>74</v>
      </c>
      <c r="T29" s="236">
        <v>0</v>
      </c>
      <c r="U29" s="236"/>
    </row>
    <row r="30" spans="1:21" x14ac:dyDescent="0.3">
      <c r="A30" s="2">
        <v>24</v>
      </c>
      <c r="B30" s="249" t="s">
        <v>1494</v>
      </c>
      <c r="C30" s="5">
        <v>10</v>
      </c>
      <c r="D30" s="5">
        <v>117</v>
      </c>
      <c r="E30" s="7" t="s">
        <v>118</v>
      </c>
      <c r="F30" s="5">
        <v>3</v>
      </c>
      <c r="G30" s="5">
        <v>3</v>
      </c>
      <c r="H30" s="5">
        <v>1994</v>
      </c>
      <c r="I30" s="5">
        <v>8837</v>
      </c>
      <c r="J30" s="5">
        <v>6313.62</v>
      </c>
      <c r="K30" s="5">
        <v>1522</v>
      </c>
      <c r="L30" s="5">
        <v>964</v>
      </c>
      <c r="M30" s="5" t="s">
        <v>118</v>
      </c>
      <c r="N30" s="5">
        <v>964</v>
      </c>
      <c r="O30" s="5" t="s">
        <v>118</v>
      </c>
      <c r="P30" s="5"/>
      <c r="Q30" s="5" t="s">
        <v>59</v>
      </c>
      <c r="R30" s="5" t="s">
        <v>196</v>
      </c>
      <c r="S30" s="5"/>
      <c r="T30" s="5"/>
      <c r="U30" s="5"/>
    </row>
    <row r="31" spans="1:21" x14ac:dyDescent="0.3">
      <c r="A31" s="2">
        <v>25</v>
      </c>
      <c r="B31" s="249" t="s">
        <v>1493</v>
      </c>
      <c r="C31" s="5">
        <v>10</v>
      </c>
      <c r="D31" s="5">
        <v>119</v>
      </c>
      <c r="E31" s="7" t="s">
        <v>118</v>
      </c>
      <c r="F31" s="5">
        <v>3</v>
      </c>
      <c r="G31" s="5">
        <v>3</v>
      </c>
      <c r="H31" s="5">
        <v>1994</v>
      </c>
      <c r="I31" s="5">
        <v>8838</v>
      </c>
      <c r="J31" s="5">
        <v>6727.89</v>
      </c>
      <c r="K31" s="5">
        <v>1467</v>
      </c>
      <c r="L31" s="5">
        <v>964</v>
      </c>
      <c r="M31" s="5" t="s">
        <v>118</v>
      </c>
      <c r="N31" s="5">
        <v>964</v>
      </c>
      <c r="O31" s="5" t="s">
        <v>118</v>
      </c>
      <c r="P31" s="5"/>
      <c r="Q31" s="5" t="s">
        <v>59</v>
      </c>
      <c r="R31" s="5" t="s">
        <v>196</v>
      </c>
      <c r="S31" s="5"/>
      <c r="T31" s="5"/>
      <c r="U31" s="5"/>
    </row>
    <row r="32" spans="1:21" x14ac:dyDescent="0.3">
      <c r="A32" s="2">
        <v>26</v>
      </c>
      <c r="B32" s="249" t="s">
        <v>1492</v>
      </c>
      <c r="C32" s="5">
        <v>10</v>
      </c>
      <c r="D32" s="5">
        <v>79</v>
      </c>
      <c r="E32" s="7"/>
      <c r="F32" s="5">
        <v>2</v>
      </c>
      <c r="G32" s="5">
        <v>2</v>
      </c>
      <c r="H32" s="5">
        <v>1994</v>
      </c>
      <c r="I32" s="5">
        <v>5892</v>
      </c>
      <c r="J32" s="5">
        <v>4408.97</v>
      </c>
      <c r="K32" s="5"/>
      <c r="L32" s="5"/>
      <c r="M32" s="5"/>
      <c r="N32" s="5"/>
      <c r="O32" s="5"/>
      <c r="P32" s="5"/>
      <c r="Q32" s="5" t="s">
        <v>1473</v>
      </c>
      <c r="R32" s="5" t="s">
        <v>196</v>
      </c>
      <c r="S32" s="5"/>
      <c r="T32" s="5"/>
      <c r="U32" s="5"/>
    </row>
    <row r="33" spans="1:21" x14ac:dyDescent="0.3">
      <c r="A33" s="2">
        <v>27</v>
      </c>
      <c r="B33" s="249" t="s">
        <v>1491</v>
      </c>
      <c r="C33" s="5">
        <v>10</v>
      </c>
      <c r="D33" s="5">
        <v>119</v>
      </c>
      <c r="E33" s="7" t="s">
        <v>118</v>
      </c>
      <c r="F33" s="5">
        <v>3</v>
      </c>
      <c r="G33" s="5">
        <v>3</v>
      </c>
      <c r="H33" s="5">
        <v>1993</v>
      </c>
      <c r="I33" s="5">
        <v>8831</v>
      </c>
      <c r="J33" s="5">
        <v>6766.56</v>
      </c>
      <c r="K33" s="5">
        <v>1552</v>
      </c>
      <c r="L33" s="5">
        <v>964</v>
      </c>
      <c r="M33" s="5" t="s">
        <v>118</v>
      </c>
      <c r="N33" s="5">
        <v>964</v>
      </c>
      <c r="O33" s="5" t="s">
        <v>118</v>
      </c>
      <c r="P33" s="5"/>
      <c r="Q33" s="5" t="s">
        <v>59</v>
      </c>
      <c r="R33" s="5" t="s">
        <v>196</v>
      </c>
      <c r="S33" s="5"/>
      <c r="T33" s="5"/>
      <c r="U33" s="5"/>
    </row>
    <row r="34" spans="1:21" ht="26.4" x14ac:dyDescent="0.3">
      <c r="A34" s="2">
        <v>28</v>
      </c>
      <c r="B34" s="243" t="s">
        <v>1490</v>
      </c>
      <c r="C34" s="241">
        <v>10</v>
      </c>
      <c r="D34" s="241">
        <v>158</v>
      </c>
      <c r="E34" s="236">
        <v>0</v>
      </c>
      <c r="F34" s="241">
        <v>4</v>
      </c>
      <c r="G34" s="241">
        <v>4</v>
      </c>
      <c r="H34" s="237">
        <v>1993</v>
      </c>
      <c r="I34" s="240">
        <v>11784</v>
      </c>
      <c r="J34" s="240">
        <v>8703.15</v>
      </c>
      <c r="K34" s="239">
        <v>9546</v>
      </c>
      <c r="L34" s="238">
        <v>1266</v>
      </c>
      <c r="M34" s="236">
        <v>1266</v>
      </c>
      <c r="N34" s="238">
        <v>1266</v>
      </c>
      <c r="O34" s="236">
        <v>648</v>
      </c>
      <c r="P34" s="236" t="s">
        <v>1446</v>
      </c>
      <c r="Q34" s="237" t="s">
        <v>74</v>
      </c>
      <c r="R34" s="236" t="s">
        <v>196</v>
      </c>
      <c r="S34" s="236" t="s">
        <v>74</v>
      </c>
      <c r="T34" s="236" t="s">
        <v>135</v>
      </c>
      <c r="U34" s="236" t="s">
        <v>283</v>
      </c>
    </row>
    <row r="35" spans="1:21" x14ac:dyDescent="0.3">
      <c r="A35" s="2">
        <v>29</v>
      </c>
      <c r="B35" s="249" t="s">
        <v>1489</v>
      </c>
      <c r="C35" s="5">
        <v>10</v>
      </c>
      <c r="D35" s="5">
        <v>79</v>
      </c>
      <c r="E35" s="7" t="s">
        <v>118</v>
      </c>
      <c r="F35" s="5">
        <v>2</v>
      </c>
      <c r="G35" s="5">
        <v>2</v>
      </c>
      <c r="H35" s="5">
        <v>1993</v>
      </c>
      <c r="I35" s="5">
        <v>5892</v>
      </c>
      <c r="J35" s="5">
        <v>4273.45</v>
      </c>
      <c r="K35" s="5">
        <v>869</v>
      </c>
      <c r="L35" s="5">
        <v>742</v>
      </c>
      <c r="M35" s="5" t="s">
        <v>118</v>
      </c>
      <c r="N35" s="5">
        <v>742</v>
      </c>
      <c r="O35" s="5" t="s">
        <v>118</v>
      </c>
      <c r="P35" s="5"/>
      <c r="Q35" s="5" t="s">
        <v>59</v>
      </c>
      <c r="R35" s="5" t="s">
        <v>196</v>
      </c>
      <c r="S35" s="5"/>
      <c r="T35" s="5"/>
      <c r="U35" s="5"/>
    </row>
    <row r="36" spans="1:21" x14ac:dyDescent="0.3">
      <c r="A36" s="2">
        <v>30</v>
      </c>
      <c r="B36" s="249" t="s">
        <v>1488</v>
      </c>
      <c r="C36" s="5">
        <v>10</v>
      </c>
      <c r="D36" s="5">
        <v>119</v>
      </c>
      <c r="E36" s="7" t="s">
        <v>118</v>
      </c>
      <c r="F36" s="5">
        <v>3</v>
      </c>
      <c r="G36" s="5">
        <v>3</v>
      </c>
      <c r="H36" s="5">
        <v>1993</v>
      </c>
      <c r="I36" s="5">
        <v>8835</v>
      </c>
      <c r="J36" s="5">
        <v>6795.49</v>
      </c>
      <c r="K36" s="5">
        <v>1451</v>
      </c>
      <c r="L36" s="5">
        <v>950</v>
      </c>
      <c r="M36" s="5" t="s">
        <v>118</v>
      </c>
      <c r="N36" s="5">
        <v>950</v>
      </c>
      <c r="O36" s="5" t="s">
        <v>118</v>
      </c>
      <c r="P36" s="5"/>
      <c r="Q36" s="5" t="s">
        <v>59</v>
      </c>
      <c r="R36" s="5" t="s">
        <v>196</v>
      </c>
      <c r="S36" s="5"/>
      <c r="T36" s="5"/>
      <c r="U36" s="5"/>
    </row>
    <row r="37" spans="1:21" ht="26.4" x14ac:dyDescent="0.3">
      <c r="A37" s="2">
        <v>31</v>
      </c>
      <c r="B37" s="243" t="s">
        <v>1487</v>
      </c>
      <c r="C37" s="241">
        <v>10</v>
      </c>
      <c r="D37" s="241">
        <v>78</v>
      </c>
      <c r="E37" s="236">
        <v>0</v>
      </c>
      <c r="F37" s="241">
        <v>2</v>
      </c>
      <c r="G37" s="241">
        <v>2</v>
      </c>
      <c r="H37" s="237">
        <v>1994</v>
      </c>
      <c r="I37" s="240">
        <v>5892</v>
      </c>
      <c r="J37" s="240">
        <v>4345.24</v>
      </c>
      <c r="K37" s="239">
        <v>2695</v>
      </c>
      <c r="L37" s="238">
        <v>503</v>
      </c>
      <c r="M37" s="236">
        <v>503</v>
      </c>
      <c r="N37" s="238">
        <v>503</v>
      </c>
      <c r="O37" s="236">
        <v>324</v>
      </c>
      <c r="P37" s="236" t="s">
        <v>1446</v>
      </c>
      <c r="Q37" s="237" t="s">
        <v>74</v>
      </c>
      <c r="R37" s="236" t="s">
        <v>196</v>
      </c>
      <c r="S37" s="236" t="s">
        <v>74</v>
      </c>
      <c r="T37" s="236" t="s">
        <v>978</v>
      </c>
      <c r="U37" s="236" t="s">
        <v>1486</v>
      </c>
    </row>
    <row r="38" spans="1:21" x14ac:dyDescent="0.3">
      <c r="A38" s="2">
        <v>32</v>
      </c>
      <c r="B38" s="37" t="s">
        <v>1485</v>
      </c>
      <c r="C38" s="7">
        <v>10</v>
      </c>
      <c r="D38" s="7">
        <v>42</v>
      </c>
      <c r="E38" s="7" t="s">
        <v>118</v>
      </c>
      <c r="F38" s="7">
        <v>1</v>
      </c>
      <c r="G38" s="7">
        <v>3</v>
      </c>
      <c r="H38" s="7">
        <v>2001</v>
      </c>
      <c r="I38" s="7">
        <v>4178.6000000000004</v>
      </c>
      <c r="J38" s="7">
        <v>2722.38</v>
      </c>
      <c r="K38" s="5"/>
      <c r="L38" s="7">
        <v>740</v>
      </c>
      <c r="M38" s="7"/>
      <c r="N38" s="7">
        <v>574.70000000000005</v>
      </c>
      <c r="O38" s="7"/>
      <c r="P38" s="7"/>
      <c r="Q38" s="7" t="s">
        <v>115</v>
      </c>
      <c r="R38" s="7" t="s">
        <v>26</v>
      </c>
      <c r="S38" s="7"/>
      <c r="T38" s="7"/>
      <c r="U38" s="5"/>
    </row>
    <row r="39" spans="1:21" x14ac:dyDescent="0.3">
      <c r="A39" s="2">
        <v>33</v>
      </c>
      <c r="B39" s="249" t="s">
        <v>1484</v>
      </c>
      <c r="C39" s="5">
        <v>10</v>
      </c>
      <c r="D39" s="5">
        <v>119</v>
      </c>
      <c r="E39" s="7" t="s">
        <v>118</v>
      </c>
      <c r="F39" s="5">
        <v>3</v>
      </c>
      <c r="G39" s="5">
        <v>3</v>
      </c>
      <c r="H39" s="5">
        <v>1995</v>
      </c>
      <c r="I39" s="5">
        <v>8838</v>
      </c>
      <c r="J39" s="5">
        <v>6474.19</v>
      </c>
      <c r="K39" s="5">
        <v>1534</v>
      </c>
      <c r="L39" s="5">
        <v>950</v>
      </c>
      <c r="M39" s="5" t="s">
        <v>118</v>
      </c>
      <c r="N39" s="5">
        <v>950</v>
      </c>
      <c r="O39" s="5" t="s">
        <v>118</v>
      </c>
      <c r="P39" s="5"/>
      <c r="Q39" s="5" t="s">
        <v>59</v>
      </c>
      <c r="R39" s="5" t="s">
        <v>196</v>
      </c>
      <c r="S39" s="5"/>
      <c r="T39" s="5"/>
      <c r="U39" s="5"/>
    </row>
    <row r="40" spans="1:21" x14ac:dyDescent="0.3">
      <c r="A40" s="2">
        <v>34</v>
      </c>
      <c r="B40" s="249" t="s">
        <v>1483</v>
      </c>
      <c r="C40" s="5">
        <v>10</v>
      </c>
      <c r="D40" s="5">
        <v>119</v>
      </c>
      <c r="E40" s="7" t="s">
        <v>118</v>
      </c>
      <c r="F40" s="5">
        <v>3</v>
      </c>
      <c r="G40" s="5">
        <v>3</v>
      </c>
      <c r="H40" s="5">
        <v>1995</v>
      </c>
      <c r="I40" s="5">
        <v>8838</v>
      </c>
      <c r="J40" s="5">
        <v>6755.94</v>
      </c>
      <c r="K40" s="5">
        <v>1843</v>
      </c>
      <c r="L40" s="5">
        <v>950</v>
      </c>
      <c r="M40" s="5" t="s">
        <v>118</v>
      </c>
      <c r="N40" s="5">
        <v>950</v>
      </c>
      <c r="O40" s="5" t="s">
        <v>118</v>
      </c>
      <c r="P40" s="5"/>
      <c r="Q40" s="5" t="s">
        <v>59</v>
      </c>
      <c r="R40" s="5" t="s">
        <v>196</v>
      </c>
      <c r="S40" s="5"/>
      <c r="T40" s="5"/>
      <c r="U40" s="5"/>
    </row>
    <row r="41" spans="1:21" x14ac:dyDescent="0.3">
      <c r="A41" s="2">
        <v>35</v>
      </c>
      <c r="B41" s="43" t="s">
        <v>1482</v>
      </c>
      <c r="C41" s="41">
        <v>9</v>
      </c>
      <c r="D41" s="41">
        <v>96</v>
      </c>
      <c r="E41" s="5"/>
      <c r="F41" s="41">
        <v>2</v>
      </c>
      <c r="G41" s="41">
        <v>2</v>
      </c>
      <c r="H41" s="41">
        <v>1986</v>
      </c>
      <c r="I41" s="41">
        <v>5152.6400000000003</v>
      </c>
      <c r="J41" s="41">
        <v>4059.52</v>
      </c>
      <c r="K41" s="5">
        <v>2651</v>
      </c>
      <c r="L41" s="5">
        <v>788</v>
      </c>
      <c r="M41" s="5" t="s">
        <v>118</v>
      </c>
      <c r="N41" s="5">
        <v>721.8</v>
      </c>
      <c r="O41" s="5" t="s">
        <v>118</v>
      </c>
      <c r="P41" s="5"/>
      <c r="Q41" s="41" t="s">
        <v>100</v>
      </c>
      <c r="R41" s="5" t="s">
        <v>196</v>
      </c>
      <c r="S41" s="5"/>
      <c r="T41" s="5"/>
      <c r="U41" s="5"/>
    </row>
    <row r="42" spans="1:21" x14ac:dyDescent="0.3">
      <c r="A42" s="2">
        <v>36</v>
      </c>
      <c r="B42" s="243" t="s">
        <v>1481</v>
      </c>
      <c r="C42" s="242">
        <v>15</v>
      </c>
      <c r="D42" s="242">
        <v>104</v>
      </c>
      <c r="E42" s="236">
        <v>3</v>
      </c>
      <c r="F42" s="242">
        <v>1</v>
      </c>
      <c r="G42" s="242">
        <v>2</v>
      </c>
      <c r="H42" s="245">
        <v>1994</v>
      </c>
      <c r="I42" s="246">
        <v>7584</v>
      </c>
      <c r="J42" s="246">
        <v>5214.2700000000004</v>
      </c>
      <c r="K42" s="239" t="s">
        <v>1480</v>
      </c>
      <c r="L42" s="238">
        <v>662</v>
      </c>
      <c r="M42" s="236">
        <v>662</v>
      </c>
      <c r="N42" s="238">
        <v>662</v>
      </c>
      <c r="O42" s="236">
        <v>340</v>
      </c>
      <c r="P42" s="236" t="s">
        <v>1446</v>
      </c>
      <c r="Q42" s="245" t="s">
        <v>27</v>
      </c>
      <c r="R42" s="236" t="s">
        <v>196</v>
      </c>
      <c r="S42" s="236" t="s">
        <v>100</v>
      </c>
      <c r="T42" s="236">
        <v>2017</v>
      </c>
      <c r="U42" s="236" t="s">
        <v>1451</v>
      </c>
    </row>
    <row r="43" spans="1:21" x14ac:dyDescent="0.3">
      <c r="A43" s="2">
        <v>37</v>
      </c>
      <c r="B43" s="243" t="s">
        <v>1479</v>
      </c>
      <c r="C43" s="242">
        <v>9</v>
      </c>
      <c r="D43" s="242">
        <v>315</v>
      </c>
      <c r="E43" s="236">
        <v>4</v>
      </c>
      <c r="F43" s="242">
        <v>9</v>
      </c>
      <c r="G43" s="242">
        <v>9</v>
      </c>
      <c r="H43" s="245">
        <v>1984</v>
      </c>
      <c r="I43" s="246">
        <v>19711</v>
      </c>
      <c r="J43" s="246">
        <v>17703.16</v>
      </c>
      <c r="K43" s="250">
        <v>12510</v>
      </c>
      <c r="L43" s="238">
        <v>2914</v>
      </c>
      <c r="M43" s="236">
        <v>2914</v>
      </c>
      <c r="N43" s="238">
        <v>2914</v>
      </c>
      <c r="O43" s="236">
        <v>1278</v>
      </c>
      <c r="P43" s="236" t="s">
        <v>1446</v>
      </c>
      <c r="Q43" s="245" t="s">
        <v>74</v>
      </c>
      <c r="R43" s="236" t="s">
        <v>196</v>
      </c>
      <c r="S43" s="236" t="s">
        <v>74</v>
      </c>
      <c r="T43" s="236">
        <v>2016</v>
      </c>
      <c r="U43" s="236" t="s">
        <v>1451</v>
      </c>
    </row>
    <row r="44" spans="1:21" x14ac:dyDescent="0.3">
      <c r="A44" s="2">
        <v>38</v>
      </c>
      <c r="B44" s="243" t="s">
        <v>1478</v>
      </c>
      <c r="C44" s="242">
        <v>9</v>
      </c>
      <c r="D44" s="242">
        <v>107</v>
      </c>
      <c r="E44" s="236">
        <v>0</v>
      </c>
      <c r="F44" s="242">
        <v>3</v>
      </c>
      <c r="G44" s="242">
        <v>3</v>
      </c>
      <c r="H44" s="245">
        <v>1983</v>
      </c>
      <c r="I44" s="246">
        <v>6669</v>
      </c>
      <c r="J44" s="246">
        <v>5969.45</v>
      </c>
      <c r="K44" s="250">
        <v>4749</v>
      </c>
      <c r="L44" s="238">
        <v>1042</v>
      </c>
      <c r="M44" s="236">
        <v>1042</v>
      </c>
      <c r="N44" s="238">
        <v>1042</v>
      </c>
      <c r="O44" s="236">
        <v>426</v>
      </c>
      <c r="P44" s="236" t="s">
        <v>1446</v>
      </c>
      <c r="Q44" s="245" t="s">
        <v>74</v>
      </c>
      <c r="R44" s="236" t="s">
        <v>196</v>
      </c>
      <c r="S44" s="236" t="s">
        <v>74</v>
      </c>
      <c r="T44" s="236">
        <v>2016</v>
      </c>
      <c r="U44" s="236" t="s">
        <v>1451</v>
      </c>
    </row>
    <row r="45" spans="1:21" x14ac:dyDescent="0.3">
      <c r="A45" s="2">
        <v>39</v>
      </c>
      <c r="B45" s="249" t="s">
        <v>1477</v>
      </c>
      <c r="C45" s="5">
        <v>9</v>
      </c>
      <c r="D45" s="5">
        <v>108</v>
      </c>
      <c r="E45" s="7" t="s">
        <v>118</v>
      </c>
      <c r="F45" s="5">
        <v>3</v>
      </c>
      <c r="G45" s="5">
        <v>3</v>
      </c>
      <c r="H45" s="5">
        <v>1983</v>
      </c>
      <c r="I45" s="5">
        <v>8100</v>
      </c>
      <c r="J45" s="5">
        <v>5966.98</v>
      </c>
      <c r="K45" s="5">
        <v>1920</v>
      </c>
      <c r="L45" s="5">
        <v>950</v>
      </c>
      <c r="M45" s="5" t="s">
        <v>118</v>
      </c>
      <c r="N45" s="5">
        <v>950</v>
      </c>
      <c r="O45" s="5" t="s">
        <v>118</v>
      </c>
      <c r="P45" s="5"/>
      <c r="Q45" s="5" t="s">
        <v>59</v>
      </c>
      <c r="R45" s="5" t="s">
        <v>196</v>
      </c>
      <c r="S45" s="5"/>
      <c r="T45" s="5"/>
      <c r="U45" s="5"/>
    </row>
    <row r="46" spans="1:21" x14ac:dyDescent="0.3">
      <c r="A46" s="2">
        <v>40</v>
      </c>
      <c r="B46" s="37" t="s">
        <v>1476</v>
      </c>
      <c r="C46" s="7">
        <v>10</v>
      </c>
      <c r="D46" s="7">
        <v>69</v>
      </c>
      <c r="E46" s="7" t="s">
        <v>118</v>
      </c>
      <c r="F46" s="7">
        <v>1</v>
      </c>
      <c r="G46" s="7">
        <v>1</v>
      </c>
      <c r="H46" s="7">
        <v>2015</v>
      </c>
      <c r="I46" s="7">
        <v>5354</v>
      </c>
      <c r="J46" s="7">
        <v>3792.52</v>
      </c>
      <c r="K46" s="5"/>
      <c r="L46" s="7">
        <v>506</v>
      </c>
      <c r="M46" s="7"/>
      <c r="N46" s="7">
        <v>422.2</v>
      </c>
      <c r="O46" s="7"/>
      <c r="P46" s="7"/>
      <c r="Q46" s="7" t="s">
        <v>115</v>
      </c>
      <c r="R46" s="7" t="s">
        <v>53</v>
      </c>
      <c r="S46" s="7"/>
      <c r="T46" s="5"/>
      <c r="U46" s="5"/>
    </row>
    <row r="47" spans="1:21" x14ac:dyDescent="0.3">
      <c r="A47" s="2">
        <v>41</v>
      </c>
      <c r="B47" s="249" t="s">
        <v>1475</v>
      </c>
      <c r="C47" s="5">
        <v>10</v>
      </c>
      <c r="D47" s="5">
        <v>119</v>
      </c>
      <c r="E47" s="7" t="s">
        <v>118</v>
      </c>
      <c r="F47" s="5">
        <v>3</v>
      </c>
      <c r="G47" s="5">
        <v>3</v>
      </c>
      <c r="H47" s="5">
        <v>2001</v>
      </c>
      <c r="I47" s="5">
        <v>8838</v>
      </c>
      <c r="J47" s="5">
        <v>6445.09</v>
      </c>
      <c r="K47" s="5">
        <v>1164</v>
      </c>
      <c r="L47" s="5">
        <v>950</v>
      </c>
      <c r="M47" s="5" t="s">
        <v>118</v>
      </c>
      <c r="N47" s="5">
        <v>950</v>
      </c>
      <c r="O47" s="5" t="s">
        <v>118</v>
      </c>
      <c r="P47" s="5"/>
      <c r="Q47" s="5" t="s">
        <v>59</v>
      </c>
      <c r="R47" s="5" t="s">
        <v>196</v>
      </c>
      <c r="S47" s="5"/>
      <c r="T47" s="5"/>
      <c r="U47" s="5"/>
    </row>
    <row r="48" spans="1:21" s="248" customFormat="1" ht="13.8" x14ac:dyDescent="0.25">
      <c r="A48" s="2">
        <v>42</v>
      </c>
      <c r="B48" s="37" t="s">
        <v>1474</v>
      </c>
      <c r="C48" s="7">
        <v>9</v>
      </c>
      <c r="D48" s="7">
        <v>108</v>
      </c>
      <c r="E48" s="7" t="s">
        <v>118</v>
      </c>
      <c r="F48" s="7">
        <v>3</v>
      </c>
      <c r="G48" s="7">
        <v>3</v>
      </c>
      <c r="H48" s="7">
        <v>2003</v>
      </c>
      <c r="I48" s="7">
        <v>7321.23</v>
      </c>
      <c r="J48" s="7">
        <v>5784.19</v>
      </c>
      <c r="K48" s="5"/>
      <c r="L48" s="7">
        <v>930</v>
      </c>
      <c r="M48" s="7"/>
      <c r="N48" s="7">
        <v>711.8</v>
      </c>
      <c r="O48" s="7"/>
      <c r="P48" s="7"/>
      <c r="Q48" s="7" t="s">
        <v>1473</v>
      </c>
      <c r="R48" s="7" t="s">
        <v>366</v>
      </c>
      <c r="S48" s="7"/>
      <c r="T48" s="5"/>
      <c r="U48" s="5"/>
    </row>
    <row r="49" spans="1:21" x14ac:dyDescent="0.3">
      <c r="A49" s="2">
        <v>43</v>
      </c>
      <c r="B49" s="243" t="s">
        <v>1472</v>
      </c>
      <c r="C49" s="241">
        <v>10</v>
      </c>
      <c r="D49" s="241">
        <v>40</v>
      </c>
      <c r="E49" s="236">
        <v>0</v>
      </c>
      <c r="F49" s="241">
        <v>1</v>
      </c>
      <c r="G49" s="241">
        <v>1</v>
      </c>
      <c r="H49" s="237">
        <v>1993</v>
      </c>
      <c r="I49" s="240">
        <v>2946</v>
      </c>
      <c r="J49" s="240">
        <v>2200.29</v>
      </c>
      <c r="K49" s="239">
        <v>1584</v>
      </c>
      <c r="L49" s="238">
        <v>313</v>
      </c>
      <c r="M49" s="236">
        <v>313</v>
      </c>
      <c r="N49" s="238">
        <v>313</v>
      </c>
      <c r="O49" s="236">
        <v>162</v>
      </c>
      <c r="P49" s="236" t="s">
        <v>1446</v>
      </c>
      <c r="Q49" s="237" t="s">
        <v>74</v>
      </c>
      <c r="R49" s="236" t="s">
        <v>196</v>
      </c>
      <c r="S49" s="236" t="s">
        <v>74</v>
      </c>
      <c r="T49" s="236">
        <v>0</v>
      </c>
      <c r="U49" s="236"/>
    </row>
    <row r="50" spans="1:21" x14ac:dyDescent="0.3">
      <c r="A50" s="2">
        <v>44</v>
      </c>
      <c r="B50" s="243" t="s">
        <v>1471</v>
      </c>
      <c r="C50" s="241">
        <v>10</v>
      </c>
      <c r="D50" s="241">
        <v>118</v>
      </c>
      <c r="E50" s="236">
        <v>0</v>
      </c>
      <c r="F50" s="241">
        <v>3</v>
      </c>
      <c r="G50" s="241">
        <v>3</v>
      </c>
      <c r="H50" s="237">
        <v>1997</v>
      </c>
      <c r="I50" s="240">
        <v>8838</v>
      </c>
      <c r="J50" s="240">
        <v>6374.19</v>
      </c>
      <c r="K50" s="239">
        <v>3507</v>
      </c>
      <c r="L50" s="238">
        <v>951</v>
      </c>
      <c r="M50" s="236">
        <v>951</v>
      </c>
      <c r="N50" s="238">
        <v>951</v>
      </c>
      <c r="O50" s="236">
        <v>484</v>
      </c>
      <c r="P50" s="236" t="s">
        <v>1446</v>
      </c>
      <c r="Q50" s="237" t="s">
        <v>74</v>
      </c>
      <c r="R50" s="236" t="s">
        <v>196</v>
      </c>
      <c r="S50" s="236" t="s">
        <v>74</v>
      </c>
      <c r="T50" s="236">
        <v>2016</v>
      </c>
      <c r="U50" s="236" t="s">
        <v>1470</v>
      </c>
    </row>
    <row r="51" spans="1:21" x14ac:dyDescent="0.3">
      <c r="A51" s="2">
        <v>45</v>
      </c>
      <c r="B51" s="243" t="s">
        <v>1469</v>
      </c>
      <c r="C51" s="241">
        <v>10</v>
      </c>
      <c r="D51" s="241">
        <v>79</v>
      </c>
      <c r="E51" s="236">
        <v>0</v>
      </c>
      <c r="F51" s="241">
        <v>2</v>
      </c>
      <c r="G51" s="241">
        <v>2</v>
      </c>
      <c r="H51" s="237">
        <v>1996</v>
      </c>
      <c r="I51" s="240">
        <v>5892</v>
      </c>
      <c r="J51" s="240">
        <v>4458.47</v>
      </c>
      <c r="K51" s="239">
        <v>2589</v>
      </c>
      <c r="L51" s="238">
        <v>697</v>
      </c>
      <c r="M51" s="236">
        <v>697</v>
      </c>
      <c r="N51" s="238">
        <v>697</v>
      </c>
      <c r="O51" s="236">
        <v>324</v>
      </c>
      <c r="P51" s="236" t="s">
        <v>1446</v>
      </c>
      <c r="Q51" s="237" t="s">
        <v>74</v>
      </c>
      <c r="R51" s="236" t="s">
        <v>196</v>
      </c>
      <c r="S51" s="236" t="s">
        <v>74</v>
      </c>
      <c r="T51" s="236">
        <v>2016</v>
      </c>
      <c r="U51" s="236" t="s">
        <v>1451</v>
      </c>
    </row>
    <row r="52" spans="1:21" x14ac:dyDescent="0.3">
      <c r="A52" s="2">
        <v>46</v>
      </c>
      <c r="B52" s="243" t="s">
        <v>1468</v>
      </c>
      <c r="C52" s="241">
        <v>10</v>
      </c>
      <c r="D52" s="241">
        <v>117</v>
      </c>
      <c r="E52" s="236">
        <v>0</v>
      </c>
      <c r="F52" s="241">
        <v>3</v>
      </c>
      <c r="G52" s="241">
        <v>3</v>
      </c>
      <c r="H52" s="237">
        <v>1995</v>
      </c>
      <c r="I52" s="240">
        <v>8838</v>
      </c>
      <c r="J52" s="240">
        <v>6665.45</v>
      </c>
      <c r="K52" s="239">
        <v>4078</v>
      </c>
      <c r="L52" s="238">
        <v>950</v>
      </c>
      <c r="M52" s="236">
        <v>950</v>
      </c>
      <c r="N52" s="238">
        <v>950</v>
      </c>
      <c r="O52" s="236">
        <v>486</v>
      </c>
      <c r="P52" s="236" t="s">
        <v>1446</v>
      </c>
      <c r="Q52" s="237" t="s">
        <v>74</v>
      </c>
      <c r="R52" s="236" t="s">
        <v>196</v>
      </c>
      <c r="S52" s="236" t="s">
        <v>74</v>
      </c>
      <c r="T52" s="236">
        <v>2016</v>
      </c>
      <c r="U52" s="236" t="s">
        <v>1467</v>
      </c>
    </row>
    <row r="53" spans="1:21" x14ac:dyDescent="0.3">
      <c r="A53" s="2">
        <v>47</v>
      </c>
      <c r="B53" s="243" t="s">
        <v>1466</v>
      </c>
      <c r="C53" s="241">
        <v>10</v>
      </c>
      <c r="D53" s="241">
        <v>37</v>
      </c>
      <c r="E53" s="236">
        <v>1</v>
      </c>
      <c r="F53" s="241">
        <v>2</v>
      </c>
      <c r="G53" s="241">
        <v>1</v>
      </c>
      <c r="H53" s="237">
        <v>1998</v>
      </c>
      <c r="I53" s="240">
        <v>2946</v>
      </c>
      <c r="J53" s="240">
        <v>2465.16</v>
      </c>
      <c r="K53" s="239">
        <v>2159</v>
      </c>
      <c r="L53" s="238">
        <v>850</v>
      </c>
      <c r="M53" s="236">
        <v>850</v>
      </c>
      <c r="N53" s="238">
        <v>850</v>
      </c>
      <c r="O53" s="236">
        <v>260</v>
      </c>
      <c r="P53" s="236" t="s">
        <v>1446</v>
      </c>
      <c r="Q53" s="237" t="s">
        <v>27</v>
      </c>
      <c r="R53" s="236" t="s">
        <v>196</v>
      </c>
      <c r="S53" s="236" t="s">
        <v>100</v>
      </c>
      <c r="T53" s="236">
        <v>0</v>
      </c>
      <c r="U53" s="236"/>
    </row>
    <row r="54" spans="1:21" x14ac:dyDescent="0.3">
      <c r="A54" s="2">
        <v>48</v>
      </c>
      <c r="B54" s="243" t="s">
        <v>1465</v>
      </c>
      <c r="C54" s="245">
        <v>2</v>
      </c>
      <c r="D54" s="245">
        <v>8</v>
      </c>
      <c r="E54" s="236">
        <v>0</v>
      </c>
      <c r="F54" s="245">
        <v>2</v>
      </c>
      <c r="G54" s="245">
        <v>0</v>
      </c>
      <c r="H54" s="245">
        <v>1995</v>
      </c>
      <c r="I54" s="247">
        <v>957</v>
      </c>
      <c r="J54" s="247">
        <v>592.39</v>
      </c>
      <c r="K54" s="245">
        <v>472</v>
      </c>
      <c r="L54" s="245">
        <v>559</v>
      </c>
      <c r="M54" s="236">
        <v>559</v>
      </c>
      <c r="N54" s="245">
        <v>559</v>
      </c>
      <c r="O54" s="236">
        <v>32</v>
      </c>
      <c r="P54" s="236" t="s">
        <v>1458</v>
      </c>
      <c r="Q54" s="237" t="s">
        <v>27</v>
      </c>
      <c r="R54" s="236" t="s">
        <v>97</v>
      </c>
      <c r="S54" s="236" t="s">
        <v>100</v>
      </c>
      <c r="T54" s="236">
        <v>0</v>
      </c>
      <c r="U54" s="236"/>
    </row>
    <row r="55" spans="1:21" x14ac:dyDescent="0.3">
      <c r="A55" s="2">
        <v>49</v>
      </c>
      <c r="B55" s="243" t="s">
        <v>1464</v>
      </c>
      <c r="C55" s="245">
        <v>1</v>
      </c>
      <c r="D55" s="245">
        <v>4</v>
      </c>
      <c r="E55" s="236">
        <v>0</v>
      </c>
      <c r="F55" s="245">
        <v>1</v>
      </c>
      <c r="G55" s="245">
        <v>0</v>
      </c>
      <c r="H55" s="245">
        <v>1917</v>
      </c>
      <c r="I55" s="247">
        <v>210</v>
      </c>
      <c r="J55" s="247">
        <v>191.4</v>
      </c>
      <c r="K55" s="245">
        <v>0</v>
      </c>
      <c r="L55" s="245">
        <v>310</v>
      </c>
      <c r="M55" s="236">
        <v>310</v>
      </c>
      <c r="N55" s="245">
        <v>310</v>
      </c>
      <c r="O55" s="236">
        <v>0</v>
      </c>
      <c r="P55" s="236" t="s">
        <v>1463</v>
      </c>
      <c r="Q55" s="237" t="s">
        <v>27</v>
      </c>
      <c r="R55" s="236" t="s">
        <v>97</v>
      </c>
      <c r="S55" s="236" t="s">
        <v>100</v>
      </c>
      <c r="T55" s="236">
        <v>0</v>
      </c>
      <c r="U55" s="236"/>
    </row>
    <row r="56" spans="1:21" x14ac:dyDescent="0.3">
      <c r="A56" s="2">
        <v>50</v>
      </c>
      <c r="B56" s="243" t="s">
        <v>1462</v>
      </c>
      <c r="C56" s="245">
        <v>2</v>
      </c>
      <c r="D56" s="245">
        <v>16</v>
      </c>
      <c r="E56" s="236">
        <v>0</v>
      </c>
      <c r="F56" s="245">
        <v>2</v>
      </c>
      <c r="G56" s="245">
        <v>0</v>
      </c>
      <c r="H56" s="245">
        <v>1979</v>
      </c>
      <c r="I56" s="247">
        <v>1215.7</v>
      </c>
      <c r="J56" s="247">
        <v>716</v>
      </c>
      <c r="K56" s="245">
        <v>2964</v>
      </c>
      <c r="L56" s="245">
        <v>546</v>
      </c>
      <c r="M56" s="236">
        <v>546</v>
      </c>
      <c r="N56" s="245">
        <v>546</v>
      </c>
      <c r="O56" s="236">
        <v>32</v>
      </c>
      <c r="P56" s="236" t="s">
        <v>1458</v>
      </c>
      <c r="Q56" s="237" t="s">
        <v>27</v>
      </c>
      <c r="R56" s="236" t="s">
        <v>97</v>
      </c>
      <c r="S56" s="236" t="s">
        <v>100</v>
      </c>
      <c r="T56" s="236">
        <v>2017</v>
      </c>
      <c r="U56" s="236" t="s">
        <v>1451</v>
      </c>
    </row>
    <row r="57" spans="1:21" x14ac:dyDescent="0.3">
      <c r="A57" s="2">
        <v>51</v>
      </c>
      <c r="B57" s="243" t="s">
        <v>1461</v>
      </c>
      <c r="C57" s="245">
        <v>3</v>
      </c>
      <c r="D57" s="245">
        <v>26</v>
      </c>
      <c r="E57" s="236">
        <v>0</v>
      </c>
      <c r="F57" s="245">
        <v>3</v>
      </c>
      <c r="G57" s="245">
        <v>0</v>
      </c>
      <c r="H57" s="245">
        <v>1982</v>
      </c>
      <c r="I57" s="247">
        <v>1719.4</v>
      </c>
      <c r="J57" s="247">
        <v>1230</v>
      </c>
      <c r="K57" s="245">
        <v>2964</v>
      </c>
      <c r="L57" s="245">
        <v>604</v>
      </c>
      <c r="M57" s="236">
        <v>604</v>
      </c>
      <c r="N57" s="245">
        <v>604</v>
      </c>
      <c r="O57" s="236">
        <v>60</v>
      </c>
      <c r="P57" s="236" t="s">
        <v>1458</v>
      </c>
      <c r="Q57" s="237" t="s">
        <v>27</v>
      </c>
      <c r="R57" s="236" t="s">
        <v>97</v>
      </c>
      <c r="S57" s="236" t="s">
        <v>100</v>
      </c>
      <c r="T57" s="236">
        <v>2017</v>
      </c>
      <c r="U57" s="236" t="s">
        <v>1451</v>
      </c>
    </row>
    <row r="58" spans="1:21" x14ac:dyDescent="0.3">
      <c r="A58" s="2">
        <v>52</v>
      </c>
      <c r="B58" s="243" t="s">
        <v>1460</v>
      </c>
      <c r="C58" s="245">
        <v>3</v>
      </c>
      <c r="D58" s="245">
        <v>24</v>
      </c>
      <c r="E58" s="236">
        <v>0</v>
      </c>
      <c r="F58" s="245">
        <v>3</v>
      </c>
      <c r="G58" s="245">
        <v>0</v>
      </c>
      <c r="H58" s="245">
        <v>1982</v>
      </c>
      <c r="I58" s="247">
        <v>1721.9</v>
      </c>
      <c r="J58" s="247">
        <v>1229.6400000000001</v>
      </c>
      <c r="K58" s="245">
        <v>2964</v>
      </c>
      <c r="L58" s="245">
        <v>604</v>
      </c>
      <c r="M58" s="236">
        <v>604</v>
      </c>
      <c r="N58" s="245">
        <v>604</v>
      </c>
      <c r="O58" s="236">
        <v>60</v>
      </c>
      <c r="P58" s="236" t="s">
        <v>1458</v>
      </c>
      <c r="Q58" s="237" t="s">
        <v>27</v>
      </c>
      <c r="R58" s="236" t="s">
        <v>97</v>
      </c>
      <c r="S58" s="236" t="s">
        <v>100</v>
      </c>
      <c r="T58" s="236">
        <v>2017</v>
      </c>
      <c r="U58" s="236" t="s">
        <v>1451</v>
      </c>
    </row>
    <row r="59" spans="1:21" x14ac:dyDescent="0.3">
      <c r="A59" s="2">
        <v>53</v>
      </c>
      <c r="B59" s="243" t="s">
        <v>1459</v>
      </c>
      <c r="C59" s="245">
        <v>2</v>
      </c>
      <c r="D59" s="245">
        <v>17</v>
      </c>
      <c r="E59" s="236">
        <v>0</v>
      </c>
      <c r="F59" s="245">
        <v>2</v>
      </c>
      <c r="G59" s="245">
        <v>0</v>
      </c>
      <c r="H59" s="245">
        <v>1974</v>
      </c>
      <c r="I59" s="247">
        <v>774</v>
      </c>
      <c r="J59" s="247">
        <v>718.5</v>
      </c>
      <c r="K59" s="245">
        <v>6740</v>
      </c>
      <c r="L59" s="245">
        <v>498</v>
      </c>
      <c r="M59" s="236">
        <v>0</v>
      </c>
      <c r="N59" s="245">
        <v>498</v>
      </c>
      <c r="O59" s="236">
        <v>32</v>
      </c>
      <c r="P59" s="236" t="s">
        <v>1458</v>
      </c>
      <c r="Q59" s="237" t="s">
        <v>27</v>
      </c>
      <c r="R59" s="236" t="s">
        <v>196</v>
      </c>
      <c r="S59" s="236" t="s">
        <v>100</v>
      </c>
      <c r="T59" s="236">
        <v>0</v>
      </c>
      <c r="U59" s="236"/>
    </row>
    <row r="60" spans="1:21" x14ac:dyDescent="0.3">
      <c r="A60" s="2">
        <v>54</v>
      </c>
      <c r="B60" s="243" t="s">
        <v>1457</v>
      </c>
      <c r="C60" s="241">
        <v>9</v>
      </c>
      <c r="D60" s="241">
        <v>107</v>
      </c>
      <c r="E60" s="236">
        <v>0</v>
      </c>
      <c r="F60" s="241">
        <v>3</v>
      </c>
      <c r="G60" s="241">
        <v>3</v>
      </c>
      <c r="H60" s="237">
        <v>1984</v>
      </c>
      <c r="I60" s="240">
        <v>6357</v>
      </c>
      <c r="J60" s="240">
        <v>5846.96</v>
      </c>
      <c r="K60" s="239">
        <v>5706</v>
      </c>
      <c r="L60" s="238">
        <v>948</v>
      </c>
      <c r="M60" s="236">
        <v>948</v>
      </c>
      <c r="N60" s="238">
        <v>948</v>
      </c>
      <c r="O60" s="236">
        <v>426</v>
      </c>
      <c r="P60" s="236" t="s">
        <v>1446</v>
      </c>
      <c r="Q60" s="237" t="s">
        <v>74</v>
      </c>
      <c r="R60" s="236" t="s">
        <v>196</v>
      </c>
      <c r="S60" s="236" t="s">
        <v>74</v>
      </c>
      <c r="T60" s="236">
        <v>2016</v>
      </c>
      <c r="U60" s="236" t="s">
        <v>1451</v>
      </c>
    </row>
    <row r="61" spans="1:21" x14ac:dyDescent="0.3">
      <c r="A61" s="2">
        <v>55</v>
      </c>
      <c r="B61" s="243" t="s">
        <v>1456</v>
      </c>
      <c r="C61" s="241">
        <v>9</v>
      </c>
      <c r="D61" s="241">
        <v>54</v>
      </c>
      <c r="E61" s="236">
        <v>0</v>
      </c>
      <c r="F61" s="241">
        <v>1</v>
      </c>
      <c r="G61" s="241">
        <v>1</v>
      </c>
      <c r="H61" s="237">
        <v>1984</v>
      </c>
      <c r="I61" s="240">
        <v>2558</v>
      </c>
      <c r="J61" s="240">
        <v>2035.38</v>
      </c>
      <c r="K61" s="239">
        <v>1593</v>
      </c>
      <c r="L61" s="238">
        <v>394</v>
      </c>
      <c r="M61" s="236">
        <v>394</v>
      </c>
      <c r="N61" s="238">
        <v>394</v>
      </c>
      <c r="O61" s="236">
        <v>160</v>
      </c>
      <c r="P61" s="236" t="s">
        <v>1446</v>
      </c>
      <c r="Q61" s="237" t="s">
        <v>27</v>
      </c>
      <c r="R61" s="236" t="s">
        <v>196</v>
      </c>
      <c r="S61" s="236" t="s">
        <v>100</v>
      </c>
      <c r="T61" s="236">
        <v>0</v>
      </c>
      <c r="U61" s="236"/>
    </row>
    <row r="62" spans="1:21" x14ac:dyDescent="0.3">
      <c r="A62" s="2">
        <v>56</v>
      </c>
      <c r="B62" s="243" t="s">
        <v>1455</v>
      </c>
      <c r="C62" s="242">
        <v>9</v>
      </c>
      <c r="D62" s="241">
        <v>54</v>
      </c>
      <c r="E62" s="236">
        <v>0</v>
      </c>
      <c r="F62" s="241">
        <v>1</v>
      </c>
      <c r="G62" s="241">
        <v>1</v>
      </c>
      <c r="H62" s="237">
        <v>1984</v>
      </c>
      <c r="I62" s="240">
        <v>2543</v>
      </c>
      <c r="J62" s="240">
        <v>2023.23</v>
      </c>
      <c r="K62" s="239">
        <v>1782</v>
      </c>
      <c r="L62" s="238">
        <v>407</v>
      </c>
      <c r="M62" s="236">
        <v>407</v>
      </c>
      <c r="N62" s="238">
        <v>407</v>
      </c>
      <c r="O62" s="236">
        <v>162</v>
      </c>
      <c r="P62" s="236" t="s">
        <v>1446</v>
      </c>
      <c r="Q62" s="237" t="s">
        <v>27</v>
      </c>
      <c r="R62" s="236" t="s">
        <v>196</v>
      </c>
      <c r="S62" s="236" t="s">
        <v>100</v>
      </c>
      <c r="T62" s="236">
        <v>0</v>
      </c>
      <c r="U62" s="236"/>
    </row>
    <row r="63" spans="1:21" x14ac:dyDescent="0.3">
      <c r="A63" s="2">
        <v>57</v>
      </c>
      <c r="B63" s="243" t="s">
        <v>1454</v>
      </c>
      <c r="C63" s="242">
        <v>14</v>
      </c>
      <c r="D63" s="241">
        <v>86</v>
      </c>
      <c r="E63" s="236">
        <v>2</v>
      </c>
      <c r="F63" s="241">
        <v>1</v>
      </c>
      <c r="G63" s="241">
        <v>2</v>
      </c>
      <c r="H63" s="237">
        <v>2004</v>
      </c>
      <c r="I63" s="240">
        <v>7133</v>
      </c>
      <c r="J63" s="240">
        <v>4933.1099999999997</v>
      </c>
      <c r="K63" s="239" t="s">
        <v>1453</v>
      </c>
      <c r="L63" s="238">
        <v>829</v>
      </c>
      <c r="M63" s="236">
        <v>829</v>
      </c>
      <c r="N63" s="238">
        <v>829</v>
      </c>
      <c r="O63" s="236">
        <v>185</v>
      </c>
      <c r="P63" s="236" t="s">
        <v>1446</v>
      </c>
      <c r="Q63" s="237" t="s">
        <v>74</v>
      </c>
      <c r="R63" s="236" t="s">
        <v>196</v>
      </c>
      <c r="S63" s="236" t="s">
        <v>74</v>
      </c>
      <c r="T63" s="236">
        <v>0</v>
      </c>
      <c r="U63" s="236"/>
    </row>
    <row r="64" spans="1:21" x14ac:dyDescent="0.3">
      <c r="A64" s="2">
        <v>58</v>
      </c>
      <c r="B64" s="243" t="s">
        <v>1452</v>
      </c>
      <c r="C64" s="242">
        <v>9</v>
      </c>
      <c r="D64" s="242">
        <v>139</v>
      </c>
      <c r="E64" s="236">
        <v>1</v>
      </c>
      <c r="F64" s="242">
        <v>4</v>
      </c>
      <c r="G64" s="242">
        <v>4</v>
      </c>
      <c r="H64" s="245">
        <v>1986</v>
      </c>
      <c r="I64" s="246">
        <v>8539</v>
      </c>
      <c r="J64" s="246">
        <v>7603.53</v>
      </c>
      <c r="K64" s="239">
        <v>7158</v>
      </c>
      <c r="L64" s="238">
        <v>1583</v>
      </c>
      <c r="M64" s="236">
        <v>1583</v>
      </c>
      <c r="N64" s="238">
        <v>1583</v>
      </c>
      <c r="O64" s="236">
        <v>648</v>
      </c>
      <c r="P64" s="236" t="s">
        <v>1446</v>
      </c>
      <c r="Q64" s="245" t="s">
        <v>74</v>
      </c>
      <c r="R64" s="236" t="s">
        <v>196</v>
      </c>
      <c r="S64" s="236" t="s">
        <v>74</v>
      </c>
      <c r="T64" s="236">
        <v>2017</v>
      </c>
      <c r="U64" s="236" t="s">
        <v>1451</v>
      </c>
    </row>
    <row r="65" spans="1:21" x14ac:dyDescent="0.3">
      <c r="A65" s="2">
        <v>59</v>
      </c>
      <c r="B65" s="43" t="s">
        <v>1450</v>
      </c>
      <c r="C65" s="41">
        <v>9</v>
      </c>
      <c r="D65" s="41">
        <v>54</v>
      </c>
      <c r="E65" s="5"/>
      <c r="F65" s="41">
        <v>1</v>
      </c>
      <c r="G65" s="41">
        <v>1</v>
      </c>
      <c r="H65" s="41">
        <v>1985</v>
      </c>
      <c r="I65" s="41">
        <v>2360.9</v>
      </c>
      <c r="J65" s="41">
        <v>2002.87</v>
      </c>
      <c r="K65" s="5">
        <v>1572</v>
      </c>
      <c r="L65" s="5">
        <v>394</v>
      </c>
      <c r="M65" s="5" t="s">
        <v>118</v>
      </c>
      <c r="N65" s="5">
        <v>266.39999999999998</v>
      </c>
      <c r="O65" s="5" t="s">
        <v>118</v>
      </c>
      <c r="P65" s="5"/>
      <c r="Q65" s="41" t="s">
        <v>100</v>
      </c>
      <c r="R65" s="5" t="s">
        <v>196</v>
      </c>
      <c r="S65" s="5"/>
      <c r="T65" s="5"/>
      <c r="U65" s="5"/>
    </row>
    <row r="66" spans="1:21" x14ac:dyDescent="0.3">
      <c r="A66" s="2">
        <v>60</v>
      </c>
      <c r="B66" s="43" t="s">
        <v>1449</v>
      </c>
      <c r="C66" s="41">
        <v>9</v>
      </c>
      <c r="D66" s="41">
        <v>54</v>
      </c>
      <c r="E66" s="5"/>
      <c r="F66" s="41">
        <v>1</v>
      </c>
      <c r="G66" s="41">
        <v>1</v>
      </c>
      <c r="H66" s="41">
        <v>1989</v>
      </c>
      <c r="I66" s="41">
        <v>2339.83</v>
      </c>
      <c r="J66" s="41">
        <v>1985.45</v>
      </c>
      <c r="K66" s="5">
        <v>1501</v>
      </c>
      <c r="L66" s="5">
        <v>394</v>
      </c>
      <c r="M66" s="244" t="s">
        <v>118</v>
      </c>
      <c r="N66" s="5">
        <v>255.2</v>
      </c>
      <c r="O66" s="5" t="s">
        <v>118</v>
      </c>
      <c r="P66" s="5"/>
      <c r="Q66" s="41" t="s">
        <v>100</v>
      </c>
      <c r="R66" s="5" t="s">
        <v>196</v>
      </c>
      <c r="S66" s="5"/>
      <c r="T66" s="5"/>
      <c r="U66" s="5"/>
    </row>
    <row r="67" spans="1:21" x14ac:dyDescent="0.3">
      <c r="A67" s="2">
        <v>61</v>
      </c>
      <c r="B67" s="243" t="s">
        <v>1448</v>
      </c>
      <c r="C67" s="242">
        <v>14</v>
      </c>
      <c r="D67" s="241">
        <v>66</v>
      </c>
      <c r="E67" s="236">
        <v>1</v>
      </c>
      <c r="F67" s="241">
        <v>1</v>
      </c>
      <c r="G67" s="241">
        <v>2</v>
      </c>
      <c r="H67" s="237">
        <v>1996</v>
      </c>
      <c r="I67" s="240">
        <v>4619</v>
      </c>
      <c r="J67" s="240">
        <v>4148.12</v>
      </c>
      <c r="K67" s="239" t="s">
        <v>1447</v>
      </c>
      <c r="L67" s="238">
        <v>1587</v>
      </c>
      <c r="M67" s="236">
        <v>1587</v>
      </c>
      <c r="N67" s="238">
        <v>1587</v>
      </c>
      <c r="O67" s="236">
        <v>147</v>
      </c>
      <c r="P67" s="236" t="s">
        <v>1446</v>
      </c>
      <c r="Q67" s="237" t="s">
        <v>74</v>
      </c>
      <c r="R67" s="236" t="s">
        <v>196</v>
      </c>
      <c r="S67" s="236" t="s">
        <v>74</v>
      </c>
      <c r="T67" s="236">
        <v>0</v>
      </c>
      <c r="U67" s="236"/>
    </row>
    <row r="68" spans="1:21" x14ac:dyDescent="0.3">
      <c r="A68" s="17"/>
      <c r="B68" s="235"/>
      <c r="C68" s="17"/>
      <c r="D68" s="17"/>
      <c r="E68" s="17"/>
      <c r="F68" s="17"/>
      <c r="G68" s="17"/>
      <c r="H68" s="17"/>
      <c r="I68" s="17">
        <f>SUM(I7:I67)</f>
        <v>440982.64000000007</v>
      </c>
      <c r="J68" s="17">
        <f>SUM(J7:J67)</f>
        <v>302339.8600000001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71" spans="1:21" x14ac:dyDescent="0.3">
      <c r="A71" s="324" t="s">
        <v>1533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</row>
    <row r="72" spans="1:21" x14ac:dyDescent="0.3">
      <c r="B72" s="19"/>
    </row>
    <row r="73" spans="1:21" x14ac:dyDescent="0.3">
      <c r="A73" s="324" t="s">
        <v>1534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</row>
  </sheetData>
  <mergeCells count="9">
    <mergeCell ref="A71:S71"/>
    <mergeCell ref="A73:R73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Лот1</vt:lpstr>
      <vt:lpstr>Лот2</vt:lpstr>
      <vt:lpstr>Лот3</vt:lpstr>
      <vt:lpstr>Лот4</vt:lpstr>
      <vt:lpstr>Лот5</vt:lpstr>
      <vt:lpstr>Лот6</vt:lpstr>
      <vt:lpstr>Лот7</vt:lpstr>
      <vt:lpstr>Лот3!_GoBack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2018-07-03T12:33:00Z</dcterms:modified>
</cp:coreProperties>
</file>