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2" activeTab="0"/>
  </bookViews>
  <sheets>
    <sheet name="рішення 2018  погоджено з відді" sheetId="1" r:id="rId1"/>
  </sheets>
  <definedNames/>
  <calcPr fullCalcOnLoad="1"/>
</workbook>
</file>

<file path=xl/sharedStrings.xml><?xml version="1.0" encoding="utf-8"?>
<sst xmlns="http://schemas.openxmlformats.org/spreadsheetml/2006/main" count="286" uniqueCount="141">
  <si>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</si>
  <si>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</si>
  <si>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</si>
  <si>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</si>
  <si>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</si>
  <si>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</si>
  <si>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</si>
  <si>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</si>
  <si>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</si>
  <si>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</si>
  <si>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</si>
  <si>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</si>
  <si>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</si>
  <si>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</si>
  <si>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</si>
  <si>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</si>
  <si>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</si>
  <si>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</si>
  <si>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</si>
  <si>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</si>
  <si>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</si>
  <si>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</si>
  <si>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</si>
  <si>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</si>
  <si>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</si>
  <si>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</si>
  <si>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</si>
  <si>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</si>
  <si>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</si>
  <si>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</si>
  <si>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</si>
  <si>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</si>
  <si>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</si>
  <si>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</si>
  <si>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</si>
  <si>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</si>
  <si>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</si>
  <si>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</si>
  <si>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</si>
  <si>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</si>
  <si>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</si>
  <si>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</si>
  <si>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</si>
  <si>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</si>
  <si>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</si>
  <si>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</si>
  <si>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</si>
  <si>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</si>
  <si>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</si>
  <si>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</si>
  <si>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</si>
  <si>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</si>
  <si>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</si>
  <si>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</si>
  <si>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</si>
  <si>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</si>
  <si>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</si>
  <si>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</si>
  <si>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</si>
  <si>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</si>
  <si>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</si>
  <si>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</si>
  <si>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</si>
  <si>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</si>
  <si>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</si>
  <si>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</si>
  <si>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</si>
  <si>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</si>
  <si>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</si>
  <si>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</si>
  <si>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</si>
  <si>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</si>
  <si>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</si>
  <si>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</si>
  <si>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</si>
  <si>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</si>
  <si>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</si>
  <si>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</si>
  <si>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</si>
  <si>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</si>
  <si>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</si>
  <si>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</si>
  <si>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</si>
  <si>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</si>
  <si>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</si>
  <si>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</si>
  <si>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</si>
  <si>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</si>
  <si>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</si>
  <si>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</si>
  <si>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</si>
  <si>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</si>
  <si>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</si>
  <si>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</si>
  <si>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</si>
  <si>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</si>
  <si>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</si>
  <si>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</si>
  <si>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</si>
  <si>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</si>
  <si>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</si>
  <si>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</si>
  <si>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</si>
  <si>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</si>
  <si>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</si>
  <si>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</si>
  <si>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</si>
  <si>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</si>
  <si>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</si>
  <si>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</si>
  <si>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</si>
  <si>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</si>
  <si>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</si>
  <si>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</si>
  <si>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</si>
  <si>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</si>
  <si>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Всього без.спец.фонду і орендарів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</si>
  <si>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</si>
  <si>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</si>
  <si>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</si>
  <si>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r>
      <t>ВСЬОГО</t>
    </r>
    <r>
      <rPr>
        <sz val="9"/>
        <rFont val="Times New Roman"/>
        <family val="1"/>
      </rPr>
      <t xml:space="preserve">  без спец. фонду</t>
    </r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</si>
  <si>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</si>
  <si>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</si>
  <si>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</si>
  <si>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</si>
  <si>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</si>
  <si>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</si>
  <si>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</si>
  <si>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 xml:space="preserve"> споживання теплової енергії   по дитячих навчальних  закладах на 2018 рік (Гкал)</t>
  </si>
  <si>
    <t xml:space="preserve"> споживання теплової енергії   по дитячих навчальних закладах на 2018рік (Гкал)</t>
  </si>
  <si>
    <t xml:space="preserve"> споживання теплової енергії  по загальноосвітніх  навчальних закладах на 2018 рік (Гкал)</t>
  </si>
  <si>
    <t xml:space="preserve"> споживання теплової енергії   по загальноосвітніх  навчальних закладах на 2018 рік (Гкал)</t>
  </si>
  <si>
    <t xml:space="preserve"> споживання теплової енергії  по інших  установах та закладах  на 2018 рік (Гкал)</t>
  </si>
  <si>
    <t>споживання теплової енергії   по  галузі " Освіта"  "Фізична культура і спорт " на 2018 рік (Гкал)</t>
  </si>
  <si>
    <t>Класична гімназія</t>
  </si>
  <si>
    <t>НВК ДДЗ №16</t>
  </si>
  <si>
    <t xml:space="preserve"> споживання теплової енергії  по галузі "Освіта"  " Фізична  культура і спорт "на 2018 рік (Гкал)</t>
  </si>
  <si>
    <t>Додаток 1</t>
  </si>
  <si>
    <t>комітету</t>
  </si>
  <si>
    <t xml:space="preserve">до рішення виконавчого </t>
  </si>
  <si>
    <t>від 22.11.2017 № 625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</si>
</sst>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/>
    </xf>
    <xf numFmtId="196" fontId="6" fillId="0" borderId="10" xfId="0" applyNumberFormat="1" applyFont="1" applyBorder="1" applyAlignment="1">
      <alignment horizontal="center" vertical="center" wrapText="1"/>
    </xf>
    <xf numFmtId="196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96" fontId="8" fillId="0" borderId="0" xfId="0" applyNumberFormat="1" applyFont="1" applyAlignment="1">
      <alignment horizontal="center" vertical="center" wrapText="1"/>
    </xf>
    <xf numFmtId="196" fontId="7" fillId="0" borderId="0" xfId="0" applyNumberFormat="1" applyFont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4" fillId="0" borderId="11" xfId="0" applyNumberFormat="1" applyFont="1" applyBorder="1" applyAlignment="1">
      <alignment horizontal="center" vertical="center" wrapText="1"/>
    </xf>
    <xf numFmtId="196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/>
    </xf>
    <xf numFmtId="196" fontId="32" fillId="0" borderId="0" xfId="0" applyNumberFormat="1" applyFont="1" applyAlignment="1">
      <alignment horizontal="center"/>
    </xf>
    <xf numFmtId="196" fontId="32" fillId="24" borderId="0" xfId="0" applyNumberFormat="1" applyFont="1" applyFill="1" applyAlignment="1">
      <alignment horizontal="center"/>
    </xf>
    <xf numFmtId="196" fontId="32" fillId="0" borderId="0" xfId="0" applyNumberFormat="1" applyFont="1" applyBorder="1" applyAlignment="1">
      <alignment horizontal="center" vertical="center" wrapText="1"/>
    </xf>
    <xf numFmtId="196" fontId="13" fillId="0" borderId="0" xfId="0" applyNumberFormat="1" applyFont="1" applyBorder="1" applyAlignment="1">
      <alignment horizontal="center" vertical="center" wrapText="1"/>
    </xf>
    <xf numFmtId="196" fontId="13" fillId="0" borderId="0" xfId="0" applyNumberFormat="1" applyFont="1" applyAlignment="1">
      <alignment/>
    </xf>
    <xf numFmtId="196" fontId="13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196" fontId="32" fillId="0" borderId="0" xfId="0" applyNumberFormat="1" applyFont="1" applyFill="1" applyBorder="1" applyAlignment="1">
      <alignment horizontal="center" vertical="center" wrapText="1"/>
    </xf>
    <xf numFmtId="196" fontId="33" fillId="0" borderId="0" xfId="0" applyNumberFormat="1" applyFont="1" applyAlignment="1">
      <alignment horizontal="center"/>
    </xf>
    <xf numFmtId="197" fontId="6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 wrapText="1"/>
    </xf>
    <xf numFmtId="197" fontId="6" fillId="24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7" fillId="0" borderId="0" xfId="0" applyNumberFormat="1" applyFont="1" applyAlignment="1">
      <alignment horizontal="center" vertical="center" wrapText="1"/>
    </xf>
    <xf numFmtId="197" fontId="7" fillId="0" borderId="0" xfId="0" applyNumberFormat="1" applyFont="1" applyFill="1" applyAlignment="1">
      <alignment horizontal="center" vertical="center" wrapText="1"/>
    </xf>
    <xf numFmtId="197" fontId="7" fillId="24" borderId="0" xfId="0" applyNumberFormat="1" applyFont="1" applyFill="1" applyAlignment="1">
      <alignment horizontal="center" vertical="center" wrapText="1"/>
    </xf>
    <xf numFmtId="197" fontId="7" fillId="25" borderId="0" xfId="0" applyNumberFormat="1" applyFont="1" applyFill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left" vertical="center" wrapText="1"/>
    </xf>
    <xf numFmtId="197" fontId="11" fillId="0" borderId="0" xfId="0" applyNumberFormat="1" applyFont="1" applyAlignment="1">
      <alignment horizontal="center" vertical="center" wrapText="1"/>
    </xf>
    <xf numFmtId="197" fontId="4" fillId="0" borderId="0" xfId="0" applyNumberFormat="1" applyFont="1" applyAlignment="1">
      <alignment horizontal="center"/>
    </xf>
    <xf numFmtId="197" fontId="4" fillId="0" borderId="0" xfId="0" applyNumberFormat="1" applyFont="1" applyFill="1" applyAlignment="1">
      <alignment horizontal="center"/>
    </xf>
    <xf numFmtId="197" fontId="4" fillId="24" borderId="0" xfId="0" applyNumberFormat="1" applyFont="1" applyFill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197" fontId="7" fillId="0" borderId="12" xfId="0" applyNumberFormat="1" applyFont="1" applyBorder="1" applyAlignment="1">
      <alignment horizontal="center" vertical="center" wrapText="1"/>
    </xf>
    <xf numFmtId="197" fontId="31" fillId="0" borderId="10" xfId="0" applyNumberFormat="1" applyFont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 wrapText="1"/>
    </xf>
    <xf numFmtId="197" fontId="31" fillId="0" borderId="10" xfId="0" applyNumberFormat="1" applyFont="1" applyFill="1" applyBorder="1" applyAlignment="1">
      <alignment horizontal="center" vertical="center" wrapText="1"/>
    </xf>
    <xf numFmtId="197" fontId="4" fillId="24" borderId="0" xfId="0" applyNumberFormat="1" applyFont="1" applyFill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 vertical="center" wrapText="1"/>
    </xf>
    <xf numFmtId="197" fontId="6" fillId="24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Alignment="1">
      <alignment horizontal="center" vertical="center" wrapText="1"/>
    </xf>
    <xf numFmtId="197" fontId="4" fillId="0" borderId="0" xfId="0" applyNumberFormat="1" applyFont="1" applyAlignment="1">
      <alignment horizontal="center" vertical="center" wrapText="1"/>
    </xf>
    <xf numFmtId="197" fontId="4" fillId="25" borderId="0" xfId="0" applyNumberFormat="1" applyFont="1" applyFill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197" fontId="11" fillId="0" borderId="0" xfId="0" applyNumberFormat="1" applyFont="1" applyAlignment="1">
      <alignment vertical="center" wrapText="1"/>
    </xf>
    <xf numFmtId="197" fontId="33" fillId="0" borderId="0" xfId="0" applyNumberFormat="1" applyFont="1" applyAlignment="1">
      <alignment horizontal="center" vertical="center" wrapText="1"/>
    </xf>
    <xf numFmtId="197" fontId="5" fillId="24" borderId="10" xfId="0" applyNumberFormat="1" applyFont="1" applyFill="1" applyBorder="1" applyAlignment="1">
      <alignment horizontal="center" vertical="center" wrapText="1"/>
    </xf>
    <xf numFmtId="197" fontId="8" fillId="0" borderId="0" xfId="0" applyNumberFormat="1" applyFont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197" fontId="7" fillId="0" borderId="11" xfId="0" applyNumberFormat="1" applyFont="1" applyBorder="1" applyAlignment="1">
      <alignment horizontal="center" vertical="center" wrapText="1"/>
    </xf>
    <xf numFmtId="197" fontId="7" fillId="0" borderId="0" xfId="0" applyNumberFormat="1" applyFont="1" applyAlignment="1">
      <alignment horizontal="center"/>
    </xf>
    <xf numFmtId="197" fontId="7" fillId="0" borderId="0" xfId="0" applyNumberFormat="1" applyFont="1" applyFill="1" applyAlignment="1">
      <alignment horizontal="center"/>
    </xf>
    <xf numFmtId="197" fontId="7" fillId="24" borderId="10" xfId="0" applyNumberFormat="1" applyFont="1" applyFill="1" applyBorder="1" applyAlignment="1">
      <alignment horizontal="center" vertical="top" wrapText="1"/>
    </xf>
    <xf numFmtId="197" fontId="7" fillId="0" borderId="10" xfId="0" applyNumberFormat="1" applyFont="1" applyFill="1" applyBorder="1" applyAlignment="1">
      <alignment horizontal="center" vertical="top" wrapText="1"/>
    </xf>
    <xf numFmtId="197" fontId="6" fillId="0" borderId="0" xfId="0" applyNumberFormat="1" applyFont="1" applyBorder="1" applyAlignment="1">
      <alignment horizontal="center" vertical="top" wrapText="1"/>
    </xf>
    <xf numFmtId="197" fontId="6" fillId="24" borderId="0" xfId="0" applyNumberFormat="1" applyFont="1" applyFill="1" applyBorder="1" applyAlignment="1">
      <alignment horizontal="center" vertical="top" wrapText="1"/>
    </xf>
    <xf numFmtId="197" fontId="7" fillId="0" borderId="11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Border="1" applyAlignment="1">
      <alignment horizontal="center" vertical="center" wrapText="1"/>
    </xf>
    <xf numFmtId="197" fontId="10" fillId="0" borderId="0" xfId="0" applyNumberFormat="1" applyFont="1" applyBorder="1" applyAlignment="1">
      <alignment horizontal="center" vertical="top" wrapText="1"/>
    </xf>
    <xf numFmtId="197" fontId="10" fillId="24" borderId="0" xfId="0" applyNumberFormat="1" applyFont="1" applyFill="1" applyBorder="1" applyAlignment="1">
      <alignment horizontal="center" vertical="top" wrapText="1"/>
    </xf>
    <xf numFmtId="197" fontId="12" fillId="0" borderId="0" xfId="0" applyNumberFormat="1" applyFont="1" applyAlignment="1">
      <alignment horizontal="center"/>
    </xf>
    <xf numFmtId="197" fontId="7" fillId="0" borderId="10" xfId="0" applyNumberFormat="1" applyFont="1" applyFill="1" applyBorder="1" applyAlignment="1">
      <alignment horizontal="center"/>
    </xf>
    <xf numFmtId="197" fontId="7" fillId="24" borderId="10" xfId="0" applyNumberFormat="1" applyFont="1" applyFill="1" applyBorder="1" applyAlignment="1">
      <alignment horizontal="center" vertical="center" wrapText="1"/>
    </xf>
    <xf numFmtId="197" fontId="7" fillId="24" borderId="11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/>
    </xf>
    <xf numFmtId="197" fontId="33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Border="1" applyAlignment="1">
      <alignment horizontal="center" vertical="center" wrapText="1"/>
    </xf>
    <xf numFmtId="197" fontId="34" fillId="0" borderId="0" xfId="0" applyNumberFormat="1" applyFont="1" applyBorder="1" applyAlignment="1">
      <alignment horizontal="center" vertical="center" wrapText="1"/>
    </xf>
    <xf numFmtId="197" fontId="8" fillId="0" borderId="0" xfId="0" applyNumberFormat="1" applyFont="1" applyBorder="1" applyAlignment="1">
      <alignment horizontal="center" vertical="center" wrapText="1"/>
    </xf>
    <xf numFmtId="197" fontId="13" fillId="0" borderId="10" xfId="0" applyNumberFormat="1" applyFont="1" applyBorder="1" applyAlignment="1">
      <alignment horizontal="center" vertical="center" wrapText="1"/>
    </xf>
    <xf numFmtId="197" fontId="32" fillId="0" borderId="11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7" fontId="32" fillId="0" borderId="10" xfId="0" applyNumberFormat="1" applyFont="1" applyBorder="1" applyAlignment="1">
      <alignment horizontal="center" vertical="center" wrapText="1"/>
    </xf>
    <xf numFmtId="197" fontId="32" fillId="0" borderId="10" xfId="0" applyNumberFormat="1" applyFont="1" applyFill="1" applyBorder="1" applyAlignment="1">
      <alignment horizontal="center" vertical="center" wrapText="1"/>
    </xf>
    <xf numFmtId="196" fontId="4" fillId="26" borderId="0" xfId="0" applyNumberFormat="1" applyFont="1" applyFill="1" applyAlignment="1">
      <alignment horizontal="center"/>
    </xf>
    <xf numFmtId="197" fontId="4" fillId="27" borderId="0" xfId="0" applyNumberFormat="1" applyFont="1" applyFill="1" applyAlignment="1">
      <alignment horizontal="center"/>
    </xf>
    <xf numFmtId="196" fontId="4" fillId="27" borderId="0" xfId="0" applyNumberFormat="1" applyFont="1" applyFill="1" applyAlignment="1">
      <alignment horizontal="center"/>
    </xf>
    <xf numFmtId="197" fontId="7" fillId="0" borderId="1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center" wrapText="1"/>
    </xf>
    <xf numFmtId="196" fontId="32" fillId="0" borderId="0" xfId="0" applyNumberFormat="1" applyFont="1" applyAlignment="1">
      <alignment horizontal="left"/>
    </xf>
    <xf numFmtId="197" fontId="11" fillId="0" borderId="0" xfId="0" applyNumberFormat="1" applyFont="1" applyAlignment="1">
      <alignment horizontal="center" vertical="center" wrapText="1"/>
    </xf>
    <xf numFmtId="197" fontId="11" fillId="0" borderId="13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197" fontId="11" fillId="0" borderId="14" xfId="0" applyNumberFormat="1" applyFont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vertical="center" wrapText="1"/>
    </xf>
    <xf numFmtId="197" fontId="11" fillId="0" borderId="0" xfId="0" applyNumberFormat="1" applyFont="1" applyFill="1" applyAlignment="1">
      <alignment vertical="center" wrapText="1"/>
    </xf>
    <xf numFmtId="197" fontId="11" fillId="0" borderId="13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Alignment="1">
      <alignment horizontal="left" vertical="center" wrapText="1"/>
    </xf>
    <xf numFmtId="196" fontId="32" fillId="0" borderId="0" xfId="0" applyNumberFormat="1" applyFont="1" applyBorder="1" applyAlignment="1">
      <alignment horizontal="center" vertical="center" wrapText="1"/>
    </xf>
    <xf numFmtId="196" fontId="32" fillId="0" borderId="0" xfId="0" applyNumberFormat="1" applyFont="1" applyAlignment="1">
      <alignment horizontal="center"/>
    </xf>
    <xf numFmtId="196" fontId="32" fillId="0" borderId="0" xfId="0" applyNumberFormat="1" applyFont="1" applyAlignment="1">
      <alignment horizontal="left"/>
    </xf>
    <xf numFmtId="196" fontId="1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76"/>
  <sheetViews>
    <sheetView tabSelected="1" zoomScalePageLayoutView="0" workbookViewId="0" topLeftCell="A1">
      <selection activeCell="A7" sqref="A7:N7"/>
    </sheetView>
  </sheetViews>
  <sheetFormatPr defaultColWidth="9.00390625" defaultRowHeight="12.75"/>
  <cols>
    <col min="1" max="1" width="17.25390625" style="2" customWidth="1"/>
    <col min="2" max="2" width="10.125" style="2" customWidth="1"/>
    <col min="3" max="3" width="11.00390625" style="2" customWidth="1"/>
    <col min="4" max="4" width="11.625" style="2" customWidth="1"/>
    <col min="5" max="5" width="11.125" style="2" customWidth="1"/>
    <col min="6" max="6" width="10.875" style="2" customWidth="1"/>
    <col min="7" max="7" width="8.625" style="2" customWidth="1"/>
    <col min="8" max="8" width="8.875" style="2" customWidth="1"/>
    <col min="9" max="9" width="8.25390625" style="2" customWidth="1"/>
    <col min="10" max="10" width="9.00390625" style="2" customWidth="1"/>
    <col min="11" max="11" width="10.25390625" style="2" customWidth="1"/>
    <col min="12" max="12" width="11.625" style="2" customWidth="1"/>
    <col min="13" max="13" width="12.00390625" style="2" customWidth="1"/>
    <col min="14" max="14" width="13.125" style="4" customWidth="1"/>
    <col min="15" max="35" width="0" style="2" hidden="1" customWidth="1"/>
    <col min="36" max="16384" width="9.125" style="2" customWidth="1"/>
  </cols>
  <sheetData>
    <row r="2" spans="1:14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7"/>
      <c r="L2" s="118" t="s">
        <v>137</v>
      </c>
      <c r="M2" s="118"/>
      <c r="N2" s="28"/>
    </row>
    <row r="3" spans="1:14" s="7" customFormat="1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119" t="s">
        <v>139</v>
      </c>
      <c r="M3" s="119"/>
      <c r="N3" s="119"/>
    </row>
    <row r="4" spans="1:14" s="7" customFormat="1" ht="15">
      <c r="A4" s="27"/>
      <c r="B4" s="27"/>
      <c r="C4" s="27"/>
      <c r="D4" s="27"/>
      <c r="E4" s="27"/>
      <c r="F4" s="27"/>
      <c r="G4" s="27"/>
      <c r="H4" s="27"/>
      <c r="I4" s="27"/>
      <c r="J4" s="27"/>
      <c r="L4" s="108" t="s">
        <v>138</v>
      </c>
      <c r="M4" s="108"/>
      <c r="N4" s="108"/>
    </row>
    <row r="5" spans="1:14" s="7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  <c r="L5" s="119" t="s">
        <v>140</v>
      </c>
      <c r="M5" s="119"/>
      <c r="N5" s="119"/>
    </row>
    <row r="6" spans="1:14" s="7" customFormat="1" ht="8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L6" s="27"/>
      <c r="M6" s="27"/>
      <c r="N6" s="28"/>
    </row>
    <row r="7" spans="1:14" s="7" customFormat="1" ht="15.75" customHeight="1">
      <c r="A7" s="120" t="s">
        <v>27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s="7" customFormat="1" ht="16.5" customHeight="1">
      <c r="A8" s="120" t="s">
        <v>128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s="7" customFormat="1" ht="21" customHeight="1">
      <c r="A9" s="8"/>
      <c r="B9" s="120" t="s">
        <v>36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8"/>
      <c r="N9" s="8"/>
    </row>
    <row r="10" spans="1:14" s="7" customFormat="1" ht="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17"/>
      <c r="N10" s="117"/>
    </row>
    <row r="11" spans="1:14" s="7" customFormat="1" ht="47.25" customHeight="1">
      <c r="A11" s="3" t="s">
        <v>49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26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23" t="s">
        <v>24</v>
      </c>
    </row>
    <row r="12" spans="1:18" s="9" customFormat="1" ht="12.75">
      <c r="A12" s="40" t="s">
        <v>51</v>
      </c>
      <c r="B12" s="77">
        <v>57</v>
      </c>
      <c r="C12" s="77">
        <v>53</v>
      </c>
      <c r="D12" s="77">
        <v>38</v>
      </c>
      <c r="E12" s="77">
        <v>20</v>
      </c>
      <c r="F12" s="77"/>
      <c r="G12" s="77"/>
      <c r="H12" s="77"/>
      <c r="I12" s="77"/>
      <c r="J12" s="77"/>
      <c r="K12" s="77">
        <v>18.6</v>
      </c>
      <c r="L12" s="77">
        <v>38.1</v>
      </c>
      <c r="M12" s="77">
        <v>58</v>
      </c>
      <c r="N12" s="77">
        <f>B12+C12+D12+E12+F12+G12+H12+I12+J12+K12+L12+M12</f>
        <v>282.7</v>
      </c>
      <c r="O12" s="78"/>
      <c r="P12" s="78"/>
      <c r="Q12" s="78"/>
      <c r="R12" s="78"/>
    </row>
    <row r="13" spans="1:18" s="9" customFormat="1" ht="12.75">
      <c r="A13" s="40" t="s">
        <v>52</v>
      </c>
      <c r="B13" s="77">
        <v>55</v>
      </c>
      <c r="C13" s="77">
        <v>61</v>
      </c>
      <c r="D13" s="77">
        <v>48</v>
      </c>
      <c r="E13" s="77">
        <v>32</v>
      </c>
      <c r="F13" s="77"/>
      <c r="G13" s="77"/>
      <c r="H13" s="77"/>
      <c r="I13" s="77"/>
      <c r="J13" s="77"/>
      <c r="K13" s="77">
        <v>18.2</v>
      </c>
      <c r="L13" s="77">
        <v>39.1</v>
      </c>
      <c r="M13" s="77">
        <v>59.8</v>
      </c>
      <c r="N13" s="77">
        <f aca="true" t="shared" si="0" ref="N13:N36">B13+C13+D13+E13+F13+G13+H13+I13+J13+K13+L13+M13</f>
        <v>313.09999999999997</v>
      </c>
      <c r="O13" s="78"/>
      <c r="P13" s="78"/>
      <c r="Q13" s="78"/>
      <c r="R13" s="78"/>
    </row>
    <row r="14" spans="1:18" s="9" customFormat="1" ht="12.75">
      <c r="A14" s="40" t="s">
        <v>53</v>
      </c>
      <c r="B14" s="77">
        <v>58</v>
      </c>
      <c r="C14" s="77">
        <v>61</v>
      </c>
      <c r="D14" s="77">
        <v>40</v>
      </c>
      <c r="E14" s="77">
        <v>20</v>
      </c>
      <c r="F14" s="77">
        <v>2.3</v>
      </c>
      <c r="G14" s="77">
        <v>2.6</v>
      </c>
      <c r="H14" s="77">
        <v>2</v>
      </c>
      <c r="I14" s="77">
        <v>3.2</v>
      </c>
      <c r="J14" s="77">
        <v>4.2</v>
      </c>
      <c r="K14" s="77">
        <v>17.9</v>
      </c>
      <c r="L14" s="77">
        <v>29.5</v>
      </c>
      <c r="M14" s="77">
        <v>45.2</v>
      </c>
      <c r="N14" s="77">
        <f t="shared" si="0"/>
        <v>285.9</v>
      </c>
      <c r="O14" s="78"/>
      <c r="P14" s="78"/>
      <c r="Q14" s="78"/>
      <c r="R14" s="78"/>
    </row>
    <row r="15" spans="1:18" s="9" customFormat="1" ht="12.75">
      <c r="A15" s="40" t="s">
        <v>54</v>
      </c>
      <c r="B15" s="77">
        <v>68</v>
      </c>
      <c r="C15" s="77">
        <v>71</v>
      </c>
      <c r="D15" s="77">
        <v>50</v>
      </c>
      <c r="E15" s="77">
        <v>32</v>
      </c>
      <c r="F15" s="77">
        <v>1.8</v>
      </c>
      <c r="G15" s="77">
        <v>1.2</v>
      </c>
      <c r="H15" s="77">
        <v>2</v>
      </c>
      <c r="I15" s="77">
        <v>1.5</v>
      </c>
      <c r="J15" s="77">
        <v>3.2</v>
      </c>
      <c r="K15" s="77">
        <v>29</v>
      </c>
      <c r="L15" s="77">
        <v>56</v>
      </c>
      <c r="M15" s="77">
        <v>59</v>
      </c>
      <c r="N15" s="77">
        <f t="shared" si="0"/>
        <v>374.7</v>
      </c>
      <c r="O15" s="78"/>
      <c r="P15" s="78"/>
      <c r="Q15" s="78"/>
      <c r="R15" s="78"/>
    </row>
    <row r="16" spans="1:18" s="9" customFormat="1" ht="12.75">
      <c r="A16" s="40" t="s">
        <v>55</v>
      </c>
      <c r="B16" s="77">
        <v>58</v>
      </c>
      <c r="C16" s="77">
        <v>54</v>
      </c>
      <c r="D16" s="77">
        <v>37</v>
      </c>
      <c r="E16" s="77">
        <v>25</v>
      </c>
      <c r="F16" s="77"/>
      <c r="G16" s="77"/>
      <c r="H16" s="77"/>
      <c r="I16" s="77"/>
      <c r="J16" s="77"/>
      <c r="K16" s="77">
        <v>18.7</v>
      </c>
      <c r="L16" s="77">
        <v>37.3</v>
      </c>
      <c r="M16" s="77">
        <v>42.8</v>
      </c>
      <c r="N16" s="77">
        <f t="shared" si="0"/>
        <v>272.8</v>
      </c>
      <c r="O16" s="78"/>
      <c r="P16" s="78"/>
      <c r="Q16" s="78"/>
      <c r="R16" s="78"/>
    </row>
    <row r="17" spans="1:18" s="9" customFormat="1" ht="12.75">
      <c r="A17" s="40" t="s">
        <v>56</v>
      </c>
      <c r="B17" s="77">
        <v>38</v>
      </c>
      <c r="C17" s="77">
        <v>40</v>
      </c>
      <c r="D17" s="77">
        <v>27.4</v>
      </c>
      <c r="E17" s="77">
        <v>20</v>
      </c>
      <c r="F17" s="77">
        <v>7.3</v>
      </c>
      <c r="G17" s="77">
        <v>4.8</v>
      </c>
      <c r="H17" s="77">
        <v>1.7</v>
      </c>
      <c r="I17" s="77">
        <v>2.1</v>
      </c>
      <c r="J17" s="77">
        <v>7</v>
      </c>
      <c r="K17" s="77">
        <v>13.2</v>
      </c>
      <c r="L17" s="77">
        <v>24.4</v>
      </c>
      <c r="M17" s="77">
        <v>34.9</v>
      </c>
      <c r="N17" s="77">
        <f t="shared" si="0"/>
        <v>220.8</v>
      </c>
      <c r="O17" s="78"/>
      <c r="P17" s="78"/>
      <c r="Q17" s="78"/>
      <c r="R17" s="78"/>
    </row>
    <row r="18" spans="1:18" s="9" customFormat="1" ht="12.75">
      <c r="A18" s="40" t="s">
        <v>57</v>
      </c>
      <c r="B18" s="77">
        <v>98</v>
      </c>
      <c r="C18" s="77">
        <v>74</v>
      </c>
      <c r="D18" s="77">
        <v>53</v>
      </c>
      <c r="E18" s="77">
        <v>38</v>
      </c>
      <c r="F18" s="77"/>
      <c r="G18" s="77"/>
      <c r="H18" s="77"/>
      <c r="I18" s="77"/>
      <c r="J18" s="77"/>
      <c r="K18" s="77">
        <v>33.4</v>
      </c>
      <c r="L18" s="77">
        <v>55</v>
      </c>
      <c r="M18" s="77">
        <v>65</v>
      </c>
      <c r="N18" s="77">
        <f t="shared" si="0"/>
        <v>416.4</v>
      </c>
      <c r="O18" s="78"/>
      <c r="P18" s="78"/>
      <c r="Q18" s="78"/>
      <c r="R18" s="78"/>
    </row>
    <row r="19" spans="1:18" s="9" customFormat="1" ht="12.75">
      <c r="A19" s="40" t="s">
        <v>58</v>
      </c>
      <c r="B19" s="77">
        <v>80</v>
      </c>
      <c r="C19" s="77">
        <v>68</v>
      </c>
      <c r="D19" s="77">
        <v>43</v>
      </c>
      <c r="E19" s="77">
        <v>27.3</v>
      </c>
      <c r="F19" s="77"/>
      <c r="G19" s="77"/>
      <c r="H19" s="77"/>
      <c r="I19" s="77"/>
      <c r="J19" s="77"/>
      <c r="K19" s="77">
        <v>23.6</v>
      </c>
      <c r="L19" s="77">
        <v>60</v>
      </c>
      <c r="M19" s="77">
        <v>75.7</v>
      </c>
      <c r="N19" s="77">
        <f t="shared" si="0"/>
        <v>377.59999999999997</v>
      </c>
      <c r="O19" s="78"/>
      <c r="P19" s="78"/>
      <c r="Q19" s="78"/>
      <c r="R19" s="78"/>
    </row>
    <row r="20" spans="1:18" s="9" customFormat="1" ht="12.75">
      <c r="A20" s="41" t="s">
        <v>59</v>
      </c>
      <c r="B20" s="77">
        <v>73</v>
      </c>
      <c r="C20" s="77">
        <v>73.9</v>
      </c>
      <c r="D20" s="77">
        <v>44.1</v>
      </c>
      <c r="E20" s="77">
        <v>34.4</v>
      </c>
      <c r="F20" s="77">
        <v>5.1</v>
      </c>
      <c r="G20" s="77">
        <v>4.7</v>
      </c>
      <c r="H20" s="77">
        <v>4.4</v>
      </c>
      <c r="I20" s="77">
        <v>4.2</v>
      </c>
      <c r="J20" s="77">
        <v>6.6</v>
      </c>
      <c r="K20" s="77">
        <v>16.7</v>
      </c>
      <c r="L20" s="77">
        <v>47.6</v>
      </c>
      <c r="M20" s="77">
        <v>62.3</v>
      </c>
      <c r="N20" s="77">
        <f t="shared" si="0"/>
        <v>377</v>
      </c>
      <c r="O20" s="78"/>
      <c r="P20" s="78"/>
      <c r="Q20" s="78"/>
      <c r="R20" s="78"/>
    </row>
    <row r="21" spans="1:18" s="9" customFormat="1" ht="12.75">
      <c r="A21" s="40" t="s">
        <v>60</v>
      </c>
      <c r="B21" s="77">
        <v>53.800000000000004</v>
      </c>
      <c r="C21" s="77">
        <v>48.1</v>
      </c>
      <c r="D21" s="77">
        <v>33.8</v>
      </c>
      <c r="E21" s="77">
        <v>17.6</v>
      </c>
      <c r="F21" s="77"/>
      <c r="G21" s="77"/>
      <c r="H21" s="77"/>
      <c r="I21" s="77"/>
      <c r="J21" s="77"/>
      <c r="K21" s="77">
        <v>12.6</v>
      </c>
      <c r="L21" s="77">
        <v>32.4</v>
      </c>
      <c r="M21" s="77">
        <v>44.3</v>
      </c>
      <c r="N21" s="77">
        <f t="shared" si="0"/>
        <v>242.59999999999997</v>
      </c>
      <c r="O21" s="78"/>
      <c r="P21" s="78"/>
      <c r="Q21" s="78"/>
      <c r="R21" s="78"/>
    </row>
    <row r="22" spans="1:18" s="9" customFormat="1" ht="12.75">
      <c r="A22" s="40" t="s">
        <v>61</v>
      </c>
      <c r="B22" s="77">
        <v>54</v>
      </c>
      <c r="C22" s="77">
        <v>64</v>
      </c>
      <c r="D22" s="77">
        <v>33</v>
      </c>
      <c r="E22" s="77">
        <v>20</v>
      </c>
      <c r="F22" s="77"/>
      <c r="G22" s="77"/>
      <c r="H22" s="77"/>
      <c r="I22" s="77"/>
      <c r="J22" s="77"/>
      <c r="K22" s="77">
        <v>18.7</v>
      </c>
      <c r="L22" s="77">
        <v>39.8</v>
      </c>
      <c r="M22" s="77">
        <v>49.4</v>
      </c>
      <c r="N22" s="77">
        <f t="shared" si="0"/>
        <v>278.9</v>
      </c>
      <c r="O22" s="78"/>
      <c r="P22" s="78"/>
      <c r="Q22" s="78"/>
      <c r="R22" s="78"/>
    </row>
    <row r="23" spans="1:18" s="9" customFormat="1" ht="12.75">
      <c r="A23" s="40" t="s">
        <v>62</v>
      </c>
      <c r="B23" s="77">
        <v>89.2</v>
      </c>
      <c r="C23" s="77">
        <v>77.39999999999999</v>
      </c>
      <c r="D23" s="77">
        <v>54.1</v>
      </c>
      <c r="E23" s="77">
        <v>30.7</v>
      </c>
      <c r="F23" s="77"/>
      <c r="G23" s="77"/>
      <c r="H23" s="77"/>
      <c r="I23" s="77"/>
      <c r="J23" s="77"/>
      <c r="K23" s="77">
        <v>21</v>
      </c>
      <c r="L23" s="77">
        <v>55.1</v>
      </c>
      <c r="M23" s="77">
        <v>74.6</v>
      </c>
      <c r="N23" s="77">
        <f t="shared" si="0"/>
        <v>402.1</v>
      </c>
      <c r="O23" s="78"/>
      <c r="P23" s="78"/>
      <c r="Q23" s="78"/>
      <c r="R23" s="78"/>
    </row>
    <row r="24" spans="1:18" s="9" customFormat="1" ht="12.75">
      <c r="A24" s="40" t="s">
        <v>63</v>
      </c>
      <c r="B24" s="77">
        <v>89.5</v>
      </c>
      <c r="C24" s="77">
        <v>78.7</v>
      </c>
      <c r="D24" s="77">
        <v>54.9</v>
      </c>
      <c r="E24" s="77">
        <v>34.4</v>
      </c>
      <c r="F24" s="77"/>
      <c r="G24" s="77"/>
      <c r="H24" s="77"/>
      <c r="I24" s="77"/>
      <c r="J24" s="77"/>
      <c r="K24" s="77">
        <v>27.2</v>
      </c>
      <c r="L24" s="77">
        <v>52.8</v>
      </c>
      <c r="M24" s="77">
        <v>65.3</v>
      </c>
      <c r="N24" s="77">
        <f t="shared" si="0"/>
        <v>402.8</v>
      </c>
      <c r="O24" s="78"/>
      <c r="P24" s="78"/>
      <c r="Q24" s="78"/>
      <c r="R24" s="78"/>
    </row>
    <row r="25" spans="1:18" s="10" customFormat="1" ht="12.75">
      <c r="A25" s="41" t="s">
        <v>64</v>
      </c>
      <c r="B25" s="77">
        <v>77.89999999999999</v>
      </c>
      <c r="C25" s="77">
        <v>80.30000000000001</v>
      </c>
      <c r="D25" s="77">
        <v>51.6</v>
      </c>
      <c r="E25" s="77">
        <v>32.099999999999994</v>
      </c>
      <c r="F25" s="77"/>
      <c r="G25" s="77"/>
      <c r="H25" s="77"/>
      <c r="I25" s="77"/>
      <c r="J25" s="77"/>
      <c r="K25" s="77">
        <v>20.3</v>
      </c>
      <c r="L25" s="77">
        <v>46.2</v>
      </c>
      <c r="M25" s="77">
        <v>52.2</v>
      </c>
      <c r="N25" s="77">
        <f t="shared" si="0"/>
        <v>360.59999999999997</v>
      </c>
      <c r="O25" s="79"/>
      <c r="P25" s="79"/>
      <c r="Q25" s="79"/>
      <c r="R25" s="79"/>
    </row>
    <row r="26" spans="1:18" s="9" customFormat="1" ht="12.75">
      <c r="A26" s="40" t="s">
        <v>65</v>
      </c>
      <c r="B26" s="77">
        <v>74</v>
      </c>
      <c r="C26" s="77">
        <v>69</v>
      </c>
      <c r="D26" s="77">
        <v>54</v>
      </c>
      <c r="E26" s="77">
        <v>25</v>
      </c>
      <c r="F26" s="77"/>
      <c r="G26" s="77"/>
      <c r="H26" s="77"/>
      <c r="I26" s="77"/>
      <c r="J26" s="77"/>
      <c r="K26" s="77">
        <v>23.1</v>
      </c>
      <c r="L26" s="77">
        <v>49.2</v>
      </c>
      <c r="M26" s="77">
        <v>64.7</v>
      </c>
      <c r="N26" s="77">
        <f t="shared" si="0"/>
        <v>359</v>
      </c>
      <c r="O26" s="78"/>
      <c r="P26" s="78"/>
      <c r="Q26" s="78"/>
      <c r="R26" s="78"/>
    </row>
    <row r="27" spans="1:18" s="9" customFormat="1" ht="12.75">
      <c r="A27" s="40" t="s">
        <v>66</v>
      </c>
      <c r="B27" s="77">
        <v>92</v>
      </c>
      <c r="C27" s="77">
        <v>93</v>
      </c>
      <c r="D27" s="77">
        <v>59</v>
      </c>
      <c r="E27" s="77">
        <v>51</v>
      </c>
      <c r="F27" s="77">
        <v>4.9</v>
      </c>
      <c r="G27" s="77">
        <v>4.7</v>
      </c>
      <c r="H27" s="77">
        <v>4</v>
      </c>
      <c r="I27" s="77">
        <v>3.1</v>
      </c>
      <c r="J27" s="77">
        <v>5.3</v>
      </c>
      <c r="K27" s="77">
        <v>30.4</v>
      </c>
      <c r="L27" s="77">
        <v>51.1</v>
      </c>
      <c r="M27" s="77">
        <v>72.5</v>
      </c>
      <c r="N27" s="77">
        <f t="shared" si="0"/>
        <v>471</v>
      </c>
      <c r="O27" s="78"/>
      <c r="P27" s="78"/>
      <c r="Q27" s="78"/>
      <c r="R27" s="78"/>
    </row>
    <row r="28" spans="1:18" s="9" customFormat="1" ht="12.75">
      <c r="A28" s="40" t="s">
        <v>67</v>
      </c>
      <c r="B28" s="77">
        <v>91</v>
      </c>
      <c r="C28" s="77">
        <v>82</v>
      </c>
      <c r="D28" s="77">
        <v>54</v>
      </c>
      <c r="E28" s="77">
        <v>37</v>
      </c>
      <c r="F28" s="77">
        <v>5.7</v>
      </c>
      <c r="G28" s="77">
        <v>5.5</v>
      </c>
      <c r="H28" s="77">
        <v>3.7</v>
      </c>
      <c r="I28" s="77">
        <v>3.2</v>
      </c>
      <c r="J28" s="77">
        <v>4.9</v>
      </c>
      <c r="K28" s="77">
        <v>29.1</v>
      </c>
      <c r="L28" s="77">
        <v>44.4</v>
      </c>
      <c r="M28" s="77">
        <v>65</v>
      </c>
      <c r="N28" s="77">
        <f t="shared" si="0"/>
        <v>425.49999999999994</v>
      </c>
      <c r="O28" s="78"/>
      <c r="P28" s="78"/>
      <c r="Q28" s="78"/>
      <c r="R28" s="78"/>
    </row>
    <row r="29" spans="1:18" s="9" customFormat="1" ht="12.75">
      <c r="A29" s="40" t="s">
        <v>68</v>
      </c>
      <c r="B29" s="77">
        <v>40</v>
      </c>
      <c r="C29" s="77">
        <v>42.4</v>
      </c>
      <c r="D29" s="77">
        <v>30</v>
      </c>
      <c r="E29" s="77">
        <v>11.6</v>
      </c>
      <c r="F29" s="77">
        <v>4.3</v>
      </c>
      <c r="G29" s="77">
        <v>1.6</v>
      </c>
      <c r="H29" s="77">
        <v>1.1</v>
      </c>
      <c r="I29" s="77">
        <v>1</v>
      </c>
      <c r="J29" s="77">
        <v>1.8</v>
      </c>
      <c r="K29" s="77">
        <v>15.7</v>
      </c>
      <c r="L29" s="77">
        <v>27.1</v>
      </c>
      <c r="M29" s="77">
        <v>36.9</v>
      </c>
      <c r="N29" s="77">
        <f t="shared" si="0"/>
        <v>213.5</v>
      </c>
      <c r="O29" s="78"/>
      <c r="P29" s="78"/>
      <c r="Q29" s="78"/>
      <c r="R29" s="78"/>
    </row>
    <row r="30" spans="1:18" s="9" customFormat="1" ht="12.75">
      <c r="A30" s="40" t="s">
        <v>69</v>
      </c>
      <c r="B30" s="77">
        <v>39</v>
      </c>
      <c r="C30" s="77">
        <v>36</v>
      </c>
      <c r="D30" s="77">
        <v>22</v>
      </c>
      <c r="E30" s="77">
        <v>14</v>
      </c>
      <c r="F30" s="77">
        <v>2.1</v>
      </c>
      <c r="G30" s="77">
        <v>2.1</v>
      </c>
      <c r="H30" s="77">
        <v>1</v>
      </c>
      <c r="I30" s="77">
        <v>1.3</v>
      </c>
      <c r="J30" s="77">
        <v>1.9</v>
      </c>
      <c r="K30" s="77">
        <v>15.2</v>
      </c>
      <c r="L30" s="77">
        <v>20.3</v>
      </c>
      <c r="M30" s="77">
        <v>25.6</v>
      </c>
      <c r="N30" s="77">
        <f t="shared" si="0"/>
        <v>180.5</v>
      </c>
      <c r="O30" s="78"/>
      <c r="P30" s="78"/>
      <c r="Q30" s="78"/>
      <c r="R30" s="78"/>
    </row>
    <row r="31" spans="1:18" s="9" customFormat="1" ht="12.75">
      <c r="A31" s="40" t="s">
        <v>70</v>
      </c>
      <c r="B31" s="77">
        <v>36</v>
      </c>
      <c r="C31" s="77">
        <v>27</v>
      </c>
      <c r="D31" s="77">
        <v>20</v>
      </c>
      <c r="E31" s="77">
        <v>14</v>
      </c>
      <c r="F31" s="77">
        <v>1.5</v>
      </c>
      <c r="G31" s="77">
        <v>1.4</v>
      </c>
      <c r="H31" s="77">
        <v>1.5</v>
      </c>
      <c r="I31" s="77">
        <v>2.6</v>
      </c>
      <c r="J31" s="77">
        <v>2.2</v>
      </c>
      <c r="K31" s="77">
        <v>8</v>
      </c>
      <c r="L31" s="77">
        <v>24.4</v>
      </c>
      <c r="M31" s="77">
        <v>31.2</v>
      </c>
      <c r="N31" s="77">
        <f t="shared" si="0"/>
        <v>169.79999999999998</v>
      </c>
      <c r="O31" s="78"/>
      <c r="P31" s="78"/>
      <c r="Q31" s="78"/>
      <c r="R31" s="78"/>
    </row>
    <row r="32" spans="1:18" s="9" customFormat="1" ht="12.75">
      <c r="A32" s="40" t="s">
        <v>71</v>
      </c>
      <c r="B32" s="77">
        <v>116</v>
      </c>
      <c r="C32" s="77">
        <v>123</v>
      </c>
      <c r="D32" s="77">
        <v>83</v>
      </c>
      <c r="E32" s="77">
        <v>38</v>
      </c>
      <c r="F32" s="77">
        <v>4.7</v>
      </c>
      <c r="G32" s="77">
        <v>1.5</v>
      </c>
      <c r="H32" s="77">
        <v>0.2</v>
      </c>
      <c r="I32" s="77">
        <v>0.2</v>
      </c>
      <c r="J32" s="77">
        <v>6.6</v>
      </c>
      <c r="K32" s="77">
        <v>37.1</v>
      </c>
      <c r="L32" s="77">
        <v>80.1</v>
      </c>
      <c r="M32" s="77">
        <v>95.7</v>
      </c>
      <c r="N32" s="77">
        <f t="shared" si="0"/>
        <v>586.1</v>
      </c>
      <c r="O32" s="78"/>
      <c r="P32" s="78"/>
      <c r="Q32" s="78"/>
      <c r="R32" s="78"/>
    </row>
    <row r="33" spans="1:18" s="10" customFormat="1" ht="12.75">
      <c r="A33" s="41" t="s">
        <v>72</v>
      </c>
      <c r="B33" s="80">
        <v>40</v>
      </c>
      <c r="C33" s="81">
        <v>31</v>
      </c>
      <c r="D33" s="81">
        <v>28</v>
      </c>
      <c r="E33" s="81">
        <v>15</v>
      </c>
      <c r="F33" s="81">
        <v>1</v>
      </c>
      <c r="G33" s="81">
        <v>0.8</v>
      </c>
      <c r="H33" s="81">
        <v>0.8</v>
      </c>
      <c r="I33" s="81">
        <v>0.4</v>
      </c>
      <c r="J33" s="81">
        <v>0.8</v>
      </c>
      <c r="K33" s="81">
        <v>11.1</v>
      </c>
      <c r="L33" s="81">
        <v>23</v>
      </c>
      <c r="M33" s="81">
        <v>29.4</v>
      </c>
      <c r="N33" s="77">
        <f t="shared" si="0"/>
        <v>181.3</v>
      </c>
      <c r="O33" s="79"/>
      <c r="P33" s="79"/>
      <c r="Q33" s="79"/>
      <c r="R33" s="79"/>
    </row>
    <row r="34" spans="1:18" s="10" customFormat="1" ht="12.75">
      <c r="A34" s="41" t="s">
        <v>91</v>
      </c>
      <c r="B34" s="77">
        <v>95</v>
      </c>
      <c r="C34" s="77">
        <v>86</v>
      </c>
      <c r="D34" s="77">
        <v>54</v>
      </c>
      <c r="E34" s="77">
        <v>45</v>
      </c>
      <c r="F34" s="77">
        <v>15.6</v>
      </c>
      <c r="G34" s="77">
        <v>4.9</v>
      </c>
      <c r="H34" s="77">
        <v>7.4</v>
      </c>
      <c r="I34" s="77">
        <v>4</v>
      </c>
      <c r="J34" s="77">
        <v>8</v>
      </c>
      <c r="K34" s="77">
        <v>24.6</v>
      </c>
      <c r="L34" s="77">
        <v>79</v>
      </c>
      <c r="M34" s="77">
        <v>85.6</v>
      </c>
      <c r="N34" s="77">
        <f t="shared" si="0"/>
        <v>509.1</v>
      </c>
      <c r="O34" s="79"/>
      <c r="P34" s="79"/>
      <c r="Q34" s="79"/>
      <c r="R34" s="79"/>
    </row>
    <row r="35" spans="1:18" s="10" customFormat="1" ht="12.75">
      <c r="A35" s="41" t="s">
        <v>110</v>
      </c>
      <c r="B35" s="40">
        <v>40.4</v>
      </c>
      <c r="C35" s="40">
        <v>40.3</v>
      </c>
      <c r="D35" s="40">
        <v>30.5</v>
      </c>
      <c r="E35" s="40">
        <v>15.6</v>
      </c>
      <c r="F35" s="40"/>
      <c r="G35" s="40"/>
      <c r="H35" s="40"/>
      <c r="I35" s="77"/>
      <c r="J35" s="77"/>
      <c r="K35" s="77">
        <v>15.6</v>
      </c>
      <c r="L35" s="77">
        <v>20.4</v>
      </c>
      <c r="M35" s="77">
        <v>20.6</v>
      </c>
      <c r="N35" s="77">
        <f t="shared" si="0"/>
        <v>183.39999999999998</v>
      </c>
      <c r="O35" s="79"/>
      <c r="P35" s="79"/>
      <c r="Q35" s="79"/>
      <c r="R35" s="79"/>
    </row>
    <row r="36" spans="1:18" s="9" customFormat="1" ht="12.75">
      <c r="A36" s="38" t="s">
        <v>83</v>
      </c>
      <c r="B36" s="81">
        <f>B12+B13+B14+B15+B16+B17+B18+B19+B20+B21+B22+B23+B24+B25+B26+B27+B28+B29+B30+B31+B32+B33+B34+B35</f>
        <v>1612.8000000000002</v>
      </c>
      <c r="C36" s="81">
        <f aca="true" t="shared" si="1" ref="C36:M36">C12+C13+C14+C15+C16+C17+C18+C19+C20+C21+C22+C23+C24+C25+C26+C27+C28+C29+C30+C31+C32+C33+C34+C35</f>
        <v>1534.1000000000001</v>
      </c>
      <c r="D36" s="81">
        <f t="shared" si="1"/>
        <v>1042.4</v>
      </c>
      <c r="E36" s="81">
        <f t="shared" si="1"/>
        <v>649.7</v>
      </c>
      <c r="F36" s="81">
        <f t="shared" si="1"/>
        <v>56.300000000000004</v>
      </c>
      <c r="G36" s="81">
        <f t="shared" si="1"/>
        <v>35.800000000000004</v>
      </c>
      <c r="H36" s="81">
        <f t="shared" si="1"/>
        <v>29.800000000000004</v>
      </c>
      <c r="I36" s="81">
        <f t="shared" si="1"/>
        <v>26.8</v>
      </c>
      <c r="J36" s="81">
        <f t="shared" si="1"/>
        <v>52.5</v>
      </c>
      <c r="K36" s="81">
        <f t="shared" si="1"/>
        <v>499.00000000000006</v>
      </c>
      <c r="L36" s="81">
        <f t="shared" si="1"/>
        <v>1032.3</v>
      </c>
      <c r="M36" s="81">
        <f t="shared" si="1"/>
        <v>1315.7</v>
      </c>
      <c r="N36" s="84">
        <f t="shared" si="0"/>
        <v>7887.200000000002</v>
      </c>
      <c r="O36" s="78"/>
      <c r="P36" s="78"/>
      <c r="Q36" s="78"/>
      <c r="R36" s="78"/>
    </row>
    <row r="37" spans="1:18" s="9" customFormat="1" ht="12.75">
      <c r="A37" s="6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78"/>
      <c r="P37" s="78"/>
      <c r="Q37" s="78"/>
      <c r="R37" s="78"/>
    </row>
    <row r="38" spans="1:18" s="9" customFormat="1" ht="12.75">
      <c r="A38" s="6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78"/>
      <c r="P38" s="78"/>
      <c r="Q38" s="78"/>
      <c r="R38" s="78"/>
    </row>
    <row r="39" spans="1:18" s="9" customFormat="1" ht="78" customHeight="1" hidden="1">
      <c r="A39" s="6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78"/>
      <c r="P39" s="78"/>
      <c r="Q39" s="78"/>
      <c r="R39" s="78"/>
    </row>
    <row r="40" spans="1:18" s="9" customFormat="1" ht="78" customHeight="1">
      <c r="A40" s="6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78"/>
      <c r="P40" s="78"/>
      <c r="Q40" s="78"/>
      <c r="R40" s="78"/>
    </row>
    <row r="41" spans="1:18" s="7" customFormat="1" ht="15.75" customHeight="1">
      <c r="A41" s="109" t="s">
        <v>27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52"/>
      <c r="P41" s="52"/>
      <c r="Q41" s="52"/>
      <c r="R41" s="52"/>
    </row>
    <row r="42" spans="1:18" s="7" customFormat="1" ht="16.5" customHeight="1">
      <c r="A42" s="109" t="s">
        <v>129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52"/>
      <c r="P42" s="52"/>
      <c r="Q42" s="52"/>
      <c r="R42" s="52"/>
    </row>
    <row r="43" spans="1:18" s="7" customFormat="1" ht="16.5" customHeight="1">
      <c r="A43" s="51"/>
      <c r="B43" s="109" t="s">
        <v>114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52"/>
      <c r="P43" s="52"/>
      <c r="Q43" s="52"/>
      <c r="R43" s="52"/>
    </row>
    <row r="44" spans="1:18" s="9" customFormat="1" ht="12.75">
      <c r="A44" s="62"/>
      <c r="B44" s="82"/>
      <c r="C44" s="82"/>
      <c r="D44" s="82"/>
      <c r="E44" s="62"/>
      <c r="F44" s="62"/>
      <c r="G44" s="62"/>
      <c r="H44" s="62"/>
      <c r="I44" s="62"/>
      <c r="J44" s="62"/>
      <c r="K44" s="62"/>
      <c r="L44" s="62"/>
      <c r="M44" s="62"/>
      <c r="N44" s="83"/>
      <c r="O44" s="78"/>
      <c r="P44" s="78"/>
      <c r="Q44" s="78"/>
      <c r="R44" s="78"/>
    </row>
    <row r="45" spans="1:18" s="7" customFormat="1" ht="47.25" customHeight="1">
      <c r="A45" s="38" t="s">
        <v>49</v>
      </c>
      <c r="B45" s="38" t="s">
        <v>0</v>
      </c>
      <c r="C45" s="38" t="s">
        <v>1</v>
      </c>
      <c r="D45" s="38" t="s">
        <v>2</v>
      </c>
      <c r="E45" s="38" t="s">
        <v>3</v>
      </c>
      <c r="F45" s="38" t="s">
        <v>4</v>
      </c>
      <c r="G45" s="38" t="s">
        <v>26</v>
      </c>
      <c r="H45" s="38" t="s">
        <v>5</v>
      </c>
      <c r="I45" s="38" t="s">
        <v>6</v>
      </c>
      <c r="J45" s="38" t="s">
        <v>7</v>
      </c>
      <c r="K45" s="38" t="s">
        <v>8</v>
      </c>
      <c r="L45" s="38" t="s">
        <v>9</v>
      </c>
      <c r="M45" s="38" t="s">
        <v>10</v>
      </c>
      <c r="N45" s="42" t="s">
        <v>24</v>
      </c>
      <c r="O45" s="52"/>
      <c r="P45" s="52"/>
      <c r="Q45" s="52"/>
      <c r="R45" s="52"/>
    </row>
    <row r="46" spans="1:18" s="9" customFormat="1" ht="12.75">
      <c r="A46" s="40" t="s">
        <v>73</v>
      </c>
      <c r="B46" s="77">
        <v>100.4</v>
      </c>
      <c r="C46" s="77">
        <v>79.4</v>
      </c>
      <c r="D46" s="77">
        <v>75.6</v>
      </c>
      <c r="E46" s="77">
        <v>27.6</v>
      </c>
      <c r="F46" s="77">
        <v>3.8</v>
      </c>
      <c r="G46" s="77">
        <v>3</v>
      </c>
      <c r="H46" s="77">
        <v>2.2</v>
      </c>
      <c r="I46" s="77">
        <v>2</v>
      </c>
      <c r="J46" s="77">
        <v>6.3</v>
      </c>
      <c r="K46" s="77">
        <v>39.8</v>
      </c>
      <c r="L46" s="77">
        <v>86.5</v>
      </c>
      <c r="M46" s="77">
        <v>94.1</v>
      </c>
      <c r="N46" s="77">
        <f>B46+C46+D46+E46+F46+G46+H46+I46+J46+K46+L46+M46</f>
        <v>520.7</v>
      </c>
      <c r="O46" s="78"/>
      <c r="P46" s="78"/>
      <c r="Q46" s="78"/>
      <c r="R46" s="78"/>
    </row>
    <row r="47" spans="1:18" s="9" customFormat="1" ht="12.75">
      <c r="A47" s="40" t="s">
        <v>74</v>
      </c>
      <c r="B47" s="77">
        <v>51.8</v>
      </c>
      <c r="C47" s="77">
        <v>59</v>
      </c>
      <c r="D47" s="77">
        <v>41.2</v>
      </c>
      <c r="E47" s="77">
        <v>18.7</v>
      </c>
      <c r="F47" s="77">
        <v>2.9</v>
      </c>
      <c r="G47" s="77">
        <v>1.4</v>
      </c>
      <c r="H47" s="77">
        <v>0.9</v>
      </c>
      <c r="I47" s="77">
        <v>1.7</v>
      </c>
      <c r="J47" s="77">
        <v>1.2</v>
      </c>
      <c r="K47" s="77">
        <v>18.2</v>
      </c>
      <c r="L47" s="77">
        <v>38.9</v>
      </c>
      <c r="M47" s="77">
        <v>53.4</v>
      </c>
      <c r="N47" s="77">
        <f aca="true" t="shared" si="2" ref="N47:N55">B47+C47+D47+E47+F47+G47+H47+I47+J47+K47+L47+M47</f>
        <v>289.29999999999995</v>
      </c>
      <c r="O47" s="78"/>
      <c r="P47" s="78"/>
      <c r="Q47" s="78"/>
      <c r="R47" s="78"/>
    </row>
    <row r="48" spans="1:18" s="9" customFormat="1" ht="12.75">
      <c r="A48" s="40" t="s">
        <v>75</v>
      </c>
      <c r="B48" s="41">
        <v>92.6</v>
      </c>
      <c r="C48" s="84">
        <v>90.4</v>
      </c>
      <c r="D48" s="84">
        <v>54.7</v>
      </c>
      <c r="E48" s="84">
        <v>38.3</v>
      </c>
      <c r="F48" s="84">
        <v>2.4</v>
      </c>
      <c r="G48" s="84">
        <v>1.4</v>
      </c>
      <c r="H48" s="84">
        <v>1.5</v>
      </c>
      <c r="I48" s="84">
        <v>1.9</v>
      </c>
      <c r="J48" s="84">
        <v>2.2</v>
      </c>
      <c r="K48" s="84">
        <v>36</v>
      </c>
      <c r="L48" s="84">
        <v>54</v>
      </c>
      <c r="M48" s="84">
        <v>70</v>
      </c>
      <c r="N48" s="77">
        <f t="shared" si="2"/>
        <v>445.3999999999999</v>
      </c>
      <c r="O48" s="78"/>
      <c r="P48" s="78"/>
      <c r="Q48" s="78"/>
      <c r="R48" s="78"/>
    </row>
    <row r="49" spans="1:18" s="9" customFormat="1" ht="12.75">
      <c r="A49" s="40" t="s">
        <v>76</v>
      </c>
      <c r="B49" s="77">
        <v>143.5</v>
      </c>
      <c r="C49" s="77">
        <v>85</v>
      </c>
      <c r="D49" s="77">
        <v>65.9</v>
      </c>
      <c r="E49" s="77">
        <v>49.1</v>
      </c>
      <c r="F49" s="77">
        <v>5.2</v>
      </c>
      <c r="G49" s="77">
        <v>3.7</v>
      </c>
      <c r="H49" s="77">
        <v>2</v>
      </c>
      <c r="I49" s="77">
        <v>2.3</v>
      </c>
      <c r="J49" s="77">
        <v>5.3</v>
      </c>
      <c r="K49" s="77">
        <v>64.8</v>
      </c>
      <c r="L49" s="77">
        <v>79.7</v>
      </c>
      <c r="M49" s="77">
        <v>107.1</v>
      </c>
      <c r="N49" s="77">
        <f t="shared" si="2"/>
        <v>613.6</v>
      </c>
      <c r="O49" s="78"/>
      <c r="P49" s="78"/>
      <c r="Q49" s="78"/>
      <c r="R49" s="78"/>
    </row>
    <row r="50" spans="1:18" s="9" customFormat="1" ht="12.75">
      <c r="A50" s="40" t="s">
        <v>77</v>
      </c>
      <c r="B50" s="77">
        <v>19.9</v>
      </c>
      <c r="C50" s="77">
        <v>18.2</v>
      </c>
      <c r="D50" s="77">
        <v>14.6</v>
      </c>
      <c r="E50" s="77">
        <v>5.1</v>
      </c>
      <c r="F50" s="77"/>
      <c r="G50" s="77"/>
      <c r="H50" s="77"/>
      <c r="I50" s="77"/>
      <c r="J50" s="77"/>
      <c r="K50" s="77">
        <v>8.8</v>
      </c>
      <c r="L50" s="77">
        <v>13.3</v>
      </c>
      <c r="M50" s="77">
        <v>19.3</v>
      </c>
      <c r="N50" s="77">
        <f t="shared" si="2"/>
        <v>99.19999999999999</v>
      </c>
      <c r="O50" s="78"/>
      <c r="P50" s="78"/>
      <c r="Q50" s="78"/>
      <c r="R50" s="78"/>
    </row>
    <row r="51" spans="1:18" s="9" customFormat="1" ht="12.75">
      <c r="A51" s="40" t="s">
        <v>78</v>
      </c>
      <c r="B51" s="77">
        <v>79</v>
      </c>
      <c r="C51" s="77">
        <v>74.9</v>
      </c>
      <c r="D51" s="77">
        <v>57.3</v>
      </c>
      <c r="E51" s="77">
        <v>26.9</v>
      </c>
      <c r="F51" s="77">
        <v>3</v>
      </c>
      <c r="G51" s="77">
        <v>3</v>
      </c>
      <c r="H51" s="77">
        <v>2.9</v>
      </c>
      <c r="I51" s="77">
        <v>1</v>
      </c>
      <c r="J51" s="77">
        <v>2.2</v>
      </c>
      <c r="K51" s="77">
        <v>27.4</v>
      </c>
      <c r="L51" s="77">
        <v>60</v>
      </c>
      <c r="M51" s="77">
        <v>75</v>
      </c>
      <c r="N51" s="77">
        <f t="shared" si="2"/>
        <v>412.59999999999997</v>
      </c>
      <c r="O51" s="78"/>
      <c r="P51" s="78"/>
      <c r="Q51" s="78"/>
      <c r="R51" s="78"/>
    </row>
    <row r="52" spans="1:18" s="9" customFormat="1" ht="12.75">
      <c r="A52" s="40" t="s">
        <v>79</v>
      </c>
      <c r="B52" s="77">
        <v>72.6</v>
      </c>
      <c r="C52" s="77">
        <v>65.1</v>
      </c>
      <c r="D52" s="77">
        <v>51.2</v>
      </c>
      <c r="E52" s="77">
        <v>25</v>
      </c>
      <c r="F52" s="77">
        <v>3.8</v>
      </c>
      <c r="G52" s="77">
        <v>2.9</v>
      </c>
      <c r="H52" s="77">
        <v>1.6</v>
      </c>
      <c r="I52" s="77">
        <v>1.4</v>
      </c>
      <c r="J52" s="77">
        <v>4</v>
      </c>
      <c r="K52" s="77">
        <v>30</v>
      </c>
      <c r="L52" s="77">
        <v>50.1</v>
      </c>
      <c r="M52" s="77">
        <v>65.1</v>
      </c>
      <c r="N52" s="77">
        <f t="shared" si="2"/>
        <v>372.80000000000007</v>
      </c>
      <c r="O52" s="78"/>
      <c r="P52" s="78"/>
      <c r="Q52" s="78"/>
      <c r="R52" s="78"/>
    </row>
    <row r="53" spans="1:18" s="9" customFormat="1" ht="12.75">
      <c r="A53" s="40" t="s">
        <v>80</v>
      </c>
      <c r="B53" s="77">
        <v>82.7</v>
      </c>
      <c r="C53" s="77">
        <v>76</v>
      </c>
      <c r="D53" s="77">
        <v>52.7</v>
      </c>
      <c r="E53" s="77">
        <v>27.1</v>
      </c>
      <c r="F53" s="77">
        <v>1.4</v>
      </c>
      <c r="G53" s="77">
        <v>2.1</v>
      </c>
      <c r="H53" s="77">
        <v>1.5</v>
      </c>
      <c r="I53" s="77">
        <v>1.5</v>
      </c>
      <c r="J53" s="77">
        <v>3.2</v>
      </c>
      <c r="K53" s="77">
        <v>34.4</v>
      </c>
      <c r="L53" s="77">
        <v>54.2</v>
      </c>
      <c r="M53" s="77">
        <v>91.6</v>
      </c>
      <c r="N53" s="77">
        <f t="shared" si="2"/>
        <v>428.4</v>
      </c>
      <c r="O53" s="78"/>
      <c r="P53" s="78"/>
      <c r="Q53" s="78"/>
      <c r="R53" s="78"/>
    </row>
    <row r="54" spans="1:18" s="9" customFormat="1" ht="12.75">
      <c r="A54" s="40" t="s">
        <v>81</v>
      </c>
      <c r="B54" s="77">
        <v>70</v>
      </c>
      <c r="C54" s="77">
        <v>68.7</v>
      </c>
      <c r="D54" s="77">
        <v>53.4</v>
      </c>
      <c r="E54" s="77">
        <v>24.3</v>
      </c>
      <c r="F54" s="77">
        <v>2.8</v>
      </c>
      <c r="G54" s="77">
        <v>2.2</v>
      </c>
      <c r="H54" s="77">
        <v>2.5</v>
      </c>
      <c r="I54" s="77">
        <v>1.6</v>
      </c>
      <c r="J54" s="77">
        <v>3</v>
      </c>
      <c r="K54" s="77">
        <v>27.1</v>
      </c>
      <c r="L54" s="77">
        <v>50.7</v>
      </c>
      <c r="M54" s="77">
        <v>67.1</v>
      </c>
      <c r="N54" s="77">
        <f t="shared" si="2"/>
        <v>373.4</v>
      </c>
      <c r="O54" s="78"/>
      <c r="P54" s="78"/>
      <c r="Q54" s="78"/>
      <c r="R54" s="78"/>
    </row>
    <row r="55" spans="1:18" s="9" customFormat="1" ht="12.75">
      <c r="A55" s="40" t="s">
        <v>82</v>
      </c>
      <c r="B55" s="77">
        <v>91.7</v>
      </c>
      <c r="C55" s="77">
        <v>80.3</v>
      </c>
      <c r="D55" s="77">
        <v>65.5</v>
      </c>
      <c r="E55" s="77">
        <v>35.6</v>
      </c>
      <c r="F55" s="77">
        <v>0.5</v>
      </c>
      <c r="G55" s="77">
        <v>0.6</v>
      </c>
      <c r="H55" s="77">
        <v>0.1</v>
      </c>
      <c r="I55" s="77">
        <v>0.9</v>
      </c>
      <c r="J55" s="77">
        <v>0.7</v>
      </c>
      <c r="K55" s="77">
        <v>35.9</v>
      </c>
      <c r="L55" s="77">
        <v>62.5</v>
      </c>
      <c r="M55" s="77">
        <v>69.4</v>
      </c>
      <c r="N55" s="77">
        <f t="shared" si="2"/>
        <v>443.70000000000005</v>
      </c>
      <c r="O55" s="78"/>
      <c r="P55" s="78"/>
      <c r="Q55" s="78"/>
      <c r="R55" s="78"/>
    </row>
    <row r="56" spans="1:18" s="9" customFormat="1" ht="12.75">
      <c r="A56" s="38" t="s">
        <v>83</v>
      </c>
      <c r="B56" s="41">
        <f>B46+B47+B48+B49+B50+B51+B52+B53+B54+B55</f>
        <v>804.2</v>
      </c>
      <c r="C56" s="41">
        <f aca="true" t="shared" si="3" ref="C56:M56">C46+C47+C48+C49+C50+C51+C52+C53+C54+C55</f>
        <v>697</v>
      </c>
      <c r="D56" s="41">
        <f t="shared" si="3"/>
        <v>532.0999999999999</v>
      </c>
      <c r="E56" s="41">
        <f t="shared" si="3"/>
        <v>277.7</v>
      </c>
      <c r="F56" s="41">
        <f t="shared" si="3"/>
        <v>25.8</v>
      </c>
      <c r="G56" s="41">
        <f t="shared" si="3"/>
        <v>20.3</v>
      </c>
      <c r="H56" s="41">
        <f t="shared" si="3"/>
        <v>15.2</v>
      </c>
      <c r="I56" s="41">
        <f t="shared" si="3"/>
        <v>14.299999999999999</v>
      </c>
      <c r="J56" s="41">
        <f t="shared" si="3"/>
        <v>28.099999999999998</v>
      </c>
      <c r="K56" s="41">
        <f t="shared" si="3"/>
        <v>322.40000000000003</v>
      </c>
      <c r="L56" s="41">
        <f t="shared" si="3"/>
        <v>549.9000000000001</v>
      </c>
      <c r="M56" s="41">
        <f t="shared" si="3"/>
        <v>712.1</v>
      </c>
      <c r="N56" s="84">
        <f>B56+C56+D56+E56+F56+G56+H56+I56+J56+K56+L56+M56</f>
        <v>3999.1000000000004</v>
      </c>
      <c r="O56" s="78"/>
      <c r="P56" s="78"/>
      <c r="Q56" s="78"/>
      <c r="R56" s="78"/>
    </row>
    <row r="57" spans="1:35" s="11" customFormat="1" ht="53.25" customHeight="1">
      <c r="A57" s="38" t="s">
        <v>50</v>
      </c>
      <c r="B57" s="38">
        <f aca="true" t="shared" si="4" ref="B57:AI57">B36+B56</f>
        <v>2417</v>
      </c>
      <c r="C57" s="38">
        <f t="shared" si="4"/>
        <v>2231.1000000000004</v>
      </c>
      <c r="D57" s="38">
        <f t="shared" si="4"/>
        <v>1574.5</v>
      </c>
      <c r="E57" s="38">
        <f t="shared" si="4"/>
        <v>927.4000000000001</v>
      </c>
      <c r="F57" s="38">
        <f t="shared" si="4"/>
        <v>82.10000000000001</v>
      </c>
      <c r="G57" s="38">
        <f t="shared" si="4"/>
        <v>56.10000000000001</v>
      </c>
      <c r="H57" s="38">
        <f t="shared" si="4"/>
        <v>45</v>
      </c>
      <c r="I57" s="38">
        <f t="shared" si="4"/>
        <v>41.1</v>
      </c>
      <c r="J57" s="38">
        <f t="shared" si="4"/>
        <v>80.6</v>
      </c>
      <c r="K57" s="38">
        <f t="shared" si="4"/>
        <v>821.4000000000001</v>
      </c>
      <c r="L57" s="38">
        <f t="shared" si="4"/>
        <v>1582.2</v>
      </c>
      <c r="M57" s="38">
        <f t="shared" si="4"/>
        <v>2027.8000000000002</v>
      </c>
      <c r="N57" s="38">
        <f t="shared" si="4"/>
        <v>11886.300000000003</v>
      </c>
      <c r="O57" s="38">
        <f t="shared" si="4"/>
        <v>0</v>
      </c>
      <c r="P57" s="38">
        <f t="shared" si="4"/>
        <v>0</v>
      </c>
      <c r="Q57" s="38">
        <f t="shared" si="4"/>
        <v>0</v>
      </c>
      <c r="R57" s="38">
        <f t="shared" si="4"/>
        <v>0</v>
      </c>
      <c r="S57" s="3">
        <f t="shared" si="4"/>
        <v>0</v>
      </c>
      <c r="T57" s="3">
        <f t="shared" si="4"/>
        <v>0</v>
      </c>
      <c r="U57" s="3">
        <f t="shared" si="4"/>
        <v>0</v>
      </c>
      <c r="V57" s="3">
        <f t="shared" si="4"/>
        <v>0</v>
      </c>
      <c r="W57" s="3">
        <f t="shared" si="4"/>
        <v>0</v>
      </c>
      <c r="X57" s="3">
        <f t="shared" si="4"/>
        <v>0</v>
      </c>
      <c r="Y57" s="3">
        <f t="shared" si="4"/>
        <v>0</v>
      </c>
      <c r="Z57" s="3">
        <f t="shared" si="4"/>
        <v>0</v>
      </c>
      <c r="AA57" s="3">
        <f t="shared" si="4"/>
        <v>0</v>
      </c>
      <c r="AB57" s="3">
        <f t="shared" si="4"/>
        <v>0</v>
      </c>
      <c r="AC57" s="3">
        <f t="shared" si="4"/>
        <v>0</v>
      </c>
      <c r="AD57" s="3">
        <f t="shared" si="4"/>
        <v>0</v>
      </c>
      <c r="AE57" s="3">
        <f t="shared" si="4"/>
        <v>0</v>
      </c>
      <c r="AF57" s="3">
        <f t="shared" si="4"/>
        <v>0</v>
      </c>
      <c r="AG57" s="3">
        <f t="shared" si="4"/>
        <v>0</v>
      </c>
      <c r="AH57" s="3">
        <f t="shared" si="4"/>
        <v>0</v>
      </c>
      <c r="AI57" s="3">
        <f t="shared" si="4"/>
        <v>0</v>
      </c>
    </row>
    <row r="58" spans="1:35" s="11" customFormat="1" ht="33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s="11" customFormat="1" ht="126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s="11" customFormat="1" ht="0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s="11" customFormat="1" ht="2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18" s="9" customFormat="1" ht="12.75" customHeight="1" hidden="1">
      <c r="A62" s="62"/>
      <c r="B62" s="82"/>
      <c r="C62" s="82"/>
      <c r="D62" s="82"/>
      <c r="E62" s="62"/>
      <c r="F62" s="62"/>
      <c r="G62" s="62"/>
      <c r="H62" s="62"/>
      <c r="I62" s="62"/>
      <c r="J62" s="62"/>
      <c r="K62" s="62"/>
      <c r="L62" s="62"/>
      <c r="M62" s="62"/>
      <c r="N62" s="83"/>
      <c r="O62" s="78"/>
      <c r="P62" s="78"/>
      <c r="Q62" s="78"/>
      <c r="R62" s="78"/>
    </row>
    <row r="63" spans="1:18" s="9" customFormat="1" ht="12.75" customHeight="1" hidden="1">
      <c r="A63" s="62"/>
      <c r="B63" s="82"/>
      <c r="C63" s="82"/>
      <c r="D63" s="82"/>
      <c r="E63" s="62"/>
      <c r="F63" s="62"/>
      <c r="G63" s="62"/>
      <c r="H63" s="62"/>
      <c r="I63" s="62"/>
      <c r="J63" s="62"/>
      <c r="K63" s="62"/>
      <c r="L63" s="62"/>
      <c r="M63" s="62"/>
      <c r="N63" s="83"/>
      <c r="O63" s="78"/>
      <c r="P63" s="78"/>
      <c r="Q63" s="78"/>
      <c r="R63" s="78"/>
    </row>
    <row r="64" spans="1:18" s="9" customFormat="1" ht="12.75" customHeight="1" hidden="1">
      <c r="A64" s="62"/>
      <c r="B64" s="82"/>
      <c r="C64" s="82"/>
      <c r="D64" s="82"/>
      <c r="E64" s="62"/>
      <c r="F64" s="62"/>
      <c r="G64" s="62"/>
      <c r="H64" s="62"/>
      <c r="I64" s="62"/>
      <c r="J64" s="62"/>
      <c r="K64" s="62"/>
      <c r="L64" s="62"/>
      <c r="M64" s="62"/>
      <c r="N64" s="83"/>
      <c r="O64" s="78"/>
      <c r="P64" s="78"/>
      <c r="Q64" s="78"/>
      <c r="R64" s="78"/>
    </row>
    <row r="65" spans="1:18" s="9" customFormat="1" ht="12.75" customHeight="1" hidden="1">
      <c r="A65" s="62"/>
      <c r="B65" s="82"/>
      <c r="C65" s="82"/>
      <c r="D65" s="82"/>
      <c r="E65" s="62"/>
      <c r="F65" s="62"/>
      <c r="G65" s="62"/>
      <c r="H65" s="62"/>
      <c r="I65" s="62"/>
      <c r="J65" s="62"/>
      <c r="K65" s="62"/>
      <c r="L65" s="62"/>
      <c r="M65" s="62"/>
      <c r="N65" s="83"/>
      <c r="O65" s="78"/>
      <c r="P65" s="78"/>
      <c r="Q65" s="78"/>
      <c r="R65" s="78"/>
    </row>
    <row r="66" spans="1:18" s="9" customFormat="1" ht="12.75" customHeight="1" hidden="1">
      <c r="A66" s="62"/>
      <c r="B66" s="82"/>
      <c r="C66" s="82"/>
      <c r="D66" s="82"/>
      <c r="E66" s="62"/>
      <c r="F66" s="62"/>
      <c r="G66" s="62"/>
      <c r="H66" s="62"/>
      <c r="I66" s="62"/>
      <c r="J66" s="62"/>
      <c r="K66" s="62"/>
      <c r="L66" s="62"/>
      <c r="M66" s="62"/>
      <c r="N66" s="83"/>
      <c r="O66" s="78"/>
      <c r="P66" s="78"/>
      <c r="Q66" s="78"/>
      <c r="R66" s="78"/>
    </row>
    <row r="67" spans="1:18" s="9" customFormat="1" ht="12.75" customHeight="1" hidden="1">
      <c r="A67" s="62"/>
      <c r="B67" s="82"/>
      <c r="C67" s="82"/>
      <c r="D67" s="82"/>
      <c r="E67" s="62"/>
      <c r="F67" s="62"/>
      <c r="G67" s="62"/>
      <c r="H67" s="62"/>
      <c r="I67" s="62"/>
      <c r="J67" s="62"/>
      <c r="K67" s="62"/>
      <c r="L67" s="62"/>
      <c r="M67" s="62"/>
      <c r="N67" s="83"/>
      <c r="O67" s="78"/>
      <c r="P67" s="78"/>
      <c r="Q67" s="78"/>
      <c r="R67" s="78"/>
    </row>
    <row r="68" spans="1:18" s="9" customFormat="1" ht="12.75" customHeight="1" hidden="1">
      <c r="A68" s="62"/>
      <c r="B68" s="82"/>
      <c r="C68" s="82"/>
      <c r="D68" s="82"/>
      <c r="E68" s="62"/>
      <c r="F68" s="62"/>
      <c r="G68" s="62"/>
      <c r="H68" s="62"/>
      <c r="I68" s="62"/>
      <c r="J68" s="62"/>
      <c r="K68" s="62"/>
      <c r="L68" s="62"/>
      <c r="M68" s="62"/>
      <c r="N68" s="83"/>
      <c r="O68" s="78"/>
      <c r="P68" s="78"/>
      <c r="Q68" s="78"/>
      <c r="R68" s="78"/>
    </row>
    <row r="69" spans="1:18" s="9" customFormat="1" ht="12.75" customHeight="1" hidden="1">
      <c r="A69" s="62"/>
      <c r="B69" s="82"/>
      <c r="C69" s="82"/>
      <c r="D69" s="82"/>
      <c r="E69" s="62"/>
      <c r="F69" s="62"/>
      <c r="G69" s="62"/>
      <c r="H69" s="62"/>
      <c r="I69" s="62"/>
      <c r="J69" s="62"/>
      <c r="K69" s="62"/>
      <c r="L69" s="62"/>
      <c r="M69" s="62"/>
      <c r="N69" s="83"/>
      <c r="O69" s="78"/>
      <c r="P69" s="78"/>
      <c r="Q69" s="78"/>
      <c r="R69" s="78"/>
    </row>
    <row r="70" spans="1:18" s="9" customFormat="1" ht="3.75" customHeight="1" hidden="1">
      <c r="A70" s="62"/>
      <c r="B70" s="82"/>
      <c r="C70" s="82"/>
      <c r="D70" s="82"/>
      <c r="E70" s="62"/>
      <c r="F70" s="62"/>
      <c r="G70" s="62"/>
      <c r="H70" s="62"/>
      <c r="I70" s="62"/>
      <c r="J70" s="62"/>
      <c r="K70" s="62"/>
      <c r="L70" s="62"/>
      <c r="M70" s="62"/>
      <c r="N70" s="83"/>
      <c r="O70" s="78"/>
      <c r="P70" s="78"/>
      <c r="Q70" s="78"/>
      <c r="R70" s="78"/>
    </row>
    <row r="71" spans="1:18" s="9" customFormat="1" ht="12.75" customHeight="1" hidden="1">
      <c r="A71" s="62"/>
      <c r="B71" s="82"/>
      <c r="C71" s="82"/>
      <c r="D71" s="82"/>
      <c r="E71" s="62"/>
      <c r="F71" s="62"/>
      <c r="G71" s="62"/>
      <c r="H71" s="62"/>
      <c r="I71" s="62"/>
      <c r="J71" s="62"/>
      <c r="K71" s="62"/>
      <c r="L71" s="62"/>
      <c r="M71" s="62"/>
      <c r="N71" s="83"/>
      <c r="O71" s="78"/>
      <c r="P71" s="78"/>
      <c r="Q71" s="78"/>
      <c r="R71" s="78"/>
    </row>
    <row r="72" spans="1:18" s="9" customFormat="1" ht="12.75" customHeight="1" hidden="1">
      <c r="A72" s="62"/>
      <c r="B72" s="82"/>
      <c r="C72" s="82"/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83"/>
      <c r="O72" s="78"/>
      <c r="P72" s="78"/>
      <c r="Q72" s="78"/>
      <c r="R72" s="78"/>
    </row>
    <row r="73" spans="1:18" s="9" customFormat="1" ht="12.75" customHeight="1" hidden="1">
      <c r="A73" s="62"/>
      <c r="B73" s="82"/>
      <c r="C73" s="82"/>
      <c r="D73" s="82"/>
      <c r="E73" s="62"/>
      <c r="F73" s="62"/>
      <c r="G73" s="62"/>
      <c r="H73" s="62"/>
      <c r="I73" s="62"/>
      <c r="J73" s="62"/>
      <c r="K73" s="62"/>
      <c r="L73" s="62"/>
      <c r="M73" s="62"/>
      <c r="N73" s="83"/>
      <c r="O73" s="78"/>
      <c r="P73" s="78"/>
      <c r="Q73" s="78"/>
      <c r="R73" s="78"/>
    </row>
    <row r="74" spans="1:18" s="9" customFormat="1" ht="12.75" customHeight="1" hidden="1">
      <c r="A74" s="62"/>
      <c r="B74" s="82"/>
      <c r="C74" s="82"/>
      <c r="D74" s="82"/>
      <c r="E74" s="62"/>
      <c r="F74" s="62"/>
      <c r="G74" s="62"/>
      <c r="H74" s="62"/>
      <c r="I74" s="62"/>
      <c r="J74" s="62"/>
      <c r="K74" s="62"/>
      <c r="L74" s="62"/>
      <c r="M74" s="62"/>
      <c r="N74" s="83"/>
      <c r="O74" s="78"/>
      <c r="P74" s="78"/>
      <c r="Q74" s="78"/>
      <c r="R74" s="78"/>
    </row>
    <row r="75" spans="1:18" s="9" customFormat="1" ht="12.75" customHeight="1" hidden="1">
      <c r="A75" s="62"/>
      <c r="B75" s="82"/>
      <c r="C75" s="82"/>
      <c r="D75" s="82"/>
      <c r="E75" s="62"/>
      <c r="F75" s="62"/>
      <c r="G75" s="62"/>
      <c r="H75" s="62"/>
      <c r="I75" s="62"/>
      <c r="J75" s="62"/>
      <c r="K75" s="62"/>
      <c r="L75" s="62"/>
      <c r="M75" s="62"/>
      <c r="N75" s="83"/>
      <c r="O75" s="78"/>
      <c r="P75" s="78"/>
      <c r="Q75" s="78"/>
      <c r="R75" s="78"/>
    </row>
    <row r="76" spans="1:18" s="9" customFormat="1" ht="12.75" customHeight="1" hidden="1">
      <c r="A76" s="62"/>
      <c r="B76" s="82"/>
      <c r="C76" s="82"/>
      <c r="D76" s="82"/>
      <c r="E76" s="62"/>
      <c r="F76" s="62"/>
      <c r="G76" s="62"/>
      <c r="H76" s="62"/>
      <c r="I76" s="62"/>
      <c r="J76" s="62"/>
      <c r="K76" s="62"/>
      <c r="L76" s="62"/>
      <c r="M76" s="62"/>
      <c r="N76" s="83"/>
      <c r="O76" s="78"/>
      <c r="P76" s="78"/>
      <c r="Q76" s="78"/>
      <c r="R76" s="78"/>
    </row>
    <row r="77" spans="1:18" s="9" customFormat="1" ht="12.75" customHeight="1" hidden="1">
      <c r="A77" s="62"/>
      <c r="B77" s="82"/>
      <c r="C77" s="82"/>
      <c r="D77" s="82"/>
      <c r="E77" s="62"/>
      <c r="F77" s="62"/>
      <c r="G77" s="62"/>
      <c r="H77" s="62"/>
      <c r="I77" s="62"/>
      <c r="J77" s="62"/>
      <c r="K77" s="62"/>
      <c r="L77" s="62"/>
      <c r="M77" s="62"/>
      <c r="N77" s="83"/>
      <c r="O77" s="78"/>
      <c r="P77" s="78"/>
      <c r="Q77" s="78"/>
      <c r="R77" s="78"/>
    </row>
    <row r="78" spans="1:18" s="9" customFormat="1" ht="12.75" customHeight="1" hidden="1">
      <c r="A78" s="62"/>
      <c r="B78" s="82"/>
      <c r="C78" s="82"/>
      <c r="D78" s="82"/>
      <c r="E78" s="62"/>
      <c r="F78" s="62"/>
      <c r="G78" s="62"/>
      <c r="H78" s="62"/>
      <c r="I78" s="62"/>
      <c r="J78" s="62"/>
      <c r="K78" s="62"/>
      <c r="L78" s="62"/>
      <c r="M78" s="62"/>
      <c r="N78" s="83"/>
      <c r="O78" s="78"/>
      <c r="P78" s="78"/>
      <c r="Q78" s="78"/>
      <c r="R78" s="78"/>
    </row>
    <row r="79" spans="1:18" s="12" customFormat="1" ht="12.75" customHeight="1" hidden="1">
      <c r="A79" s="85"/>
      <c r="B79" s="86"/>
      <c r="C79" s="86"/>
      <c r="D79" s="86"/>
      <c r="E79" s="85"/>
      <c r="F79" s="85"/>
      <c r="G79" s="85"/>
      <c r="H79" s="85"/>
      <c r="I79" s="85"/>
      <c r="J79" s="85"/>
      <c r="K79" s="85"/>
      <c r="L79" s="85"/>
      <c r="M79" s="85"/>
      <c r="N79" s="87"/>
      <c r="O79" s="88"/>
      <c r="P79" s="88"/>
      <c r="Q79" s="88"/>
      <c r="R79" s="88"/>
    </row>
    <row r="80" spans="1:18" s="12" customFormat="1" ht="12.75" customHeight="1" hidden="1">
      <c r="A80" s="85"/>
      <c r="B80" s="86"/>
      <c r="C80" s="86"/>
      <c r="D80" s="86"/>
      <c r="E80" s="85"/>
      <c r="F80" s="85"/>
      <c r="G80" s="85"/>
      <c r="H80" s="85"/>
      <c r="I80" s="85"/>
      <c r="J80" s="85"/>
      <c r="K80" s="85"/>
      <c r="L80" s="85"/>
      <c r="M80" s="85"/>
      <c r="N80" s="87"/>
      <c r="O80" s="88"/>
      <c r="P80" s="88"/>
      <c r="Q80" s="88"/>
      <c r="R80" s="88"/>
    </row>
    <row r="81" spans="1:18" s="12" customFormat="1" ht="12.75" customHeight="1" hidden="1">
      <c r="A81" s="85"/>
      <c r="B81" s="86"/>
      <c r="C81" s="86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88"/>
      <c r="P81" s="88"/>
      <c r="Q81" s="88"/>
      <c r="R81" s="88"/>
    </row>
    <row r="82" spans="1:18" s="9" customFormat="1" ht="27.75" customHeight="1" hidden="1">
      <c r="A82" s="62"/>
      <c r="B82" s="82"/>
      <c r="C82" s="82"/>
      <c r="D82" s="82"/>
      <c r="E82" s="62"/>
      <c r="F82" s="62"/>
      <c r="G82" s="62"/>
      <c r="H82" s="62"/>
      <c r="I82" s="62"/>
      <c r="J82" s="62"/>
      <c r="K82" s="62"/>
      <c r="L82" s="62"/>
      <c r="M82" s="62"/>
      <c r="N82" s="83"/>
      <c r="O82" s="78"/>
      <c r="P82" s="78"/>
      <c r="Q82" s="78"/>
      <c r="R82" s="78"/>
    </row>
    <row r="83" spans="1:18" s="9" customFormat="1" ht="0.75" customHeight="1" hidden="1">
      <c r="A83" s="62"/>
      <c r="B83" s="82"/>
      <c r="C83" s="82"/>
      <c r="D83" s="82"/>
      <c r="E83" s="62"/>
      <c r="F83" s="62"/>
      <c r="G83" s="62"/>
      <c r="H83" s="62"/>
      <c r="I83" s="62"/>
      <c r="J83" s="62"/>
      <c r="K83" s="62"/>
      <c r="L83" s="62"/>
      <c r="M83" s="62"/>
      <c r="N83" s="83"/>
      <c r="O83" s="78"/>
      <c r="P83" s="78"/>
      <c r="Q83" s="78"/>
      <c r="R83" s="78"/>
    </row>
    <row r="84" spans="1:18" s="9" customFormat="1" ht="2.25" customHeight="1" hidden="1">
      <c r="A84" s="62"/>
      <c r="B84" s="82"/>
      <c r="C84" s="82"/>
      <c r="D84" s="82"/>
      <c r="E84" s="62"/>
      <c r="F84" s="62"/>
      <c r="G84" s="62"/>
      <c r="H84" s="62"/>
      <c r="I84" s="62"/>
      <c r="J84" s="62"/>
      <c r="K84" s="62"/>
      <c r="L84" s="62"/>
      <c r="M84" s="62"/>
      <c r="N84" s="83"/>
      <c r="O84" s="78"/>
      <c r="P84" s="78"/>
      <c r="Q84" s="78"/>
      <c r="R84" s="78"/>
    </row>
    <row r="85" spans="1:18" s="9" customFormat="1" ht="54.75" customHeight="1" hidden="1">
      <c r="A85" s="62"/>
      <c r="B85" s="82"/>
      <c r="C85" s="82"/>
      <c r="D85" s="82"/>
      <c r="E85" s="62"/>
      <c r="F85" s="62"/>
      <c r="G85" s="62"/>
      <c r="H85" s="62"/>
      <c r="I85" s="62"/>
      <c r="J85" s="62"/>
      <c r="K85" s="62"/>
      <c r="L85" s="62"/>
      <c r="M85" s="62"/>
      <c r="N85" s="83"/>
      <c r="O85" s="78"/>
      <c r="P85" s="78"/>
      <c r="Q85" s="78"/>
      <c r="R85" s="78"/>
    </row>
    <row r="86" spans="1:18" s="9" customFormat="1" ht="27.75" customHeight="1" hidden="1">
      <c r="A86" s="62"/>
      <c r="B86" s="82"/>
      <c r="C86" s="82"/>
      <c r="D86" s="82"/>
      <c r="E86" s="62"/>
      <c r="F86" s="62"/>
      <c r="G86" s="62"/>
      <c r="H86" s="62"/>
      <c r="I86" s="62"/>
      <c r="J86" s="62"/>
      <c r="K86" s="62"/>
      <c r="L86" s="62"/>
      <c r="M86" s="62"/>
      <c r="N86" s="83"/>
      <c r="O86" s="78"/>
      <c r="P86" s="78"/>
      <c r="Q86" s="78"/>
      <c r="R86" s="78"/>
    </row>
    <row r="87" spans="1:18" s="9" customFormat="1" ht="27.75" customHeight="1" hidden="1">
      <c r="A87" s="62"/>
      <c r="B87" s="82"/>
      <c r="C87" s="82"/>
      <c r="D87" s="82"/>
      <c r="E87" s="62"/>
      <c r="F87" s="62"/>
      <c r="G87" s="62"/>
      <c r="H87" s="62"/>
      <c r="I87" s="62"/>
      <c r="J87" s="62"/>
      <c r="K87" s="62"/>
      <c r="L87" s="62"/>
      <c r="M87" s="62"/>
      <c r="N87" s="83"/>
      <c r="O87" s="78"/>
      <c r="P87" s="78"/>
      <c r="Q87" s="78"/>
      <c r="R87" s="78"/>
    </row>
    <row r="88" spans="1:18" s="9" customFormat="1" ht="36.75" customHeight="1" hidden="1">
      <c r="A88" s="62"/>
      <c r="B88" s="82"/>
      <c r="C88" s="82"/>
      <c r="D88" s="82"/>
      <c r="E88" s="62"/>
      <c r="F88" s="62"/>
      <c r="G88" s="62"/>
      <c r="H88" s="62"/>
      <c r="I88" s="62"/>
      <c r="J88" s="62"/>
      <c r="K88" s="62"/>
      <c r="L88" s="62"/>
      <c r="M88" s="62"/>
      <c r="N88" s="83"/>
      <c r="O88" s="78"/>
      <c r="P88" s="78"/>
      <c r="Q88" s="78"/>
      <c r="R88" s="78"/>
    </row>
    <row r="89" spans="1:18" s="9" customFormat="1" ht="22.5" customHeight="1">
      <c r="A89" s="109" t="s">
        <v>27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78"/>
      <c r="P89" s="78"/>
      <c r="Q89" s="78"/>
      <c r="R89" s="78"/>
    </row>
    <row r="90" spans="1:18" s="9" customFormat="1" ht="17.25" customHeight="1">
      <c r="A90" s="109" t="s">
        <v>130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78"/>
      <c r="P90" s="78"/>
      <c r="Q90" s="78"/>
      <c r="R90" s="78"/>
    </row>
    <row r="91" spans="1:18" s="9" customFormat="1" ht="15.75" customHeight="1">
      <c r="A91" s="51"/>
      <c r="B91" s="110" t="s">
        <v>36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51"/>
      <c r="N91" s="51"/>
      <c r="O91" s="78"/>
      <c r="P91" s="78"/>
      <c r="Q91" s="78"/>
      <c r="R91" s="78"/>
    </row>
    <row r="92" spans="1:18" s="7" customFormat="1" ht="14.25" customHeight="1">
      <c r="A92" s="38" t="s">
        <v>25</v>
      </c>
      <c r="B92" s="38" t="s">
        <v>0</v>
      </c>
      <c r="C92" s="38" t="s">
        <v>1</v>
      </c>
      <c r="D92" s="38" t="s">
        <v>2</v>
      </c>
      <c r="E92" s="38" t="s">
        <v>3</v>
      </c>
      <c r="F92" s="38" t="s">
        <v>4</v>
      </c>
      <c r="G92" s="38" t="s">
        <v>26</v>
      </c>
      <c r="H92" s="38" t="s">
        <v>5</v>
      </c>
      <c r="I92" s="38" t="s">
        <v>6</v>
      </c>
      <c r="J92" s="38" t="s">
        <v>7</v>
      </c>
      <c r="K92" s="38" t="s">
        <v>8</v>
      </c>
      <c r="L92" s="38" t="s">
        <v>9</v>
      </c>
      <c r="M92" s="38" t="s">
        <v>10</v>
      </c>
      <c r="N92" s="42" t="s">
        <v>24</v>
      </c>
      <c r="O92" s="52"/>
      <c r="P92" s="52"/>
      <c r="Q92" s="52"/>
      <c r="R92" s="52"/>
    </row>
    <row r="93" spans="1:18" s="11" customFormat="1" ht="16.5" customHeight="1">
      <c r="A93" s="40" t="s">
        <v>37</v>
      </c>
      <c r="B93" s="40">
        <v>178.6</v>
      </c>
      <c r="C93" s="40">
        <v>187.20000000000002</v>
      </c>
      <c r="D93" s="40">
        <v>115.8</v>
      </c>
      <c r="E93" s="40">
        <v>73.3</v>
      </c>
      <c r="F93" s="40">
        <v>13</v>
      </c>
      <c r="G93" s="40">
        <v>2.3</v>
      </c>
      <c r="H93" s="40">
        <v>1.2</v>
      </c>
      <c r="I93" s="40">
        <v>0</v>
      </c>
      <c r="J93" s="40">
        <v>1.8</v>
      </c>
      <c r="K93" s="40">
        <v>39.3</v>
      </c>
      <c r="L93" s="40">
        <v>85.9</v>
      </c>
      <c r="M93" s="40">
        <v>126.7</v>
      </c>
      <c r="N93" s="41">
        <f>B93+C93+D93+E93+F93+G93+H93+I93+J93+K93+L93+M93</f>
        <v>825.0999999999999</v>
      </c>
      <c r="O93" s="45"/>
      <c r="P93" s="45"/>
      <c r="Q93" s="45"/>
      <c r="R93" s="45"/>
    </row>
    <row r="94" spans="1:18" s="11" customFormat="1" ht="15" customHeight="1">
      <c r="A94" s="40" t="s">
        <v>38</v>
      </c>
      <c r="B94" s="41">
        <v>178.7</v>
      </c>
      <c r="C94" s="41">
        <v>153.2</v>
      </c>
      <c r="D94" s="41">
        <v>99.7</v>
      </c>
      <c r="E94" s="41">
        <v>61.6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55.1</v>
      </c>
      <c r="L94" s="41">
        <v>92.2</v>
      </c>
      <c r="M94" s="89">
        <v>152.8</v>
      </c>
      <c r="N94" s="41">
        <f aca="true" t="shared" si="5" ref="N94:N118">B94+C94+D94+E94+F94+G94+H94+I94+J94+K94+L94+M94</f>
        <v>793.3</v>
      </c>
      <c r="O94" s="45"/>
      <c r="P94" s="45"/>
      <c r="Q94" s="45"/>
      <c r="R94" s="45"/>
    </row>
    <row r="95" spans="1:18" s="11" customFormat="1" ht="18" customHeight="1">
      <c r="A95" s="40" t="s">
        <v>39</v>
      </c>
      <c r="B95" s="40">
        <v>75.3</v>
      </c>
      <c r="C95" s="40">
        <v>72.7</v>
      </c>
      <c r="D95" s="40">
        <v>56.9</v>
      </c>
      <c r="E95" s="40">
        <v>26.1</v>
      </c>
      <c r="F95" s="40">
        <v>3.9</v>
      </c>
      <c r="G95" s="40">
        <v>0</v>
      </c>
      <c r="H95" s="40">
        <v>0</v>
      </c>
      <c r="I95" s="40">
        <v>0</v>
      </c>
      <c r="J95" s="40">
        <v>0</v>
      </c>
      <c r="K95" s="40">
        <v>23.7</v>
      </c>
      <c r="L95" s="40">
        <v>49.4</v>
      </c>
      <c r="M95" s="40">
        <v>63.5</v>
      </c>
      <c r="N95" s="41">
        <f t="shared" si="5"/>
        <v>371.5</v>
      </c>
      <c r="O95" s="46"/>
      <c r="P95" s="45"/>
      <c r="Q95" s="45"/>
      <c r="R95" s="45"/>
    </row>
    <row r="96" spans="1:18" s="13" customFormat="1" ht="18" customHeight="1">
      <c r="A96" s="41" t="s">
        <v>11</v>
      </c>
      <c r="B96" s="40">
        <v>88.6</v>
      </c>
      <c r="C96" s="40">
        <v>80.6</v>
      </c>
      <c r="D96" s="40">
        <v>77.9</v>
      </c>
      <c r="E96" s="40">
        <v>74.5</v>
      </c>
      <c r="F96" s="40">
        <v>9.6</v>
      </c>
      <c r="G96" s="40">
        <v>0</v>
      </c>
      <c r="H96" s="40">
        <v>0</v>
      </c>
      <c r="I96" s="40">
        <v>0</v>
      </c>
      <c r="J96" s="40">
        <v>0</v>
      </c>
      <c r="K96" s="40">
        <v>60</v>
      </c>
      <c r="L96" s="40">
        <v>73.6</v>
      </c>
      <c r="M96" s="40">
        <v>100.1</v>
      </c>
      <c r="N96" s="41">
        <f t="shared" si="5"/>
        <v>564.9000000000001</v>
      </c>
      <c r="O96" s="46"/>
      <c r="P96" s="45"/>
      <c r="Q96" s="46"/>
      <c r="R96" s="46"/>
    </row>
    <row r="97" spans="1:18" s="13" customFormat="1" ht="17.25" customHeight="1">
      <c r="A97" s="41" t="s">
        <v>12</v>
      </c>
      <c r="B97" s="40">
        <v>56</v>
      </c>
      <c r="C97" s="40">
        <v>55.300000000000004</v>
      </c>
      <c r="D97" s="40">
        <v>31.8</v>
      </c>
      <c r="E97" s="40">
        <v>14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20</v>
      </c>
      <c r="L97" s="40">
        <v>28.9</v>
      </c>
      <c r="M97" s="40">
        <v>34</v>
      </c>
      <c r="N97" s="41">
        <f t="shared" si="5"/>
        <v>240.00000000000003</v>
      </c>
      <c r="O97" s="46"/>
      <c r="P97" s="45"/>
      <c r="Q97" s="46"/>
      <c r="R97" s="46"/>
    </row>
    <row r="98" spans="1:18" s="13" customFormat="1" ht="15" customHeight="1">
      <c r="A98" s="41" t="s">
        <v>13</v>
      </c>
      <c r="B98" s="40">
        <v>194.8</v>
      </c>
      <c r="C98" s="40">
        <v>148.7</v>
      </c>
      <c r="D98" s="40">
        <v>58.9</v>
      </c>
      <c r="E98" s="40">
        <v>21.3</v>
      </c>
      <c r="F98" s="40">
        <v>6.5</v>
      </c>
      <c r="G98" s="40">
        <v>0</v>
      </c>
      <c r="H98" s="40">
        <v>0</v>
      </c>
      <c r="I98" s="40">
        <v>0</v>
      </c>
      <c r="J98" s="40">
        <v>0</v>
      </c>
      <c r="K98" s="40">
        <v>38.6</v>
      </c>
      <c r="L98" s="40">
        <v>105.3</v>
      </c>
      <c r="M98" s="40">
        <v>131</v>
      </c>
      <c r="N98" s="41">
        <f t="shared" si="5"/>
        <v>705.1</v>
      </c>
      <c r="O98" s="46"/>
      <c r="P98" s="45"/>
      <c r="Q98" s="46"/>
      <c r="R98" s="46"/>
    </row>
    <row r="99" spans="1:18" s="13" customFormat="1" ht="15.75" customHeight="1">
      <c r="A99" s="41" t="s">
        <v>14</v>
      </c>
      <c r="B99" s="40">
        <v>32</v>
      </c>
      <c r="C99" s="40">
        <v>34</v>
      </c>
      <c r="D99" s="40">
        <v>22</v>
      </c>
      <c r="E99" s="40">
        <v>14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13</v>
      </c>
      <c r="L99" s="40">
        <v>24</v>
      </c>
      <c r="M99" s="40">
        <v>27</v>
      </c>
      <c r="N99" s="41">
        <f t="shared" si="5"/>
        <v>166</v>
      </c>
      <c r="O99" s="46"/>
      <c r="P99" s="45"/>
      <c r="Q99" s="46"/>
      <c r="R99" s="46"/>
    </row>
    <row r="100" spans="1:18" s="13" customFormat="1" ht="14.25" customHeight="1">
      <c r="A100" s="41" t="s">
        <v>122</v>
      </c>
      <c r="B100" s="40">
        <v>130</v>
      </c>
      <c r="C100" s="40">
        <v>139.2</v>
      </c>
      <c r="D100" s="40">
        <v>89</v>
      </c>
      <c r="E100" s="40">
        <v>44</v>
      </c>
      <c r="F100" s="40">
        <v>27.2</v>
      </c>
      <c r="G100" s="40">
        <v>0</v>
      </c>
      <c r="H100" s="40">
        <v>0</v>
      </c>
      <c r="I100" s="40">
        <v>0</v>
      </c>
      <c r="J100" s="40">
        <v>0</v>
      </c>
      <c r="K100" s="40">
        <v>56.5</v>
      </c>
      <c r="L100" s="40">
        <v>90</v>
      </c>
      <c r="M100" s="40">
        <v>115</v>
      </c>
      <c r="N100" s="41">
        <f t="shared" si="5"/>
        <v>690.9</v>
      </c>
      <c r="O100" s="46"/>
      <c r="P100" s="45"/>
      <c r="Q100" s="46"/>
      <c r="R100" s="46"/>
    </row>
    <row r="101" spans="1:18" s="13" customFormat="1" ht="12.75" customHeight="1">
      <c r="A101" s="41" t="s">
        <v>123</v>
      </c>
      <c r="B101" s="40">
        <v>113.10000000000001</v>
      </c>
      <c r="C101" s="40">
        <v>104.2</v>
      </c>
      <c r="D101" s="40">
        <v>75.4</v>
      </c>
      <c r="E101" s="40">
        <v>34.1</v>
      </c>
      <c r="F101" s="40">
        <v>5.1</v>
      </c>
      <c r="G101" s="40">
        <v>2.2</v>
      </c>
      <c r="H101" s="40">
        <v>0</v>
      </c>
      <c r="I101" s="40">
        <v>0.5</v>
      </c>
      <c r="J101" s="40">
        <v>1.6</v>
      </c>
      <c r="K101" s="40">
        <v>36.3</v>
      </c>
      <c r="L101" s="40">
        <v>73.8</v>
      </c>
      <c r="M101" s="40">
        <v>102.6</v>
      </c>
      <c r="N101" s="41">
        <f t="shared" si="5"/>
        <v>548.9000000000001</v>
      </c>
      <c r="O101" s="47"/>
      <c r="P101" s="45"/>
      <c r="Q101" s="46"/>
      <c r="R101" s="46"/>
    </row>
    <row r="102" spans="1:18" s="13" customFormat="1" ht="14.25" customHeight="1">
      <c r="A102" s="41" t="s">
        <v>124</v>
      </c>
      <c r="B102" s="40">
        <v>377</v>
      </c>
      <c r="C102" s="40">
        <v>370</v>
      </c>
      <c r="D102" s="40">
        <v>207.6</v>
      </c>
      <c r="E102" s="40">
        <v>102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114</v>
      </c>
      <c r="L102" s="40">
        <v>270</v>
      </c>
      <c r="M102" s="40">
        <v>307.9</v>
      </c>
      <c r="N102" s="41">
        <f t="shared" si="5"/>
        <v>1748.5</v>
      </c>
      <c r="O102" s="47"/>
      <c r="P102" s="45"/>
      <c r="Q102" s="46"/>
      <c r="R102" s="46"/>
    </row>
    <row r="103" spans="1:18" s="13" customFormat="1" ht="15" customHeight="1">
      <c r="A103" s="41" t="s">
        <v>92</v>
      </c>
      <c r="B103" s="41">
        <v>188.7</v>
      </c>
      <c r="C103" s="41">
        <v>182.29999999999998</v>
      </c>
      <c r="D103" s="41">
        <v>137</v>
      </c>
      <c r="E103" s="41">
        <v>72.5</v>
      </c>
      <c r="F103" s="41">
        <v>9.6</v>
      </c>
      <c r="G103" s="41">
        <v>2.4</v>
      </c>
      <c r="H103" s="41">
        <v>0.6</v>
      </c>
      <c r="I103" s="41">
        <v>0</v>
      </c>
      <c r="J103" s="41">
        <v>2.4</v>
      </c>
      <c r="K103" s="40">
        <v>84.9</v>
      </c>
      <c r="L103" s="40">
        <v>133.1</v>
      </c>
      <c r="M103" s="40">
        <v>165</v>
      </c>
      <c r="N103" s="41">
        <f t="shared" si="5"/>
        <v>978.5</v>
      </c>
      <c r="O103" s="47"/>
      <c r="P103" s="45"/>
      <c r="Q103" s="46"/>
      <c r="R103" s="46"/>
    </row>
    <row r="104" spans="1:18" s="13" customFormat="1" ht="13.5" customHeight="1">
      <c r="A104" s="41" t="s">
        <v>15</v>
      </c>
      <c r="B104" s="40">
        <v>46</v>
      </c>
      <c r="C104" s="40">
        <v>41.8</v>
      </c>
      <c r="D104" s="40">
        <v>27.9</v>
      </c>
      <c r="E104" s="40">
        <v>14.2</v>
      </c>
      <c r="F104" s="40">
        <v>0.5</v>
      </c>
      <c r="G104" s="40">
        <v>0.4</v>
      </c>
      <c r="H104" s="40">
        <v>0</v>
      </c>
      <c r="I104" s="40">
        <v>0</v>
      </c>
      <c r="J104" s="40">
        <v>0.5</v>
      </c>
      <c r="K104" s="40">
        <v>14.2</v>
      </c>
      <c r="L104" s="40">
        <v>29</v>
      </c>
      <c r="M104" s="40">
        <v>32.5</v>
      </c>
      <c r="N104" s="41">
        <f t="shared" si="5"/>
        <v>206.99999999999997</v>
      </c>
      <c r="O104" s="47"/>
      <c r="P104" s="45"/>
      <c r="Q104" s="46"/>
      <c r="R104" s="46"/>
    </row>
    <row r="105" spans="1:18" s="13" customFormat="1" ht="16.5" customHeight="1">
      <c r="A105" s="41" t="s">
        <v>17</v>
      </c>
      <c r="B105" s="40">
        <v>102.5</v>
      </c>
      <c r="C105" s="40">
        <v>82.8</v>
      </c>
      <c r="D105" s="40">
        <v>55.9</v>
      </c>
      <c r="E105" s="40">
        <v>31.6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33.6</v>
      </c>
      <c r="L105" s="40">
        <v>60.3</v>
      </c>
      <c r="M105" s="40">
        <v>72.5</v>
      </c>
      <c r="N105" s="41">
        <f t="shared" si="5"/>
        <v>439.20000000000005</v>
      </c>
      <c r="O105" s="47"/>
      <c r="P105" s="45"/>
      <c r="Q105" s="46"/>
      <c r="R105" s="46"/>
    </row>
    <row r="106" spans="1:18" s="13" customFormat="1" ht="12.75">
      <c r="A106" s="41" t="s">
        <v>19</v>
      </c>
      <c r="B106" s="40">
        <v>139</v>
      </c>
      <c r="C106" s="40">
        <v>134.8</v>
      </c>
      <c r="D106" s="40">
        <v>105.5</v>
      </c>
      <c r="E106" s="40">
        <v>49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41.5</v>
      </c>
      <c r="L106" s="40">
        <v>82.2</v>
      </c>
      <c r="M106" s="40">
        <v>105</v>
      </c>
      <c r="N106" s="41">
        <f t="shared" si="5"/>
        <v>657</v>
      </c>
      <c r="O106" s="47"/>
      <c r="P106" s="45"/>
      <c r="Q106" s="46"/>
      <c r="R106" s="46"/>
    </row>
    <row r="107" spans="1:18" s="13" customFormat="1" ht="12.75">
      <c r="A107" s="41" t="s">
        <v>125</v>
      </c>
      <c r="B107" s="40">
        <v>123.9</v>
      </c>
      <c r="C107" s="40">
        <v>126.9</v>
      </c>
      <c r="D107" s="40">
        <v>82.7</v>
      </c>
      <c r="E107" s="40">
        <v>34.9</v>
      </c>
      <c r="F107" s="40">
        <v>2.2</v>
      </c>
      <c r="G107" s="40">
        <v>0.8</v>
      </c>
      <c r="H107" s="40">
        <v>0.4</v>
      </c>
      <c r="I107" s="40">
        <v>1.4</v>
      </c>
      <c r="J107" s="40">
        <v>1.7</v>
      </c>
      <c r="K107" s="40">
        <v>22.2</v>
      </c>
      <c r="L107" s="40">
        <v>92.2</v>
      </c>
      <c r="M107" s="40">
        <v>100.2</v>
      </c>
      <c r="N107" s="41">
        <f t="shared" si="5"/>
        <v>589.4999999999999</v>
      </c>
      <c r="O107" s="47"/>
      <c r="P107" s="45"/>
      <c r="Q107" s="46"/>
      <c r="R107" s="46"/>
    </row>
    <row r="108" spans="1:18" s="13" customFormat="1" ht="12" customHeight="1">
      <c r="A108" s="41" t="s">
        <v>115</v>
      </c>
      <c r="B108" s="40">
        <v>0.1</v>
      </c>
      <c r="C108" s="40">
        <v>0.1</v>
      </c>
      <c r="D108" s="40">
        <v>0.1</v>
      </c>
      <c r="E108" s="40">
        <v>0.1</v>
      </c>
      <c r="F108" s="40"/>
      <c r="G108" s="40"/>
      <c r="H108" s="40"/>
      <c r="I108" s="40"/>
      <c r="J108" s="40">
        <v>0</v>
      </c>
      <c r="K108" s="40">
        <v>0.1</v>
      </c>
      <c r="L108" s="40">
        <v>0</v>
      </c>
      <c r="M108" s="40">
        <v>0</v>
      </c>
      <c r="N108" s="41">
        <f t="shared" si="5"/>
        <v>0.5</v>
      </c>
      <c r="O108" s="47"/>
      <c r="P108" s="45"/>
      <c r="Q108" s="46"/>
      <c r="R108" s="46"/>
    </row>
    <row r="109" spans="1:18" s="13" customFormat="1" ht="15.75" customHeight="1">
      <c r="A109" s="41" t="s">
        <v>85</v>
      </c>
      <c r="B109" s="40">
        <v>72.1</v>
      </c>
      <c r="C109" s="40">
        <v>75.8</v>
      </c>
      <c r="D109" s="40">
        <v>42.9</v>
      </c>
      <c r="E109" s="40">
        <v>15.1</v>
      </c>
      <c r="F109" s="40">
        <v>2.6</v>
      </c>
      <c r="G109" s="40">
        <v>1.8</v>
      </c>
      <c r="H109" s="40">
        <v>0</v>
      </c>
      <c r="I109" s="40">
        <v>0</v>
      </c>
      <c r="J109" s="40">
        <v>1.1</v>
      </c>
      <c r="K109" s="40">
        <v>24.6</v>
      </c>
      <c r="L109" s="40">
        <v>40.7</v>
      </c>
      <c r="M109" s="40">
        <v>50.9</v>
      </c>
      <c r="N109" s="41">
        <f t="shared" si="5"/>
        <v>327.59999999999997</v>
      </c>
      <c r="O109" s="47"/>
      <c r="P109" s="45"/>
      <c r="Q109" s="46"/>
      <c r="R109" s="46"/>
    </row>
    <row r="110" spans="1:18" s="13" customFormat="1" ht="12.75" customHeight="1">
      <c r="A110" s="41" t="s">
        <v>115</v>
      </c>
      <c r="B110" s="40">
        <v>0.1</v>
      </c>
      <c r="C110" s="90">
        <v>0.1</v>
      </c>
      <c r="D110" s="90">
        <v>0.1</v>
      </c>
      <c r="E110" s="90">
        <v>0.1</v>
      </c>
      <c r="F110" s="90"/>
      <c r="G110" s="90"/>
      <c r="H110" s="90"/>
      <c r="I110" s="90"/>
      <c r="J110" s="90">
        <v>0</v>
      </c>
      <c r="K110" s="90">
        <v>0.1</v>
      </c>
      <c r="L110" s="90">
        <v>0</v>
      </c>
      <c r="M110" s="90">
        <v>0</v>
      </c>
      <c r="N110" s="41">
        <f t="shared" si="5"/>
        <v>0.5</v>
      </c>
      <c r="O110" s="47"/>
      <c r="P110" s="45"/>
      <c r="Q110" s="46"/>
      <c r="R110" s="46"/>
    </row>
    <row r="111" spans="1:18" s="13" customFormat="1" ht="15" customHeight="1">
      <c r="A111" s="41" t="s">
        <v>20</v>
      </c>
      <c r="B111" s="41">
        <v>96.59999999999998</v>
      </c>
      <c r="C111" s="41">
        <v>85.1</v>
      </c>
      <c r="D111" s="41">
        <v>61.9</v>
      </c>
      <c r="E111" s="41">
        <v>35.50000000000001</v>
      </c>
      <c r="F111" s="41">
        <v>4.1</v>
      </c>
      <c r="G111" s="41">
        <v>1.7</v>
      </c>
      <c r="H111" s="41">
        <v>1.2</v>
      </c>
      <c r="I111" s="41">
        <v>0</v>
      </c>
      <c r="J111" s="41">
        <v>2.2</v>
      </c>
      <c r="K111" s="41">
        <v>40.2</v>
      </c>
      <c r="L111" s="41">
        <v>68</v>
      </c>
      <c r="M111" s="41">
        <v>83.6</v>
      </c>
      <c r="N111" s="41">
        <f t="shared" si="5"/>
        <v>480.1</v>
      </c>
      <c r="O111" s="47"/>
      <c r="P111" s="45"/>
      <c r="Q111" s="46"/>
      <c r="R111" s="46"/>
    </row>
    <row r="112" spans="1:18" s="13" customFormat="1" ht="15" customHeight="1">
      <c r="A112" s="41" t="s">
        <v>21</v>
      </c>
      <c r="B112" s="40">
        <v>80</v>
      </c>
      <c r="C112" s="40">
        <v>74.9</v>
      </c>
      <c r="D112" s="40">
        <v>54.5</v>
      </c>
      <c r="E112" s="40">
        <v>22.8</v>
      </c>
      <c r="F112" s="40">
        <v>2.4</v>
      </c>
      <c r="G112" s="40">
        <v>1.1</v>
      </c>
      <c r="H112" s="40">
        <v>0</v>
      </c>
      <c r="I112" s="40">
        <v>0</v>
      </c>
      <c r="J112" s="40">
        <v>0.8</v>
      </c>
      <c r="K112" s="40">
        <v>32.9</v>
      </c>
      <c r="L112" s="40">
        <v>42.4</v>
      </c>
      <c r="M112" s="40">
        <v>63.6</v>
      </c>
      <c r="N112" s="41">
        <f t="shared" si="5"/>
        <v>375.40000000000003</v>
      </c>
      <c r="O112" s="47"/>
      <c r="P112" s="45"/>
      <c r="Q112" s="46"/>
      <c r="R112" s="46"/>
    </row>
    <row r="113" spans="1:35" s="13" customFormat="1" ht="12.75">
      <c r="A113" s="41" t="s">
        <v>127</v>
      </c>
      <c r="B113" s="40">
        <v>159.8</v>
      </c>
      <c r="C113" s="40">
        <v>135.3</v>
      </c>
      <c r="D113" s="40">
        <v>94.4</v>
      </c>
      <c r="E113" s="40">
        <v>49.4</v>
      </c>
      <c r="F113" s="40">
        <v>3.5</v>
      </c>
      <c r="G113" s="40">
        <v>0</v>
      </c>
      <c r="H113" s="40">
        <v>0</v>
      </c>
      <c r="I113" s="40">
        <v>0</v>
      </c>
      <c r="J113" s="40">
        <v>0</v>
      </c>
      <c r="K113" s="40">
        <v>49.2</v>
      </c>
      <c r="L113" s="40">
        <v>97.10000000000001</v>
      </c>
      <c r="M113" s="40">
        <v>113.7</v>
      </c>
      <c r="N113" s="41">
        <f t="shared" si="5"/>
        <v>702.4</v>
      </c>
      <c r="O113" s="48"/>
      <c r="P113" s="48"/>
      <c r="Q113" s="48"/>
      <c r="R113" s="48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18" s="13" customFormat="1" ht="12.75" customHeight="1">
      <c r="A114" s="41" t="s">
        <v>40</v>
      </c>
      <c r="B114" s="40">
        <v>119.1</v>
      </c>
      <c r="C114" s="40">
        <v>93.5</v>
      </c>
      <c r="D114" s="40">
        <v>82.6</v>
      </c>
      <c r="E114" s="40">
        <v>42.7</v>
      </c>
      <c r="F114" s="40">
        <v>0.4</v>
      </c>
      <c r="G114" s="40">
        <v>0</v>
      </c>
      <c r="H114" s="40">
        <v>0</v>
      </c>
      <c r="I114" s="40">
        <v>0</v>
      </c>
      <c r="J114" s="40">
        <v>0</v>
      </c>
      <c r="K114" s="40">
        <v>54.2</v>
      </c>
      <c r="L114" s="40">
        <v>77.7</v>
      </c>
      <c r="M114" s="40">
        <v>99</v>
      </c>
      <c r="N114" s="41">
        <f t="shared" si="5"/>
        <v>569.1999999999999</v>
      </c>
      <c r="O114" s="47"/>
      <c r="P114" s="45"/>
      <c r="Q114" s="46"/>
      <c r="R114" s="46"/>
    </row>
    <row r="115" spans="1:18" s="13" customFormat="1" ht="24" customHeight="1">
      <c r="A115" s="41" t="s">
        <v>134</v>
      </c>
      <c r="B115" s="40">
        <v>111.89999999999999</v>
      </c>
      <c r="C115" s="40">
        <v>119.1</v>
      </c>
      <c r="D115" s="40">
        <v>97.10000000000001</v>
      </c>
      <c r="E115" s="40">
        <v>35.9</v>
      </c>
      <c r="F115" s="40">
        <v>4.6</v>
      </c>
      <c r="G115" s="40">
        <v>0.1</v>
      </c>
      <c r="H115" s="40">
        <v>0</v>
      </c>
      <c r="I115" s="40">
        <v>0</v>
      </c>
      <c r="J115" s="40">
        <v>0</v>
      </c>
      <c r="K115" s="40">
        <v>53.2</v>
      </c>
      <c r="L115" s="40">
        <v>100</v>
      </c>
      <c r="M115" s="40">
        <v>115</v>
      </c>
      <c r="N115" s="41">
        <f t="shared" si="5"/>
        <v>636.9000000000001</v>
      </c>
      <c r="O115" s="47"/>
      <c r="P115" s="45"/>
      <c r="Q115" s="46"/>
      <c r="R115" s="46"/>
    </row>
    <row r="116" spans="1:18" s="13" customFormat="1" ht="12.75">
      <c r="A116" s="41" t="s">
        <v>30</v>
      </c>
      <c r="B116" s="40">
        <v>66.7</v>
      </c>
      <c r="C116" s="40">
        <v>53.3</v>
      </c>
      <c r="D116" s="40">
        <v>40.9</v>
      </c>
      <c r="E116" s="40">
        <v>24.5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25.4</v>
      </c>
      <c r="L116" s="40">
        <v>49.8</v>
      </c>
      <c r="M116" s="40">
        <v>56.9</v>
      </c>
      <c r="N116" s="41">
        <f t="shared" si="5"/>
        <v>317.5</v>
      </c>
      <c r="O116" s="47"/>
      <c r="P116" s="45"/>
      <c r="Q116" s="46"/>
      <c r="R116" s="46"/>
    </row>
    <row r="117" spans="1:18" s="13" customFormat="1" ht="12" customHeight="1">
      <c r="A117" s="41" t="s">
        <v>109</v>
      </c>
      <c r="B117" s="40">
        <v>58.5</v>
      </c>
      <c r="C117" s="40">
        <v>46.7</v>
      </c>
      <c r="D117" s="40">
        <v>35.9</v>
      </c>
      <c r="E117" s="40">
        <v>20.7</v>
      </c>
      <c r="F117" s="40"/>
      <c r="G117" s="40"/>
      <c r="H117" s="40"/>
      <c r="I117" s="40"/>
      <c r="J117" s="40">
        <v>0</v>
      </c>
      <c r="K117" s="40">
        <v>22.5</v>
      </c>
      <c r="L117" s="90">
        <v>43.7</v>
      </c>
      <c r="M117" s="40">
        <v>49.9</v>
      </c>
      <c r="N117" s="41">
        <f t="shared" si="5"/>
        <v>277.9</v>
      </c>
      <c r="O117" s="47"/>
      <c r="P117" s="45"/>
      <c r="Q117" s="46"/>
      <c r="R117" s="46"/>
    </row>
    <row r="118" spans="1:18" s="13" customFormat="1" ht="12.75" customHeight="1">
      <c r="A118" s="41" t="s">
        <v>108</v>
      </c>
      <c r="B118" s="40">
        <v>8.2</v>
      </c>
      <c r="C118" s="40">
        <v>6.6</v>
      </c>
      <c r="D118" s="40">
        <v>5</v>
      </c>
      <c r="E118" s="40">
        <v>3.8</v>
      </c>
      <c r="F118" s="40"/>
      <c r="G118" s="40"/>
      <c r="H118" s="40"/>
      <c r="I118" s="40"/>
      <c r="J118" s="40">
        <v>0</v>
      </c>
      <c r="K118" s="40">
        <v>2.9</v>
      </c>
      <c r="L118" s="90">
        <v>6.1</v>
      </c>
      <c r="M118" s="40">
        <v>7</v>
      </c>
      <c r="N118" s="41">
        <f t="shared" si="5"/>
        <v>39.599999999999994</v>
      </c>
      <c r="O118" s="47"/>
      <c r="P118" s="45"/>
      <c r="Q118" s="46"/>
      <c r="R118" s="46"/>
    </row>
    <row r="119" spans="1:35" s="13" customFormat="1" ht="12.75" customHeight="1">
      <c r="A119" s="44" t="s">
        <v>88</v>
      </c>
      <c r="B119" s="44">
        <f>B93+B94+B95+B96+B97+B98+B99+B100+B101+B102+B103+B104+B105+B106+B107+B109+B111+B112+B113+B114+B115+B116</f>
        <v>2730.4</v>
      </c>
      <c r="C119" s="44">
        <f aca="true" t="shared" si="6" ref="C119:AI119">C93+C94+C95+C96+C97+C98+C99+C100+C101+C102+C103+C104+C105+C106+C107+C109+C111+C112+C113+C114+C115+C116</f>
        <v>2550.7000000000003</v>
      </c>
      <c r="D119" s="44">
        <f t="shared" si="6"/>
        <v>1718.3000000000002</v>
      </c>
      <c r="E119" s="44">
        <f t="shared" si="6"/>
        <v>893.0000000000001</v>
      </c>
      <c r="F119" s="44">
        <f t="shared" si="6"/>
        <v>95.19999999999999</v>
      </c>
      <c r="G119" s="44">
        <f t="shared" si="6"/>
        <v>12.8</v>
      </c>
      <c r="H119" s="44">
        <f t="shared" si="6"/>
        <v>3.3999999999999995</v>
      </c>
      <c r="I119" s="44">
        <f t="shared" si="6"/>
        <v>1.9</v>
      </c>
      <c r="J119" s="44">
        <f t="shared" si="6"/>
        <v>12.100000000000001</v>
      </c>
      <c r="K119" s="44">
        <f t="shared" si="6"/>
        <v>932.6000000000004</v>
      </c>
      <c r="L119" s="44">
        <f t="shared" si="6"/>
        <v>1765.6</v>
      </c>
      <c r="M119" s="44">
        <f t="shared" si="6"/>
        <v>2218.5</v>
      </c>
      <c r="N119" s="44">
        <f t="shared" si="6"/>
        <v>12934.500000000002</v>
      </c>
      <c r="O119" s="44">
        <f t="shared" si="6"/>
        <v>0</v>
      </c>
      <c r="P119" s="44">
        <f t="shared" si="6"/>
        <v>0</v>
      </c>
      <c r="Q119" s="44">
        <f t="shared" si="6"/>
        <v>0</v>
      </c>
      <c r="R119" s="44">
        <f t="shared" si="6"/>
        <v>0</v>
      </c>
      <c r="S119" s="75">
        <f t="shared" si="6"/>
        <v>0</v>
      </c>
      <c r="T119" s="75">
        <f t="shared" si="6"/>
        <v>0</v>
      </c>
      <c r="U119" s="75">
        <f t="shared" si="6"/>
        <v>0</v>
      </c>
      <c r="V119" s="75">
        <f t="shared" si="6"/>
        <v>0</v>
      </c>
      <c r="W119" s="75">
        <f t="shared" si="6"/>
        <v>0</v>
      </c>
      <c r="X119" s="75">
        <f t="shared" si="6"/>
        <v>0</v>
      </c>
      <c r="Y119" s="75">
        <f t="shared" si="6"/>
        <v>0</v>
      </c>
      <c r="Z119" s="75">
        <f t="shared" si="6"/>
        <v>0</v>
      </c>
      <c r="AA119" s="75">
        <f t="shared" si="6"/>
        <v>0</v>
      </c>
      <c r="AB119" s="75">
        <f t="shared" si="6"/>
        <v>0</v>
      </c>
      <c r="AC119" s="75">
        <f t="shared" si="6"/>
        <v>0</v>
      </c>
      <c r="AD119" s="75">
        <f t="shared" si="6"/>
        <v>0</v>
      </c>
      <c r="AE119" s="75">
        <f t="shared" si="6"/>
        <v>0</v>
      </c>
      <c r="AF119" s="75">
        <f t="shared" si="6"/>
        <v>0</v>
      </c>
      <c r="AG119" s="75">
        <f t="shared" si="6"/>
        <v>0</v>
      </c>
      <c r="AH119" s="75">
        <f t="shared" si="6"/>
        <v>0</v>
      </c>
      <c r="AI119" s="75">
        <f t="shared" si="6"/>
        <v>0</v>
      </c>
    </row>
    <row r="120" spans="1:18" s="13" customFormat="1" ht="59.25" customHeight="1" hidden="1">
      <c r="A120" s="43"/>
      <c r="B120" s="43">
        <v>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>
        <v>0</v>
      </c>
      <c r="M120" s="43">
        <v>0</v>
      </c>
      <c r="N120" s="40">
        <f>B120+C120+D120+E120+F120+G120+H120+I120+J120+K120+L120+M120</f>
        <v>0</v>
      </c>
      <c r="O120" s="46"/>
      <c r="P120" s="46"/>
      <c r="Q120" s="46"/>
      <c r="R120" s="46"/>
    </row>
    <row r="121" spans="1:18" s="13" customFormat="1" ht="14.25" customHeight="1">
      <c r="A121" s="41" t="s">
        <v>115</v>
      </c>
      <c r="B121" s="44">
        <f>B108+B110</f>
        <v>0.2</v>
      </c>
      <c r="C121" s="44">
        <f aca="true" t="shared" si="7" ref="C121:N121">C108+C110</f>
        <v>0.2</v>
      </c>
      <c r="D121" s="44">
        <f t="shared" si="7"/>
        <v>0.2</v>
      </c>
      <c r="E121" s="44">
        <f t="shared" si="7"/>
        <v>0.2</v>
      </c>
      <c r="F121" s="44">
        <f t="shared" si="7"/>
        <v>0</v>
      </c>
      <c r="G121" s="44">
        <f t="shared" si="7"/>
        <v>0</v>
      </c>
      <c r="H121" s="44">
        <f t="shared" si="7"/>
        <v>0</v>
      </c>
      <c r="I121" s="44">
        <f t="shared" si="7"/>
        <v>0</v>
      </c>
      <c r="J121" s="44">
        <f t="shared" si="7"/>
        <v>0</v>
      </c>
      <c r="K121" s="44">
        <f t="shared" si="7"/>
        <v>0.2</v>
      </c>
      <c r="L121" s="44">
        <f t="shared" si="7"/>
        <v>0</v>
      </c>
      <c r="M121" s="44">
        <f t="shared" si="7"/>
        <v>0</v>
      </c>
      <c r="N121" s="44">
        <f t="shared" si="7"/>
        <v>1</v>
      </c>
      <c r="O121" s="46"/>
      <c r="P121" s="46"/>
      <c r="Q121" s="46"/>
      <c r="R121" s="46"/>
    </row>
    <row r="122" spans="1:25" s="13" customFormat="1" ht="26.25" customHeight="1">
      <c r="A122" s="49" t="s">
        <v>126</v>
      </c>
      <c r="B122" s="44">
        <f>B119-B121</f>
        <v>2730.2000000000003</v>
      </c>
      <c r="C122" s="44">
        <f aca="true" t="shared" si="8" ref="C122:Y122">C119-C121</f>
        <v>2550.5000000000005</v>
      </c>
      <c r="D122" s="44">
        <f t="shared" si="8"/>
        <v>1718.1000000000001</v>
      </c>
      <c r="E122" s="44">
        <f t="shared" si="8"/>
        <v>892.8000000000001</v>
      </c>
      <c r="F122" s="44">
        <f t="shared" si="8"/>
        <v>95.19999999999999</v>
      </c>
      <c r="G122" s="44">
        <f t="shared" si="8"/>
        <v>12.8</v>
      </c>
      <c r="H122" s="44">
        <f t="shared" si="8"/>
        <v>3.3999999999999995</v>
      </c>
      <c r="I122" s="44">
        <f t="shared" si="8"/>
        <v>1.9</v>
      </c>
      <c r="J122" s="44">
        <f t="shared" si="8"/>
        <v>12.100000000000001</v>
      </c>
      <c r="K122" s="44">
        <f t="shared" si="8"/>
        <v>932.4000000000003</v>
      </c>
      <c r="L122" s="44">
        <f t="shared" si="8"/>
        <v>1765.6</v>
      </c>
      <c r="M122" s="44">
        <f t="shared" si="8"/>
        <v>2218.5</v>
      </c>
      <c r="N122" s="44">
        <f t="shared" si="8"/>
        <v>12933.500000000002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75">
        <f t="shared" si="8"/>
        <v>0</v>
      </c>
      <c r="T122" s="75">
        <f t="shared" si="8"/>
        <v>0</v>
      </c>
      <c r="U122" s="75">
        <f t="shared" si="8"/>
        <v>0</v>
      </c>
      <c r="V122" s="75">
        <f t="shared" si="8"/>
        <v>0</v>
      </c>
      <c r="W122" s="75">
        <f t="shared" si="8"/>
        <v>0</v>
      </c>
      <c r="X122" s="75">
        <f t="shared" si="8"/>
        <v>0</v>
      </c>
      <c r="Y122" s="75">
        <f t="shared" si="8"/>
        <v>0</v>
      </c>
    </row>
    <row r="123" spans="1:18" s="13" customFormat="1" ht="26.25" customHeight="1" hidden="1">
      <c r="A123" s="43"/>
      <c r="B123" s="43">
        <v>0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>
        <v>0</v>
      </c>
      <c r="N123" s="40">
        <f>B123+C123+D123+E123+F123+G123+H123+I123+J123+K123+L123+M123</f>
        <v>0</v>
      </c>
      <c r="O123" s="46"/>
      <c r="P123" s="46"/>
      <c r="Q123" s="46"/>
      <c r="R123" s="46"/>
    </row>
    <row r="124" spans="1:18" s="13" customFormat="1" ht="26.2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67"/>
      <c r="O124" s="46"/>
      <c r="P124" s="46"/>
      <c r="Q124" s="46"/>
      <c r="R124" s="46"/>
    </row>
    <row r="125" spans="1:18" s="13" customFormat="1" ht="26.2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67"/>
      <c r="O125" s="46"/>
      <c r="P125" s="46"/>
      <c r="Q125" s="46"/>
      <c r="R125" s="46"/>
    </row>
    <row r="126" spans="1:18" s="13" customFormat="1" ht="21.75" customHeight="1">
      <c r="A126" s="43"/>
      <c r="B126" s="50"/>
      <c r="C126" s="50"/>
      <c r="D126" s="50"/>
      <c r="E126" s="116" t="s">
        <v>121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1:18" s="11" customFormat="1" ht="18.75">
      <c r="A127" s="109" t="s">
        <v>131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45"/>
      <c r="P127" s="45"/>
      <c r="Q127" s="45"/>
      <c r="R127" s="45"/>
    </row>
    <row r="128" spans="1:18" s="11" customFormat="1" ht="18.75" customHeight="1">
      <c r="A128" s="51"/>
      <c r="B128" s="110" t="s">
        <v>114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45"/>
      <c r="P128" s="45"/>
      <c r="Q128" s="45"/>
      <c r="R128" s="45"/>
    </row>
    <row r="129" spans="1:18" s="7" customFormat="1" ht="16.5" customHeight="1">
      <c r="A129" s="38" t="s">
        <v>25</v>
      </c>
      <c r="B129" s="38" t="s">
        <v>0</v>
      </c>
      <c r="C129" s="38" t="s">
        <v>1</v>
      </c>
      <c r="D129" s="38" t="s">
        <v>2</v>
      </c>
      <c r="E129" s="38" t="s">
        <v>3</v>
      </c>
      <c r="F129" s="38" t="s">
        <v>4</v>
      </c>
      <c r="G129" s="38" t="s">
        <v>26</v>
      </c>
      <c r="H129" s="38" t="s">
        <v>5</v>
      </c>
      <c r="I129" s="38" t="s">
        <v>6</v>
      </c>
      <c r="J129" s="38" t="s">
        <v>7</v>
      </c>
      <c r="K129" s="38" t="s">
        <v>8</v>
      </c>
      <c r="L129" s="38" t="s">
        <v>9</v>
      </c>
      <c r="M129" s="38" t="s">
        <v>10</v>
      </c>
      <c r="N129" s="42" t="s">
        <v>24</v>
      </c>
      <c r="O129" s="52"/>
      <c r="P129" s="52"/>
      <c r="Q129" s="52"/>
      <c r="R129" s="52"/>
    </row>
    <row r="130" spans="1:18" s="14" customFormat="1" ht="12" customHeight="1">
      <c r="A130" s="41" t="s">
        <v>41</v>
      </c>
      <c r="B130" s="41">
        <v>345.8</v>
      </c>
      <c r="C130" s="41">
        <v>279.7</v>
      </c>
      <c r="D130" s="41">
        <v>238.5</v>
      </c>
      <c r="E130" s="41">
        <v>101.9</v>
      </c>
      <c r="F130" s="41">
        <v>14.9</v>
      </c>
      <c r="G130" s="41">
        <v>11.4</v>
      </c>
      <c r="H130" s="41">
        <v>4.9</v>
      </c>
      <c r="I130" s="41">
        <v>0</v>
      </c>
      <c r="J130" s="41">
        <v>27.4</v>
      </c>
      <c r="K130" s="41">
        <v>126</v>
      </c>
      <c r="L130" s="41">
        <v>200.1</v>
      </c>
      <c r="M130" s="41">
        <v>219.2</v>
      </c>
      <c r="N130" s="55">
        <f>B130+C130+D130+E130+F130+G130+H130+I130+J130+K130+L130+M130</f>
        <v>1569.8</v>
      </c>
      <c r="O130" s="53"/>
      <c r="P130" s="53"/>
      <c r="Q130" s="53"/>
      <c r="R130" s="53"/>
    </row>
    <row r="131" spans="1:18" s="14" customFormat="1" ht="12.75" customHeight="1">
      <c r="A131" s="41" t="s">
        <v>45</v>
      </c>
      <c r="B131" s="40">
        <v>41.3</v>
      </c>
      <c r="C131" s="40">
        <v>33.5</v>
      </c>
      <c r="D131" s="40">
        <v>27.3</v>
      </c>
      <c r="E131" s="40">
        <v>7.6</v>
      </c>
      <c r="F131" s="40">
        <v>2</v>
      </c>
      <c r="G131" s="40">
        <v>1.8</v>
      </c>
      <c r="H131" s="40">
        <v>0.8</v>
      </c>
      <c r="I131" s="40">
        <v>2.6</v>
      </c>
      <c r="J131" s="40">
        <v>4</v>
      </c>
      <c r="K131" s="40">
        <v>10.5</v>
      </c>
      <c r="L131" s="40">
        <v>23</v>
      </c>
      <c r="M131" s="40">
        <v>28.8</v>
      </c>
      <c r="N131" s="55">
        <f aca="true" t="shared" si="9" ref="N131:N154">B131+C131+D131+E131+F131+G131+H131+I131+J131+K131+L131+M131</f>
        <v>183.2</v>
      </c>
      <c r="O131" s="53"/>
      <c r="P131" s="53"/>
      <c r="Q131" s="53"/>
      <c r="R131" s="53"/>
    </row>
    <row r="132" spans="1:18" s="14" customFormat="1" ht="15" customHeight="1">
      <c r="A132" s="41" t="s">
        <v>118</v>
      </c>
      <c r="B132" s="40">
        <v>55.8</v>
      </c>
      <c r="C132" s="40">
        <v>58.3</v>
      </c>
      <c r="D132" s="40">
        <v>44.9</v>
      </c>
      <c r="E132" s="40">
        <v>9.4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16.2</v>
      </c>
      <c r="L132" s="40">
        <v>37.5</v>
      </c>
      <c r="M132" s="40">
        <v>56.6</v>
      </c>
      <c r="N132" s="55">
        <f t="shared" si="9"/>
        <v>278.7</v>
      </c>
      <c r="O132" s="53"/>
      <c r="P132" s="53"/>
      <c r="Q132" s="53"/>
      <c r="R132" s="53"/>
    </row>
    <row r="133" spans="1:18" s="14" customFormat="1" ht="12.75" customHeight="1">
      <c r="A133" s="41" t="s">
        <v>119</v>
      </c>
      <c r="B133" s="40">
        <v>161.79999999999998</v>
      </c>
      <c r="C133" s="40">
        <v>148.9</v>
      </c>
      <c r="D133" s="40">
        <v>125.1</v>
      </c>
      <c r="E133" s="40">
        <v>43</v>
      </c>
      <c r="F133" s="40">
        <v>3.9</v>
      </c>
      <c r="G133" s="40">
        <v>1.4</v>
      </c>
      <c r="H133" s="40">
        <v>0.5</v>
      </c>
      <c r="I133" s="40">
        <v>0.3</v>
      </c>
      <c r="J133" s="40">
        <v>3.1999999999999997</v>
      </c>
      <c r="K133" s="40">
        <v>56</v>
      </c>
      <c r="L133" s="40">
        <v>141</v>
      </c>
      <c r="M133" s="40">
        <v>172.5</v>
      </c>
      <c r="N133" s="55">
        <f t="shared" si="9"/>
        <v>857.5999999999999</v>
      </c>
      <c r="O133" s="54"/>
      <c r="P133" s="53"/>
      <c r="Q133" s="53"/>
      <c r="R133" s="53"/>
    </row>
    <row r="134" spans="1:18" s="14" customFormat="1" ht="15" customHeight="1">
      <c r="A134" s="41" t="s">
        <v>16</v>
      </c>
      <c r="B134" s="40">
        <v>164.29999999999998</v>
      </c>
      <c r="C134" s="40">
        <v>145.6</v>
      </c>
      <c r="D134" s="40">
        <v>105.5</v>
      </c>
      <c r="E134" s="40">
        <v>46.9</v>
      </c>
      <c r="F134" s="40">
        <v>4.5</v>
      </c>
      <c r="G134" s="40">
        <v>2.5</v>
      </c>
      <c r="H134" s="40">
        <v>0</v>
      </c>
      <c r="I134" s="40">
        <v>0</v>
      </c>
      <c r="J134" s="40">
        <v>4.2</v>
      </c>
      <c r="K134" s="40">
        <v>67.3</v>
      </c>
      <c r="L134" s="40">
        <v>138.3</v>
      </c>
      <c r="M134" s="40">
        <v>142.2</v>
      </c>
      <c r="N134" s="55">
        <f t="shared" si="9"/>
        <v>821.3</v>
      </c>
      <c r="O134" s="54"/>
      <c r="P134" s="53"/>
      <c r="Q134" s="53"/>
      <c r="R134" s="53"/>
    </row>
    <row r="135" spans="1:18" s="14" customFormat="1" ht="13.5" customHeight="1">
      <c r="A135" s="41" t="s">
        <v>18</v>
      </c>
      <c r="B135" s="40">
        <v>268.2</v>
      </c>
      <c r="C135" s="40">
        <v>213.3</v>
      </c>
      <c r="D135" s="40">
        <v>159.1</v>
      </c>
      <c r="E135" s="40">
        <v>54.2</v>
      </c>
      <c r="F135" s="40">
        <v>2.6</v>
      </c>
      <c r="G135" s="40">
        <v>3.4</v>
      </c>
      <c r="H135" s="40">
        <v>2.4</v>
      </c>
      <c r="I135" s="40">
        <v>0</v>
      </c>
      <c r="J135" s="40">
        <v>5.2</v>
      </c>
      <c r="K135" s="40">
        <v>70.2</v>
      </c>
      <c r="L135" s="40">
        <v>169.2</v>
      </c>
      <c r="M135" s="40">
        <v>246.9</v>
      </c>
      <c r="N135" s="55">
        <f t="shared" si="9"/>
        <v>1194.7000000000003</v>
      </c>
      <c r="O135" s="54"/>
      <c r="P135" s="53"/>
      <c r="Q135" s="53"/>
      <c r="R135" s="53"/>
    </row>
    <row r="136" spans="1:18" s="14" customFormat="1" ht="12" customHeight="1">
      <c r="A136" s="41" t="s">
        <v>22</v>
      </c>
      <c r="B136" s="40">
        <v>72.4</v>
      </c>
      <c r="C136" s="40">
        <v>63.8</v>
      </c>
      <c r="D136" s="40">
        <v>46.6</v>
      </c>
      <c r="E136" s="40">
        <v>12.1</v>
      </c>
      <c r="F136" s="40">
        <v>3.6</v>
      </c>
      <c r="G136" s="40">
        <v>2.1</v>
      </c>
      <c r="H136" s="40">
        <v>0</v>
      </c>
      <c r="I136" s="40">
        <v>0.1</v>
      </c>
      <c r="J136" s="40">
        <v>4.1</v>
      </c>
      <c r="K136" s="40">
        <v>36.6</v>
      </c>
      <c r="L136" s="40">
        <v>47.8</v>
      </c>
      <c r="M136" s="40">
        <v>62</v>
      </c>
      <c r="N136" s="55">
        <f t="shared" si="9"/>
        <v>351.19999999999993</v>
      </c>
      <c r="O136" s="54"/>
      <c r="P136" s="53"/>
      <c r="Q136" s="53"/>
      <c r="R136" s="53"/>
    </row>
    <row r="137" spans="1:18" s="14" customFormat="1" ht="12.75" customHeight="1">
      <c r="A137" s="55" t="s">
        <v>86</v>
      </c>
      <c r="B137" s="40">
        <v>102.6</v>
      </c>
      <c r="C137" s="40">
        <v>93.7</v>
      </c>
      <c r="D137" s="40">
        <v>66.8</v>
      </c>
      <c r="E137" s="40">
        <v>26.8</v>
      </c>
      <c r="F137" s="40">
        <v>2.1</v>
      </c>
      <c r="G137" s="40">
        <v>0.9</v>
      </c>
      <c r="H137" s="40">
        <v>0.6</v>
      </c>
      <c r="I137" s="40">
        <v>0.4</v>
      </c>
      <c r="J137" s="40">
        <v>2.2</v>
      </c>
      <c r="K137" s="40">
        <v>31.4</v>
      </c>
      <c r="L137" s="40">
        <v>76.7</v>
      </c>
      <c r="M137" s="40">
        <v>88.1</v>
      </c>
      <c r="N137" s="55">
        <f t="shared" si="9"/>
        <v>492.29999999999995</v>
      </c>
      <c r="O137" s="54"/>
      <c r="P137" s="53"/>
      <c r="Q137" s="53"/>
      <c r="R137" s="53"/>
    </row>
    <row r="138" spans="1:18" s="14" customFormat="1" ht="10.5" customHeight="1">
      <c r="A138" s="41" t="s">
        <v>109</v>
      </c>
      <c r="B138" s="56">
        <v>83.2</v>
      </c>
      <c r="C138" s="56">
        <v>75.9</v>
      </c>
      <c r="D138" s="56">
        <v>54.2</v>
      </c>
      <c r="E138" s="56">
        <v>21.8</v>
      </c>
      <c r="F138" s="56">
        <v>1.7</v>
      </c>
      <c r="G138" s="56">
        <v>0.9</v>
      </c>
      <c r="H138" s="56">
        <v>0.6</v>
      </c>
      <c r="I138" s="56">
        <v>0.4</v>
      </c>
      <c r="J138" s="56">
        <v>1.8</v>
      </c>
      <c r="K138" s="56">
        <v>25.5</v>
      </c>
      <c r="L138" s="56">
        <v>61.2</v>
      </c>
      <c r="M138" s="56">
        <v>71.7</v>
      </c>
      <c r="N138" s="55">
        <f t="shared" si="9"/>
        <v>398.9</v>
      </c>
      <c r="O138" s="54"/>
      <c r="P138" s="53"/>
      <c r="Q138" s="53"/>
      <c r="R138" s="53"/>
    </row>
    <row r="139" spans="1:18" s="14" customFormat="1" ht="12" customHeight="1">
      <c r="A139" s="41" t="s">
        <v>108</v>
      </c>
      <c r="B139" s="56">
        <v>19.4</v>
      </c>
      <c r="C139" s="56">
        <v>17.8</v>
      </c>
      <c r="D139" s="56">
        <v>12.6</v>
      </c>
      <c r="E139" s="56">
        <v>5</v>
      </c>
      <c r="F139" s="56">
        <v>0.4</v>
      </c>
      <c r="G139" s="56"/>
      <c r="H139" s="56"/>
      <c r="I139" s="56"/>
      <c r="J139" s="56">
        <v>0.4</v>
      </c>
      <c r="K139" s="56">
        <v>5.9</v>
      </c>
      <c r="L139" s="56">
        <v>15.5</v>
      </c>
      <c r="M139" s="56">
        <v>16.4</v>
      </c>
      <c r="N139" s="55">
        <f t="shared" si="9"/>
        <v>93.4</v>
      </c>
      <c r="O139" s="54"/>
      <c r="P139" s="53"/>
      <c r="Q139" s="53"/>
      <c r="R139" s="53"/>
    </row>
    <row r="140" spans="1:35" s="14" customFormat="1" ht="12" customHeight="1">
      <c r="A140" s="41" t="s">
        <v>135</v>
      </c>
      <c r="B140" s="56">
        <v>60</v>
      </c>
      <c r="C140" s="56">
        <v>62.9</v>
      </c>
      <c r="D140" s="56">
        <v>44.6</v>
      </c>
      <c r="E140" s="56">
        <v>20.2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21.9</v>
      </c>
      <c r="L140" s="56">
        <v>39.2</v>
      </c>
      <c r="M140" s="56">
        <v>53.2</v>
      </c>
      <c r="N140" s="55">
        <f t="shared" si="9"/>
        <v>302</v>
      </c>
      <c r="O140" s="56" t="e">
        <f>O139-#REF!</f>
        <v>#REF!</v>
      </c>
      <c r="P140" s="56" t="e">
        <f>P139-#REF!</f>
        <v>#REF!</v>
      </c>
      <c r="Q140" s="56" t="e">
        <f>Q139-#REF!</f>
        <v>#REF!</v>
      </c>
      <c r="R140" s="56" t="e">
        <f>R139-#REF!</f>
        <v>#REF!</v>
      </c>
      <c r="S140" s="56" t="e">
        <f>S139-#REF!</f>
        <v>#REF!</v>
      </c>
      <c r="T140" s="56" t="e">
        <f>T139-#REF!</f>
        <v>#REF!</v>
      </c>
      <c r="U140" s="56" t="e">
        <f>U139-#REF!</f>
        <v>#REF!</v>
      </c>
      <c r="V140" s="56" t="e">
        <f>V139-#REF!</f>
        <v>#REF!</v>
      </c>
      <c r="W140" s="56" t="e">
        <f>W139-#REF!</f>
        <v>#REF!</v>
      </c>
      <c r="X140" s="56" t="e">
        <f>X139-#REF!</f>
        <v>#REF!</v>
      </c>
      <c r="Y140" s="56" t="e">
        <f>Y139-#REF!</f>
        <v>#REF!</v>
      </c>
      <c r="Z140" s="56" t="e">
        <f>Z139-#REF!</f>
        <v>#REF!</v>
      </c>
      <c r="AA140" s="56" t="e">
        <f>AA139-#REF!</f>
        <v>#REF!</v>
      </c>
      <c r="AB140" s="56" t="e">
        <f>AB139-#REF!</f>
        <v>#REF!</v>
      </c>
      <c r="AC140" s="56" t="e">
        <f>AC139-#REF!</f>
        <v>#REF!</v>
      </c>
      <c r="AD140" s="56" t="e">
        <f>AD139-#REF!</f>
        <v>#REF!</v>
      </c>
      <c r="AE140" s="56" t="e">
        <f>AE139-#REF!</f>
        <v>#REF!</v>
      </c>
      <c r="AF140" s="56" t="e">
        <f>AF139-#REF!</f>
        <v>#REF!</v>
      </c>
      <c r="AG140" s="56" t="e">
        <f>AG139-#REF!</f>
        <v>#REF!</v>
      </c>
      <c r="AH140" s="56" t="e">
        <f>AH139-#REF!</f>
        <v>#REF!</v>
      </c>
      <c r="AI140" s="56" t="e">
        <f>AI139-#REF!</f>
        <v>#REF!</v>
      </c>
    </row>
    <row r="141" spans="1:35" s="14" customFormat="1" ht="12" customHeight="1">
      <c r="A141" s="41" t="s">
        <v>109</v>
      </c>
      <c r="B141" s="56">
        <v>19.8</v>
      </c>
      <c r="C141" s="56">
        <v>20.8</v>
      </c>
      <c r="D141" s="56">
        <v>14.7</v>
      </c>
      <c r="E141" s="56">
        <v>6.7</v>
      </c>
      <c r="F141" s="56"/>
      <c r="G141" s="56"/>
      <c r="H141" s="56"/>
      <c r="I141" s="56"/>
      <c r="J141" s="56"/>
      <c r="K141" s="56">
        <v>7.2</v>
      </c>
      <c r="L141" s="56">
        <v>12.9</v>
      </c>
      <c r="M141" s="56">
        <v>17.6</v>
      </c>
      <c r="N141" s="55">
        <f t="shared" si="9"/>
        <v>99.70000000000002</v>
      </c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</row>
    <row r="142" spans="1:35" s="14" customFormat="1" ht="10.5" customHeight="1">
      <c r="A142" s="41" t="s">
        <v>108</v>
      </c>
      <c r="B142" s="56">
        <v>40.2</v>
      </c>
      <c r="C142" s="56">
        <v>42.1</v>
      </c>
      <c r="D142" s="56">
        <v>29.9</v>
      </c>
      <c r="E142" s="56">
        <v>13.5</v>
      </c>
      <c r="F142" s="56"/>
      <c r="G142" s="56"/>
      <c r="H142" s="56"/>
      <c r="I142" s="56"/>
      <c r="J142" s="56"/>
      <c r="K142" s="56">
        <v>14.7</v>
      </c>
      <c r="L142" s="56">
        <v>26.3</v>
      </c>
      <c r="M142" s="56">
        <v>35.6</v>
      </c>
      <c r="N142" s="55">
        <f t="shared" si="9"/>
        <v>202.3</v>
      </c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</row>
    <row r="143" spans="1:18" s="14" customFormat="1" ht="13.5" customHeight="1">
      <c r="A143" s="41" t="s">
        <v>31</v>
      </c>
      <c r="B143" s="56">
        <v>88</v>
      </c>
      <c r="C143" s="56">
        <v>81.6</v>
      </c>
      <c r="D143" s="56">
        <v>62.9</v>
      </c>
      <c r="E143" s="56">
        <v>37.4</v>
      </c>
      <c r="F143" s="56">
        <v>6</v>
      </c>
      <c r="G143" s="56">
        <v>3</v>
      </c>
      <c r="H143" s="56">
        <v>4.2</v>
      </c>
      <c r="I143" s="56">
        <v>1.4</v>
      </c>
      <c r="J143" s="56">
        <v>4</v>
      </c>
      <c r="K143" s="56">
        <v>51.1</v>
      </c>
      <c r="L143" s="56">
        <v>75.4</v>
      </c>
      <c r="M143" s="56">
        <v>92.6</v>
      </c>
      <c r="N143" s="55">
        <f t="shared" si="9"/>
        <v>507.6</v>
      </c>
      <c r="O143" s="54"/>
      <c r="P143" s="53"/>
      <c r="Q143" s="53"/>
      <c r="R143" s="53"/>
    </row>
    <row r="144" spans="1:18" s="14" customFormat="1" ht="12" customHeight="1">
      <c r="A144" s="41" t="s">
        <v>109</v>
      </c>
      <c r="B144" s="56">
        <v>39.8</v>
      </c>
      <c r="C144" s="56">
        <v>36.9</v>
      </c>
      <c r="D144" s="56">
        <v>28.4</v>
      </c>
      <c r="E144" s="56">
        <v>16.9</v>
      </c>
      <c r="F144" s="56">
        <v>2.7</v>
      </c>
      <c r="G144" s="56">
        <v>1.4</v>
      </c>
      <c r="H144" s="56">
        <v>1.9</v>
      </c>
      <c r="I144" s="56">
        <v>0.6</v>
      </c>
      <c r="J144" s="56">
        <v>1.8</v>
      </c>
      <c r="K144" s="56">
        <v>23.1</v>
      </c>
      <c r="L144" s="56">
        <v>34.1</v>
      </c>
      <c r="M144" s="56">
        <v>41.9</v>
      </c>
      <c r="N144" s="55">
        <f t="shared" si="9"/>
        <v>229.5</v>
      </c>
      <c r="O144" s="54"/>
      <c r="P144" s="53"/>
      <c r="Q144" s="53"/>
      <c r="R144" s="53"/>
    </row>
    <row r="145" spans="1:18" s="14" customFormat="1" ht="10.5" customHeight="1">
      <c r="A145" s="41" t="s">
        <v>108</v>
      </c>
      <c r="B145" s="56">
        <v>48.2</v>
      </c>
      <c r="C145" s="56">
        <v>44.7</v>
      </c>
      <c r="D145" s="56">
        <v>34.5</v>
      </c>
      <c r="E145" s="56">
        <v>20.5</v>
      </c>
      <c r="F145" s="56">
        <v>3.3</v>
      </c>
      <c r="G145" s="56">
        <v>1.6</v>
      </c>
      <c r="H145" s="56">
        <v>2.3</v>
      </c>
      <c r="I145" s="56">
        <v>0.8</v>
      </c>
      <c r="J145" s="56">
        <v>2.2</v>
      </c>
      <c r="K145" s="56">
        <v>28</v>
      </c>
      <c r="L145" s="56">
        <v>41.3</v>
      </c>
      <c r="M145" s="56">
        <v>50.7</v>
      </c>
      <c r="N145" s="55">
        <f t="shared" si="9"/>
        <v>278.1</v>
      </c>
      <c r="O145" s="54"/>
      <c r="P145" s="53"/>
      <c r="Q145" s="53"/>
      <c r="R145" s="53"/>
    </row>
    <row r="146" spans="1:18" s="14" customFormat="1" ht="12.75" customHeight="1">
      <c r="A146" s="41" t="s">
        <v>32</v>
      </c>
      <c r="B146" s="40">
        <v>133.7</v>
      </c>
      <c r="C146" s="40">
        <v>112.5</v>
      </c>
      <c r="D146" s="40">
        <v>66</v>
      </c>
      <c r="E146" s="40">
        <v>46.8</v>
      </c>
      <c r="F146" s="40">
        <v>10.8</v>
      </c>
      <c r="G146" s="40">
        <v>3.1</v>
      </c>
      <c r="H146" s="40">
        <v>1.4</v>
      </c>
      <c r="I146" s="40">
        <v>0.9</v>
      </c>
      <c r="J146" s="40">
        <v>4.7</v>
      </c>
      <c r="K146" s="40">
        <v>84.5</v>
      </c>
      <c r="L146" s="40">
        <v>102.8</v>
      </c>
      <c r="M146" s="40">
        <v>104.8</v>
      </c>
      <c r="N146" s="55">
        <f t="shared" si="9"/>
        <v>671.9999999999999</v>
      </c>
      <c r="O146" s="54"/>
      <c r="P146" s="53"/>
      <c r="Q146" s="53"/>
      <c r="R146" s="53"/>
    </row>
    <row r="147" spans="1:18" s="14" customFormat="1" ht="11.25" customHeight="1">
      <c r="A147" s="41" t="s">
        <v>109</v>
      </c>
      <c r="B147" s="40">
        <v>83.3</v>
      </c>
      <c r="C147" s="40">
        <v>70.1</v>
      </c>
      <c r="D147" s="40">
        <v>41.1</v>
      </c>
      <c r="E147" s="40">
        <v>29.2</v>
      </c>
      <c r="F147" s="40">
        <v>6.7</v>
      </c>
      <c r="G147" s="40">
        <v>1.9</v>
      </c>
      <c r="H147" s="40">
        <v>0.9</v>
      </c>
      <c r="I147" s="40">
        <v>0.6</v>
      </c>
      <c r="J147" s="40">
        <v>2.9</v>
      </c>
      <c r="K147" s="40">
        <v>52.6</v>
      </c>
      <c r="L147" s="40">
        <v>64</v>
      </c>
      <c r="M147" s="40">
        <v>65.3</v>
      </c>
      <c r="N147" s="55">
        <f t="shared" si="9"/>
        <v>418.59999999999997</v>
      </c>
      <c r="O147" s="54"/>
      <c r="P147" s="53"/>
      <c r="Q147" s="53"/>
      <c r="R147" s="53"/>
    </row>
    <row r="148" spans="1:18" s="14" customFormat="1" ht="12.75" customHeight="1">
      <c r="A148" s="41" t="s">
        <v>108</v>
      </c>
      <c r="B148" s="40">
        <v>50.4</v>
      </c>
      <c r="C148" s="40">
        <v>42.4</v>
      </c>
      <c r="D148" s="40">
        <v>24.9</v>
      </c>
      <c r="E148" s="40">
        <v>17.6</v>
      </c>
      <c r="F148" s="40">
        <v>4.1</v>
      </c>
      <c r="G148" s="40">
        <v>1.2</v>
      </c>
      <c r="H148" s="40">
        <v>0.5</v>
      </c>
      <c r="I148" s="40">
        <v>0.3</v>
      </c>
      <c r="J148" s="40">
        <v>1.8</v>
      </c>
      <c r="K148" s="40">
        <v>31.9</v>
      </c>
      <c r="L148" s="40">
        <v>38.8</v>
      </c>
      <c r="M148" s="40">
        <v>39.5</v>
      </c>
      <c r="N148" s="55">
        <f t="shared" si="9"/>
        <v>253.39999999999998</v>
      </c>
      <c r="O148" s="54"/>
      <c r="P148" s="53"/>
      <c r="Q148" s="53"/>
      <c r="R148" s="53"/>
    </row>
    <row r="149" spans="1:18" s="14" customFormat="1" ht="29.25" customHeight="1">
      <c r="A149" s="55" t="s">
        <v>87</v>
      </c>
      <c r="B149" s="41">
        <v>56.6</v>
      </c>
      <c r="C149" s="41">
        <v>55.8</v>
      </c>
      <c r="D149" s="41">
        <v>41.4</v>
      </c>
      <c r="E149" s="41">
        <v>24.9</v>
      </c>
      <c r="F149" s="41">
        <v>3.5</v>
      </c>
      <c r="G149" s="41">
        <v>1.8</v>
      </c>
      <c r="H149" s="41">
        <v>3.4</v>
      </c>
      <c r="I149" s="41">
        <v>0.7</v>
      </c>
      <c r="J149" s="41">
        <v>4.1</v>
      </c>
      <c r="K149" s="41">
        <v>27.4</v>
      </c>
      <c r="L149" s="41">
        <v>43.9</v>
      </c>
      <c r="M149" s="41">
        <v>62</v>
      </c>
      <c r="N149" s="55">
        <f t="shared" si="9"/>
        <v>325.5</v>
      </c>
      <c r="O149" s="54"/>
      <c r="P149" s="53"/>
      <c r="Q149" s="53"/>
      <c r="R149" s="53"/>
    </row>
    <row r="150" spans="1:18" s="104" customFormat="1" ht="11.25" customHeight="1">
      <c r="A150" s="55" t="s">
        <v>111</v>
      </c>
      <c r="B150" s="41">
        <v>4.2</v>
      </c>
      <c r="C150" s="41">
        <v>2.8</v>
      </c>
      <c r="D150" s="41">
        <v>2.1</v>
      </c>
      <c r="E150" s="41">
        <v>0.7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0.7</v>
      </c>
      <c r="L150" s="41">
        <v>3.4</v>
      </c>
      <c r="M150" s="41">
        <v>3.5</v>
      </c>
      <c r="N150" s="55">
        <f t="shared" si="9"/>
        <v>17.4</v>
      </c>
      <c r="O150" s="103"/>
      <c r="P150" s="103"/>
      <c r="Q150" s="103"/>
      <c r="R150" s="103"/>
    </row>
    <row r="151" spans="1:35" s="102" customFormat="1" ht="12.75" customHeight="1">
      <c r="A151" s="41" t="s">
        <v>109</v>
      </c>
      <c r="B151" s="41">
        <v>27</v>
      </c>
      <c r="C151" s="41">
        <v>27.3</v>
      </c>
      <c r="D151" s="41">
        <v>20.3</v>
      </c>
      <c r="E151" s="41">
        <v>12.5</v>
      </c>
      <c r="F151" s="41">
        <v>1.8</v>
      </c>
      <c r="G151" s="41">
        <v>0.9</v>
      </c>
      <c r="H151" s="41">
        <v>1.8</v>
      </c>
      <c r="I151" s="41">
        <v>0.4</v>
      </c>
      <c r="J151" s="41">
        <v>2.1</v>
      </c>
      <c r="K151" s="41">
        <v>13.8</v>
      </c>
      <c r="L151" s="41">
        <v>20.9</v>
      </c>
      <c r="M151" s="41">
        <v>30.1</v>
      </c>
      <c r="N151" s="55">
        <f t="shared" si="9"/>
        <v>158.89999999999998</v>
      </c>
      <c r="O151" s="53"/>
      <c r="P151" s="53"/>
      <c r="Q151" s="53"/>
      <c r="R151" s="53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s="102" customFormat="1" ht="12.75" customHeight="1">
      <c r="A152" s="41" t="s">
        <v>108</v>
      </c>
      <c r="B152" s="41">
        <v>25.4</v>
      </c>
      <c r="C152" s="41">
        <v>25.7</v>
      </c>
      <c r="D152" s="41">
        <v>19</v>
      </c>
      <c r="E152" s="41">
        <v>11.7</v>
      </c>
      <c r="F152" s="41">
        <v>1.7</v>
      </c>
      <c r="G152" s="41">
        <v>0.9</v>
      </c>
      <c r="H152" s="41">
        <v>1.6</v>
      </c>
      <c r="I152" s="41">
        <v>0.3</v>
      </c>
      <c r="J152" s="41">
        <v>2</v>
      </c>
      <c r="K152" s="41">
        <v>12.9</v>
      </c>
      <c r="L152" s="41">
        <v>19.6</v>
      </c>
      <c r="M152" s="41">
        <v>28.4</v>
      </c>
      <c r="N152" s="55">
        <f t="shared" si="9"/>
        <v>149.20000000000002</v>
      </c>
      <c r="O152" s="53"/>
      <c r="P152" s="53"/>
      <c r="Q152" s="53"/>
      <c r="R152" s="53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18" s="7" customFormat="1" ht="13.5" customHeight="1">
      <c r="A153" s="57" t="s">
        <v>88</v>
      </c>
      <c r="B153" s="41">
        <f aca="true" t="shared" si="10" ref="B153:N153">B130+B131+B132+B133+B134+B135+B136+B137+B140+B143+B146+B149</f>
        <v>1550.5</v>
      </c>
      <c r="C153" s="41">
        <f t="shared" si="10"/>
        <v>1349.6</v>
      </c>
      <c r="D153" s="41">
        <f t="shared" si="10"/>
        <v>1028.7</v>
      </c>
      <c r="E153" s="41">
        <f t="shared" si="10"/>
        <v>431.2</v>
      </c>
      <c r="F153" s="41">
        <f t="shared" si="10"/>
        <v>53.900000000000006</v>
      </c>
      <c r="G153" s="41">
        <f t="shared" si="10"/>
        <v>31.400000000000002</v>
      </c>
      <c r="H153" s="41">
        <f t="shared" si="10"/>
        <v>18.2</v>
      </c>
      <c r="I153" s="41">
        <f t="shared" si="10"/>
        <v>6.4</v>
      </c>
      <c r="J153" s="41">
        <f t="shared" si="10"/>
        <v>63.100000000000016</v>
      </c>
      <c r="K153" s="41">
        <f t="shared" si="10"/>
        <v>599.1</v>
      </c>
      <c r="L153" s="41">
        <f t="shared" si="10"/>
        <v>1094.9000000000003</v>
      </c>
      <c r="M153" s="41">
        <f t="shared" si="10"/>
        <v>1328.8999999999999</v>
      </c>
      <c r="N153" s="41">
        <f t="shared" si="10"/>
        <v>7555.9000000000015</v>
      </c>
      <c r="O153" s="54"/>
      <c r="P153" s="52"/>
      <c r="Q153" s="52"/>
      <c r="R153" s="52"/>
    </row>
    <row r="154" spans="1:35" s="7" customFormat="1" ht="12.75">
      <c r="A154" s="58" t="s">
        <v>112</v>
      </c>
      <c r="B154" s="41">
        <v>4.2</v>
      </c>
      <c r="C154" s="41">
        <v>2.8</v>
      </c>
      <c r="D154" s="41">
        <v>2.1</v>
      </c>
      <c r="E154" s="41">
        <v>0.7</v>
      </c>
      <c r="F154" s="41">
        <f>F150</f>
        <v>0</v>
      </c>
      <c r="G154" s="41">
        <f>G150</f>
        <v>0</v>
      </c>
      <c r="H154" s="41">
        <f>H150</f>
        <v>0</v>
      </c>
      <c r="I154" s="41">
        <f>I150</f>
        <v>0</v>
      </c>
      <c r="J154" s="41">
        <f>J150</f>
        <v>0</v>
      </c>
      <c r="K154" s="41">
        <v>0.7</v>
      </c>
      <c r="L154" s="41">
        <v>3.4</v>
      </c>
      <c r="M154" s="41">
        <v>3.5</v>
      </c>
      <c r="N154" s="55">
        <f t="shared" si="9"/>
        <v>17.4</v>
      </c>
      <c r="O154" s="38" t="e">
        <f>#REF!+O150</f>
        <v>#REF!</v>
      </c>
      <c r="P154" s="38" t="e">
        <f>#REF!+P150</f>
        <v>#REF!</v>
      </c>
      <c r="Q154" s="38" t="e">
        <f>#REF!+Q150</f>
        <v>#REF!</v>
      </c>
      <c r="R154" s="38" t="e">
        <f>#REF!+R150</f>
        <v>#REF!</v>
      </c>
      <c r="S154" s="3" t="e">
        <f>#REF!+S150</f>
        <v>#REF!</v>
      </c>
      <c r="T154" s="3" t="e">
        <f>#REF!+T150</f>
        <v>#REF!</v>
      </c>
      <c r="U154" s="3" t="e">
        <f>#REF!+U150</f>
        <v>#REF!</v>
      </c>
      <c r="V154" s="3" t="e">
        <f>#REF!+V150</f>
        <v>#REF!</v>
      </c>
      <c r="W154" s="3" t="e">
        <f>#REF!+W150</f>
        <v>#REF!</v>
      </c>
      <c r="X154" s="3" t="e">
        <f>#REF!+X150</f>
        <v>#REF!</v>
      </c>
      <c r="Y154" s="3" t="e">
        <f>#REF!+Y150</f>
        <v>#REF!</v>
      </c>
      <c r="Z154" s="3" t="e">
        <f>#REF!+Z150</f>
        <v>#REF!</v>
      </c>
      <c r="AA154" s="3" t="e">
        <f>#REF!+AA150</f>
        <v>#REF!</v>
      </c>
      <c r="AB154" s="3" t="e">
        <f>#REF!+AB150</f>
        <v>#REF!</v>
      </c>
      <c r="AC154" s="3" t="e">
        <f>#REF!+AC150</f>
        <v>#REF!</v>
      </c>
      <c r="AD154" s="3" t="e">
        <f>#REF!+AD150</f>
        <v>#REF!</v>
      </c>
      <c r="AE154" s="3" t="e">
        <f>#REF!+AE150</f>
        <v>#REF!</v>
      </c>
      <c r="AF154" s="3" t="e">
        <f>#REF!+AF150</f>
        <v>#REF!</v>
      </c>
      <c r="AG154" s="3" t="e">
        <f>#REF!+AG150</f>
        <v>#REF!</v>
      </c>
      <c r="AH154" s="3" t="e">
        <f>#REF!+AH150</f>
        <v>#REF!</v>
      </c>
      <c r="AI154" s="3" t="e">
        <f>#REF!+AI150</f>
        <v>#REF!</v>
      </c>
    </row>
    <row r="155" spans="1:35" s="7" customFormat="1" ht="26.25" customHeight="1">
      <c r="A155" s="59" t="s">
        <v>120</v>
      </c>
      <c r="B155" s="41">
        <f>B153-B154</f>
        <v>1546.3</v>
      </c>
      <c r="C155" s="41">
        <f aca="true" t="shared" si="11" ref="C155:N155">C153-C154</f>
        <v>1346.8</v>
      </c>
      <c r="D155" s="41">
        <f t="shared" si="11"/>
        <v>1026.6000000000001</v>
      </c>
      <c r="E155" s="41">
        <f t="shared" si="11"/>
        <v>430.5</v>
      </c>
      <c r="F155" s="41">
        <f t="shared" si="11"/>
        <v>53.900000000000006</v>
      </c>
      <c r="G155" s="41">
        <f t="shared" si="11"/>
        <v>31.400000000000002</v>
      </c>
      <c r="H155" s="41">
        <f t="shared" si="11"/>
        <v>18.2</v>
      </c>
      <c r="I155" s="41">
        <f t="shared" si="11"/>
        <v>6.4</v>
      </c>
      <c r="J155" s="41">
        <f t="shared" si="11"/>
        <v>63.100000000000016</v>
      </c>
      <c r="K155" s="41">
        <f t="shared" si="11"/>
        <v>598.4</v>
      </c>
      <c r="L155" s="41">
        <f t="shared" si="11"/>
        <v>1091.5000000000002</v>
      </c>
      <c r="M155" s="41">
        <f t="shared" si="11"/>
        <v>1325.3999999999999</v>
      </c>
      <c r="N155" s="41">
        <f t="shared" si="11"/>
        <v>7538.500000000002</v>
      </c>
      <c r="O155" s="44"/>
      <c r="P155" s="44"/>
      <c r="Q155" s="44"/>
      <c r="R155" s="44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s="7" customFormat="1" ht="15" customHeight="1">
      <c r="A156" s="76" t="s">
        <v>24</v>
      </c>
      <c r="B156" s="41">
        <f aca="true" t="shared" si="12" ref="B156:N156">B119+B153</f>
        <v>4280.9</v>
      </c>
      <c r="C156" s="41">
        <f t="shared" si="12"/>
        <v>3900.3</v>
      </c>
      <c r="D156" s="41">
        <f t="shared" si="12"/>
        <v>2747</v>
      </c>
      <c r="E156" s="41">
        <f t="shared" si="12"/>
        <v>1324.2</v>
      </c>
      <c r="F156" s="41">
        <f t="shared" si="12"/>
        <v>149.1</v>
      </c>
      <c r="G156" s="41">
        <f t="shared" si="12"/>
        <v>44.2</v>
      </c>
      <c r="H156" s="41">
        <f t="shared" si="12"/>
        <v>21.599999999999998</v>
      </c>
      <c r="I156" s="41">
        <f t="shared" si="12"/>
        <v>8.3</v>
      </c>
      <c r="J156" s="41">
        <f t="shared" si="12"/>
        <v>75.20000000000002</v>
      </c>
      <c r="K156" s="41">
        <f t="shared" si="12"/>
        <v>1531.7000000000003</v>
      </c>
      <c r="L156" s="41">
        <f t="shared" si="12"/>
        <v>2860.5</v>
      </c>
      <c r="M156" s="41">
        <f t="shared" si="12"/>
        <v>3547.3999999999996</v>
      </c>
      <c r="N156" s="41">
        <f t="shared" si="12"/>
        <v>20490.4</v>
      </c>
      <c r="O156" s="44"/>
      <c r="P156" s="44"/>
      <c r="Q156" s="44"/>
      <c r="R156" s="44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s="7" customFormat="1" ht="15.75" customHeight="1">
      <c r="A157" s="76" t="s">
        <v>115</v>
      </c>
      <c r="B157" s="41">
        <v>0.2</v>
      </c>
      <c r="C157" s="44">
        <v>0.2</v>
      </c>
      <c r="D157" s="44">
        <v>0.2</v>
      </c>
      <c r="E157" s="44">
        <v>0.2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0.2</v>
      </c>
      <c r="L157" s="44">
        <v>0</v>
      </c>
      <c r="M157" s="44">
        <v>0</v>
      </c>
      <c r="N157" s="44">
        <v>1</v>
      </c>
      <c r="O157" s="44"/>
      <c r="P157" s="44"/>
      <c r="Q157" s="44"/>
      <c r="R157" s="44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s="7" customFormat="1" ht="24" customHeight="1">
      <c r="A158" s="76" t="s">
        <v>111</v>
      </c>
      <c r="B158" s="41">
        <v>4.2</v>
      </c>
      <c r="C158" s="41">
        <v>2.8</v>
      </c>
      <c r="D158" s="41">
        <v>2.1</v>
      </c>
      <c r="E158" s="41">
        <v>0.7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0.7</v>
      </c>
      <c r="L158" s="41">
        <v>3.4</v>
      </c>
      <c r="M158" s="41">
        <v>3.5</v>
      </c>
      <c r="N158" s="41">
        <v>17.4</v>
      </c>
      <c r="O158" s="44"/>
      <c r="P158" s="44"/>
      <c r="Q158" s="44"/>
      <c r="R158" s="44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s="7" customFormat="1" ht="45" customHeight="1">
      <c r="A159" s="44" t="s">
        <v>116</v>
      </c>
      <c r="B159" s="38">
        <f aca="true" t="shared" si="13" ref="B159:N159">B156-B157-B158</f>
        <v>4276.5</v>
      </c>
      <c r="C159" s="38">
        <f t="shared" si="13"/>
        <v>3897.3</v>
      </c>
      <c r="D159" s="38">
        <f t="shared" si="13"/>
        <v>2744.7000000000003</v>
      </c>
      <c r="E159" s="38">
        <f t="shared" si="13"/>
        <v>1323.3</v>
      </c>
      <c r="F159" s="38">
        <f t="shared" si="13"/>
        <v>149.1</v>
      </c>
      <c r="G159" s="38">
        <f t="shared" si="13"/>
        <v>44.2</v>
      </c>
      <c r="H159" s="38">
        <f t="shared" si="13"/>
        <v>21.599999999999998</v>
      </c>
      <c r="I159" s="38">
        <f t="shared" si="13"/>
        <v>8.3</v>
      </c>
      <c r="J159" s="38">
        <f t="shared" si="13"/>
        <v>75.20000000000002</v>
      </c>
      <c r="K159" s="38">
        <f t="shared" si="13"/>
        <v>1530.8000000000002</v>
      </c>
      <c r="L159" s="38">
        <f t="shared" si="13"/>
        <v>2857.1</v>
      </c>
      <c r="M159" s="38">
        <f t="shared" si="13"/>
        <v>3543.8999999999996</v>
      </c>
      <c r="N159" s="38">
        <f t="shared" si="13"/>
        <v>20472</v>
      </c>
      <c r="O159" s="38">
        <f aca="true" t="shared" si="14" ref="O159:AI159">O122+O155</f>
        <v>0</v>
      </c>
      <c r="P159" s="38">
        <f t="shared" si="14"/>
        <v>0</v>
      </c>
      <c r="Q159" s="38">
        <f t="shared" si="14"/>
        <v>0</v>
      </c>
      <c r="R159" s="38">
        <f t="shared" si="14"/>
        <v>0</v>
      </c>
      <c r="S159" s="38">
        <f t="shared" si="14"/>
        <v>0</v>
      </c>
      <c r="T159" s="38">
        <f t="shared" si="14"/>
        <v>0</v>
      </c>
      <c r="U159" s="38">
        <f t="shared" si="14"/>
        <v>0</v>
      </c>
      <c r="V159" s="38">
        <f t="shared" si="14"/>
        <v>0</v>
      </c>
      <c r="W159" s="38">
        <f t="shared" si="14"/>
        <v>0</v>
      </c>
      <c r="X159" s="38">
        <f t="shared" si="14"/>
        <v>0</v>
      </c>
      <c r="Y159" s="38">
        <f t="shared" si="14"/>
        <v>0</v>
      </c>
      <c r="Z159" s="38">
        <f t="shared" si="14"/>
        <v>0</v>
      </c>
      <c r="AA159" s="38">
        <f t="shared" si="14"/>
        <v>0</v>
      </c>
      <c r="AB159" s="38">
        <f t="shared" si="14"/>
        <v>0</v>
      </c>
      <c r="AC159" s="38">
        <f t="shared" si="14"/>
        <v>0</v>
      </c>
      <c r="AD159" s="38">
        <f t="shared" si="14"/>
        <v>0</v>
      </c>
      <c r="AE159" s="38">
        <f t="shared" si="14"/>
        <v>0</v>
      </c>
      <c r="AF159" s="38">
        <f t="shared" si="14"/>
        <v>0</v>
      </c>
      <c r="AG159" s="38">
        <f t="shared" si="14"/>
        <v>0</v>
      </c>
      <c r="AH159" s="38">
        <f t="shared" si="14"/>
        <v>0</v>
      </c>
      <c r="AI159" s="38">
        <f t="shared" si="14"/>
        <v>0</v>
      </c>
    </row>
    <row r="160" spans="1:18" s="26" customFormat="1" ht="12.75" customHeight="1" hidden="1">
      <c r="A160" s="43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3"/>
      <c r="O160" s="60"/>
      <c r="P160" s="61"/>
      <c r="Q160" s="61"/>
      <c r="R160" s="61"/>
    </row>
    <row r="161" spans="1:18" s="26" customFormat="1" ht="12.75" customHeight="1" hidden="1">
      <c r="A161" s="43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3"/>
      <c r="O161" s="60"/>
      <c r="P161" s="61"/>
      <c r="Q161" s="61"/>
      <c r="R161" s="61"/>
    </row>
    <row r="162" spans="1:18" s="26" customFormat="1" ht="12.75" customHeight="1" hidden="1">
      <c r="A162" s="43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3"/>
      <c r="O162" s="60"/>
      <c r="P162" s="61"/>
      <c r="Q162" s="61"/>
      <c r="R162" s="61"/>
    </row>
    <row r="163" spans="1:18" s="26" customFormat="1" ht="12.75" customHeight="1" hidden="1">
      <c r="A163" s="43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3"/>
      <c r="O163" s="60"/>
      <c r="P163" s="61"/>
      <c r="Q163" s="61"/>
      <c r="R163" s="61"/>
    </row>
    <row r="164" spans="1:18" s="11" customFormat="1" ht="12.75" customHeight="1" hidden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45"/>
      <c r="P164" s="45"/>
      <c r="Q164" s="45"/>
      <c r="R164" s="45"/>
    </row>
    <row r="165" spans="1:18" s="11" customFormat="1" ht="12.75" customHeight="1" hidden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45"/>
      <c r="P165" s="45"/>
      <c r="Q165" s="45"/>
      <c r="R165" s="45"/>
    </row>
    <row r="166" spans="1:18" s="11" customFormat="1" ht="12.75" customHeight="1" hidden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45"/>
      <c r="P166" s="45"/>
      <c r="Q166" s="45"/>
      <c r="R166" s="45"/>
    </row>
    <row r="167" spans="1:18" s="11" customFormat="1" ht="12.75" customHeight="1" hidden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45"/>
      <c r="P167" s="45"/>
      <c r="Q167" s="45"/>
      <c r="R167" s="45"/>
    </row>
    <row r="168" spans="1:18" s="11" customFormat="1" ht="12.75" customHeight="1" hidden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45"/>
      <c r="P168" s="45"/>
      <c r="Q168" s="45"/>
      <c r="R168" s="45"/>
    </row>
    <row r="169" spans="1:18" s="11" customFormat="1" ht="12.75" customHeight="1" hidden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45"/>
      <c r="P169" s="45"/>
      <c r="Q169" s="45"/>
      <c r="R169" s="45"/>
    </row>
    <row r="170" spans="1:18" s="11" customFormat="1" ht="1.5" customHeight="1" hidden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45"/>
      <c r="P170" s="45"/>
      <c r="Q170" s="45"/>
      <c r="R170" s="45"/>
    </row>
    <row r="171" spans="1:18" s="11" customFormat="1" ht="56.25" customHeight="1" hidden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45"/>
      <c r="P171" s="45"/>
      <c r="Q171" s="45"/>
      <c r="R171" s="45"/>
    </row>
    <row r="172" spans="1:18" s="11" customFormat="1" ht="9.75" customHeight="1" hidden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45"/>
      <c r="P172" s="45"/>
      <c r="Q172" s="45"/>
      <c r="R172" s="45"/>
    </row>
    <row r="173" spans="1:18" s="7" customFormat="1" ht="17.25" customHeight="1">
      <c r="A173" s="109" t="s">
        <v>27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52"/>
      <c r="P173" s="52"/>
      <c r="Q173" s="52"/>
      <c r="R173" s="52"/>
    </row>
    <row r="174" spans="1:18" s="7" customFormat="1" ht="16.5" customHeight="1">
      <c r="A174" s="109" t="s">
        <v>132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52"/>
      <c r="P174" s="52"/>
      <c r="Q174" s="52"/>
      <c r="R174" s="52"/>
    </row>
    <row r="175" spans="1:18" s="7" customFormat="1" ht="16.5" customHeight="1">
      <c r="A175" s="51"/>
      <c r="B175" s="110" t="s">
        <v>36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51"/>
      <c r="N175" s="51"/>
      <c r="O175" s="52"/>
      <c r="P175" s="52"/>
      <c r="Q175" s="52"/>
      <c r="R175" s="52"/>
    </row>
    <row r="176" spans="1:18" s="7" customFormat="1" ht="14.25" customHeight="1">
      <c r="A176" s="38" t="s">
        <v>25</v>
      </c>
      <c r="B176" s="38" t="s">
        <v>0</v>
      </c>
      <c r="C176" s="38" t="s">
        <v>1</v>
      </c>
      <c r="D176" s="38" t="s">
        <v>2</v>
      </c>
      <c r="E176" s="38" t="s">
        <v>3</v>
      </c>
      <c r="F176" s="38" t="s">
        <v>4</v>
      </c>
      <c r="G176" s="38" t="s">
        <v>26</v>
      </c>
      <c r="H176" s="38" t="s">
        <v>5</v>
      </c>
      <c r="I176" s="38" t="s">
        <v>6</v>
      </c>
      <c r="J176" s="38" t="s">
        <v>7</v>
      </c>
      <c r="K176" s="38" t="s">
        <v>8</v>
      </c>
      <c r="L176" s="38" t="s">
        <v>9</v>
      </c>
      <c r="M176" s="38" t="s">
        <v>10</v>
      </c>
      <c r="N176" s="42" t="s">
        <v>24</v>
      </c>
      <c r="O176" s="52"/>
      <c r="P176" s="52"/>
      <c r="Q176" s="52"/>
      <c r="R176" s="52"/>
    </row>
    <row r="177" spans="1:18" s="15" customFormat="1" ht="24" customHeight="1">
      <c r="A177" s="41" t="s">
        <v>34</v>
      </c>
      <c r="B177" s="91">
        <v>131.9</v>
      </c>
      <c r="C177" s="91">
        <v>136.20000000000002</v>
      </c>
      <c r="D177" s="91">
        <v>83.1</v>
      </c>
      <c r="E177" s="91">
        <v>35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48.9</v>
      </c>
      <c r="L177" s="91">
        <v>100.2</v>
      </c>
      <c r="M177" s="91">
        <v>118.7</v>
      </c>
      <c r="N177" s="84">
        <f>B177+C177+D177+E177+F177+G177+H177+I177+J177+K177+L177+M177</f>
        <v>654.0000000000001</v>
      </c>
      <c r="O177" s="64"/>
      <c r="P177" s="64"/>
      <c r="Q177" s="64"/>
      <c r="R177" s="64"/>
    </row>
    <row r="178" spans="1:18" s="16" customFormat="1" ht="35.25" customHeight="1">
      <c r="A178" s="40" t="s">
        <v>35</v>
      </c>
      <c r="B178" s="90">
        <v>54.2</v>
      </c>
      <c r="C178" s="90">
        <v>54.6</v>
      </c>
      <c r="D178" s="90">
        <v>41.1</v>
      </c>
      <c r="E178" s="90">
        <v>15.7</v>
      </c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13.8</v>
      </c>
      <c r="L178" s="90">
        <v>21.6</v>
      </c>
      <c r="M178" s="90">
        <v>39.4</v>
      </c>
      <c r="N178" s="84">
        <f aca="true" t="shared" si="15" ref="N178:N187">B178+C178+D178+E178+F178+G178+H178+I178+J178+K178+L178+M178</f>
        <v>240.4</v>
      </c>
      <c r="O178" s="65"/>
      <c r="P178" s="65"/>
      <c r="Q178" s="65"/>
      <c r="R178" s="65"/>
    </row>
    <row r="179" spans="1:35" s="16" customFormat="1" ht="25.5" customHeight="1">
      <c r="A179" s="40" t="s">
        <v>94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84"/>
      <c r="O179" s="66"/>
      <c r="P179" s="66"/>
      <c r="Q179" s="66"/>
      <c r="R179" s="66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18" s="16" customFormat="1" ht="14.25" customHeight="1">
      <c r="A180" s="40" t="s">
        <v>98</v>
      </c>
      <c r="B180" s="90">
        <v>0.6</v>
      </c>
      <c r="C180" s="90">
        <v>0.6</v>
      </c>
      <c r="D180" s="90">
        <v>0.6</v>
      </c>
      <c r="E180" s="90">
        <v>0.3</v>
      </c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0.3</v>
      </c>
      <c r="L180" s="90">
        <v>0.3</v>
      </c>
      <c r="M180" s="90">
        <v>0.4</v>
      </c>
      <c r="N180" s="84">
        <f t="shared" si="15"/>
        <v>3.099999999999999</v>
      </c>
      <c r="O180" s="65"/>
      <c r="P180" s="65"/>
      <c r="Q180" s="65"/>
      <c r="R180" s="65"/>
    </row>
    <row r="181" spans="1:18" s="16" customFormat="1" ht="14.25" customHeight="1">
      <c r="A181" s="40" t="s">
        <v>99</v>
      </c>
      <c r="B181" s="90">
        <v>8.8</v>
      </c>
      <c r="C181" s="90">
        <v>8.2</v>
      </c>
      <c r="D181" s="90">
        <v>6.7</v>
      </c>
      <c r="E181" s="90">
        <v>3.3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4</v>
      </c>
      <c r="L181" s="90">
        <v>5.2</v>
      </c>
      <c r="M181" s="90">
        <v>5.8</v>
      </c>
      <c r="N181" s="84">
        <f t="shared" si="15"/>
        <v>42</v>
      </c>
      <c r="O181" s="65"/>
      <c r="P181" s="65"/>
      <c r="Q181" s="65"/>
      <c r="R181" s="65"/>
    </row>
    <row r="182" spans="1:18" s="16" customFormat="1" ht="14.25" customHeight="1">
      <c r="A182" s="40" t="s">
        <v>100</v>
      </c>
      <c r="B182" s="90">
        <v>1.5</v>
      </c>
      <c r="C182" s="90">
        <v>1.3</v>
      </c>
      <c r="D182" s="90">
        <v>1.2</v>
      </c>
      <c r="E182" s="90">
        <v>0.7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0.7</v>
      </c>
      <c r="L182" s="90">
        <v>1.2</v>
      </c>
      <c r="M182" s="90">
        <v>1.4</v>
      </c>
      <c r="N182" s="84">
        <f t="shared" si="15"/>
        <v>8</v>
      </c>
      <c r="O182" s="65"/>
      <c r="P182" s="65"/>
      <c r="Q182" s="65"/>
      <c r="R182" s="65"/>
    </row>
    <row r="183" spans="1:18" s="16" customFormat="1" ht="12.75" customHeight="1">
      <c r="A183" s="40" t="s">
        <v>101</v>
      </c>
      <c r="B183" s="90">
        <v>2.6</v>
      </c>
      <c r="C183" s="90">
        <v>2</v>
      </c>
      <c r="D183" s="90">
        <v>1.9</v>
      </c>
      <c r="E183" s="90">
        <v>0.8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1</v>
      </c>
      <c r="L183" s="90">
        <v>1.2</v>
      </c>
      <c r="M183" s="90">
        <v>1.4</v>
      </c>
      <c r="N183" s="84">
        <f t="shared" si="15"/>
        <v>10.9</v>
      </c>
      <c r="O183" s="65"/>
      <c r="P183" s="65"/>
      <c r="Q183" s="65"/>
      <c r="R183" s="65"/>
    </row>
    <row r="184" spans="1:18" s="16" customFormat="1" ht="13.5" customHeight="1">
      <c r="A184" s="40" t="s">
        <v>102</v>
      </c>
      <c r="B184" s="90">
        <v>3.1</v>
      </c>
      <c r="C184" s="90">
        <v>2.2</v>
      </c>
      <c r="D184" s="90">
        <v>1.6</v>
      </c>
      <c r="E184" s="90">
        <v>0.7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1.1</v>
      </c>
      <c r="L184" s="90">
        <v>1.3</v>
      </c>
      <c r="M184" s="90">
        <v>1.5</v>
      </c>
      <c r="N184" s="84">
        <f t="shared" si="15"/>
        <v>11.500000000000002</v>
      </c>
      <c r="O184" s="65"/>
      <c r="P184" s="65"/>
      <c r="Q184" s="65"/>
      <c r="R184" s="65"/>
    </row>
    <row r="185" spans="1:18" s="16" customFormat="1" ht="13.5" customHeight="1">
      <c r="A185" s="40" t="s">
        <v>103</v>
      </c>
      <c r="B185" s="90">
        <v>5.1</v>
      </c>
      <c r="C185" s="90">
        <v>4.4</v>
      </c>
      <c r="D185" s="90">
        <v>4.2</v>
      </c>
      <c r="E185" s="90">
        <v>1.8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2.3</v>
      </c>
      <c r="L185" s="90">
        <v>3.8</v>
      </c>
      <c r="M185" s="90">
        <v>4.4</v>
      </c>
      <c r="N185" s="84">
        <f t="shared" si="15"/>
        <v>26</v>
      </c>
      <c r="O185" s="65"/>
      <c r="P185" s="65"/>
      <c r="Q185" s="65"/>
      <c r="R185" s="65"/>
    </row>
    <row r="186" spans="1:18" s="16" customFormat="1" ht="51.75" customHeight="1">
      <c r="A186" s="40" t="s">
        <v>113</v>
      </c>
      <c r="B186" s="90">
        <v>2.1</v>
      </c>
      <c r="C186" s="90">
        <v>1.2</v>
      </c>
      <c r="D186" s="90">
        <v>1.1</v>
      </c>
      <c r="E186" s="90">
        <v>0.4</v>
      </c>
      <c r="F186" s="90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0.5</v>
      </c>
      <c r="L186" s="90">
        <v>0.8</v>
      </c>
      <c r="M186" s="90">
        <v>1.1</v>
      </c>
      <c r="N186" s="84">
        <f t="shared" si="15"/>
        <v>7.200000000000001</v>
      </c>
      <c r="O186" s="65"/>
      <c r="P186" s="65"/>
      <c r="Q186" s="65"/>
      <c r="R186" s="65"/>
    </row>
    <row r="187" spans="1:18" s="16" customFormat="1" ht="51.75" customHeight="1">
      <c r="A187" s="40" t="s">
        <v>43</v>
      </c>
      <c r="B187" s="90">
        <v>49</v>
      </c>
      <c r="C187" s="90">
        <v>42.300000000000004</v>
      </c>
      <c r="D187" s="90">
        <v>30</v>
      </c>
      <c r="E187" s="90">
        <v>8.5</v>
      </c>
      <c r="F187" s="90">
        <v>0</v>
      </c>
      <c r="G187" s="90">
        <v>0</v>
      </c>
      <c r="H187" s="90">
        <v>0</v>
      </c>
      <c r="I187" s="90">
        <v>0</v>
      </c>
      <c r="J187" s="90">
        <v>0</v>
      </c>
      <c r="K187" s="90">
        <v>17.1</v>
      </c>
      <c r="L187" s="90">
        <v>28.1</v>
      </c>
      <c r="M187" s="90">
        <v>38</v>
      </c>
      <c r="N187" s="84">
        <f t="shared" si="15"/>
        <v>213</v>
      </c>
      <c r="O187" s="65"/>
      <c r="P187" s="65"/>
      <c r="Q187" s="65"/>
      <c r="R187" s="65"/>
    </row>
    <row r="188" spans="1:35" s="16" customFormat="1" ht="54.75" customHeight="1">
      <c r="A188" s="40" t="s">
        <v>97</v>
      </c>
      <c r="B188" s="41">
        <f aca="true" t="shared" si="16" ref="B188:AI188">B177+B178+B180+B181+B182+B183+B184+B185+B186+B187</f>
        <v>258.9</v>
      </c>
      <c r="C188" s="41">
        <f t="shared" si="16"/>
        <v>253</v>
      </c>
      <c r="D188" s="41">
        <f t="shared" si="16"/>
        <v>171.49999999999994</v>
      </c>
      <c r="E188" s="41">
        <f t="shared" si="16"/>
        <v>67.19999999999999</v>
      </c>
      <c r="F188" s="41">
        <f t="shared" si="16"/>
        <v>0</v>
      </c>
      <c r="G188" s="41">
        <f t="shared" si="16"/>
        <v>0</v>
      </c>
      <c r="H188" s="41">
        <f t="shared" si="16"/>
        <v>0</v>
      </c>
      <c r="I188" s="41">
        <f t="shared" si="16"/>
        <v>0</v>
      </c>
      <c r="J188" s="41">
        <f t="shared" si="16"/>
        <v>0</v>
      </c>
      <c r="K188" s="41">
        <f t="shared" si="16"/>
        <v>89.69999999999999</v>
      </c>
      <c r="L188" s="41">
        <f t="shared" si="16"/>
        <v>163.70000000000002</v>
      </c>
      <c r="M188" s="41">
        <f t="shared" si="16"/>
        <v>212.10000000000002</v>
      </c>
      <c r="N188" s="41">
        <f t="shared" si="16"/>
        <v>1216.1000000000001</v>
      </c>
      <c r="O188" s="41">
        <f t="shared" si="16"/>
        <v>0</v>
      </c>
      <c r="P188" s="41">
        <f t="shared" si="16"/>
        <v>0</v>
      </c>
      <c r="Q188" s="41">
        <f t="shared" si="16"/>
        <v>0</v>
      </c>
      <c r="R188" s="41">
        <f t="shared" si="16"/>
        <v>0</v>
      </c>
      <c r="S188" s="74">
        <f t="shared" si="16"/>
        <v>0</v>
      </c>
      <c r="T188" s="74">
        <f t="shared" si="16"/>
        <v>0</v>
      </c>
      <c r="U188" s="74">
        <f t="shared" si="16"/>
        <v>0</v>
      </c>
      <c r="V188" s="74">
        <f t="shared" si="16"/>
        <v>0</v>
      </c>
      <c r="W188" s="74">
        <f t="shared" si="16"/>
        <v>0</v>
      </c>
      <c r="X188" s="74">
        <f t="shared" si="16"/>
        <v>0</v>
      </c>
      <c r="Y188" s="74">
        <f t="shared" si="16"/>
        <v>0</v>
      </c>
      <c r="Z188" s="74">
        <f t="shared" si="16"/>
        <v>0</v>
      </c>
      <c r="AA188" s="74">
        <f t="shared" si="16"/>
        <v>0</v>
      </c>
      <c r="AB188" s="74">
        <f t="shared" si="16"/>
        <v>0</v>
      </c>
      <c r="AC188" s="74">
        <f t="shared" si="16"/>
        <v>0</v>
      </c>
      <c r="AD188" s="74">
        <f t="shared" si="16"/>
        <v>0</v>
      </c>
      <c r="AE188" s="74">
        <f t="shared" si="16"/>
        <v>0</v>
      </c>
      <c r="AF188" s="74">
        <f t="shared" si="16"/>
        <v>0</v>
      </c>
      <c r="AG188" s="74">
        <f t="shared" si="16"/>
        <v>0</v>
      </c>
      <c r="AH188" s="74">
        <f t="shared" si="16"/>
        <v>0</v>
      </c>
      <c r="AI188" s="74">
        <f t="shared" si="16"/>
        <v>0</v>
      </c>
    </row>
    <row r="189" spans="1:18" s="16" customFormat="1" ht="158.25" customHeight="1" hidden="1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65"/>
      <c r="P189" s="65"/>
      <c r="Q189" s="65"/>
      <c r="R189" s="65"/>
    </row>
    <row r="190" spans="1:18" s="16" customFormat="1" ht="158.2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5"/>
      <c r="P190" s="65"/>
      <c r="Q190" s="65"/>
      <c r="R190" s="65"/>
    </row>
    <row r="191" spans="1:18" s="5" customFormat="1" ht="82.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107"/>
      <c r="P191" s="107"/>
      <c r="Q191" s="107"/>
      <c r="R191" s="107"/>
    </row>
    <row r="192" spans="1:18" s="16" customFormat="1" ht="17.25" customHeight="1">
      <c r="A192" s="112" t="s">
        <v>114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65"/>
      <c r="P192" s="65"/>
      <c r="Q192" s="65"/>
      <c r="R192" s="65"/>
    </row>
    <row r="193" spans="1:18" s="16" customFormat="1" ht="60" customHeight="1">
      <c r="A193" s="40" t="s">
        <v>113</v>
      </c>
      <c r="B193" s="92">
        <v>4.7</v>
      </c>
      <c r="C193" s="92">
        <v>5.3</v>
      </c>
      <c r="D193" s="92">
        <v>3.2</v>
      </c>
      <c r="E193" s="105">
        <v>2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2.3</v>
      </c>
      <c r="L193" s="105">
        <v>4.5</v>
      </c>
      <c r="M193" s="105">
        <v>6.5</v>
      </c>
      <c r="N193" s="105">
        <f>B193+C193+D193+E193+F193+G193+H193+I193+J193+K193+L193+M193</f>
        <v>28.5</v>
      </c>
      <c r="O193" s="65"/>
      <c r="P193" s="65"/>
      <c r="Q193" s="65"/>
      <c r="R193" s="65"/>
    </row>
    <row r="194" spans="1:18" s="16" customFormat="1" ht="24.75" customHeight="1">
      <c r="A194" s="41" t="s">
        <v>47</v>
      </c>
      <c r="B194" s="77"/>
      <c r="C194" s="77"/>
      <c r="D194" s="77"/>
      <c r="E194" s="84"/>
      <c r="F194" s="84"/>
      <c r="G194" s="84"/>
      <c r="H194" s="84"/>
      <c r="I194" s="84"/>
      <c r="J194" s="84"/>
      <c r="K194" s="84"/>
      <c r="L194" s="84"/>
      <c r="M194" s="84"/>
      <c r="N194" s="105">
        <f aca="true" t="shared" si="17" ref="N194:N199">B194+C194+D194+E194+F194+G194+H194+I194+J194+K194+L194+M194</f>
        <v>0</v>
      </c>
      <c r="O194" s="65"/>
      <c r="P194" s="65"/>
      <c r="Q194" s="65"/>
      <c r="R194" s="65"/>
    </row>
    <row r="195" spans="1:18" s="16" customFormat="1" ht="12.75" customHeight="1">
      <c r="A195" s="41" t="s">
        <v>104</v>
      </c>
      <c r="B195" s="90">
        <v>4.9</v>
      </c>
      <c r="C195" s="90">
        <v>3.9</v>
      </c>
      <c r="D195" s="90">
        <v>2.8</v>
      </c>
      <c r="E195" s="41">
        <v>0.4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0.8</v>
      </c>
      <c r="L195" s="41">
        <v>2.2</v>
      </c>
      <c r="M195" s="41">
        <v>2.3</v>
      </c>
      <c r="N195" s="105">
        <f t="shared" si="17"/>
        <v>17.300000000000004</v>
      </c>
      <c r="O195" s="65"/>
      <c r="P195" s="65"/>
      <c r="Q195" s="65"/>
      <c r="R195" s="65"/>
    </row>
    <row r="196" spans="1:18" s="16" customFormat="1" ht="18" customHeight="1">
      <c r="A196" s="41" t="s">
        <v>105</v>
      </c>
      <c r="B196" s="90">
        <v>0.9</v>
      </c>
      <c r="C196" s="90">
        <v>0.8</v>
      </c>
      <c r="D196" s="90">
        <v>0.6</v>
      </c>
      <c r="E196" s="41">
        <v>0.2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0.4</v>
      </c>
      <c r="L196" s="41">
        <v>0.5</v>
      </c>
      <c r="M196" s="41">
        <v>0.6</v>
      </c>
      <c r="N196" s="105">
        <f t="shared" si="17"/>
        <v>4</v>
      </c>
      <c r="O196" s="65"/>
      <c r="P196" s="65"/>
      <c r="Q196" s="65"/>
      <c r="R196" s="65"/>
    </row>
    <row r="197" spans="1:18" s="16" customFormat="1" ht="15.75" customHeight="1">
      <c r="A197" s="41" t="s">
        <v>106</v>
      </c>
      <c r="B197" s="90">
        <v>10.8</v>
      </c>
      <c r="C197" s="90">
        <v>8.6</v>
      </c>
      <c r="D197" s="90">
        <v>5.9</v>
      </c>
      <c r="E197" s="41">
        <v>3.1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3.4</v>
      </c>
      <c r="L197" s="41">
        <v>7.3</v>
      </c>
      <c r="M197" s="41">
        <v>7.7</v>
      </c>
      <c r="N197" s="105">
        <f t="shared" si="17"/>
        <v>46.8</v>
      </c>
      <c r="O197" s="65"/>
      <c r="P197" s="65"/>
      <c r="Q197" s="65"/>
      <c r="R197" s="65"/>
    </row>
    <row r="198" spans="1:18" s="16" customFormat="1" ht="18.75" customHeight="1">
      <c r="A198" s="41" t="s">
        <v>107</v>
      </c>
      <c r="B198" s="90">
        <v>2.6</v>
      </c>
      <c r="C198" s="90">
        <v>2.4</v>
      </c>
      <c r="D198" s="90">
        <v>1.8</v>
      </c>
      <c r="E198" s="41">
        <v>0.7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0.8</v>
      </c>
      <c r="L198" s="41">
        <v>1.5</v>
      </c>
      <c r="M198" s="41">
        <v>1.9</v>
      </c>
      <c r="N198" s="105">
        <f t="shared" si="17"/>
        <v>11.700000000000001</v>
      </c>
      <c r="O198" s="65"/>
      <c r="P198" s="65"/>
      <c r="Q198" s="65"/>
      <c r="R198" s="65"/>
    </row>
    <row r="199" spans="1:35" s="16" customFormat="1" ht="54" customHeight="1">
      <c r="A199" s="40" t="s">
        <v>96</v>
      </c>
      <c r="B199" s="77">
        <f>B193+B195+B196+B197+B198</f>
        <v>23.900000000000006</v>
      </c>
      <c r="C199" s="77">
        <f aca="true" t="shared" si="18" ref="C199:M199">C193+C195+C196+C197+C198</f>
        <v>21</v>
      </c>
      <c r="D199" s="77">
        <f t="shared" si="18"/>
        <v>14.3</v>
      </c>
      <c r="E199" s="84">
        <f t="shared" si="18"/>
        <v>6.4</v>
      </c>
      <c r="F199" s="84"/>
      <c r="G199" s="84"/>
      <c r="H199" s="84"/>
      <c r="I199" s="84"/>
      <c r="J199" s="84"/>
      <c r="K199" s="84">
        <f t="shared" si="18"/>
        <v>7.699999999999999</v>
      </c>
      <c r="L199" s="84">
        <f t="shared" si="18"/>
        <v>16</v>
      </c>
      <c r="M199" s="84">
        <f t="shared" si="18"/>
        <v>19</v>
      </c>
      <c r="N199" s="105">
        <f t="shared" si="17"/>
        <v>108.30000000000001</v>
      </c>
      <c r="O199" s="68" t="e">
        <f>O194+#REF!</f>
        <v>#REF!</v>
      </c>
      <c r="P199" s="68" t="e">
        <f>P194+#REF!</f>
        <v>#REF!</v>
      </c>
      <c r="Q199" s="68" t="e">
        <f>Q194+#REF!</f>
        <v>#REF!</v>
      </c>
      <c r="R199" s="68" t="e">
        <f>R194+#REF!</f>
        <v>#REF!</v>
      </c>
      <c r="S199" s="22" t="e">
        <f>S194+#REF!</f>
        <v>#REF!</v>
      </c>
      <c r="T199" s="22" t="e">
        <f>T194+#REF!</f>
        <v>#REF!</v>
      </c>
      <c r="U199" s="22" t="e">
        <f>U194+#REF!</f>
        <v>#REF!</v>
      </c>
      <c r="V199" s="22" t="e">
        <f>V194+#REF!</f>
        <v>#REF!</v>
      </c>
      <c r="W199" s="22" t="e">
        <f>W194+#REF!</f>
        <v>#REF!</v>
      </c>
      <c r="X199" s="22" t="e">
        <f>X194+#REF!</f>
        <v>#REF!</v>
      </c>
      <c r="Y199" s="22" t="e">
        <f>Y194+#REF!</f>
        <v>#REF!</v>
      </c>
      <c r="Z199" s="22" t="e">
        <f>Z194+#REF!</f>
        <v>#REF!</v>
      </c>
      <c r="AA199" s="22" t="e">
        <f>AA194+#REF!</f>
        <v>#REF!</v>
      </c>
      <c r="AB199" s="22" t="e">
        <f>AB194+#REF!</f>
        <v>#REF!</v>
      </c>
      <c r="AC199" s="22" t="e">
        <f>AC194+#REF!</f>
        <v>#REF!</v>
      </c>
      <c r="AD199" s="22" t="e">
        <f>AD194+#REF!</f>
        <v>#REF!</v>
      </c>
      <c r="AE199" s="22" t="e">
        <f>AE194+#REF!</f>
        <v>#REF!</v>
      </c>
      <c r="AF199" s="22" t="e">
        <f>AF194+#REF!</f>
        <v>#REF!</v>
      </c>
      <c r="AG199" s="22" t="e">
        <f>AG194+#REF!</f>
        <v>#REF!</v>
      </c>
      <c r="AH199" s="22" t="e">
        <f>AH194+#REF!</f>
        <v>#REF!</v>
      </c>
      <c r="AI199" s="22" t="e">
        <f>AI194+#REF!</f>
        <v>#REF!</v>
      </c>
    </row>
    <row r="200" spans="1:35" s="16" customFormat="1" ht="55.5" customHeight="1">
      <c r="A200" s="44" t="s">
        <v>90</v>
      </c>
      <c r="B200" s="38">
        <f aca="true" t="shared" si="19" ref="B200:AI200">B188+B199</f>
        <v>282.79999999999995</v>
      </c>
      <c r="C200" s="38">
        <f t="shared" si="19"/>
        <v>274</v>
      </c>
      <c r="D200" s="38">
        <f t="shared" si="19"/>
        <v>185.79999999999995</v>
      </c>
      <c r="E200" s="44">
        <f t="shared" si="19"/>
        <v>73.6</v>
      </c>
      <c r="F200" s="44">
        <f t="shared" si="19"/>
        <v>0</v>
      </c>
      <c r="G200" s="44">
        <f t="shared" si="19"/>
        <v>0</v>
      </c>
      <c r="H200" s="44">
        <f t="shared" si="19"/>
        <v>0</v>
      </c>
      <c r="I200" s="44">
        <f t="shared" si="19"/>
        <v>0</v>
      </c>
      <c r="J200" s="44">
        <f t="shared" si="19"/>
        <v>0</v>
      </c>
      <c r="K200" s="44">
        <f t="shared" si="19"/>
        <v>97.39999999999999</v>
      </c>
      <c r="L200" s="44">
        <f t="shared" si="19"/>
        <v>179.70000000000002</v>
      </c>
      <c r="M200" s="44">
        <f t="shared" si="19"/>
        <v>231.10000000000002</v>
      </c>
      <c r="N200" s="44">
        <f t="shared" si="19"/>
        <v>1324.4</v>
      </c>
      <c r="O200" s="38" t="e">
        <f t="shared" si="19"/>
        <v>#REF!</v>
      </c>
      <c r="P200" s="38" t="e">
        <f t="shared" si="19"/>
        <v>#REF!</v>
      </c>
      <c r="Q200" s="38" t="e">
        <f t="shared" si="19"/>
        <v>#REF!</v>
      </c>
      <c r="R200" s="38" t="e">
        <f t="shared" si="19"/>
        <v>#REF!</v>
      </c>
      <c r="S200" s="3" t="e">
        <f t="shared" si="19"/>
        <v>#REF!</v>
      </c>
      <c r="T200" s="3" t="e">
        <f t="shared" si="19"/>
        <v>#REF!</v>
      </c>
      <c r="U200" s="3" t="e">
        <f t="shared" si="19"/>
        <v>#REF!</v>
      </c>
      <c r="V200" s="3" t="e">
        <f t="shared" si="19"/>
        <v>#REF!</v>
      </c>
      <c r="W200" s="3" t="e">
        <f t="shared" si="19"/>
        <v>#REF!</v>
      </c>
      <c r="X200" s="3" t="e">
        <f t="shared" si="19"/>
        <v>#REF!</v>
      </c>
      <c r="Y200" s="3" t="e">
        <f t="shared" si="19"/>
        <v>#REF!</v>
      </c>
      <c r="Z200" s="3" t="e">
        <f t="shared" si="19"/>
        <v>#REF!</v>
      </c>
      <c r="AA200" s="3" t="e">
        <f t="shared" si="19"/>
        <v>#REF!</v>
      </c>
      <c r="AB200" s="3" t="e">
        <f t="shared" si="19"/>
        <v>#REF!</v>
      </c>
      <c r="AC200" s="3" t="e">
        <f t="shared" si="19"/>
        <v>#REF!</v>
      </c>
      <c r="AD200" s="3" t="e">
        <f t="shared" si="19"/>
        <v>#REF!</v>
      </c>
      <c r="AE200" s="3" t="e">
        <f t="shared" si="19"/>
        <v>#REF!</v>
      </c>
      <c r="AF200" s="3" t="e">
        <f t="shared" si="19"/>
        <v>#REF!</v>
      </c>
      <c r="AG200" s="3" t="e">
        <f t="shared" si="19"/>
        <v>#REF!</v>
      </c>
      <c r="AH200" s="3" t="e">
        <f t="shared" si="19"/>
        <v>#REF!</v>
      </c>
      <c r="AI200" s="3" t="e">
        <f t="shared" si="19"/>
        <v>#REF!</v>
      </c>
    </row>
    <row r="201" spans="1:35" s="16" customFormat="1" ht="59.25" customHeight="1" hidden="1">
      <c r="A201" s="43"/>
      <c r="B201" s="62"/>
      <c r="C201" s="62"/>
      <c r="D201" s="62"/>
      <c r="E201" s="43"/>
      <c r="F201" s="43"/>
      <c r="G201" s="43"/>
      <c r="H201" s="43"/>
      <c r="I201" s="43"/>
      <c r="J201" s="43"/>
      <c r="K201" s="43"/>
      <c r="L201" s="43"/>
      <c r="M201" s="43"/>
      <c r="N201" s="106"/>
      <c r="O201" s="62"/>
      <c r="P201" s="62"/>
      <c r="Q201" s="62"/>
      <c r="R201" s="62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s="16" customFormat="1" ht="59.25" customHeight="1" hidden="1">
      <c r="A202" s="43"/>
      <c r="B202" s="62"/>
      <c r="C202" s="62"/>
      <c r="D202" s="62"/>
      <c r="E202" s="43"/>
      <c r="F202" s="43"/>
      <c r="G202" s="43"/>
      <c r="H202" s="43"/>
      <c r="I202" s="43"/>
      <c r="J202" s="43"/>
      <c r="K202" s="43"/>
      <c r="L202" s="43"/>
      <c r="M202" s="43"/>
      <c r="N202" s="106"/>
      <c r="O202" s="62"/>
      <c r="P202" s="62"/>
      <c r="Q202" s="62"/>
      <c r="R202" s="62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s="16" customFormat="1" ht="59.25" customHeight="1" hidden="1">
      <c r="A203" s="43"/>
      <c r="B203" s="62"/>
      <c r="C203" s="62"/>
      <c r="D203" s="62"/>
      <c r="E203" s="43"/>
      <c r="F203" s="43"/>
      <c r="G203" s="43"/>
      <c r="H203" s="43"/>
      <c r="I203" s="43"/>
      <c r="J203" s="43"/>
      <c r="K203" s="43"/>
      <c r="L203" s="43"/>
      <c r="M203" s="43"/>
      <c r="N203" s="106"/>
      <c r="O203" s="62"/>
      <c r="P203" s="62"/>
      <c r="Q203" s="62"/>
      <c r="R203" s="62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s="16" customFormat="1" ht="12.75" customHeight="1" hidden="1">
      <c r="A204" s="43"/>
      <c r="B204" s="62"/>
      <c r="C204" s="62"/>
      <c r="D204" s="62"/>
      <c r="E204" s="43"/>
      <c r="F204" s="43"/>
      <c r="G204" s="43"/>
      <c r="H204" s="43"/>
      <c r="I204" s="43"/>
      <c r="J204" s="43"/>
      <c r="K204" s="43"/>
      <c r="L204" s="43"/>
      <c r="M204" s="43"/>
      <c r="N204" s="106"/>
      <c r="O204" s="62"/>
      <c r="P204" s="62"/>
      <c r="Q204" s="62"/>
      <c r="R204" s="62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18" s="16" customFormat="1" ht="14.25" customHeight="1" hidden="1">
      <c r="A205" s="43"/>
      <c r="B205" s="62"/>
      <c r="C205" s="62"/>
      <c r="D205" s="62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65"/>
      <c r="P205" s="65"/>
      <c r="Q205" s="65"/>
      <c r="R205" s="65"/>
    </row>
    <row r="206" spans="1:18" s="16" customFormat="1" ht="59.25" customHeight="1" hidden="1">
      <c r="A206" s="43"/>
      <c r="B206" s="62"/>
      <c r="C206" s="62"/>
      <c r="D206" s="62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65"/>
      <c r="P206" s="65"/>
      <c r="Q206" s="65"/>
      <c r="R206" s="65"/>
    </row>
    <row r="207" spans="1:18" s="16" customFormat="1" ht="59.25" customHeight="1" hidden="1">
      <c r="A207" s="43"/>
      <c r="B207" s="62"/>
      <c r="C207" s="62"/>
      <c r="D207" s="62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65"/>
      <c r="P207" s="65"/>
      <c r="Q207" s="65"/>
      <c r="R207" s="65"/>
    </row>
    <row r="208" spans="1:18" s="16" customFormat="1" ht="0.75" customHeight="1">
      <c r="A208" s="43"/>
      <c r="B208" s="62"/>
      <c r="C208" s="62"/>
      <c r="D208" s="62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65"/>
      <c r="P208" s="65"/>
      <c r="Q208" s="65"/>
      <c r="R208" s="65"/>
    </row>
    <row r="209" spans="1:18" s="16" customFormat="1" ht="59.25" customHeight="1" hidden="1">
      <c r="A209" s="43"/>
      <c r="B209" s="62"/>
      <c r="C209" s="62"/>
      <c r="D209" s="62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65"/>
      <c r="P209" s="65"/>
      <c r="Q209" s="65"/>
      <c r="R209" s="65"/>
    </row>
    <row r="210" spans="1:18" s="16" customFormat="1" ht="5.25" customHeight="1" hidden="1">
      <c r="A210" s="43"/>
      <c r="B210" s="62"/>
      <c r="C210" s="62"/>
      <c r="D210" s="62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65"/>
      <c r="P210" s="65"/>
      <c r="Q210" s="65"/>
      <c r="R210" s="65"/>
    </row>
    <row r="211" spans="1:18" s="16" customFormat="1" ht="63" customHeight="1" hidden="1">
      <c r="A211" s="43"/>
      <c r="B211" s="62"/>
      <c r="C211" s="62"/>
      <c r="D211" s="62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65"/>
      <c r="P211" s="65"/>
      <c r="Q211" s="65"/>
      <c r="R211" s="65"/>
    </row>
    <row r="212" spans="1:18" s="16" customFormat="1" ht="59.25" customHeight="1" hidden="1">
      <c r="A212" s="43"/>
      <c r="B212" s="62"/>
      <c r="C212" s="62"/>
      <c r="D212" s="62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65"/>
      <c r="P212" s="65"/>
      <c r="Q212" s="65"/>
      <c r="R212" s="65"/>
    </row>
    <row r="213" spans="1:18" s="16" customFormat="1" ht="172.5" customHeight="1">
      <c r="A213" s="43"/>
      <c r="B213" s="62"/>
      <c r="C213" s="62"/>
      <c r="D213" s="62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65"/>
      <c r="P213" s="65"/>
      <c r="Q213" s="65"/>
      <c r="R213" s="65"/>
    </row>
    <row r="214" spans="1:18" s="16" customFormat="1" ht="40.5" customHeight="1">
      <c r="A214" s="43"/>
      <c r="B214" s="62"/>
      <c r="C214" s="62"/>
      <c r="D214" s="62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65"/>
      <c r="P214" s="65"/>
      <c r="Q214" s="65"/>
      <c r="R214" s="65"/>
    </row>
    <row r="215" spans="1:18" s="16" customFormat="1" ht="28.5" customHeight="1" hidden="1">
      <c r="A215" s="43"/>
      <c r="B215" s="62"/>
      <c r="C215" s="62"/>
      <c r="D215" s="62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65"/>
      <c r="P215" s="65"/>
      <c r="Q215" s="65"/>
      <c r="R215" s="65"/>
    </row>
    <row r="216" spans="1:18" s="16" customFormat="1" ht="24.75" customHeight="1">
      <c r="A216" s="93"/>
      <c r="B216" s="94"/>
      <c r="C216" s="94"/>
      <c r="D216" s="94"/>
      <c r="E216" s="113" t="s">
        <v>36</v>
      </c>
      <c r="F216" s="114"/>
      <c r="G216" s="114"/>
      <c r="H216" s="114"/>
      <c r="I216" s="114"/>
      <c r="J216" s="114"/>
      <c r="K216" s="114"/>
      <c r="L216" s="114"/>
      <c r="M216" s="114"/>
      <c r="N216" s="114"/>
      <c r="O216" s="65"/>
      <c r="P216" s="65"/>
      <c r="Q216" s="65"/>
      <c r="R216" s="65"/>
    </row>
    <row r="217" spans="1:18" s="16" customFormat="1" ht="19.5" customHeight="1">
      <c r="A217" s="38" t="s">
        <v>25</v>
      </c>
      <c r="B217" s="38" t="s">
        <v>0</v>
      </c>
      <c r="C217" s="38" t="s">
        <v>1</v>
      </c>
      <c r="D217" s="38" t="s">
        <v>2</v>
      </c>
      <c r="E217" s="44" t="s">
        <v>3</v>
      </c>
      <c r="F217" s="44" t="s">
        <v>4</v>
      </c>
      <c r="G217" s="44" t="s">
        <v>26</v>
      </c>
      <c r="H217" s="44" t="s">
        <v>5</v>
      </c>
      <c r="I217" s="44" t="s">
        <v>6</v>
      </c>
      <c r="J217" s="44" t="s">
        <v>7</v>
      </c>
      <c r="K217" s="44" t="s">
        <v>8</v>
      </c>
      <c r="L217" s="44" t="s">
        <v>9</v>
      </c>
      <c r="M217" s="44" t="s">
        <v>10</v>
      </c>
      <c r="N217" s="44" t="s">
        <v>24</v>
      </c>
      <c r="O217" s="65"/>
      <c r="P217" s="65"/>
      <c r="Q217" s="65"/>
      <c r="R217" s="65"/>
    </row>
    <row r="218" spans="1:18" s="16" customFormat="1" ht="22.5" customHeight="1">
      <c r="A218" s="40" t="s">
        <v>28</v>
      </c>
      <c r="B218" s="84">
        <v>66.1</v>
      </c>
      <c r="C218" s="84">
        <v>73.8</v>
      </c>
      <c r="D218" s="84">
        <v>48.1</v>
      </c>
      <c r="E218" s="84">
        <v>26.4</v>
      </c>
      <c r="F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30</v>
      </c>
      <c r="L218" s="84">
        <v>49.7</v>
      </c>
      <c r="M218" s="84">
        <v>65.9</v>
      </c>
      <c r="N218" s="41">
        <f>B218+C218+D218+E218+F218+G218+H218+I218+J218+K218+L218+M218</f>
        <v>360</v>
      </c>
      <c r="O218" s="65"/>
      <c r="P218" s="65"/>
      <c r="Q218" s="65"/>
      <c r="R218" s="65"/>
    </row>
    <row r="219" spans="1:18" s="16" customFormat="1" ht="42" customHeight="1">
      <c r="A219" s="40" t="s">
        <v>48</v>
      </c>
      <c r="B219" s="90">
        <v>11.4</v>
      </c>
      <c r="C219" s="41">
        <v>10.3</v>
      </c>
      <c r="D219" s="41">
        <v>7.6</v>
      </c>
      <c r="E219" s="41">
        <v>3.9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6.7</v>
      </c>
      <c r="L219" s="41">
        <v>8.2</v>
      </c>
      <c r="M219" s="41">
        <v>9.5</v>
      </c>
      <c r="N219" s="41">
        <f>B219+C219+D219+E219+F219+G219+H219+I219+J219+K219+L219+M219</f>
        <v>57.60000000000001</v>
      </c>
      <c r="O219" s="65"/>
      <c r="P219" s="65"/>
      <c r="Q219" s="65"/>
      <c r="R219" s="65"/>
    </row>
    <row r="220" spans="1:18" s="16" customFormat="1" ht="28.5" customHeight="1">
      <c r="A220" s="40" t="s">
        <v>29</v>
      </c>
      <c r="B220" s="41">
        <v>6.138</v>
      </c>
      <c r="C220" s="41">
        <v>6.138</v>
      </c>
      <c r="D220" s="41">
        <v>4.092</v>
      </c>
      <c r="E220" s="41">
        <v>2.046</v>
      </c>
      <c r="F220" s="41"/>
      <c r="G220" s="41"/>
      <c r="H220" s="41"/>
      <c r="I220" s="41"/>
      <c r="J220" s="41"/>
      <c r="K220" s="41">
        <v>1.023</v>
      </c>
      <c r="L220" s="41">
        <v>6.138</v>
      </c>
      <c r="M220" s="41">
        <v>7.161</v>
      </c>
      <c r="N220" s="41">
        <f>B220+C220+D220+E220+F220+G220+H220+I220+J220+K220+L220+M220</f>
        <v>32.736</v>
      </c>
      <c r="O220" s="65"/>
      <c r="P220" s="65"/>
      <c r="Q220" s="65"/>
      <c r="R220" s="65"/>
    </row>
    <row r="221" spans="1:18" s="16" customFormat="1" ht="135" customHeight="1">
      <c r="A221" s="40" t="s">
        <v>44</v>
      </c>
      <c r="B221" s="41">
        <v>0.414</v>
      </c>
      <c r="C221" s="41">
        <v>0.414</v>
      </c>
      <c r="D221" s="41">
        <v>0.276</v>
      </c>
      <c r="E221" s="41">
        <v>0.138</v>
      </c>
      <c r="F221" s="41"/>
      <c r="G221" s="41"/>
      <c r="H221" s="41"/>
      <c r="I221" s="41"/>
      <c r="J221" s="41"/>
      <c r="K221" s="41">
        <v>0.069</v>
      </c>
      <c r="L221" s="41">
        <v>0.414</v>
      </c>
      <c r="M221" s="41">
        <v>0.483</v>
      </c>
      <c r="N221" s="41">
        <f>B221+C221+D221+E221+F221+G221+H221+I221+J221+K221+L221+M221</f>
        <v>2.2079999999999997</v>
      </c>
      <c r="O221" s="65"/>
      <c r="P221" s="65"/>
      <c r="Q221" s="65"/>
      <c r="R221" s="65"/>
    </row>
    <row r="222" spans="1:18" s="16" customFormat="1" ht="1.5" customHeight="1">
      <c r="A222" s="67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43"/>
      <c r="O222" s="65"/>
      <c r="P222" s="65"/>
      <c r="Q222" s="65"/>
      <c r="R222" s="65"/>
    </row>
    <row r="223" spans="1:18" s="16" customFormat="1" ht="1.5" customHeight="1">
      <c r="A223" s="67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43"/>
      <c r="O223" s="65"/>
      <c r="P223" s="65"/>
      <c r="Q223" s="65"/>
      <c r="R223" s="65"/>
    </row>
    <row r="224" spans="1:18" s="16" customFormat="1" ht="3" customHeight="1">
      <c r="A224" s="67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43"/>
      <c r="O224" s="65"/>
      <c r="P224" s="65"/>
      <c r="Q224" s="65"/>
      <c r="R224" s="65"/>
    </row>
    <row r="225" spans="1:18" s="16" customFormat="1" ht="35.25" customHeight="1" hidden="1">
      <c r="A225" s="67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43"/>
      <c r="O225" s="65"/>
      <c r="P225" s="65"/>
      <c r="Q225" s="65"/>
      <c r="R225" s="65"/>
    </row>
    <row r="226" spans="1:18" s="16" customFormat="1" ht="35.25" customHeight="1" hidden="1">
      <c r="A226" s="67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43"/>
      <c r="O226" s="65"/>
      <c r="P226" s="65"/>
      <c r="Q226" s="65"/>
      <c r="R226" s="65"/>
    </row>
    <row r="227" spans="1:18" s="16" customFormat="1" ht="1.5" customHeight="1">
      <c r="A227" s="67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43"/>
      <c r="O227" s="65"/>
      <c r="P227" s="65"/>
      <c r="Q227" s="65"/>
      <c r="R227" s="65"/>
    </row>
    <row r="228" spans="1:18" s="16" customFormat="1" ht="1.5" customHeight="1">
      <c r="A228" s="67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43"/>
      <c r="O228" s="65"/>
      <c r="P228" s="65"/>
      <c r="Q228" s="65"/>
      <c r="R228" s="65"/>
    </row>
    <row r="229" spans="1:18" s="35" customFormat="1" ht="17.25" customHeight="1">
      <c r="A229" s="51"/>
      <c r="B229" s="115" t="s">
        <v>114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70"/>
      <c r="P229" s="70"/>
      <c r="Q229" s="70"/>
      <c r="R229" s="70"/>
    </row>
    <row r="230" spans="1:18" s="7" customFormat="1" ht="14.25" customHeight="1">
      <c r="A230" s="38" t="s">
        <v>25</v>
      </c>
      <c r="B230" s="44" t="s">
        <v>0</v>
      </c>
      <c r="C230" s="44" t="s">
        <v>1</v>
      </c>
      <c r="D230" s="44" t="s">
        <v>2</v>
      </c>
      <c r="E230" s="44" t="s">
        <v>3</v>
      </c>
      <c r="F230" s="44" t="s">
        <v>4</v>
      </c>
      <c r="G230" s="44" t="s">
        <v>26</v>
      </c>
      <c r="H230" s="44" t="s">
        <v>5</v>
      </c>
      <c r="I230" s="44" t="s">
        <v>6</v>
      </c>
      <c r="J230" s="44" t="s">
        <v>7</v>
      </c>
      <c r="K230" s="44" t="s">
        <v>8</v>
      </c>
      <c r="L230" s="44" t="s">
        <v>9</v>
      </c>
      <c r="M230" s="44" t="s">
        <v>10</v>
      </c>
      <c r="N230" s="44" t="s">
        <v>24</v>
      </c>
      <c r="O230" s="52"/>
      <c r="P230" s="52"/>
      <c r="Q230" s="52"/>
      <c r="R230" s="52"/>
    </row>
    <row r="231" spans="1:18" s="16" customFormat="1" ht="54.75" customHeight="1">
      <c r="A231" s="40" t="s">
        <v>33</v>
      </c>
      <c r="B231" s="41">
        <v>28.8</v>
      </c>
      <c r="C231" s="41">
        <v>29.2</v>
      </c>
      <c r="D231" s="41">
        <v>26</v>
      </c>
      <c r="E231" s="41">
        <v>5.7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17.8</v>
      </c>
      <c r="L231" s="41">
        <v>25.7</v>
      </c>
      <c r="M231" s="41">
        <v>30.3</v>
      </c>
      <c r="N231" s="41">
        <f>B231+C231+D231+E231+F231+G231+H231+I231+J231+K231+L231+M231</f>
        <v>163.5</v>
      </c>
      <c r="O231" s="71">
        <v>174.56666666666663</v>
      </c>
      <c r="P231" s="65"/>
      <c r="Q231" s="65"/>
      <c r="R231" s="65"/>
    </row>
    <row r="232" spans="1:35" s="17" customFormat="1" ht="39" customHeight="1">
      <c r="A232" s="39" t="s">
        <v>89</v>
      </c>
      <c r="B232" s="38">
        <f aca="true" t="shared" si="20" ref="B232:N232">B57+B156+B200+B218+B219+B220+B221+B231</f>
        <v>7093.552</v>
      </c>
      <c r="C232" s="38">
        <f t="shared" si="20"/>
        <v>6525.252</v>
      </c>
      <c r="D232" s="38">
        <f t="shared" si="20"/>
        <v>4593.368</v>
      </c>
      <c r="E232" s="38">
        <f t="shared" si="20"/>
        <v>2363.384</v>
      </c>
      <c r="F232" s="38">
        <f t="shared" si="20"/>
        <v>231.2</v>
      </c>
      <c r="G232" s="38">
        <f t="shared" si="20"/>
        <v>100.30000000000001</v>
      </c>
      <c r="H232" s="38">
        <f t="shared" si="20"/>
        <v>66.6</v>
      </c>
      <c r="I232" s="38">
        <f t="shared" si="20"/>
        <v>49.400000000000006</v>
      </c>
      <c r="J232" s="38">
        <f t="shared" si="20"/>
        <v>155.8</v>
      </c>
      <c r="K232" s="38">
        <f t="shared" si="20"/>
        <v>2506.0920000000006</v>
      </c>
      <c r="L232" s="38">
        <f t="shared" si="20"/>
        <v>4712.551999999999</v>
      </c>
      <c r="M232" s="38">
        <f t="shared" si="20"/>
        <v>5919.644</v>
      </c>
      <c r="N232" s="38">
        <f t="shared" si="20"/>
        <v>34317.144</v>
      </c>
      <c r="O232" s="38" t="e">
        <f aca="true" t="shared" si="21" ref="O232:AI232">O57+O153+O200+O218+O219+O220+O221+O231</f>
        <v>#REF!</v>
      </c>
      <c r="P232" s="38" t="e">
        <f t="shared" si="21"/>
        <v>#REF!</v>
      </c>
      <c r="Q232" s="38" t="e">
        <f t="shared" si="21"/>
        <v>#REF!</v>
      </c>
      <c r="R232" s="38" t="e">
        <f t="shared" si="21"/>
        <v>#REF!</v>
      </c>
      <c r="S232" s="38" t="e">
        <f t="shared" si="21"/>
        <v>#REF!</v>
      </c>
      <c r="T232" s="38" t="e">
        <f t="shared" si="21"/>
        <v>#REF!</v>
      </c>
      <c r="U232" s="38" t="e">
        <f t="shared" si="21"/>
        <v>#REF!</v>
      </c>
      <c r="V232" s="38" t="e">
        <f t="shared" si="21"/>
        <v>#REF!</v>
      </c>
      <c r="W232" s="38" t="e">
        <f t="shared" si="21"/>
        <v>#REF!</v>
      </c>
      <c r="X232" s="38" t="e">
        <f t="shared" si="21"/>
        <v>#REF!</v>
      </c>
      <c r="Y232" s="38" t="e">
        <f t="shared" si="21"/>
        <v>#REF!</v>
      </c>
      <c r="Z232" s="38" t="e">
        <f t="shared" si="21"/>
        <v>#REF!</v>
      </c>
      <c r="AA232" s="38" t="e">
        <f t="shared" si="21"/>
        <v>#REF!</v>
      </c>
      <c r="AB232" s="38" t="e">
        <f t="shared" si="21"/>
        <v>#REF!</v>
      </c>
      <c r="AC232" s="38" t="e">
        <f t="shared" si="21"/>
        <v>#REF!</v>
      </c>
      <c r="AD232" s="38" t="e">
        <f t="shared" si="21"/>
        <v>#REF!</v>
      </c>
      <c r="AE232" s="38" t="e">
        <f t="shared" si="21"/>
        <v>#REF!</v>
      </c>
      <c r="AF232" s="38" t="e">
        <f t="shared" si="21"/>
        <v>#REF!</v>
      </c>
      <c r="AG232" s="38" t="e">
        <f t="shared" si="21"/>
        <v>#REF!</v>
      </c>
      <c r="AH232" s="38" t="e">
        <f t="shared" si="21"/>
        <v>#REF!</v>
      </c>
      <c r="AI232" s="38" t="e">
        <f t="shared" si="21"/>
        <v>#REF!</v>
      </c>
    </row>
    <row r="233" spans="1:18" s="17" customFormat="1" ht="12.75" customHeight="1" hidden="1">
      <c r="A233" s="43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72"/>
      <c r="P233" s="72"/>
      <c r="Q233" s="72"/>
      <c r="R233" s="72"/>
    </row>
    <row r="234" spans="1:18" s="17" customFormat="1" ht="248.25" customHeight="1" hidden="1">
      <c r="A234" s="43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72"/>
      <c r="P234" s="72"/>
      <c r="Q234" s="72"/>
      <c r="R234" s="72"/>
    </row>
    <row r="235" spans="1:35" s="17" customFormat="1" ht="24" customHeight="1">
      <c r="A235" s="44" t="s">
        <v>111</v>
      </c>
      <c r="B235" s="39">
        <f aca="true" t="shared" si="22" ref="B235:N235">B154</f>
        <v>4.2</v>
      </c>
      <c r="C235" s="39">
        <f t="shared" si="22"/>
        <v>2.8</v>
      </c>
      <c r="D235" s="39">
        <f t="shared" si="22"/>
        <v>2.1</v>
      </c>
      <c r="E235" s="39">
        <f t="shared" si="22"/>
        <v>0.7</v>
      </c>
      <c r="F235" s="39">
        <f t="shared" si="22"/>
        <v>0</v>
      </c>
      <c r="G235" s="39">
        <f t="shared" si="22"/>
        <v>0</v>
      </c>
      <c r="H235" s="39">
        <f t="shared" si="22"/>
        <v>0</v>
      </c>
      <c r="I235" s="39">
        <f t="shared" si="22"/>
        <v>0</v>
      </c>
      <c r="J235" s="39">
        <f t="shared" si="22"/>
        <v>0</v>
      </c>
      <c r="K235" s="39">
        <f t="shared" si="22"/>
        <v>0.7</v>
      </c>
      <c r="L235" s="39">
        <f t="shared" si="22"/>
        <v>3.4</v>
      </c>
      <c r="M235" s="39">
        <f t="shared" si="22"/>
        <v>3.5</v>
      </c>
      <c r="N235" s="39">
        <f t="shared" si="22"/>
        <v>17.4</v>
      </c>
      <c r="O235" s="39" t="e">
        <f>#REF!+O154+#REF!</f>
        <v>#REF!</v>
      </c>
      <c r="P235" s="39" t="e">
        <f>#REF!+P154+#REF!</f>
        <v>#REF!</v>
      </c>
      <c r="Q235" s="39" t="e">
        <f>#REF!+Q154+#REF!</f>
        <v>#REF!</v>
      </c>
      <c r="R235" s="39" t="e">
        <f>#REF!+R154+#REF!</f>
        <v>#REF!</v>
      </c>
      <c r="S235" s="19" t="e">
        <f>#REF!+S154+#REF!</f>
        <v>#REF!</v>
      </c>
      <c r="T235" s="19" t="e">
        <f>#REF!+T154+#REF!</f>
        <v>#REF!</v>
      </c>
      <c r="U235" s="19" t="e">
        <f>#REF!+U154+#REF!</f>
        <v>#REF!</v>
      </c>
      <c r="V235" s="19" t="e">
        <f>#REF!+V154+#REF!</f>
        <v>#REF!</v>
      </c>
      <c r="W235" s="19" t="e">
        <f>#REF!+W154+#REF!</f>
        <v>#REF!</v>
      </c>
      <c r="X235" s="19" t="e">
        <f>#REF!+X154+#REF!</f>
        <v>#REF!</v>
      </c>
      <c r="Y235" s="19" t="e">
        <f>#REF!+Y154+#REF!</f>
        <v>#REF!</v>
      </c>
      <c r="Z235" s="19" t="e">
        <f>#REF!+Z154+#REF!</f>
        <v>#REF!</v>
      </c>
      <c r="AA235" s="19" t="e">
        <f>#REF!+AA154+#REF!</f>
        <v>#REF!</v>
      </c>
      <c r="AB235" s="19" t="e">
        <f>#REF!+AB154+#REF!</f>
        <v>#REF!</v>
      </c>
      <c r="AC235" s="19" t="e">
        <f>#REF!+AC154+#REF!</f>
        <v>#REF!</v>
      </c>
      <c r="AD235" s="19" t="e">
        <f>#REF!+AD154+#REF!</f>
        <v>#REF!</v>
      </c>
      <c r="AE235" s="19" t="e">
        <f>#REF!+AE154+#REF!</f>
        <v>#REF!</v>
      </c>
      <c r="AF235" s="19" t="e">
        <f>#REF!+AF154+#REF!</f>
        <v>#REF!</v>
      </c>
      <c r="AG235" s="19" t="e">
        <f>#REF!+AG154+#REF!</f>
        <v>#REF!</v>
      </c>
      <c r="AH235" s="19" t="e">
        <f>#REF!+AH154+#REF!</f>
        <v>#REF!</v>
      </c>
      <c r="AI235" s="19" t="e">
        <f>#REF!+AI154+#REF!</f>
        <v>#REF!</v>
      </c>
    </row>
    <row r="236" spans="1:18" s="17" customFormat="1" ht="16.5" customHeight="1">
      <c r="A236" s="44" t="s">
        <v>115</v>
      </c>
      <c r="B236" s="39">
        <f>B121</f>
        <v>0.2</v>
      </c>
      <c r="C236" s="39">
        <f aca="true" t="shared" si="23" ref="C236:N236">C121</f>
        <v>0.2</v>
      </c>
      <c r="D236" s="39">
        <f t="shared" si="23"/>
        <v>0.2</v>
      </c>
      <c r="E236" s="39">
        <f t="shared" si="23"/>
        <v>0.2</v>
      </c>
      <c r="F236" s="39">
        <f t="shared" si="23"/>
        <v>0</v>
      </c>
      <c r="G236" s="39">
        <f t="shared" si="23"/>
        <v>0</v>
      </c>
      <c r="H236" s="39">
        <f t="shared" si="23"/>
        <v>0</v>
      </c>
      <c r="I236" s="39">
        <f t="shared" si="23"/>
        <v>0</v>
      </c>
      <c r="J236" s="39">
        <f t="shared" si="23"/>
        <v>0</v>
      </c>
      <c r="K236" s="39">
        <f t="shared" si="23"/>
        <v>0.2</v>
      </c>
      <c r="L236" s="39">
        <f t="shared" si="23"/>
        <v>0</v>
      </c>
      <c r="M236" s="39">
        <f t="shared" si="23"/>
        <v>0</v>
      </c>
      <c r="N236" s="39">
        <f t="shared" si="23"/>
        <v>1</v>
      </c>
      <c r="O236" s="72"/>
      <c r="P236" s="72"/>
      <c r="Q236" s="72"/>
      <c r="R236" s="72"/>
    </row>
    <row r="237" spans="1:35" s="17" customFormat="1" ht="74.25" customHeight="1">
      <c r="A237" s="39" t="s">
        <v>117</v>
      </c>
      <c r="B237" s="39">
        <f>B57+B159+B200+B218+B219+B220+B221+B231</f>
        <v>7089.152</v>
      </c>
      <c r="C237" s="39">
        <f aca="true" t="shared" si="24" ref="C237:N237">C57+C159+C200+C218+C219+C220+C221+C231</f>
        <v>6522.252</v>
      </c>
      <c r="D237" s="39">
        <f t="shared" si="24"/>
        <v>4591.068000000001</v>
      </c>
      <c r="E237" s="39">
        <f t="shared" si="24"/>
        <v>2362.4839999999995</v>
      </c>
      <c r="F237" s="39">
        <f t="shared" si="24"/>
        <v>231.2</v>
      </c>
      <c r="G237" s="39">
        <f t="shared" si="24"/>
        <v>100.30000000000001</v>
      </c>
      <c r="H237" s="39">
        <f t="shared" si="24"/>
        <v>66.6</v>
      </c>
      <c r="I237" s="39">
        <f t="shared" si="24"/>
        <v>49.400000000000006</v>
      </c>
      <c r="J237" s="39">
        <f t="shared" si="24"/>
        <v>155.8</v>
      </c>
      <c r="K237" s="39">
        <f t="shared" si="24"/>
        <v>2505.1920000000005</v>
      </c>
      <c r="L237" s="39">
        <f t="shared" si="24"/>
        <v>4709.151999999999</v>
      </c>
      <c r="M237" s="39">
        <f t="shared" si="24"/>
        <v>5916.144</v>
      </c>
      <c r="N237" s="39">
        <f t="shared" si="24"/>
        <v>34298.744</v>
      </c>
      <c r="O237" s="39" t="e">
        <f>O57+O159+#REF!+O199+O218+O219+O220+O221+O231</f>
        <v>#REF!</v>
      </c>
      <c r="P237" s="39" t="e">
        <f>P57+P159+#REF!+P199+P218+P219+P220+P221+P231</f>
        <v>#REF!</v>
      </c>
      <c r="Q237" s="39" t="e">
        <f>Q57+Q159+#REF!+Q199+Q218+Q219+Q220+Q221+Q231</f>
        <v>#REF!</v>
      </c>
      <c r="R237" s="39" t="e">
        <f>R57+R159+#REF!+R199+R218+R219+R220+R221+R231</f>
        <v>#REF!</v>
      </c>
      <c r="S237" s="39" t="e">
        <f>S57+S159+#REF!+S199+S218+S219+S220+S221+S231</f>
        <v>#REF!</v>
      </c>
      <c r="T237" s="39" t="e">
        <f>T57+T159+#REF!+T199+T218+T219+T220+T221+T231</f>
        <v>#REF!</v>
      </c>
      <c r="U237" s="39" t="e">
        <f>U57+U159+#REF!+U199+U218+U219+U220+U221+U231</f>
        <v>#REF!</v>
      </c>
      <c r="V237" s="39" t="e">
        <f>V57+V159+#REF!+V199+V218+V219+V220+V221+V231</f>
        <v>#REF!</v>
      </c>
      <c r="W237" s="39" t="e">
        <f>W57+W159+#REF!+W199+W218+W219+W220+W221+W231</f>
        <v>#REF!</v>
      </c>
      <c r="X237" s="39" t="e">
        <f>X57+X159+#REF!+X199+X218+X219+X220+X221+X231</f>
        <v>#REF!</v>
      </c>
      <c r="Y237" s="39" t="e">
        <f>Y57+Y159+#REF!+Y199+Y218+Y219+Y220+Y221+Y231</f>
        <v>#REF!</v>
      </c>
      <c r="Z237" s="39" t="e">
        <f>Z57+Z159+#REF!+Z199+Z218+Z219+Z220+Z221+Z231</f>
        <v>#REF!</v>
      </c>
      <c r="AA237" s="39" t="e">
        <f>AA57+AA159+#REF!+AA199+AA218+AA219+AA220+AA221+AA231</f>
        <v>#REF!</v>
      </c>
      <c r="AB237" s="39" t="e">
        <f>AB57+AB159+#REF!+AB199+AB218+AB219+AB220+AB221+AB231</f>
        <v>#REF!</v>
      </c>
      <c r="AC237" s="39" t="e">
        <f>AC57+AC159+#REF!+AC199+AC218+AC219+AC220+AC221+AC231</f>
        <v>#REF!</v>
      </c>
      <c r="AD237" s="39" t="e">
        <f>AD57+AD159+#REF!+AD199+AD218+AD219+AD220+AD221+AD231</f>
        <v>#REF!</v>
      </c>
      <c r="AE237" s="39" t="e">
        <f>AE57+AE159+#REF!+AE199+AE218+AE219+AE220+AE221+AE231</f>
        <v>#REF!</v>
      </c>
      <c r="AF237" s="39" t="e">
        <f>AF57+AF159+#REF!+AF199+AF218+AF219+AF220+AF221+AF231</f>
        <v>#REF!</v>
      </c>
      <c r="AG237" s="39" t="e">
        <f>AG57+AG159+#REF!+AG199+AG218+AG219+AG220+AG221+AG231</f>
        <v>#REF!</v>
      </c>
      <c r="AH237" s="39" t="e">
        <f>AH57+AH159+#REF!+AH199+AH218+AH219+AH220+AH221+AH231</f>
        <v>#REF!</v>
      </c>
      <c r="AI237" s="39" t="e">
        <f>AI57+AI159+#REF!+AI199+AI218+AI219+AI220+AI221+AI231</f>
        <v>#REF!</v>
      </c>
    </row>
    <row r="238" spans="1:18" s="17" customFormat="1" ht="34.5" customHeight="1" hidden="1">
      <c r="A238" s="9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72"/>
      <c r="P238" s="72"/>
      <c r="Q238" s="72"/>
      <c r="R238" s="72"/>
    </row>
    <row r="239" spans="1:18" s="17" customFormat="1" ht="34.5" customHeight="1" hidden="1">
      <c r="A239" s="9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72"/>
      <c r="P239" s="72"/>
      <c r="Q239" s="72"/>
      <c r="R239" s="72"/>
    </row>
    <row r="240" spans="1:18" s="17" customFormat="1" ht="0" customHeight="1" hidden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72"/>
      <c r="P240" s="72"/>
      <c r="Q240" s="72"/>
      <c r="R240" s="72"/>
    </row>
    <row r="241" spans="1:18" s="17" customFormat="1" ht="0" customHeight="1" hidden="1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72"/>
      <c r="P241" s="72"/>
      <c r="Q241" s="72"/>
      <c r="R241" s="72"/>
    </row>
    <row r="242" spans="1:18" s="17" customFormat="1" ht="0" customHeight="1" hidden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72"/>
      <c r="P242" s="72"/>
      <c r="Q242" s="72"/>
      <c r="R242" s="72"/>
    </row>
    <row r="243" spans="1:18" s="17" customFormat="1" ht="0" customHeight="1" hidden="1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72"/>
      <c r="P243" s="72"/>
      <c r="Q243" s="72"/>
      <c r="R243" s="72"/>
    </row>
    <row r="244" spans="1:18" s="17" customFormat="1" ht="0" customHeight="1" hidden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72"/>
      <c r="P244" s="72"/>
      <c r="Q244" s="72"/>
      <c r="R244" s="72"/>
    </row>
    <row r="245" spans="1:18" s="17" customFormat="1" ht="0" customHeight="1" hidden="1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72"/>
      <c r="P245" s="72"/>
      <c r="Q245" s="72"/>
      <c r="R245" s="72"/>
    </row>
    <row r="246" spans="1:18" s="17" customFormat="1" ht="0" customHeight="1" hidden="1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72"/>
      <c r="P246" s="72"/>
      <c r="Q246" s="72"/>
      <c r="R246" s="72"/>
    </row>
    <row r="247" spans="1:18" s="17" customFormat="1" ht="0" customHeight="1" hidden="1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72"/>
      <c r="P247" s="72"/>
      <c r="Q247" s="72"/>
      <c r="R247" s="72"/>
    </row>
    <row r="248" spans="1:18" s="17" customFormat="1" ht="0" customHeight="1" hidden="1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72"/>
      <c r="P248" s="72"/>
      <c r="Q248" s="72"/>
      <c r="R248" s="72"/>
    </row>
    <row r="249" spans="1:18" s="11" customFormat="1" ht="66.75" customHeight="1">
      <c r="A249" s="109" t="s">
        <v>27</v>
      </c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69"/>
      <c r="P249" s="45"/>
      <c r="Q249" s="45"/>
      <c r="R249" s="45"/>
    </row>
    <row r="250" spans="1:18" s="11" customFormat="1" ht="21" customHeight="1">
      <c r="A250" s="109" t="s">
        <v>133</v>
      </c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69"/>
      <c r="P250" s="45"/>
      <c r="Q250" s="45"/>
      <c r="R250" s="45"/>
    </row>
    <row r="251" spans="1:18" s="11" customFormat="1" ht="20.25" customHeight="1">
      <c r="A251" s="51"/>
      <c r="B251" s="110" t="s">
        <v>114</v>
      </c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69"/>
      <c r="P251" s="45"/>
      <c r="Q251" s="45"/>
      <c r="R251" s="45"/>
    </row>
    <row r="252" spans="1:18" s="7" customFormat="1" ht="14.25" customHeight="1">
      <c r="A252" s="97" t="s">
        <v>25</v>
      </c>
      <c r="B252" s="38" t="s">
        <v>0</v>
      </c>
      <c r="C252" s="38" t="s">
        <v>1</v>
      </c>
      <c r="D252" s="38" t="s">
        <v>2</v>
      </c>
      <c r="E252" s="38" t="s">
        <v>3</v>
      </c>
      <c r="F252" s="38" t="s">
        <v>4</v>
      </c>
      <c r="G252" s="38" t="s">
        <v>26</v>
      </c>
      <c r="H252" s="38" t="s">
        <v>5</v>
      </c>
      <c r="I252" s="38" t="s">
        <v>6</v>
      </c>
      <c r="J252" s="38" t="s">
        <v>7</v>
      </c>
      <c r="K252" s="38" t="s">
        <v>8</v>
      </c>
      <c r="L252" s="38" t="s">
        <v>9</v>
      </c>
      <c r="M252" s="38" t="s">
        <v>10</v>
      </c>
      <c r="N252" s="42" t="s">
        <v>24</v>
      </c>
      <c r="O252" s="52"/>
      <c r="P252" s="52"/>
      <c r="Q252" s="52"/>
      <c r="R252" s="52"/>
    </row>
    <row r="253" spans="1:18" s="16" customFormat="1" ht="25.5" customHeight="1">
      <c r="A253" s="40" t="s">
        <v>23</v>
      </c>
      <c r="B253" s="98">
        <v>14.199999999999998</v>
      </c>
      <c r="C253" s="98">
        <v>11.6</v>
      </c>
      <c r="D253" s="98">
        <v>8.3</v>
      </c>
      <c r="E253" s="98">
        <v>3.7</v>
      </c>
      <c r="F253" s="98">
        <v>0.7000000000000001</v>
      </c>
      <c r="G253" s="98"/>
      <c r="H253" s="98"/>
      <c r="I253" s="98"/>
      <c r="J253" s="98">
        <v>0.7</v>
      </c>
      <c r="K253" s="98">
        <v>5.7</v>
      </c>
      <c r="L253" s="98">
        <v>8</v>
      </c>
      <c r="M253" s="98">
        <v>10.1</v>
      </c>
      <c r="N253" s="98">
        <f>B253+C253+D253+E253+F253+G253+H253+I253+J253+K253+L253+M253</f>
        <v>63.00000000000001</v>
      </c>
      <c r="O253" s="65"/>
      <c r="P253" s="65"/>
      <c r="Q253" s="65"/>
      <c r="R253" s="65"/>
    </row>
    <row r="254" spans="1:18" s="16" customFormat="1" ht="23.25" customHeight="1">
      <c r="A254" s="109" t="s">
        <v>27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65"/>
      <c r="P254" s="65"/>
      <c r="Q254" s="65"/>
      <c r="R254" s="65"/>
    </row>
    <row r="255" spans="1:18" s="16" customFormat="1" ht="24" customHeight="1">
      <c r="A255" s="109" t="s">
        <v>136</v>
      </c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65"/>
      <c r="P255" s="65"/>
      <c r="Q255" s="65"/>
      <c r="R255" s="65"/>
    </row>
    <row r="256" spans="1:18" s="18" customFormat="1" ht="21" customHeight="1">
      <c r="A256" s="51"/>
      <c r="B256" s="110" t="s">
        <v>36</v>
      </c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51"/>
      <c r="N256" s="51"/>
      <c r="O256" s="45"/>
      <c r="P256" s="45"/>
      <c r="Q256" s="45"/>
      <c r="R256" s="45"/>
    </row>
    <row r="257" spans="1:18" s="7" customFormat="1" ht="14.25" customHeight="1">
      <c r="A257" s="97" t="s">
        <v>25</v>
      </c>
      <c r="B257" s="38" t="s">
        <v>0</v>
      </c>
      <c r="C257" s="38" t="s">
        <v>1</v>
      </c>
      <c r="D257" s="38" t="s">
        <v>2</v>
      </c>
      <c r="E257" s="38" t="s">
        <v>3</v>
      </c>
      <c r="F257" s="38" t="s">
        <v>4</v>
      </c>
      <c r="G257" s="38" t="s">
        <v>26</v>
      </c>
      <c r="H257" s="38" t="s">
        <v>5</v>
      </c>
      <c r="I257" s="38" t="s">
        <v>6</v>
      </c>
      <c r="J257" s="38" t="s">
        <v>7</v>
      </c>
      <c r="K257" s="38" t="s">
        <v>8</v>
      </c>
      <c r="L257" s="38" t="s">
        <v>9</v>
      </c>
      <c r="M257" s="38" t="s">
        <v>10</v>
      </c>
      <c r="N257" s="42" t="s">
        <v>24</v>
      </c>
      <c r="O257" s="52"/>
      <c r="P257" s="52"/>
      <c r="Q257" s="52"/>
      <c r="R257" s="52"/>
    </row>
    <row r="258" spans="1:18" s="7" customFormat="1" ht="17.25" customHeight="1">
      <c r="A258" s="40" t="s">
        <v>42</v>
      </c>
      <c r="B258" s="98">
        <v>2.8</v>
      </c>
      <c r="C258" s="98">
        <v>2.6</v>
      </c>
      <c r="D258" s="98">
        <v>2</v>
      </c>
      <c r="E258" s="98">
        <v>1</v>
      </c>
      <c r="F258" s="98">
        <v>0</v>
      </c>
      <c r="G258" s="98">
        <v>0</v>
      </c>
      <c r="H258" s="98">
        <v>0</v>
      </c>
      <c r="I258" s="98">
        <v>0</v>
      </c>
      <c r="J258" s="98">
        <v>0</v>
      </c>
      <c r="K258" s="98">
        <v>0.9</v>
      </c>
      <c r="L258" s="98">
        <v>1.6</v>
      </c>
      <c r="M258" s="98">
        <v>2.3</v>
      </c>
      <c r="N258" s="98">
        <f>B258+C258+D258+E258+F258+G258+H258+I258+J258+K258+L258+M258</f>
        <v>13.2</v>
      </c>
      <c r="O258" s="52"/>
      <c r="P258" s="52"/>
      <c r="Q258" s="52"/>
      <c r="R258" s="52"/>
    </row>
    <row r="259" spans="1:18" s="16" customFormat="1" ht="16.5" customHeight="1">
      <c r="A259" s="40" t="s">
        <v>23</v>
      </c>
      <c r="B259" s="98">
        <v>11.9</v>
      </c>
      <c r="C259" s="98">
        <v>9.4</v>
      </c>
      <c r="D259" s="98">
        <v>7</v>
      </c>
      <c r="E259" s="98">
        <v>4.5</v>
      </c>
      <c r="F259" s="98">
        <v>0</v>
      </c>
      <c r="G259" s="98">
        <v>0</v>
      </c>
      <c r="H259" s="98">
        <v>0</v>
      </c>
      <c r="I259" s="98">
        <v>0</v>
      </c>
      <c r="J259" s="98">
        <v>0</v>
      </c>
      <c r="K259" s="98">
        <v>4.7</v>
      </c>
      <c r="L259" s="98">
        <v>8.8</v>
      </c>
      <c r="M259" s="98">
        <v>11.3</v>
      </c>
      <c r="N259" s="98">
        <f>B259+C259+D259+E259+F259+G259+H259+I259+J259+K259+L259+M259</f>
        <v>57.599999999999994</v>
      </c>
      <c r="O259" s="65"/>
      <c r="P259" s="65"/>
      <c r="Q259" s="65"/>
      <c r="R259" s="65"/>
    </row>
    <row r="260" spans="1:35" s="16" customFormat="1" ht="41.25" customHeight="1">
      <c r="A260" s="40" t="s">
        <v>95</v>
      </c>
      <c r="B260" s="98">
        <f>B258+B259</f>
        <v>14.7</v>
      </c>
      <c r="C260" s="98">
        <f aca="true" t="shared" si="25" ref="C260:N260">C258+C259</f>
        <v>12</v>
      </c>
      <c r="D260" s="98">
        <f t="shared" si="25"/>
        <v>9</v>
      </c>
      <c r="E260" s="98">
        <f t="shared" si="25"/>
        <v>5.5</v>
      </c>
      <c r="F260" s="98">
        <f t="shared" si="25"/>
        <v>0</v>
      </c>
      <c r="G260" s="98">
        <f t="shared" si="25"/>
        <v>0</v>
      </c>
      <c r="H260" s="98">
        <f t="shared" si="25"/>
        <v>0</v>
      </c>
      <c r="I260" s="98">
        <f t="shared" si="25"/>
        <v>0</v>
      </c>
      <c r="J260" s="98">
        <f t="shared" si="25"/>
        <v>0</v>
      </c>
      <c r="K260" s="98">
        <f t="shared" si="25"/>
        <v>5.6000000000000005</v>
      </c>
      <c r="L260" s="98">
        <f t="shared" si="25"/>
        <v>10.4</v>
      </c>
      <c r="M260" s="98">
        <f t="shared" si="25"/>
        <v>13.600000000000001</v>
      </c>
      <c r="N260" s="98">
        <f t="shared" si="25"/>
        <v>70.8</v>
      </c>
      <c r="O260" s="73" t="e">
        <f>#REF!+#REF!+#REF!+#REF!+#REF!+#REF!+#REF!+#REF!+#REF!+#REF!+#REF!+#REF!</f>
        <v>#REF!</v>
      </c>
      <c r="P260" s="73" t="e">
        <f>#REF!+#REF!+#REF!+#REF!+#REF!+#REF!+#REF!+#REF!+#REF!+#REF!+#REF!+#REF!</f>
        <v>#REF!</v>
      </c>
      <c r="Q260" s="73">
        <f>C260+D260+E260+F260+G260+H260+I260+J260+K260+L260+M260+N260</f>
        <v>126.9</v>
      </c>
      <c r="R260" s="73" t="e">
        <f>#REF!+#REF!+#REF!+#REF!+#REF!+#REF!+#REF!+#REF!+#REF!+#REF!+#REF!+O260</f>
        <v>#REF!</v>
      </c>
      <c r="S260" s="1" t="e">
        <f>#REF!+#REF!+#REF!+#REF!+#REF!+#REF!+#REF!+#REF!+#REF!+#REF!+#REF!+P260</f>
        <v>#REF!</v>
      </c>
      <c r="T260" s="1">
        <f>D260+E260+F260+G260+H260+I260+J260+K260+L260+M260+N260+Q260</f>
        <v>241.8</v>
      </c>
      <c r="U260" s="1" t="e">
        <f>#REF!+#REF!+#REF!+#REF!+#REF!+#REF!+#REF!+#REF!+#REF!+#REF!+O260+R260</f>
        <v>#REF!</v>
      </c>
      <c r="V260" s="1" t="e">
        <f>#REF!+#REF!+#REF!+#REF!+#REF!+#REF!+#REF!+#REF!+#REF!+#REF!+P260+S260</f>
        <v>#REF!</v>
      </c>
      <c r="W260" s="1">
        <f>E260+F260+G260+H260+I260+J260+K260+L260+M260+N260+Q260+T260</f>
        <v>474.6</v>
      </c>
      <c r="X260" s="1" t="e">
        <f>#REF!+#REF!+#REF!+#REF!+#REF!+#REF!+#REF!+#REF!+#REF!+O260+R260+U260</f>
        <v>#REF!</v>
      </c>
      <c r="Y260" s="1" t="e">
        <f>#REF!+#REF!+#REF!+#REF!+#REF!+#REF!+#REF!+#REF!+#REF!+P260+S260+V260</f>
        <v>#REF!</v>
      </c>
      <c r="Z260" s="1">
        <f>F260+G260+H260+I260+J260+K260+L260+M260+N260+Q260+T260+W260</f>
        <v>943.7</v>
      </c>
      <c r="AA260" s="1" t="e">
        <f>#REF!+#REF!+#REF!+#REF!+#REF!+#REF!+#REF!+#REF!+O260+R260+U260+X260</f>
        <v>#REF!</v>
      </c>
      <c r="AB260" s="1" t="e">
        <f>#REF!+#REF!+#REF!+#REF!+#REF!+#REF!+#REF!+#REF!+P260+S260+V260+Y260</f>
        <v>#REF!</v>
      </c>
      <c r="AC260" s="1">
        <f>G260+H260+I260+J260+K260+L260+M260+N260+Q260+T260+W260+Z260</f>
        <v>1887.4</v>
      </c>
      <c r="AD260" s="1" t="e">
        <f>#REF!+#REF!+#REF!+#REF!+#REF!+#REF!+#REF!+O260+R260+U260+X260+AA260</f>
        <v>#REF!</v>
      </c>
      <c r="AE260" s="1" t="e">
        <f>#REF!+#REF!+#REF!+#REF!+#REF!+#REF!+#REF!+P260+S260+V260+Y260+AB260</f>
        <v>#REF!</v>
      </c>
      <c r="AF260" s="1">
        <f>H260+I260+J260+K260+L260+M260+N260+Q260+T260+W260+Z260+AC260</f>
        <v>3774.8</v>
      </c>
      <c r="AG260" s="1" t="e">
        <f>#REF!+#REF!+#REF!+#REF!+#REF!+#REF!+O260+R260+U260+X260+AA260+AD260</f>
        <v>#REF!</v>
      </c>
      <c r="AH260" s="1" t="e">
        <f>#REF!+#REF!+#REF!+#REF!+#REF!+#REF!+P260+S260+V260+Y260+AB260+AE260</f>
        <v>#REF!</v>
      </c>
      <c r="AI260" s="1">
        <f>I260+J260+K260+L260+M260+N260+Q260+T260+W260+Z260+AC260+AF260</f>
        <v>7549.6</v>
      </c>
    </row>
    <row r="261" spans="1:35" s="17" customFormat="1" ht="58.5" customHeight="1">
      <c r="A261" s="99" t="s">
        <v>84</v>
      </c>
      <c r="B261" s="100">
        <f aca="true" t="shared" si="26" ref="B261:AI261">B253+B260</f>
        <v>28.9</v>
      </c>
      <c r="C261" s="100">
        <f t="shared" si="26"/>
        <v>23.6</v>
      </c>
      <c r="D261" s="100">
        <f t="shared" si="26"/>
        <v>17.3</v>
      </c>
      <c r="E261" s="100">
        <f t="shared" si="26"/>
        <v>9.2</v>
      </c>
      <c r="F261" s="100">
        <f t="shared" si="26"/>
        <v>0.7000000000000001</v>
      </c>
      <c r="G261" s="100">
        <f t="shared" si="26"/>
        <v>0</v>
      </c>
      <c r="H261" s="100">
        <f t="shared" si="26"/>
        <v>0</v>
      </c>
      <c r="I261" s="100">
        <f t="shared" si="26"/>
        <v>0</v>
      </c>
      <c r="J261" s="100">
        <f t="shared" si="26"/>
        <v>0.7</v>
      </c>
      <c r="K261" s="100">
        <f t="shared" si="26"/>
        <v>11.3</v>
      </c>
      <c r="L261" s="100">
        <f t="shared" si="26"/>
        <v>18.4</v>
      </c>
      <c r="M261" s="100">
        <f t="shared" si="26"/>
        <v>23.700000000000003</v>
      </c>
      <c r="N261" s="100">
        <f t="shared" si="26"/>
        <v>133.8</v>
      </c>
      <c r="O261" s="73" t="e">
        <f t="shared" si="26"/>
        <v>#REF!</v>
      </c>
      <c r="P261" s="73" t="e">
        <f t="shared" si="26"/>
        <v>#REF!</v>
      </c>
      <c r="Q261" s="73">
        <f t="shared" si="26"/>
        <v>126.9</v>
      </c>
      <c r="R261" s="73" t="e">
        <f t="shared" si="26"/>
        <v>#REF!</v>
      </c>
      <c r="S261" s="1" t="e">
        <f t="shared" si="26"/>
        <v>#REF!</v>
      </c>
      <c r="T261" s="1">
        <f t="shared" si="26"/>
        <v>241.8</v>
      </c>
      <c r="U261" s="1" t="e">
        <f t="shared" si="26"/>
        <v>#REF!</v>
      </c>
      <c r="V261" s="1" t="e">
        <f t="shared" si="26"/>
        <v>#REF!</v>
      </c>
      <c r="W261" s="1">
        <f t="shared" si="26"/>
        <v>474.6</v>
      </c>
      <c r="X261" s="1" t="e">
        <f t="shared" si="26"/>
        <v>#REF!</v>
      </c>
      <c r="Y261" s="1" t="e">
        <f t="shared" si="26"/>
        <v>#REF!</v>
      </c>
      <c r="Z261" s="1">
        <f t="shared" si="26"/>
        <v>943.7</v>
      </c>
      <c r="AA261" s="1" t="e">
        <f t="shared" si="26"/>
        <v>#REF!</v>
      </c>
      <c r="AB261" s="1" t="e">
        <f t="shared" si="26"/>
        <v>#REF!</v>
      </c>
      <c r="AC261" s="1">
        <f t="shared" si="26"/>
        <v>1887.4</v>
      </c>
      <c r="AD261" s="1" t="e">
        <f t="shared" si="26"/>
        <v>#REF!</v>
      </c>
      <c r="AE261" s="1" t="e">
        <f t="shared" si="26"/>
        <v>#REF!</v>
      </c>
      <c r="AF261" s="1">
        <f t="shared" si="26"/>
        <v>3774.8</v>
      </c>
      <c r="AG261" s="1" t="e">
        <f t="shared" si="26"/>
        <v>#REF!</v>
      </c>
      <c r="AH261" s="1" t="e">
        <f t="shared" si="26"/>
        <v>#REF!</v>
      </c>
      <c r="AI261" s="1">
        <f t="shared" si="26"/>
        <v>7549.6</v>
      </c>
    </row>
    <row r="262" spans="1:18" s="17" customFormat="1" ht="59.25" customHeight="1">
      <c r="A262" s="97" t="s">
        <v>46</v>
      </c>
      <c r="B262" s="101">
        <v>3.414</v>
      </c>
      <c r="C262" s="101">
        <v>3.414</v>
      </c>
      <c r="D262" s="101">
        <v>2.276</v>
      </c>
      <c r="E262" s="101">
        <v>1.138</v>
      </c>
      <c r="F262" s="100"/>
      <c r="G262" s="100"/>
      <c r="H262" s="100"/>
      <c r="I262" s="100"/>
      <c r="J262" s="100"/>
      <c r="K262" s="101">
        <v>0.569</v>
      </c>
      <c r="L262" s="101">
        <v>3.414</v>
      </c>
      <c r="M262" s="100">
        <v>3.983</v>
      </c>
      <c r="N262" s="98">
        <f>B262+C262+D262+E262+F262+G262+H262+I262+J262+K262+L262+M262</f>
        <v>18.208</v>
      </c>
      <c r="O262" s="72"/>
      <c r="P262" s="72"/>
      <c r="Q262" s="72"/>
      <c r="R262" s="72"/>
    </row>
    <row r="263" spans="1:14" s="17" customFormat="1" ht="27.75" customHeight="1">
      <c r="A263" s="30"/>
      <c r="B263" s="36"/>
      <c r="C263" s="36"/>
      <c r="D263" s="36"/>
      <c r="E263" s="36"/>
      <c r="F263" s="29"/>
      <c r="G263" s="29"/>
      <c r="H263" s="29"/>
      <c r="I263" s="29"/>
      <c r="J263" s="29"/>
      <c r="K263" s="36"/>
      <c r="L263" s="36"/>
      <c r="M263" s="29"/>
      <c r="N263" s="29"/>
    </row>
    <row r="264" spans="1:14" s="17" customFormat="1" ht="27.75" customHeight="1">
      <c r="A264" s="3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37"/>
      <c r="M264" s="37"/>
      <c r="N264" s="29"/>
    </row>
    <row r="265" spans="1:14" s="17" customFormat="1" ht="27.75" customHeight="1">
      <c r="A265" s="30"/>
      <c r="B265" s="36"/>
      <c r="C265" s="36"/>
      <c r="D265" s="36"/>
      <c r="E265" s="36"/>
      <c r="F265" s="29"/>
      <c r="G265" s="29"/>
      <c r="H265" s="29"/>
      <c r="I265" s="29"/>
      <c r="J265" s="29"/>
      <c r="K265" s="36"/>
      <c r="L265" s="36"/>
      <c r="M265" s="29"/>
      <c r="N265" s="29"/>
    </row>
    <row r="266" spans="1:14" s="17" customFormat="1" ht="27.75" customHeight="1">
      <c r="A266" s="30"/>
      <c r="B266" s="20" t="s">
        <v>93</v>
      </c>
      <c r="C266" s="20"/>
      <c r="D266" s="20"/>
      <c r="E266" s="20"/>
      <c r="F266" s="20"/>
      <c r="G266" s="21"/>
      <c r="H266" s="21"/>
      <c r="I266" s="20"/>
      <c r="J266" s="20"/>
      <c r="K266" s="20"/>
      <c r="L266" s="37"/>
      <c r="M266" s="37"/>
      <c r="N266" s="29"/>
    </row>
    <row r="267" spans="1:14" s="17" customFormat="1" ht="27.75" customHeight="1" hidden="1">
      <c r="A267" s="30"/>
      <c r="B267" s="33"/>
      <c r="C267" s="33"/>
      <c r="D267" s="33"/>
      <c r="E267" s="33"/>
      <c r="F267" s="34"/>
      <c r="G267" s="34"/>
      <c r="H267" s="34"/>
      <c r="I267" s="34"/>
      <c r="J267" s="34"/>
      <c r="K267" s="33"/>
      <c r="L267" s="33"/>
      <c r="M267" s="34"/>
      <c r="N267" s="29"/>
    </row>
    <row r="268" spans="1:14" s="17" customFormat="1" ht="27.75" customHeight="1" hidden="1">
      <c r="A268" s="30"/>
      <c r="B268" s="33"/>
      <c r="C268" s="33"/>
      <c r="D268" s="33"/>
      <c r="E268" s="33"/>
      <c r="F268" s="34"/>
      <c r="G268" s="34"/>
      <c r="H268" s="34"/>
      <c r="I268" s="34"/>
      <c r="J268" s="34"/>
      <c r="K268" s="33"/>
      <c r="L268" s="33"/>
      <c r="M268" s="34"/>
      <c r="N268" s="29"/>
    </row>
    <row r="269" spans="1:14" ht="13.5" customHeight="1" hidden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8"/>
    </row>
    <row r="270" spans="1:14" ht="13.5" customHeight="1" hidden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8"/>
    </row>
    <row r="271" spans="1:14" ht="13.5" customHeight="1" hidden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8"/>
    </row>
    <row r="272" spans="1:14" ht="13.5" customHeight="1" hidden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8"/>
    </row>
    <row r="273" spans="1:14" ht="13.5" customHeight="1" hidden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8"/>
    </row>
    <row r="274" spans="1:14" ht="15">
      <c r="A274" s="27"/>
      <c r="B274" s="31"/>
      <c r="C274" s="31"/>
      <c r="D274" s="31"/>
      <c r="E274" s="31"/>
      <c r="F274" s="31"/>
      <c r="G274" s="32"/>
      <c r="H274" s="32"/>
      <c r="I274" s="31"/>
      <c r="J274" s="31"/>
      <c r="K274" s="31"/>
      <c r="L274" s="27"/>
      <c r="M274" s="27"/>
      <c r="N274" s="28"/>
    </row>
    <row r="275" spans="1:14" ht="15">
      <c r="A275" s="27"/>
      <c r="B275" s="31"/>
      <c r="C275" s="31"/>
      <c r="D275" s="31"/>
      <c r="E275" s="31"/>
      <c r="F275" s="31"/>
      <c r="G275" s="32"/>
      <c r="H275" s="32"/>
      <c r="I275" s="31"/>
      <c r="J275" s="31"/>
      <c r="K275" s="31"/>
      <c r="L275" s="27"/>
      <c r="M275" s="27"/>
      <c r="N275" s="28"/>
    </row>
    <row r="276" spans="1:14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8"/>
    </row>
  </sheetData>
  <sheetProtection/>
  <mergeCells count="29">
    <mergeCell ref="L2:M2"/>
    <mergeCell ref="L3:N3"/>
    <mergeCell ref="L5:N5"/>
    <mergeCell ref="A7:N7"/>
    <mergeCell ref="A8:N8"/>
    <mergeCell ref="B9:L9"/>
    <mergeCell ref="M10:N10"/>
    <mergeCell ref="A41:N41"/>
    <mergeCell ref="A42:N42"/>
    <mergeCell ref="B43:N43"/>
    <mergeCell ref="A89:N89"/>
    <mergeCell ref="A90:N90"/>
    <mergeCell ref="A249:N249"/>
    <mergeCell ref="B91:L91"/>
    <mergeCell ref="E126:R126"/>
    <mergeCell ref="A127:N127"/>
    <mergeCell ref="B128:N128"/>
    <mergeCell ref="A173:N173"/>
    <mergeCell ref="A174:N174"/>
    <mergeCell ref="A250:N250"/>
    <mergeCell ref="B251:N251"/>
    <mergeCell ref="A254:N254"/>
    <mergeCell ref="A255:N255"/>
    <mergeCell ref="B256:L256"/>
    <mergeCell ref="B175:L175"/>
    <mergeCell ref="A189:N189"/>
    <mergeCell ref="A192:N192"/>
    <mergeCell ref="E216:N216"/>
    <mergeCell ref="B229:N229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2017-10-30T11:47:50Z</cp:lastPrinted>
  <dcterms:created xsi:type="dcterms:W3CDTF">2004-07-05T12:07:17Z</dcterms:created>
  <dcterms:modified xsi:type="dcterms:W3CDTF">2017-11-30T09:22:52Z</dcterms:modified>
  <cp:category/>
  <cp:version/>
  <cp:contentType/>
  <cp:contentStatus/>
</cp:coreProperties>
</file>