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610" tabRatio="599"/>
  </bookViews>
  <sheets>
    <sheet name="нова редакція" sheetId="6" r:id="rId1"/>
  </sheets>
  <calcPr calcId="125725"/>
</workbook>
</file>

<file path=xl/calcChain.xml><?xml version="1.0" encoding="utf-8"?>
<calcChain xmlns="http://schemas.openxmlformats.org/spreadsheetml/2006/main">
  <c r="O71" i="6"/>
  <c r="O70"/>
  <c r="Q15" l="1"/>
  <c r="V14"/>
  <c r="O18"/>
  <c r="O19"/>
  <c r="O24"/>
  <c r="O23"/>
  <c r="O22" s="1"/>
  <c r="O21"/>
  <c r="O20"/>
  <c r="O11"/>
  <c r="O25"/>
  <c r="O14" l="1"/>
  <c r="O15"/>
  <c r="O10"/>
  <c r="O68"/>
  <c r="O67"/>
  <c r="O60"/>
  <c r="O59"/>
  <c r="O52"/>
  <c r="O51"/>
  <c r="O45"/>
  <c r="O44"/>
  <c r="O37"/>
  <c r="O36"/>
  <c r="O30"/>
  <c r="N10"/>
  <c r="O16"/>
  <c r="O13"/>
  <c r="O12" l="1"/>
  <c r="O64"/>
  <c r="O63"/>
  <c r="O57"/>
  <c r="O56"/>
  <c r="O49"/>
  <c r="O48"/>
  <c r="O42"/>
  <c r="O40"/>
  <c r="O34"/>
  <c r="O33"/>
  <c r="O27"/>
  <c r="M22" l="1"/>
  <c r="L22"/>
  <c r="K22"/>
  <c r="J22"/>
  <c r="I22"/>
  <c r="H22"/>
  <c r="G22"/>
  <c r="F22"/>
  <c r="E22"/>
  <c r="D22"/>
  <c r="C22"/>
  <c r="B22"/>
  <c r="M19"/>
  <c r="L19"/>
  <c r="K19"/>
  <c r="J19"/>
  <c r="I19"/>
  <c r="H19"/>
  <c r="G19"/>
  <c r="F19"/>
  <c r="E19"/>
  <c r="D19"/>
  <c r="C19"/>
  <c r="B19"/>
  <c r="M14"/>
  <c r="L14"/>
  <c r="K14"/>
  <c r="J14"/>
  <c r="I14"/>
  <c r="H14"/>
  <c r="G14"/>
  <c r="F14"/>
  <c r="E14"/>
  <c r="D14"/>
  <c r="C14"/>
  <c r="B14"/>
  <c r="M11"/>
  <c r="L11"/>
  <c r="K11"/>
  <c r="J11"/>
  <c r="I11"/>
  <c r="H11"/>
  <c r="G11"/>
  <c r="F11"/>
  <c r="E11"/>
  <c r="D11"/>
  <c r="C11"/>
  <c r="B11"/>
  <c r="C29"/>
  <c r="D29"/>
  <c r="E29"/>
  <c r="F29"/>
  <c r="G29"/>
  <c r="H29"/>
  <c r="I29"/>
  <c r="J29"/>
  <c r="K29"/>
  <c r="L29"/>
  <c r="M29"/>
  <c r="B29"/>
  <c r="N34"/>
  <c r="N13"/>
  <c r="N27"/>
  <c r="N56"/>
  <c r="N63"/>
  <c r="N14" l="1"/>
  <c r="C26"/>
  <c r="D26"/>
  <c r="E26"/>
  <c r="F26"/>
  <c r="G26"/>
  <c r="H26"/>
  <c r="I26"/>
  <c r="J26"/>
  <c r="K26"/>
  <c r="L26"/>
  <c r="M26"/>
  <c r="B26"/>
  <c r="B10" l="1"/>
  <c r="C10"/>
  <c r="D10"/>
  <c r="E10"/>
  <c r="F10"/>
  <c r="G10"/>
  <c r="H10"/>
  <c r="I10"/>
  <c r="J10"/>
  <c r="K10"/>
  <c r="L10"/>
  <c r="M10"/>
  <c r="N12"/>
  <c r="N15"/>
  <c r="N16"/>
  <c r="N20"/>
  <c r="N21"/>
  <c r="B18"/>
  <c r="D18"/>
  <c r="F18"/>
  <c r="H18"/>
  <c r="J18"/>
  <c r="L18"/>
  <c r="N23"/>
  <c r="N24"/>
  <c r="B25"/>
  <c r="C25"/>
  <c r="D25"/>
  <c r="E25"/>
  <c r="F25"/>
  <c r="G25"/>
  <c r="H25"/>
  <c r="I25"/>
  <c r="J25"/>
  <c r="K25"/>
  <c r="L25"/>
  <c r="M25"/>
  <c r="N29"/>
  <c r="N30"/>
  <c r="B32"/>
  <c r="C32"/>
  <c r="D32"/>
  <c r="E32"/>
  <c r="F32"/>
  <c r="G32"/>
  <c r="H32"/>
  <c r="I32"/>
  <c r="J32"/>
  <c r="K32"/>
  <c r="L32"/>
  <c r="M32"/>
  <c r="N33"/>
  <c r="B35"/>
  <c r="C35"/>
  <c r="D35"/>
  <c r="E35"/>
  <c r="F35"/>
  <c r="G35"/>
  <c r="H35"/>
  <c r="I35"/>
  <c r="J35"/>
  <c r="K35"/>
  <c r="L35"/>
  <c r="M35"/>
  <c r="N36"/>
  <c r="N37"/>
  <c r="B39"/>
  <c r="C39"/>
  <c r="D39"/>
  <c r="E39"/>
  <c r="F39"/>
  <c r="G39"/>
  <c r="H39"/>
  <c r="I39"/>
  <c r="J39"/>
  <c r="K39"/>
  <c r="L39"/>
  <c r="M39"/>
  <c r="N40"/>
  <c r="N42"/>
  <c r="B43"/>
  <c r="C43"/>
  <c r="C38" s="1"/>
  <c r="D43"/>
  <c r="E43"/>
  <c r="E38" s="1"/>
  <c r="F43"/>
  <c r="G43"/>
  <c r="G38" s="1"/>
  <c r="H43"/>
  <c r="I43"/>
  <c r="J43"/>
  <c r="K43"/>
  <c r="K38" s="1"/>
  <c r="L43"/>
  <c r="M43"/>
  <c r="M38" s="1"/>
  <c r="N44"/>
  <c r="N45"/>
  <c r="G50"/>
  <c r="H50"/>
  <c r="I50"/>
  <c r="J50"/>
  <c r="K50"/>
  <c r="L50"/>
  <c r="M50"/>
  <c r="N52"/>
  <c r="B47"/>
  <c r="C47"/>
  <c r="D47"/>
  <c r="E47"/>
  <c r="F47"/>
  <c r="G47"/>
  <c r="H47"/>
  <c r="I47"/>
  <c r="I46" s="1"/>
  <c r="J47"/>
  <c r="K47"/>
  <c r="L47"/>
  <c r="M47"/>
  <c r="N48"/>
  <c r="N49"/>
  <c r="B50"/>
  <c r="C50"/>
  <c r="D50"/>
  <c r="E50"/>
  <c r="F50"/>
  <c r="N51"/>
  <c r="B55"/>
  <c r="C55"/>
  <c r="D55"/>
  <c r="E55"/>
  <c r="F55"/>
  <c r="G55"/>
  <c r="H55"/>
  <c r="I55"/>
  <c r="J55"/>
  <c r="K55"/>
  <c r="L55"/>
  <c r="M55"/>
  <c r="N57"/>
  <c r="B58"/>
  <c r="C58"/>
  <c r="D58"/>
  <c r="E58"/>
  <c r="F58"/>
  <c r="G58"/>
  <c r="H58"/>
  <c r="I58"/>
  <c r="J58"/>
  <c r="K58"/>
  <c r="L58"/>
  <c r="M58"/>
  <c r="N59"/>
  <c r="N60"/>
  <c r="B62"/>
  <c r="C62"/>
  <c r="C61" s="1"/>
  <c r="D62"/>
  <c r="E62"/>
  <c r="F62"/>
  <c r="G62"/>
  <c r="G61" s="1"/>
  <c r="H62"/>
  <c r="I62"/>
  <c r="I61" s="1"/>
  <c r="J62"/>
  <c r="K62"/>
  <c r="K61" s="1"/>
  <c r="L62"/>
  <c r="M62"/>
  <c r="N64"/>
  <c r="B65"/>
  <c r="C65"/>
  <c r="D65"/>
  <c r="E65"/>
  <c r="F65"/>
  <c r="G65"/>
  <c r="H65"/>
  <c r="I65"/>
  <c r="J65"/>
  <c r="K65"/>
  <c r="L65"/>
  <c r="M65"/>
  <c r="N67"/>
  <c r="N68"/>
  <c r="L61" l="1"/>
  <c r="J61"/>
  <c r="H61"/>
  <c r="F61"/>
  <c r="D61"/>
  <c r="B61"/>
  <c r="D54"/>
  <c r="M54"/>
  <c r="K54"/>
  <c r="I54"/>
  <c r="G54"/>
  <c r="E54"/>
  <c r="C54"/>
  <c r="J46"/>
  <c r="H46"/>
  <c r="J38"/>
  <c r="H38"/>
  <c r="D38"/>
  <c r="I38"/>
  <c r="L31"/>
  <c r="J31"/>
  <c r="H31"/>
  <c r="F31"/>
  <c r="D31"/>
  <c r="B31"/>
  <c r="J70"/>
  <c r="F70"/>
  <c r="M61"/>
  <c r="M31"/>
  <c r="M18"/>
  <c r="L46"/>
  <c r="K18"/>
  <c r="J54"/>
  <c r="I31"/>
  <c r="I18"/>
  <c r="I71" s="1"/>
  <c r="G31"/>
  <c r="G18"/>
  <c r="G71" s="1"/>
  <c r="E31"/>
  <c r="E61"/>
  <c r="E18"/>
  <c r="E71" s="1"/>
  <c r="C31"/>
  <c r="C18"/>
  <c r="C71" s="1"/>
  <c r="N65"/>
  <c r="B54"/>
  <c r="B38"/>
  <c r="N22"/>
  <c r="L54"/>
  <c r="L38"/>
  <c r="K31"/>
  <c r="H54"/>
  <c r="N58"/>
  <c r="F54"/>
  <c r="N43"/>
  <c r="F38"/>
  <c r="N35"/>
  <c r="H71"/>
  <c r="M46"/>
  <c r="M71"/>
  <c r="L71"/>
  <c r="K46"/>
  <c r="K71"/>
  <c r="J71"/>
  <c r="J69" s="1"/>
  <c r="G46"/>
  <c r="F71"/>
  <c r="F46"/>
  <c r="E46"/>
  <c r="D71"/>
  <c r="D46"/>
  <c r="C46"/>
  <c r="N50"/>
  <c r="B71"/>
  <c r="B46"/>
  <c r="N19"/>
  <c r="L70"/>
  <c r="H70"/>
  <c r="N26"/>
  <c r="N25" s="1"/>
  <c r="D70"/>
  <c r="D69" s="1"/>
  <c r="N62"/>
  <c r="N61" s="1"/>
  <c r="N55"/>
  <c r="N54" s="1"/>
  <c r="N47"/>
  <c r="N39"/>
  <c r="N32"/>
  <c r="B70"/>
  <c r="N11"/>
  <c r="N18"/>
  <c r="J9"/>
  <c r="F9"/>
  <c r="B9"/>
  <c r="M9"/>
  <c r="M70"/>
  <c r="M69" s="1"/>
  <c r="K9"/>
  <c r="K70"/>
  <c r="I70"/>
  <c r="G70"/>
  <c r="E9"/>
  <c r="E70"/>
  <c r="E69" s="1"/>
  <c r="C9"/>
  <c r="C70"/>
  <c r="C69" s="1"/>
  <c r="L9"/>
  <c r="H9"/>
  <c r="D9"/>
  <c r="N46" l="1"/>
  <c r="F69"/>
  <c r="G9"/>
  <c r="I9"/>
  <c r="I69"/>
  <c r="N71"/>
  <c r="L69"/>
  <c r="N31"/>
  <c r="H69"/>
  <c r="G69"/>
  <c r="B69"/>
  <c r="K69"/>
  <c r="N70"/>
  <c r="N38"/>
  <c r="N9"/>
  <c r="N69" l="1"/>
</calcChain>
</file>

<file path=xl/sharedStrings.xml><?xml version="1.0" encoding="utf-8"?>
<sst xmlns="http://schemas.openxmlformats.org/spreadsheetml/2006/main" count="149" uniqueCount="59">
  <si>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</si>
  <si>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</si>
  <si>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</si>
  <si>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</si>
  <si>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</si>
  <si>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</si>
  <si>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</si>
  <si>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</si>
  <si>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</si>
  <si>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</si>
  <si>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</si>
  <si>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</si>
  <si>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</si>
  <si>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</si>
  <si>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</si>
  <si>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</si>
  <si>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</si>
  <si>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</si>
  <si>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</si>
  <si>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                                         Начальник управління освіти і науки                                                  А.М.Данильченко</t>
  </si>
  <si>
    <t>ДНЗ"Сумське вище професійне училище будівництва та автотранспорту "(№ 11)</t>
  </si>
  <si>
    <t>водовідведення  (КП "Міськводоканал")                                         гуртожиток заг.фонд</t>
  </si>
  <si>
    <t>споживання гарячої води (ТОВ "Сумитеплоенерго") гуртожиток заг.фонд</t>
  </si>
  <si>
    <r>
      <t>споживання холодної води (КП "Міськводоканал")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</si>
  <si>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водовідведення  (КП "Міськводоканал")                                         гуртожиток спец.фонд</t>
  </si>
  <si>
    <r>
      <t>споживання гарячої води (ТОВ "Сумитеплоенерго") гуртожиток спец</t>
    </r>
    <r>
      <rPr>
        <b/>
        <sz val="8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фонд</t>
    </r>
  </si>
  <si>
    <t>споживання холодної води (КП "Міськводоканал") гуртожиток спец.фонд</t>
  </si>
  <si>
    <r>
      <t>КП "Міськводоканал"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</si>
  <si>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КП "Міськводоканал" гуртожиток спец.фонд</t>
  </si>
  <si>
    <t>КП "Міськводоканал" гуртожиток заг.фонд</t>
  </si>
  <si>
    <t xml:space="preserve">  Всього в т.ч.</t>
  </si>
  <si>
    <r>
      <t>КП "Міськводоканал" гуртожиток спец</t>
    </r>
    <r>
      <rPr>
        <b/>
        <sz val="8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фонд</t>
    </r>
  </si>
  <si>
    <r>
      <t>КП "Міськводоканал" гуртожиток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</si>
  <si>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ДНЗ "Сумський хіміко-технологічний центр професійно-технічної освіти" ( № 1)</t>
  </si>
  <si>
    <t>ДПТНЗ ''Сумський центр професійно-технічної освіти" (№2)</t>
  </si>
  <si>
    <t>ДПТНЗ "Сумський центр професійно-технічної освіти з дизайну та сфери послуг " (№ 24)</t>
  </si>
  <si>
    <t xml:space="preserve">ДПТНЗ "Сумське вище професійне училище будівництва і дизайну "  (№ 6) </t>
  </si>
  <si>
    <t>ДНЗ"Сумський центр професійно-технічної освіти харчових технологій,торгівлі та ресторанного сервісу "       ( № 12)</t>
  </si>
  <si>
    <t>ДНЗ "Сумське міжрегіональне вище професійне училище "       (№ 16)</t>
  </si>
  <si>
    <t>комітету Сумської міської ради</t>
  </si>
  <si>
    <t xml:space="preserve">  загальний фонд  </t>
  </si>
  <si>
    <t xml:space="preserve">  спеціальний фонд  </t>
  </si>
  <si>
    <t>водовідведення  (КП "Міськводоканал")                                         навчальний  та інші корпуси заг.фонд</t>
  </si>
  <si>
    <t>споживання гарячої води (ТОВ "Сумитеплоенерго") навчальний  та інші корпуси заг.фонд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</si>
  <si>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</si>
  <si>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>водовідведення  (КП "Міськводоканал")                                         навчальний  та інші корпуси спец.фонд</t>
  </si>
  <si>
    <t>споживання гарячої води (ТОВ "Сумитеплоенерго") навчальний  та інші корпуси спец.фонд</t>
  </si>
  <si>
    <r>
      <t>споживання холодної води (КП "Міськводоканал") навчальний  та інші</t>
    </r>
    <r>
      <rPr>
        <b/>
        <sz val="8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</si>
  <si>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КП "Міськводоканал"       навчальний  та інші корпуси заг.фонд</t>
  </si>
  <si>
    <t>КП "Міськводоканал"       навчальний  та інші корпуси спец.фонд</t>
  </si>
  <si>
    <r>
      <t>КП "Міськводоканал" навчальний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</si>
  <si>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r>
      <t xml:space="preserve">КП "Міськводоканал" навчальний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та інші корпуси спец.фонд</t>
    </r>
  </si>
  <si>
    <r>
      <t>КП "Міськводоканал" навчальний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та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інші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</si>
  <si>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</si>
  <si>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>КП "Міськводоканал" навчальний  та інші корпуси спец.фонд</t>
  </si>
  <si>
    <r>
      <t>КП "Міськводоканал" навчальний  та інші</t>
    </r>
    <r>
      <rPr>
        <b/>
        <sz val="8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</si>
  <si>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</si>
  <si>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t xml:space="preserve"> споживання водопостачання та водовідведення по професійно - технічних закладах  на 2017 рік (м³)</t>
  </si>
  <si>
    <t>від 15.11.2016 № 620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</si>
</sst>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4" fillId="2" borderId="0" xfId="0" applyNumberFormat="1" applyFont="1" applyFill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center"/>
    </xf>
    <xf numFmtId="0" fontId="7" fillId="2" borderId="23" xfId="0" applyNumberFormat="1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left" vertical="center" wrapText="1"/>
    </xf>
    <xf numFmtId="0" fontId="7" fillId="2" borderId="17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left" vertical="center" wrapText="1"/>
    </xf>
    <xf numFmtId="0" fontId="1" fillId="2" borderId="22" xfId="0" applyNumberFormat="1" applyFont="1" applyFill="1" applyBorder="1" applyAlignment="1">
      <alignment horizontal="left" vertical="center" wrapText="1"/>
    </xf>
    <xf numFmtId="0" fontId="7" fillId="2" borderId="20" xfId="0" applyNumberFormat="1" applyFont="1" applyFill="1" applyBorder="1" applyAlignment="1">
      <alignment horizontal="left" vertical="center" wrapText="1"/>
    </xf>
    <xf numFmtId="0" fontId="1" fillId="2" borderId="15" xfId="0" applyNumberFormat="1" applyFont="1" applyFill="1" applyBorder="1" applyAlignment="1">
      <alignment horizontal="left" vertical="center" wrapText="1"/>
    </xf>
    <xf numFmtId="0" fontId="7" fillId="2" borderId="18" xfId="0" applyNumberFormat="1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topLeftCell="A7" zoomScale="70" zoomScaleNormal="70" workbookViewId="0">
      <selection activeCell="F1" sqref="F1"/>
    </sheetView>
  </sheetViews>
  <sheetFormatPr defaultRowHeight="12.75"/>
  <cols>
    <col min="1" max="1" width="20" style="1" customWidth="1"/>
    <col min="2" max="3" width="8.140625" style="1" customWidth="1"/>
    <col min="4" max="4" width="9.5703125" style="1" customWidth="1"/>
    <col min="5" max="6" width="8.5703125" style="1" customWidth="1"/>
    <col min="7" max="7" width="8.28515625" style="1" customWidth="1"/>
    <col min="8" max="8" width="8.42578125" style="1" customWidth="1"/>
    <col min="9" max="9" width="8.140625" style="1" customWidth="1"/>
    <col min="10" max="10" width="9.5703125" style="1" customWidth="1"/>
    <col min="11" max="11" width="9" style="1" customWidth="1"/>
    <col min="12" max="12" width="9.7109375" style="1" customWidth="1"/>
    <col min="13" max="13" width="8.5703125" style="1" customWidth="1"/>
    <col min="14" max="14" width="10" style="1" customWidth="1"/>
    <col min="15" max="15" width="13.140625" style="1" customWidth="1"/>
    <col min="16" max="16" width="9.140625" style="1"/>
    <col min="17" max="17" width="10" style="1" bestFit="1" customWidth="1"/>
    <col min="18" max="21" width="9.140625" style="1"/>
    <col min="22" max="22" width="13.28515625" style="1" customWidth="1"/>
    <col min="23" max="16384" width="9.140625" style="1"/>
  </cols>
  <sheetData>
    <row r="1" spans="1:22">
      <c r="L1" s="63" t="s">
        <v>15</v>
      </c>
      <c r="M1" s="63"/>
      <c r="N1" s="63"/>
    </row>
    <row r="2" spans="1:22" ht="11.25" customHeight="1">
      <c r="L2" s="64" t="s">
        <v>14</v>
      </c>
      <c r="M2" s="64"/>
      <c r="N2" s="64"/>
    </row>
    <row r="3" spans="1:22" ht="11.25" customHeight="1">
      <c r="L3" s="64" t="s">
        <v>39</v>
      </c>
      <c r="M3" s="64"/>
      <c r="N3" s="64"/>
    </row>
    <row r="4" spans="1:22" ht="12.75" customHeight="1">
      <c r="L4" s="64" t="s">
        <v>58</v>
      </c>
      <c r="M4" s="64"/>
      <c r="N4" s="64"/>
    </row>
    <row r="5" spans="1:22" ht="2.25" hidden="1" customHeight="1"/>
    <row r="6" spans="1:22" ht="18.75" customHeight="1">
      <c r="A6" s="62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22" ht="17.25" customHeight="1" thickBot="1">
      <c r="A7" s="62" t="s">
        <v>57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22" ht="32.25" customHeight="1" thickBot="1">
      <c r="A8" s="6" t="s">
        <v>16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7" t="s">
        <v>11</v>
      </c>
    </row>
    <row r="9" spans="1:22" ht="52.5" customHeight="1">
      <c r="A9" s="8" t="s">
        <v>33</v>
      </c>
      <c r="B9" s="39">
        <f t="shared" ref="B9:N9" si="0">B10+B18</f>
        <v>1161</v>
      </c>
      <c r="C9" s="39">
        <f t="shared" si="0"/>
        <v>1012</v>
      </c>
      <c r="D9" s="39">
        <f t="shared" si="0"/>
        <v>1105</v>
      </c>
      <c r="E9" s="39">
        <f t="shared" si="0"/>
        <v>1560</v>
      </c>
      <c r="F9" s="39">
        <f t="shared" si="0"/>
        <v>1211</v>
      </c>
      <c r="G9" s="39">
        <f t="shared" si="0"/>
        <v>985</v>
      </c>
      <c r="H9" s="39">
        <f t="shared" si="0"/>
        <v>810</v>
      </c>
      <c r="I9" s="39">
        <f t="shared" si="0"/>
        <v>768</v>
      </c>
      <c r="J9" s="39">
        <f t="shared" si="0"/>
        <v>676</v>
      </c>
      <c r="K9" s="39">
        <f t="shared" si="0"/>
        <v>997</v>
      </c>
      <c r="L9" s="39">
        <f t="shared" si="0"/>
        <v>1253</v>
      </c>
      <c r="M9" s="39">
        <f t="shared" si="0"/>
        <v>1125</v>
      </c>
      <c r="N9" s="40">
        <f t="shared" si="0"/>
        <v>12663</v>
      </c>
    </row>
    <row r="10" spans="1:22" ht="32.25" customHeight="1">
      <c r="A10" s="9" t="s">
        <v>17</v>
      </c>
      <c r="B10" s="31">
        <f t="shared" ref="B10:M10" si="1">B11+B14</f>
        <v>610</v>
      </c>
      <c r="C10" s="31">
        <f t="shared" si="1"/>
        <v>667</v>
      </c>
      <c r="D10" s="31">
        <f t="shared" si="1"/>
        <v>633</v>
      </c>
      <c r="E10" s="31">
        <f t="shared" si="1"/>
        <v>764</v>
      </c>
      <c r="F10" s="31">
        <f t="shared" si="1"/>
        <v>641</v>
      </c>
      <c r="G10" s="31">
        <f t="shared" si="1"/>
        <v>450</v>
      </c>
      <c r="H10" s="31">
        <f t="shared" si="1"/>
        <v>243</v>
      </c>
      <c r="I10" s="31">
        <f t="shared" si="1"/>
        <v>210</v>
      </c>
      <c r="J10" s="31">
        <f t="shared" si="1"/>
        <v>347</v>
      </c>
      <c r="K10" s="31">
        <f t="shared" si="1"/>
        <v>466</v>
      </c>
      <c r="L10" s="31">
        <f t="shared" si="1"/>
        <v>512</v>
      </c>
      <c r="M10" s="31">
        <f t="shared" si="1"/>
        <v>535</v>
      </c>
      <c r="N10" s="41">
        <f>N11+N14</f>
        <v>6078</v>
      </c>
      <c r="O10" s="57">
        <f>O11+O14</f>
        <v>82410.459999999992</v>
      </c>
    </row>
    <row r="11" spans="1:22" s="4" customFormat="1" ht="45.75" customHeight="1">
      <c r="A11" s="3" t="s">
        <v>42</v>
      </c>
      <c r="B11" s="42">
        <f t="shared" ref="B11:M11" si="2">B12+B13</f>
        <v>171</v>
      </c>
      <c r="C11" s="42">
        <f t="shared" si="2"/>
        <v>174</v>
      </c>
      <c r="D11" s="42">
        <f t="shared" si="2"/>
        <v>149</v>
      </c>
      <c r="E11" s="42">
        <f t="shared" si="2"/>
        <v>159</v>
      </c>
      <c r="F11" s="42">
        <f t="shared" si="2"/>
        <v>133</v>
      </c>
      <c r="G11" s="42">
        <f t="shared" si="2"/>
        <v>111</v>
      </c>
      <c r="H11" s="42">
        <f t="shared" si="2"/>
        <v>72</v>
      </c>
      <c r="I11" s="42">
        <f t="shared" si="2"/>
        <v>74</v>
      </c>
      <c r="J11" s="42">
        <f t="shared" si="2"/>
        <v>102</v>
      </c>
      <c r="K11" s="42">
        <f t="shared" si="2"/>
        <v>237</v>
      </c>
      <c r="L11" s="42">
        <f t="shared" si="2"/>
        <v>194</v>
      </c>
      <c r="M11" s="42">
        <f t="shared" si="2"/>
        <v>194</v>
      </c>
      <c r="N11" s="43">
        <f>N12+N13</f>
        <v>1770</v>
      </c>
      <c r="O11" s="58">
        <f>O12+O13</f>
        <v>32096.78</v>
      </c>
    </row>
    <row r="12" spans="1:22" s="4" customFormat="1" ht="61.5" customHeight="1">
      <c r="A12" s="3" t="s">
        <v>43</v>
      </c>
      <c r="B12" s="42">
        <v>26</v>
      </c>
      <c r="C12" s="44">
        <v>27</v>
      </c>
      <c r="D12" s="44">
        <v>27</v>
      </c>
      <c r="E12" s="44">
        <v>28</v>
      </c>
      <c r="F12" s="44"/>
      <c r="G12" s="44"/>
      <c r="H12" s="44"/>
      <c r="I12" s="44"/>
      <c r="J12" s="44"/>
      <c r="K12" s="44">
        <v>40</v>
      </c>
      <c r="L12" s="44">
        <v>31</v>
      </c>
      <c r="M12" s="44">
        <v>39</v>
      </c>
      <c r="N12" s="35">
        <f>SUM(B12:M12)</f>
        <v>218</v>
      </c>
      <c r="O12" s="58">
        <f>74.83*N12</f>
        <v>16312.94</v>
      </c>
    </row>
    <row r="13" spans="1:22" s="4" customFormat="1" ht="57.75" customHeight="1">
      <c r="A13" s="3" t="s">
        <v>44</v>
      </c>
      <c r="B13" s="42">
        <v>145</v>
      </c>
      <c r="C13" s="44">
        <v>147</v>
      </c>
      <c r="D13" s="44">
        <v>122</v>
      </c>
      <c r="E13" s="44">
        <v>131</v>
      </c>
      <c r="F13" s="44">
        <v>133</v>
      </c>
      <c r="G13" s="44">
        <v>111</v>
      </c>
      <c r="H13" s="44">
        <v>72</v>
      </c>
      <c r="I13" s="44">
        <v>74</v>
      </c>
      <c r="J13" s="44">
        <v>102</v>
      </c>
      <c r="K13" s="44">
        <v>197</v>
      </c>
      <c r="L13" s="44">
        <v>163</v>
      </c>
      <c r="M13" s="44">
        <v>155</v>
      </c>
      <c r="N13" s="35">
        <f>SUM(B13:M13)</f>
        <v>1552</v>
      </c>
      <c r="O13" s="58">
        <f>10.17*N13</f>
        <v>15783.84</v>
      </c>
    </row>
    <row r="14" spans="1:22" s="4" customFormat="1" ht="45" customHeight="1">
      <c r="A14" s="3" t="s">
        <v>21</v>
      </c>
      <c r="B14" s="42">
        <f t="shared" ref="B14:M14" si="3">B15+B16</f>
        <v>439</v>
      </c>
      <c r="C14" s="42">
        <f t="shared" si="3"/>
        <v>493</v>
      </c>
      <c r="D14" s="42">
        <f t="shared" si="3"/>
        <v>484</v>
      </c>
      <c r="E14" s="42">
        <f t="shared" si="3"/>
        <v>605</v>
      </c>
      <c r="F14" s="42">
        <f t="shared" si="3"/>
        <v>508</v>
      </c>
      <c r="G14" s="42">
        <f t="shared" si="3"/>
        <v>339</v>
      </c>
      <c r="H14" s="42">
        <f t="shared" si="3"/>
        <v>171</v>
      </c>
      <c r="I14" s="42">
        <f t="shared" si="3"/>
        <v>136</v>
      </c>
      <c r="J14" s="42">
        <f t="shared" si="3"/>
        <v>245</v>
      </c>
      <c r="K14" s="42">
        <f t="shared" si="3"/>
        <v>229</v>
      </c>
      <c r="L14" s="42">
        <f t="shared" si="3"/>
        <v>318</v>
      </c>
      <c r="M14" s="42">
        <f t="shared" si="3"/>
        <v>341</v>
      </c>
      <c r="N14" s="35">
        <f>SUM(B14:M14)</f>
        <v>4308</v>
      </c>
      <c r="O14" s="58">
        <f>O15+O16</f>
        <v>50313.68</v>
      </c>
      <c r="P14" s="22"/>
      <c r="Q14" s="22"/>
      <c r="R14" s="22"/>
      <c r="S14" s="22"/>
      <c r="V14" s="4">
        <f>O10+O27+O33+O34+O40+O42+O48+O49+O56+O57+O63+O64</f>
        <v>260538.01</v>
      </c>
    </row>
    <row r="15" spans="1:22" s="4" customFormat="1" ht="40.5" customHeight="1">
      <c r="A15" s="3" t="s">
        <v>22</v>
      </c>
      <c r="B15" s="44">
        <v>10</v>
      </c>
      <c r="C15" s="44">
        <v>14</v>
      </c>
      <c r="D15" s="44">
        <v>14</v>
      </c>
      <c r="E15" s="44">
        <v>13</v>
      </c>
      <c r="F15" s="44">
        <v>10</v>
      </c>
      <c r="G15" s="44">
        <v>10</v>
      </c>
      <c r="H15" s="44"/>
      <c r="I15" s="44"/>
      <c r="J15" s="44">
        <v>11</v>
      </c>
      <c r="K15" s="44">
        <v>14</v>
      </c>
      <c r="L15" s="44">
        <v>13</v>
      </c>
      <c r="M15" s="44">
        <v>15</v>
      </c>
      <c r="N15" s="24">
        <f>SUM(B15:M15)</f>
        <v>124</v>
      </c>
      <c r="O15" s="58">
        <f>62.6*N15</f>
        <v>7762.4000000000005</v>
      </c>
      <c r="P15" s="22"/>
      <c r="Q15" s="23">
        <f>O10+O27+O33+O34+O40+O42+O48+O49+O56+O57+O63+O64</f>
        <v>260538.01</v>
      </c>
      <c r="R15" s="23"/>
      <c r="S15" s="23"/>
    </row>
    <row r="16" spans="1:22" s="4" customFormat="1" ht="36" customHeight="1" thickBot="1">
      <c r="A16" s="5" t="s">
        <v>23</v>
      </c>
      <c r="B16" s="44">
        <v>429</v>
      </c>
      <c r="C16" s="44">
        <v>479</v>
      </c>
      <c r="D16" s="44">
        <v>470</v>
      </c>
      <c r="E16" s="44">
        <v>592</v>
      </c>
      <c r="F16" s="44">
        <v>498</v>
      </c>
      <c r="G16" s="44">
        <v>329</v>
      </c>
      <c r="H16" s="44">
        <v>171</v>
      </c>
      <c r="I16" s="44">
        <v>136</v>
      </c>
      <c r="J16" s="44">
        <v>234</v>
      </c>
      <c r="K16" s="44">
        <v>215</v>
      </c>
      <c r="L16" s="44">
        <v>305</v>
      </c>
      <c r="M16" s="44">
        <v>326</v>
      </c>
      <c r="N16" s="45">
        <f>SUM(B16:M16)</f>
        <v>4184</v>
      </c>
      <c r="O16" s="58">
        <f>10.17*N16</f>
        <v>42551.28</v>
      </c>
      <c r="P16" s="22"/>
      <c r="Q16" s="22"/>
      <c r="R16" s="22"/>
      <c r="S16" s="22"/>
    </row>
    <row r="17" spans="1:15" ht="32.25" customHeight="1" thickBot="1">
      <c r="A17" s="6" t="s">
        <v>16</v>
      </c>
      <c r="B17" s="46" t="s">
        <v>0</v>
      </c>
      <c r="C17" s="46" t="s">
        <v>1</v>
      </c>
      <c r="D17" s="46" t="s">
        <v>2</v>
      </c>
      <c r="E17" s="46" t="s">
        <v>3</v>
      </c>
      <c r="F17" s="46" t="s">
        <v>4</v>
      </c>
      <c r="G17" s="46" t="s">
        <v>12</v>
      </c>
      <c r="H17" s="46" t="s">
        <v>5</v>
      </c>
      <c r="I17" s="46" t="s">
        <v>6</v>
      </c>
      <c r="J17" s="46" t="s">
        <v>7</v>
      </c>
      <c r="K17" s="46" t="s">
        <v>8</v>
      </c>
      <c r="L17" s="46" t="s">
        <v>9</v>
      </c>
      <c r="M17" s="46" t="s">
        <v>10</v>
      </c>
      <c r="N17" s="47" t="s">
        <v>11</v>
      </c>
      <c r="O17" s="57"/>
    </row>
    <row r="18" spans="1:15" s="4" customFormat="1" ht="57.75" customHeight="1">
      <c r="A18" s="10" t="s">
        <v>18</v>
      </c>
      <c r="B18" s="48">
        <f t="shared" ref="B18:N18" si="4">B19+B22</f>
        <v>551</v>
      </c>
      <c r="C18" s="48">
        <f t="shared" si="4"/>
        <v>345</v>
      </c>
      <c r="D18" s="48">
        <f t="shared" si="4"/>
        <v>472</v>
      </c>
      <c r="E18" s="48">
        <f t="shared" si="4"/>
        <v>796</v>
      </c>
      <c r="F18" s="48">
        <f t="shared" si="4"/>
        <v>570</v>
      </c>
      <c r="G18" s="48">
        <f t="shared" si="4"/>
        <v>535</v>
      </c>
      <c r="H18" s="48">
        <f t="shared" si="4"/>
        <v>567</v>
      </c>
      <c r="I18" s="48">
        <f t="shared" si="4"/>
        <v>558</v>
      </c>
      <c r="J18" s="48">
        <f t="shared" si="4"/>
        <v>329</v>
      </c>
      <c r="K18" s="48">
        <f t="shared" si="4"/>
        <v>531</v>
      </c>
      <c r="L18" s="48">
        <f t="shared" si="4"/>
        <v>741</v>
      </c>
      <c r="M18" s="48">
        <f t="shared" si="4"/>
        <v>590</v>
      </c>
      <c r="N18" s="24">
        <f t="shared" si="4"/>
        <v>6585</v>
      </c>
      <c r="O18" s="57">
        <f>O19+O22</f>
        <v>143465.57999999999</v>
      </c>
    </row>
    <row r="19" spans="1:15" s="4" customFormat="1" ht="45" customHeight="1">
      <c r="A19" s="11" t="s">
        <v>45</v>
      </c>
      <c r="B19" s="42">
        <f t="shared" ref="B19:M19" si="5">B20+B21</f>
        <v>201</v>
      </c>
      <c r="C19" s="42">
        <f t="shared" si="5"/>
        <v>192</v>
      </c>
      <c r="D19" s="42">
        <f t="shared" si="5"/>
        <v>191</v>
      </c>
      <c r="E19" s="42">
        <f t="shared" si="5"/>
        <v>189</v>
      </c>
      <c r="F19" s="42">
        <f t="shared" si="5"/>
        <v>208</v>
      </c>
      <c r="G19" s="42">
        <f t="shared" si="5"/>
        <v>55</v>
      </c>
      <c r="H19" s="42">
        <f t="shared" si="5"/>
        <v>25</v>
      </c>
      <c r="I19" s="42">
        <f t="shared" si="5"/>
        <v>15</v>
      </c>
      <c r="J19" s="42">
        <f t="shared" si="5"/>
        <v>76</v>
      </c>
      <c r="K19" s="42">
        <f t="shared" si="5"/>
        <v>100</v>
      </c>
      <c r="L19" s="42">
        <f t="shared" si="5"/>
        <v>283</v>
      </c>
      <c r="M19" s="42">
        <f t="shared" si="5"/>
        <v>211</v>
      </c>
      <c r="N19" s="35">
        <f>N20+N21</f>
        <v>1746</v>
      </c>
      <c r="O19" s="58">
        <f>O20+O21</f>
        <v>65993.179999999993</v>
      </c>
    </row>
    <row r="20" spans="1:15" s="4" customFormat="1" ht="56.25" customHeight="1">
      <c r="A20" s="3" t="s">
        <v>46</v>
      </c>
      <c r="B20" s="44">
        <v>101</v>
      </c>
      <c r="C20" s="44">
        <v>102</v>
      </c>
      <c r="D20" s="44">
        <v>101</v>
      </c>
      <c r="E20" s="44">
        <v>99</v>
      </c>
      <c r="F20" s="44">
        <v>128</v>
      </c>
      <c r="G20" s="44">
        <v>25</v>
      </c>
      <c r="H20" s="44"/>
      <c r="I20" s="44"/>
      <c r="J20" s="44">
        <v>16</v>
      </c>
      <c r="K20" s="44"/>
      <c r="L20" s="44">
        <v>83</v>
      </c>
      <c r="M20" s="44">
        <v>91</v>
      </c>
      <c r="N20" s="35">
        <f>SUM(B20:M20)</f>
        <v>746</v>
      </c>
      <c r="O20" s="58">
        <f>74.83*N20</f>
        <v>55823.18</v>
      </c>
    </row>
    <row r="21" spans="1:15" s="4" customFormat="1" ht="56.25" customHeight="1">
      <c r="A21" s="11" t="s">
        <v>47</v>
      </c>
      <c r="B21" s="44">
        <v>100</v>
      </c>
      <c r="C21" s="44">
        <v>90</v>
      </c>
      <c r="D21" s="44">
        <v>90</v>
      </c>
      <c r="E21" s="44">
        <v>90</v>
      </c>
      <c r="F21" s="44">
        <v>80</v>
      </c>
      <c r="G21" s="44">
        <v>30</v>
      </c>
      <c r="H21" s="44">
        <v>25</v>
      </c>
      <c r="I21" s="44">
        <v>15</v>
      </c>
      <c r="J21" s="44">
        <v>60</v>
      </c>
      <c r="K21" s="44">
        <v>100</v>
      </c>
      <c r="L21" s="44">
        <v>200</v>
      </c>
      <c r="M21" s="44">
        <v>120</v>
      </c>
      <c r="N21" s="24">
        <f>SUM(B21:M21)</f>
        <v>1000</v>
      </c>
      <c r="O21" s="58">
        <f>10.17*N21</f>
        <v>10170</v>
      </c>
    </row>
    <row r="22" spans="1:15" s="4" customFormat="1" ht="34.5" customHeight="1">
      <c r="A22" s="3" t="s">
        <v>24</v>
      </c>
      <c r="B22" s="42">
        <f t="shared" ref="B22:M22" si="6">B23+B24</f>
        <v>350</v>
      </c>
      <c r="C22" s="42">
        <f t="shared" si="6"/>
        <v>153</v>
      </c>
      <c r="D22" s="42">
        <f t="shared" si="6"/>
        <v>281</v>
      </c>
      <c r="E22" s="42">
        <f t="shared" si="6"/>
        <v>607</v>
      </c>
      <c r="F22" s="42">
        <f t="shared" si="6"/>
        <v>362</v>
      </c>
      <c r="G22" s="42">
        <f t="shared" si="6"/>
        <v>480</v>
      </c>
      <c r="H22" s="42">
        <f t="shared" si="6"/>
        <v>542</v>
      </c>
      <c r="I22" s="42">
        <f t="shared" si="6"/>
        <v>543</v>
      </c>
      <c r="J22" s="42">
        <f t="shared" si="6"/>
        <v>253</v>
      </c>
      <c r="K22" s="42">
        <f t="shared" si="6"/>
        <v>431</v>
      </c>
      <c r="L22" s="42">
        <f t="shared" si="6"/>
        <v>458</v>
      </c>
      <c r="M22" s="42">
        <f t="shared" si="6"/>
        <v>379</v>
      </c>
      <c r="N22" s="24">
        <f>N23+N24</f>
        <v>4839</v>
      </c>
      <c r="O22" s="58">
        <f>O23+O24</f>
        <v>77472.399999999994</v>
      </c>
    </row>
    <row r="23" spans="1:15" s="4" customFormat="1" ht="46.5" customHeight="1">
      <c r="A23" s="3" t="s">
        <v>25</v>
      </c>
      <c r="B23" s="44">
        <v>69</v>
      </c>
      <c r="C23" s="44">
        <v>65</v>
      </c>
      <c r="D23" s="44">
        <v>65</v>
      </c>
      <c r="E23" s="44">
        <v>66</v>
      </c>
      <c r="F23" s="44">
        <v>79</v>
      </c>
      <c r="G23" s="44">
        <v>31</v>
      </c>
      <c r="H23" s="44"/>
      <c r="I23" s="44"/>
      <c r="J23" s="44">
        <v>28</v>
      </c>
      <c r="K23" s="44">
        <v>31</v>
      </c>
      <c r="L23" s="44">
        <v>56</v>
      </c>
      <c r="M23" s="44">
        <v>49</v>
      </c>
      <c r="N23" s="24">
        <f>SUM(B23:M23)</f>
        <v>539</v>
      </c>
      <c r="O23" s="58">
        <f>62.6*N23</f>
        <v>33741.4</v>
      </c>
    </row>
    <row r="24" spans="1:15" s="4" customFormat="1" ht="38.25" customHeight="1" thickBot="1">
      <c r="A24" s="12" t="s">
        <v>26</v>
      </c>
      <c r="B24" s="44">
        <v>281</v>
      </c>
      <c r="C24" s="44">
        <v>88</v>
      </c>
      <c r="D24" s="44">
        <v>216</v>
      </c>
      <c r="E24" s="44">
        <v>541</v>
      </c>
      <c r="F24" s="44">
        <v>283</v>
      </c>
      <c r="G24" s="44">
        <v>449</v>
      </c>
      <c r="H24" s="44">
        <v>542</v>
      </c>
      <c r="I24" s="44">
        <v>543</v>
      </c>
      <c r="J24" s="44">
        <v>225</v>
      </c>
      <c r="K24" s="44">
        <v>400</v>
      </c>
      <c r="L24" s="44">
        <v>402</v>
      </c>
      <c r="M24" s="44">
        <v>330</v>
      </c>
      <c r="N24" s="24">
        <f>SUM(B24:M24)</f>
        <v>4300</v>
      </c>
      <c r="O24" s="58">
        <f>10.17*N24</f>
        <v>43731</v>
      </c>
    </row>
    <row r="25" spans="1:15" s="4" customFormat="1" ht="43.5" customHeight="1">
      <c r="A25" s="13" t="s">
        <v>34</v>
      </c>
      <c r="B25" s="25">
        <f t="shared" ref="B25:N25" si="7">B26+B29</f>
        <v>125</v>
      </c>
      <c r="C25" s="25">
        <f t="shared" si="7"/>
        <v>132</v>
      </c>
      <c r="D25" s="25">
        <f t="shared" si="7"/>
        <v>113</v>
      </c>
      <c r="E25" s="25">
        <f t="shared" si="7"/>
        <v>113</v>
      </c>
      <c r="F25" s="25">
        <f t="shared" si="7"/>
        <v>93</v>
      </c>
      <c r="G25" s="25">
        <f t="shared" si="7"/>
        <v>102</v>
      </c>
      <c r="H25" s="25">
        <f t="shared" si="7"/>
        <v>92</v>
      </c>
      <c r="I25" s="25">
        <f t="shared" si="7"/>
        <v>92</v>
      </c>
      <c r="J25" s="25">
        <f t="shared" si="7"/>
        <v>104</v>
      </c>
      <c r="K25" s="25">
        <f t="shared" si="7"/>
        <v>99</v>
      </c>
      <c r="L25" s="25">
        <f t="shared" si="7"/>
        <v>99</v>
      </c>
      <c r="M25" s="25">
        <f t="shared" si="7"/>
        <v>96</v>
      </c>
      <c r="N25" s="26">
        <f t="shared" si="7"/>
        <v>1260</v>
      </c>
      <c r="O25" s="58">
        <f>10.17*N25</f>
        <v>12814.2</v>
      </c>
    </row>
    <row r="26" spans="1:15" s="4" customFormat="1" ht="39" customHeight="1">
      <c r="A26" s="9" t="s">
        <v>17</v>
      </c>
      <c r="B26" s="27">
        <f>B27</f>
        <v>120</v>
      </c>
      <c r="C26" s="27">
        <f t="shared" ref="C26:N26" si="8">C27</f>
        <v>127</v>
      </c>
      <c r="D26" s="27">
        <f t="shared" si="8"/>
        <v>108</v>
      </c>
      <c r="E26" s="27">
        <f t="shared" si="8"/>
        <v>108</v>
      </c>
      <c r="F26" s="27">
        <f t="shared" si="8"/>
        <v>88</v>
      </c>
      <c r="G26" s="27">
        <f t="shared" si="8"/>
        <v>98</v>
      </c>
      <c r="H26" s="27">
        <f t="shared" si="8"/>
        <v>88</v>
      </c>
      <c r="I26" s="27">
        <f t="shared" si="8"/>
        <v>88</v>
      </c>
      <c r="J26" s="27">
        <f t="shared" si="8"/>
        <v>98</v>
      </c>
      <c r="K26" s="27">
        <f t="shared" si="8"/>
        <v>93</v>
      </c>
      <c r="L26" s="27">
        <f t="shared" si="8"/>
        <v>93</v>
      </c>
      <c r="M26" s="27">
        <f t="shared" si="8"/>
        <v>91</v>
      </c>
      <c r="N26" s="27">
        <f t="shared" si="8"/>
        <v>1200</v>
      </c>
      <c r="O26" s="58"/>
    </row>
    <row r="27" spans="1:15" s="4" customFormat="1" ht="42.75" customHeight="1" thickBot="1">
      <c r="A27" s="5" t="s">
        <v>48</v>
      </c>
      <c r="B27" s="42">
        <v>120</v>
      </c>
      <c r="C27" s="44">
        <v>127</v>
      </c>
      <c r="D27" s="44">
        <v>108</v>
      </c>
      <c r="E27" s="44">
        <v>108</v>
      </c>
      <c r="F27" s="44">
        <v>88</v>
      </c>
      <c r="G27" s="44">
        <v>98</v>
      </c>
      <c r="H27" s="44">
        <v>88</v>
      </c>
      <c r="I27" s="44">
        <v>88</v>
      </c>
      <c r="J27" s="44">
        <v>98</v>
      </c>
      <c r="K27" s="44">
        <v>93</v>
      </c>
      <c r="L27" s="44">
        <v>93</v>
      </c>
      <c r="M27" s="44">
        <v>91</v>
      </c>
      <c r="N27" s="28">
        <f>B27+C27+D27+E27+F27+G27+H27+I27+J27+K27+L27+M27</f>
        <v>1200</v>
      </c>
      <c r="O27" s="58">
        <f>10.17*N27</f>
        <v>12204</v>
      </c>
    </row>
    <row r="28" spans="1:15" ht="32.25" customHeight="1" thickBot="1">
      <c r="A28" s="6" t="s">
        <v>16</v>
      </c>
      <c r="B28" s="46" t="s">
        <v>0</v>
      </c>
      <c r="C28" s="46" t="s">
        <v>1</v>
      </c>
      <c r="D28" s="46" t="s">
        <v>2</v>
      </c>
      <c r="E28" s="46" t="s">
        <v>3</v>
      </c>
      <c r="F28" s="46" t="s">
        <v>4</v>
      </c>
      <c r="G28" s="46" t="s">
        <v>12</v>
      </c>
      <c r="H28" s="46" t="s">
        <v>5</v>
      </c>
      <c r="I28" s="46" t="s">
        <v>6</v>
      </c>
      <c r="J28" s="46" t="s">
        <v>7</v>
      </c>
      <c r="K28" s="46" t="s">
        <v>8</v>
      </c>
      <c r="L28" s="46" t="s">
        <v>9</v>
      </c>
      <c r="M28" s="46" t="s">
        <v>10</v>
      </c>
      <c r="N28" s="47" t="s">
        <v>11</v>
      </c>
      <c r="O28" s="57"/>
    </row>
    <row r="29" spans="1:15" s="4" customFormat="1" ht="37.5" customHeight="1">
      <c r="A29" s="10" t="s">
        <v>18</v>
      </c>
      <c r="B29" s="27">
        <f>B30</f>
        <v>5</v>
      </c>
      <c r="C29" s="27">
        <f t="shared" ref="C29:M29" si="9">C30</f>
        <v>5</v>
      </c>
      <c r="D29" s="27">
        <f t="shared" si="9"/>
        <v>5</v>
      </c>
      <c r="E29" s="27">
        <f t="shared" si="9"/>
        <v>5</v>
      </c>
      <c r="F29" s="27">
        <f t="shared" si="9"/>
        <v>5</v>
      </c>
      <c r="G29" s="27">
        <f t="shared" si="9"/>
        <v>4</v>
      </c>
      <c r="H29" s="27">
        <f t="shared" si="9"/>
        <v>4</v>
      </c>
      <c r="I29" s="27">
        <f t="shared" si="9"/>
        <v>4</v>
      </c>
      <c r="J29" s="27">
        <f t="shared" si="9"/>
        <v>6</v>
      </c>
      <c r="K29" s="27">
        <f t="shared" si="9"/>
        <v>6</v>
      </c>
      <c r="L29" s="27">
        <f t="shared" si="9"/>
        <v>6</v>
      </c>
      <c r="M29" s="27">
        <f t="shared" si="9"/>
        <v>5</v>
      </c>
      <c r="N29" s="41">
        <f>B29+C29+D29+E29+F29+G29+H29+I29+J29+K29+L29+M29</f>
        <v>60</v>
      </c>
      <c r="O29" s="58"/>
    </row>
    <row r="30" spans="1:15" s="4" customFormat="1" ht="39" customHeight="1" thickBot="1">
      <c r="A30" s="14" t="s">
        <v>49</v>
      </c>
      <c r="B30" s="44">
        <v>5</v>
      </c>
      <c r="C30" s="44">
        <v>5</v>
      </c>
      <c r="D30" s="44">
        <v>5</v>
      </c>
      <c r="E30" s="44">
        <v>5</v>
      </c>
      <c r="F30" s="44">
        <v>5</v>
      </c>
      <c r="G30" s="44">
        <v>4</v>
      </c>
      <c r="H30" s="44">
        <v>4</v>
      </c>
      <c r="I30" s="44">
        <v>4</v>
      </c>
      <c r="J30" s="44">
        <v>6</v>
      </c>
      <c r="K30" s="44">
        <v>6</v>
      </c>
      <c r="L30" s="44">
        <v>6</v>
      </c>
      <c r="M30" s="44">
        <v>5</v>
      </c>
      <c r="N30" s="49">
        <f>B30+C30+D30+E30+F30+G30+H30+I30+J30+K30+L30+M30</f>
        <v>60</v>
      </c>
      <c r="O30" s="58">
        <f>N30*10.17</f>
        <v>610.20000000000005</v>
      </c>
    </row>
    <row r="31" spans="1:15" s="4" customFormat="1" ht="46.5" customHeight="1">
      <c r="A31" s="15" t="s">
        <v>36</v>
      </c>
      <c r="B31" s="50">
        <f t="shared" ref="B31:N31" si="10">B32+B35</f>
        <v>773</v>
      </c>
      <c r="C31" s="50">
        <f t="shared" si="10"/>
        <v>768</v>
      </c>
      <c r="D31" s="50">
        <f t="shared" si="10"/>
        <v>768</v>
      </c>
      <c r="E31" s="50">
        <f t="shared" si="10"/>
        <v>763</v>
      </c>
      <c r="F31" s="50">
        <f t="shared" si="10"/>
        <v>613</v>
      </c>
      <c r="G31" s="50">
        <f t="shared" si="10"/>
        <v>513</v>
      </c>
      <c r="H31" s="50">
        <f t="shared" si="10"/>
        <v>393</v>
      </c>
      <c r="I31" s="50">
        <f t="shared" si="10"/>
        <v>538</v>
      </c>
      <c r="J31" s="50">
        <f t="shared" si="10"/>
        <v>838</v>
      </c>
      <c r="K31" s="50">
        <f t="shared" si="10"/>
        <v>703</v>
      </c>
      <c r="L31" s="50">
        <f t="shared" si="10"/>
        <v>653</v>
      </c>
      <c r="M31" s="50">
        <f t="shared" si="10"/>
        <v>653</v>
      </c>
      <c r="N31" s="29">
        <f t="shared" si="10"/>
        <v>7976</v>
      </c>
      <c r="O31" s="58"/>
    </row>
    <row r="32" spans="1:15" s="4" customFormat="1" ht="39" customHeight="1">
      <c r="A32" s="9" t="s">
        <v>17</v>
      </c>
      <c r="B32" s="51">
        <f t="shared" ref="B32:N32" si="11">B33+B34</f>
        <v>370</v>
      </c>
      <c r="C32" s="51">
        <f t="shared" si="11"/>
        <v>365</v>
      </c>
      <c r="D32" s="51">
        <f t="shared" si="11"/>
        <v>365</v>
      </c>
      <c r="E32" s="51">
        <f t="shared" si="11"/>
        <v>360</v>
      </c>
      <c r="F32" s="51">
        <f t="shared" si="11"/>
        <v>310</v>
      </c>
      <c r="G32" s="51">
        <f t="shared" si="11"/>
        <v>210</v>
      </c>
      <c r="H32" s="51">
        <f t="shared" si="11"/>
        <v>190</v>
      </c>
      <c r="I32" s="51">
        <f t="shared" si="11"/>
        <v>285</v>
      </c>
      <c r="J32" s="51">
        <f t="shared" si="11"/>
        <v>435</v>
      </c>
      <c r="K32" s="51">
        <f t="shared" si="11"/>
        <v>350</v>
      </c>
      <c r="L32" s="51">
        <f t="shared" si="11"/>
        <v>350</v>
      </c>
      <c r="M32" s="51">
        <f t="shared" si="11"/>
        <v>350</v>
      </c>
      <c r="N32" s="30">
        <f t="shared" si="11"/>
        <v>3940</v>
      </c>
      <c r="O32" s="58"/>
    </row>
    <row r="33" spans="1:16" s="4" customFormat="1" ht="33" customHeight="1">
      <c r="A33" s="12" t="s">
        <v>50</v>
      </c>
      <c r="B33" s="42">
        <v>70</v>
      </c>
      <c r="C33" s="44">
        <v>65</v>
      </c>
      <c r="D33" s="44">
        <v>65</v>
      </c>
      <c r="E33" s="44">
        <v>60</v>
      </c>
      <c r="F33" s="44">
        <v>60</v>
      </c>
      <c r="G33" s="44">
        <v>60</v>
      </c>
      <c r="H33" s="44">
        <v>40</v>
      </c>
      <c r="I33" s="44">
        <v>35</v>
      </c>
      <c r="J33" s="44">
        <v>35</v>
      </c>
      <c r="K33" s="44">
        <v>50</v>
      </c>
      <c r="L33" s="44">
        <v>50</v>
      </c>
      <c r="M33" s="44">
        <v>50</v>
      </c>
      <c r="N33" s="31">
        <f>SUM(B33:M33)</f>
        <v>640</v>
      </c>
      <c r="O33" s="58">
        <f>10.17*N33</f>
        <v>6508.8</v>
      </c>
    </row>
    <row r="34" spans="1:16" s="4" customFormat="1" ht="33" customHeight="1">
      <c r="A34" s="11" t="s">
        <v>27</v>
      </c>
      <c r="B34" s="44">
        <v>300</v>
      </c>
      <c r="C34" s="44">
        <v>300</v>
      </c>
      <c r="D34" s="44">
        <v>300</v>
      </c>
      <c r="E34" s="44">
        <v>300</v>
      </c>
      <c r="F34" s="44">
        <v>250</v>
      </c>
      <c r="G34" s="44">
        <v>150</v>
      </c>
      <c r="H34" s="44">
        <v>150</v>
      </c>
      <c r="I34" s="44">
        <v>250</v>
      </c>
      <c r="J34" s="44">
        <v>400</v>
      </c>
      <c r="K34" s="44">
        <v>300</v>
      </c>
      <c r="L34" s="44">
        <v>300</v>
      </c>
      <c r="M34" s="44">
        <v>300</v>
      </c>
      <c r="N34" s="31">
        <f>SUM(B34:M34)</f>
        <v>3300</v>
      </c>
      <c r="O34" s="58">
        <f>10.17*N34</f>
        <v>33561</v>
      </c>
    </row>
    <row r="35" spans="1:16" s="4" customFormat="1" ht="33" customHeight="1">
      <c r="A35" s="10" t="s">
        <v>18</v>
      </c>
      <c r="B35" s="52">
        <f t="shared" ref="B35:N35" si="12">B36+B37</f>
        <v>403</v>
      </c>
      <c r="C35" s="52">
        <f t="shared" si="12"/>
        <v>403</v>
      </c>
      <c r="D35" s="52">
        <f t="shared" si="12"/>
        <v>403</v>
      </c>
      <c r="E35" s="52">
        <f t="shared" si="12"/>
        <v>403</v>
      </c>
      <c r="F35" s="52">
        <f t="shared" si="12"/>
        <v>303</v>
      </c>
      <c r="G35" s="52">
        <f t="shared" si="12"/>
        <v>303</v>
      </c>
      <c r="H35" s="52">
        <f t="shared" si="12"/>
        <v>203</v>
      </c>
      <c r="I35" s="52">
        <f t="shared" si="12"/>
        <v>253</v>
      </c>
      <c r="J35" s="52">
        <f t="shared" si="12"/>
        <v>403</v>
      </c>
      <c r="K35" s="52">
        <f t="shared" si="12"/>
        <v>353</v>
      </c>
      <c r="L35" s="52">
        <f t="shared" si="12"/>
        <v>303</v>
      </c>
      <c r="M35" s="52">
        <f t="shared" si="12"/>
        <v>303</v>
      </c>
      <c r="N35" s="53">
        <f t="shared" si="12"/>
        <v>4036</v>
      </c>
      <c r="O35" s="58"/>
    </row>
    <row r="36" spans="1:16" s="4" customFormat="1" ht="34.5" customHeight="1">
      <c r="A36" s="11" t="s">
        <v>51</v>
      </c>
      <c r="B36" s="44">
        <v>3</v>
      </c>
      <c r="C36" s="44">
        <v>3</v>
      </c>
      <c r="D36" s="44">
        <v>3</v>
      </c>
      <c r="E36" s="44">
        <v>3</v>
      </c>
      <c r="F36" s="44">
        <v>3</v>
      </c>
      <c r="G36" s="44">
        <v>3</v>
      </c>
      <c r="H36" s="44">
        <v>3</v>
      </c>
      <c r="I36" s="44">
        <v>3</v>
      </c>
      <c r="J36" s="44">
        <v>3</v>
      </c>
      <c r="K36" s="44">
        <v>3</v>
      </c>
      <c r="L36" s="44">
        <v>3</v>
      </c>
      <c r="M36" s="44">
        <v>3</v>
      </c>
      <c r="N36" s="41">
        <f>SUM(B36:M36)</f>
        <v>36</v>
      </c>
      <c r="O36" s="58">
        <f>10.17*N36</f>
        <v>366.12</v>
      </c>
    </row>
    <row r="37" spans="1:16" s="4" customFormat="1" ht="37.5" customHeight="1" thickBot="1">
      <c r="A37" s="16" t="s">
        <v>28</v>
      </c>
      <c r="B37" s="44">
        <v>400</v>
      </c>
      <c r="C37" s="44">
        <v>400</v>
      </c>
      <c r="D37" s="44">
        <v>400</v>
      </c>
      <c r="E37" s="44">
        <v>400</v>
      </c>
      <c r="F37" s="44">
        <v>300</v>
      </c>
      <c r="G37" s="44">
        <v>300</v>
      </c>
      <c r="H37" s="44">
        <v>200</v>
      </c>
      <c r="I37" s="44">
        <v>250</v>
      </c>
      <c r="J37" s="44">
        <v>400</v>
      </c>
      <c r="K37" s="44">
        <v>350</v>
      </c>
      <c r="L37" s="44">
        <v>300</v>
      </c>
      <c r="M37" s="44">
        <v>300</v>
      </c>
      <c r="N37" s="54">
        <f>SUM(B37:M37)</f>
        <v>4000</v>
      </c>
      <c r="O37" s="58">
        <f>10.17*N37</f>
        <v>40680</v>
      </c>
      <c r="P37" s="21"/>
    </row>
    <row r="38" spans="1:16" s="4" customFormat="1" ht="63.75" customHeight="1">
      <c r="A38" s="15" t="s">
        <v>20</v>
      </c>
      <c r="B38" s="50">
        <f t="shared" ref="B38:N38" si="13">B39+B43</f>
        <v>490</v>
      </c>
      <c r="C38" s="50">
        <f t="shared" si="13"/>
        <v>317</v>
      </c>
      <c r="D38" s="50">
        <f t="shared" si="13"/>
        <v>317</v>
      </c>
      <c r="E38" s="50">
        <f t="shared" si="13"/>
        <v>250</v>
      </c>
      <c r="F38" s="50">
        <f t="shared" si="13"/>
        <v>238</v>
      </c>
      <c r="G38" s="50">
        <f t="shared" si="13"/>
        <v>190</v>
      </c>
      <c r="H38" s="50">
        <f t="shared" si="13"/>
        <v>160</v>
      </c>
      <c r="I38" s="50">
        <f t="shared" si="13"/>
        <v>160</v>
      </c>
      <c r="J38" s="50">
        <f t="shared" si="13"/>
        <v>249</v>
      </c>
      <c r="K38" s="50">
        <f t="shared" si="13"/>
        <v>324</v>
      </c>
      <c r="L38" s="50">
        <f t="shared" si="13"/>
        <v>325</v>
      </c>
      <c r="M38" s="50">
        <f t="shared" si="13"/>
        <v>401</v>
      </c>
      <c r="N38" s="29">
        <f t="shared" si="13"/>
        <v>3421</v>
      </c>
      <c r="O38" s="58"/>
    </row>
    <row r="39" spans="1:16" s="4" customFormat="1" ht="29.25" customHeight="1">
      <c r="A39" s="9" t="s">
        <v>17</v>
      </c>
      <c r="B39" s="51">
        <f t="shared" ref="B39:N39" si="14">B40+B42</f>
        <v>425</v>
      </c>
      <c r="C39" s="51">
        <f t="shared" si="14"/>
        <v>220</v>
      </c>
      <c r="D39" s="51">
        <f t="shared" si="14"/>
        <v>220</v>
      </c>
      <c r="E39" s="51">
        <f t="shared" si="14"/>
        <v>150</v>
      </c>
      <c r="F39" s="51">
        <f t="shared" si="14"/>
        <v>145</v>
      </c>
      <c r="G39" s="51">
        <f t="shared" si="14"/>
        <v>145</v>
      </c>
      <c r="H39" s="51">
        <f t="shared" si="14"/>
        <v>145</v>
      </c>
      <c r="I39" s="51">
        <f t="shared" si="14"/>
        <v>145</v>
      </c>
      <c r="J39" s="51">
        <f t="shared" si="14"/>
        <v>150</v>
      </c>
      <c r="K39" s="51">
        <f t="shared" si="14"/>
        <v>225</v>
      </c>
      <c r="L39" s="51">
        <f t="shared" si="14"/>
        <v>225</v>
      </c>
      <c r="M39" s="51">
        <f t="shared" si="14"/>
        <v>300</v>
      </c>
      <c r="N39" s="30">
        <f t="shared" si="14"/>
        <v>2495</v>
      </c>
      <c r="O39" s="58"/>
    </row>
    <row r="40" spans="1:16" s="4" customFormat="1" ht="34.5" customHeight="1" thickBot="1">
      <c r="A40" s="5" t="s">
        <v>52</v>
      </c>
      <c r="B40" s="42">
        <v>36.799999999999997</v>
      </c>
      <c r="C40" s="44">
        <v>39</v>
      </c>
      <c r="D40" s="44">
        <v>40</v>
      </c>
      <c r="E40" s="44">
        <v>47</v>
      </c>
      <c r="F40" s="44">
        <v>47.5</v>
      </c>
      <c r="G40" s="44">
        <v>30.4</v>
      </c>
      <c r="H40" s="44">
        <v>62.6</v>
      </c>
      <c r="I40" s="44">
        <v>24.7</v>
      </c>
      <c r="J40" s="44">
        <v>41.8</v>
      </c>
      <c r="K40" s="44">
        <v>53.2</v>
      </c>
      <c r="L40" s="44">
        <v>51.3</v>
      </c>
      <c r="M40" s="44">
        <v>57.4</v>
      </c>
      <c r="N40" s="28">
        <f>SUM(B40:M40)</f>
        <v>531.70000000000005</v>
      </c>
      <c r="O40" s="58">
        <f>N40*10.17</f>
        <v>5407.3890000000001</v>
      </c>
    </row>
    <row r="41" spans="1:16" ht="32.25" customHeight="1" thickBot="1">
      <c r="A41" s="6" t="s">
        <v>16</v>
      </c>
      <c r="B41" s="46" t="s">
        <v>0</v>
      </c>
      <c r="C41" s="46" t="s">
        <v>1</v>
      </c>
      <c r="D41" s="46" t="s">
        <v>2</v>
      </c>
      <c r="E41" s="46" t="s">
        <v>3</v>
      </c>
      <c r="F41" s="46" t="s">
        <v>4</v>
      </c>
      <c r="G41" s="46" t="s">
        <v>12</v>
      </c>
      <c r="H41" s="46" t="s">
        <v>5</v>
      </c>
      <c r="I41" s="46" t="s">
        <v>6</v>
      </c>
      <c r="J41" s="46" t="s">
        <v>7</v>
      </c>
      <c r="K41" s="46" t="s">
        <v>8</v>
      </c>
      <c r="L41" s="46" t="s">
        <v>9</v>
      </c>
      <c r="M41" s="46" t="s">
        <v>10</v>
      </c>
      <c r="N41" s="47" t="s">
        <v>11</v>
      </c>
      <c r="O41" s="58"/>
      <c r="P41" s="4"/>
    </row>
    <row r="42" spans="1:16" s="4" customFormat="1" ht="30" customHeight="1">
      <c r="A42" s="11" t="s">
        <v>29</v>
      </c>
      <c r="B42" s="44">
        <v>388.2</v>
      </c>
      <c r="C42" s="44">
        <v>181</v>
      </c>
      <c r="D42" s="44">
        <v>180</v>
      </c>
      <c r="E42" s="44">
        <v>103</v>
      </c>
      <c r="F42" s="44">
        <v>97.5</v>
      </c>
      <c r="G42" s="44">
        <v>114.6</v>
      </c>
      <c r="H42" s="44">
        <v>82.4</v>
      </c>
      <c r="I42" s="44">
        <v>120.3</v>
      </c>
      <c r="J42" s="44">
        <v>108.2</v>
      </c>
      <c r="K42" s="44">
        <v>171.8</v>
      </c>
      <c r="L42" s="44">
        <v>173.7</v>
      </c>
      <c r="M42" s="44">
        <v>242.6</v>
      </c>
      <c r="N42" s="41">
        <f>SUM(B42:M42)</f>
        <v>1963.3</v>
      </c>
      <c r="O42" s="58">
        <f>N42*10.17</f>
        <v>19966.760999999999</v>
      </c>
    </row>
    <row r="43" spans="1:16" s="4" customFormat="1" ht="39" customHeight="1">
      <c r="A43" s="10" t="s">
        <v>18</v>
      </c>
      <c r="B43" s="52">
        <f t="shared" ref="B43:N43" si="15">B44+B45</f>
        <v>65</v>
      </c>
      <c r="C43" s="52">
        <f t="shared" si="15"/>
        <v>97</v>
      </c>
      <c r="D43" s="52">
        <f t="shared" si="15"/>
        <v>97</v>
      </c>
      <c r="E43" s="52">
        <f t="shared" si="15"/>
        <v>100</v>
      </c>
      <c r="F43" s="52">
        <f t="shared" si="15"/>
        <v>93</v>
      </c>
      <c r="G43" s="52">
        <f t="shared" si="15"/>
        <v>45</v>
      </c>
      <c r="H43" s="52">
        <f t="shared" si="15"/>
        <v>15</v>
      </c>
      <c r="I43" s="52">
        <f t="shared" si="15"/>
        <v>15</v>
      </c>
      <c r="J43" s="52">
        <f t="shared" si="15"/>
        <v>99</v>
      </c>
      <c r="K43" s="52">
        <f t="shared" si="15"/>
        <v>99</v>
      </c>
      <c r="L43" s="52">
        <f t="shared" si="15"/>
        <v>100</v>
      </c>
      <c r="M43" s="52">
        <f t="shared" si="15"/>
        <v>101</v>
      </c>
      <c r="N43" s="53">
        <f t="shared" si="15"/>
        <v>926</v>
      </c>
      <c r="O43" s="58"/>
    </row>
    <row r="44" spans="1:16" s="4" customFormat="1" ht="37.5" customHeight="1">
      <c r="A44" s="11" t="s">
        <v>53</v>
      </c>
      <c r="B44" s="44">
        <v>15</v>
      </c>
      <c r="C44" s="44">
        <v>15</v>
      </c>
      <c r="D44" s="44">
        <v>15</v>
      </c>
      <c r="E44" s="44">
        <v>15</v>
      </c>
      <c r="F44" s="44">
        <v>15</v>
      </c>
      <c r="G44" s="44">
        <v>10</v>
      </c>
      <c r="H44" s="44">
        <v>5</v>
      </c>
      <c r="I44" s="44">
        <v>5</v>
      </c>
      <c r="J44" s="44">
        <v>21</v>
      </c>
      <c r="K44" s="44">
        <v>21</v>
      </c>
      <c r="L44" s="44">
        <v>22</v>
      </c>
      <c r="M44" s="44">
        <v>23</v>
      </c>
      <c r="N44" s="41">
        <f>SUM(B44:M44)</f>
        <v>182</v>
      </c>
      <c r="O44" s="58">
        <f>10.17*N44</f>
        <v>1850.94</v>
      </c>
    </row>
    <row r="45" spans="1:16" s="4" customFormat="1" ht="27" customHeight="1" thickBot="1">
      <c r="A45" s="14" t="s">
        <v>31</v>
      </c>
      <c r="B45" s="44">
        <v>50</v>
      </c>
      <c r="C45" s="44">
        <v>82</v>
      </c>
      <c r="D45" s="44">
        <v>82</v>
      </c>
      <c r="E45" s="44">
        <v>85</v>
      </c>
      <c r="F45" s="44">
        <v>78</v>
      </c>
      <c r="G45" s="44">
        <v>35</v>
      </c>
      <c r="H45" s="44">
        <v>10</v>
      </c>
      <c r="I45" s="44">
        <v>10</v>
      </c>
      <c r="J45" s="44">
        <v>78</v>
      </c>
      <c r="K45" s="44">
        <v>78</v>
      </c>
      <c r="L45" s="44">
        <v>78</v>
      </c>
      <c r="M45" s="44">
        <v>78</v>
      </c>
      <c r="N45" s="36">
        <f>B45+C45+D45+E45+F45+G45+H45+I45+J45+K45+L45+M45</f>
        <v>744</v>
      </c>
      <c r="O45" s="58">
        <f>10.17*N45</f>
        <v>7566.48</v>
      </c>
    </row>
    <row r="46" spans="1:16" s="4" customFormat="1" ht="89.25" customHeight="1">
      <c r="A46" s="13" t="s">
        <v>37</v>
      </c>
      <c r="B46" s="32">
        <f t="shared" ref="B46:N46" si="16">B47+B50</f>
        <v>930</v>
      </c>
      <c r="C46" s="32">
        <f t="shared" si="16"/>
        <v>920</v>
      </c>
      <c r="D46" s="32">
        <f t="shared" si="16"/>
        <v>930</v>
      </c>
      <c r="E46" s="32">
        <f t="shared" si="16"/>
        <v>950</v>
      </c>
      <c r="F46" s="32">
        <f t="shared" si="16"/>
        <v>930</v>
      </c>
      <c r="G46" s="32">
        <f t="shared" si="16"/>
        <v>980</v>
      </c>
      <c r="H46" s="32">
        <f t="shared" si="16"/>
        <v>890</v>
      </c>
      <c r="I46" s="32">
        <f t="shared" si="16"/>
        <v>890</v>
      </c>
      <c r="J46" s="32">
        <f t="shared" si="16"/>
        <v>1010</v>
      </c>
      <c r="K46" s="32">
        <f t="shared" si="16"/>
        <v>1000</v>
      </c>
      <c r="L46" s="32">
        <f t="shared" si="16"/>
        <v>1000</v>
      </c>
      <c r="M46" s="32">
        <f t="shared" si="16"/>
        <v>1000</v>
      </c>
      <c r="N46" s="34">
        <f t="shared" si="16"/>
        <v>11430</v>
      </c>
      <c r="O46" s="58"/>
    </row>
    <row r="47" spans="1:16" s="4" customFormat="1" ht="27" customHeight="1">
      <c r="A47" s="9" t="s">
        <v>17</v>
      </c>
      <c r="B47" s="33">
        <f t="shared" ref="B47:N47" si="17">B48+B49</f>
        <v>180</v>
      </c>
      <c r="C47" s="33">
        <f t="shared" si="17"/>
        <v>170</v>
      </c>
      <c r="D47" s="33">
        <f t="shared" si="17"/>
        <v>180</v>
      </c>
      <c r="E47" s="33">
        <f t="shared" si="17"/>
        <v>200</v>
      </c>
      <c r="F47" s="33">
        <f t="shared" si="17"/>
        <v>180</v>
      </c>
      <c r="G47" s="33">
        <f t="shared" si="17"/>
        <v>130</v>
      </c>
      <c r="H47" s="33">
        <f t="shared" si="17"/>
        <v>90</v>
      </c>
      <c r="I47" s="33">
        <f t="shared" si="17"/>
        <v>90</v>
      </c>
      <c r="J47" s="33">
        <f t="shared" si="17"/>
        <v>260</v>
      </c>
      <c r="K47" s="33">
        <f t="shared" si="17"/>
        <v>250</v>
      </c>
      <c r="L47" s="33">
        <f t="shared" si="17"/>
        <v>250</v>
      </c>
      <c r="M47" s="33">
        <f t="shared" si="17"/>
        <v>250</v>
      </c>
      <c r="N47" s="35">
        <f t="shared" si="17"/>
        <v>2230</v>
      </c>
      <c r="O47" s="58"/>
    </row>
    <row r="48" spans="1:16" s="4" customFormat="1" ht="34.5" customHeight="1">
      <c r="A48" s="3" t="s">
        <v>50</v>
      </c>
      <c r="B48" s="42">
        <v>50</v>
      </c>
      <c r="C48" s="42">
        <v>40</v>
      </c>
      <c r="D48" s="42">
        <v>50</v>
      </c>
      <c r="E48" s="42">
        <v>70</v>
      </c>
      <c r="F48" s="42">
        <v>50</v>
      </c>
      <c r="G48" s="44">
        <v>30</v>
      </c>
      <c r="H48" s="44">
        <v>40</v>
      </c>
      <c r="I48" s="44">
        <v>40</v>
      </c>
      <c r="J48" s="44">
        <v>130</v>
      </c>
      <c r="K48" s="44">
        <v>100</v>
      </c>
      <c r="L48" s="44">
        <v>100</v>
      </c>
      <c r="M48" s="44">
        <v>100</v>
      </c>
      <c r="N48" s="49">
        <f>SUM(B48:M48)</f>
        <v>800</v>
      </c>
      <c r="O48" s="58">
        <f>N48*10.17</f>
        <v>8136</v>
      </c>
    </row>
    <row r="49" spans="1:15" s="4" customFormat="1" ht="34.5" customHeight="1">
      <c r="A49" s="11" t="s">
        <v>29</v>
      </c>
      <c r="B49" s="44">
        <v>130</v>
      </c>
      <c r="C49" s="44">
        <v>130</v>
      </c>
      <c r="D49" s="44">
        <v>130</v>
      </c>
      <c r="E49" s="44">
        <v>130</v>
      </c>
      <c r="F49" s="44">
        <v>130</v>
      </c>
      <c r="G49" s="44">
        <v>100</v>
      </c>
      <c r="H49" s="44">
        <v>50</v>
      </c>
      <c r="I49" s="44">
        <v>50</v>
      </c>
      <c r="J49" s="44">
        <v>130</v>
      </c>
      <c r="K49" s="44">
        <v>150</v>
      </c>
      <c r="L49" s="44">
        <v>150</v>
      </c>
      <c r="M49" s="44">
        <v>150</v>
      </c>
      <c r="N49" s="41">
        <f>SUM(B49:M49)</f>
        <v>1430</v>
      </c>
      <c r="O49" s="58">
        <f>10.17*N49</f>
        <v>14543.1</v>
      </c>
    </row>
    <row r="50" spans="1:15" s="4" customFormat="1" ht="24.75" customHeight="1">
      <c r="A50" s="10" t="s">
        <v>18</v>
      </c>
      <c r="B50" s="48">
        <f t="shared" ref="B50:N50" si="18">B51+B52</f>
        <v>750</v>
      </c>
      <c r="C50" s="48">
        <f t="shared" si="18"/>
        <v>750</v>
      </c>
      <c r="D50" s="48">
        <f t="shared" si="18"/>
        <v>750</v>
      </c>
      <c r="E50" s="48">
        <f t="shared" si="18"/>
        <v>750</v>
      </c>
      <c r="F50" s="48">
        <f t="shared" si="18"/>
        <v>750</v>
      </c>
      <c r="G50" s="48">
        <f t="shared" si="18"/>
        <v>850</v>
      </c>
      <c r="H50" s="48">
        <f t="shared" si="18"/>
        <v>800</v>
      </c>
      <c r="I50" s="48">
        <f t="shared" si="18"/>
        <v>800</v>
      </c>
      <c r="J50" s="48">
        <f t="shared" si="18"/>
        <v>750</v>
      </c>
      <c r="K50" s="48">
        <f t="shared" si="18"/>
        <v>750</v>
      </c>
      <c r="L50" s="48">
        <f t="shared" si="18"/>
        <v>750</v>
      </c>
      <c r="M50" s="48">
        <f t="shared" si="18"/>
        <v>750</v>
      </c>
      <c r="N50" s="24">
        <f t="shared" si="18"/>
        <v>9200</v>
      </c>
      <c r="O50" s="58"/>
    </row>
    <row r="51" spans="1:15" s="4" customFormat="1" ht="36" customHeight="1">
      <c r="A51" s="11" t="s">
        <v>54</v>
      </c>
      <c r="B51" s="44">
        <v>50</v>
      </c>
      <c r="C51" s="44">
        <v>50</v>
      </c>
      <c r="D51" s="44">
        <v>50</v>
      </c>
      <c r="E51" s="44">
        <v>50</v>
      </c>
      <c r="F51" s="44">
        <v>50</v>
      </c>
      <c r="G51" s="44">
        <v>50</v>
      </c>
      <c r="H51" s="44"/>
      <c r="I51" s="44"/>
      <c r="J51" s="44">
        <v>50</v>
      </c>
      <c r="K51" s="44">
        <v>50</v>
      </c>
      <c r="L51" s="44">
        <v>50</v>
      </c>
      <c r="M51" s="44">
        <v>50</v>
      </c>
      <c r="N51" s="24">
        <f>SUM(B51:M51)</f>
        <v>500</v>
      </c>
      <c r="O51" s="58">
        <f>N51*10.17</f>
        <v>5085</v>
      </c>
    </row>
    <row r="52" spans="1:15" s="4" customFormat="1" ht="57" customHeight="1" thickBot="1">
      <c r="A52" s="16" t="s">
        <v>28</v>
      </c>
      <c r="B52" s="44">
        <v>700</v>
      </c>
      <c r="C52" s="44">
        <v>700</v>
      </c>
      <c r="D52" s="44">
        <v>700</v>
      </c>
      <c r="E52" s="44">
        <v>700</v>
      </c>
      <c r="F52" s="44">
        <v>700</v>
      </c>
      <c r="G52" s="44">
        <v>800</v>
      </c>
      <c r="H52" s="44">
        <v>800</v>
      </c>
      <c r="I52" s="44">
        <v>800</v>
      </c>
      <c r="J52" s="44">
        <v>700</v>
      </c>
      <c r="K52" s="44">
        <v>700</v>
      </c>
      <c r="L52" s="44">
        <v>700</v>
      </c>
      <c r="M52" s="44">
        <v>700</v>
      </c>
      <c r="N52" s="55">
        <f>B52+C52+D52+E52+F52+G52+H52+I52+J52+K52+L52+M52</f>
        <v>8700</v>
      </c>
      <c r="O52" s="58">
        <f>N52*10.17</f>
        <v>88479</v>
      </c>
    </row>
    <row r="53" spans="1:15" ht="32.25" customHeight="1" thickBot="1">
      <c r="A53" s="6" t="s">
        <v>16</v>
      </c>
      <c r="B53" s="46" t="s">
        <v>0</v>
      </c>
      <c r="C53" s="46" t="s">
        <v>1</v>
      </c>
      <c r="D53" s="46" t="s">
        <v>2</v>
      </c>
      <c r="E53" s="46" t="s">
        <v>3</v>
      </c>
      <c r="F53" s="46" t="s">
        <v>4</v>
      </c>
      <c r="G53" s="46" t="s">
        <v>12</v>
      </c>
      <c r="H53" s="46" t="s">
        <v>5</v>
      </c>
      <c r="I53" s="46" t="s">
        <v>6</v>
      </c>
      <c r="J53" s="46" t="s">
        <v>7</v>
      </c>
      <c r="K53" s="46" t="s">
        <v>8</v>
      </c>
      <c r="L53" s="46" t="s">
        <v>9</v>
      </c>
      <c r="M53" s="46" t="s">
        <v>10</v>
      </c>
      <c r="N53" s="47" t="s">
        <v>11</v>
      </c>
      <c r="O53" s="57"/>
    </row>
    <row r="54" spans="1:15" s="4" customFormat="1" ht="54.75" customHeight="1">
      <c r="A54" s="15" t="s">
        <v>38</v>
      </c>
      <c r="B54" s="32">
        <f t="shared" ref="B54:N54" si="19">B55+B58</f>
        <v>1029</v>
      </c>
      <c r="C54" s="32">
        <f t="shared" si="19"/>
        <v>949</v>
      </c>
      <c r="D54" s="32">
        <f t="shared" si="19"/>
        <v>979</v>
      </c>
      <c r="E54" s="32">
        <f t="shared" si="19"/>
        <v>1179</v>
      </c>
      <c r="F54" s="32">
        <f t="shared" si="19"/>
        <v>969.15</v>
      </c>
      <c r="G54" s="32">
        <f t="shared" si="19"/>
        <v>1239.1500000000001</v>
      </c>
      <c r="H54" s="32">
        <f t="shared" si="19"/>
        <v>1049.1500000000001</v>
      </c>
      <c r="I54" s="32">
        <f t="shared" si="19"/>
        <v>1040.55</v>
      </c>
      <c r="J54" s="32">
        <f t="shared" si="19"/>
        <v>1129</v>
      </c>
      <c r="K54" s="32">
        <f t="shared" si="19"/>
        <v>979</v>
      </c>
      <c r="L54" s="32">
        <f t="shared" si="19"/>
        <v>979</v>
      </c>
      <c r="M54" s="32">
        <f t="shared" si="19"/>
        <v>979</v>
      </c>
      <c r="N54" s="34">
        <f t="shared" si="19"/>
        <v>12500</v>
      </c>
      <c r="O54" s="58"/>
    </row>
    <row r="55" spans="1:15" s="4" customFormat="1" ht="45.75" customHeight="1">
      <c r="A55" s="9" t="s">
        <v>17</v>
      </c>
      <c r="B55" s="33">
        <f t="shared" ref="B55:N55" si="20">B56+B57</f>
        <v>354</v>
      </c>
      <c r="C55" s="33">
        <f t="shared" si="20"/>
        <v>354</v>
      </c>
      <c r="D55" s="33">
        <f t="shared" si="20"/>
        <v>354</v>
      </c>
      <c r="E55" s="33">
        <f t="shared" si="20"/>
        <v>354</v>
      </c>
      <c r="F55" s="33">
        <f t="shared" si="20"/>
        <v>344.15</v>
      </c>
      <c r="G55" s="33">
        <f t="shared" si="20"/>
        <v>344.15</v>
      </c>
      <c r="H55" s="33">
        <f t="shared" si="20"/>
        <v>344.15</v>
      </c>
      <c r="I55" s="33">
        <f t="shared" si="20"/>
        <v>335.55</v>
      </c>
      <c r="J55" s="33">
        <f t="shared" si="20"/>
        <v>354</v>
      </c>
      <c r="K55" s="33">
        <f t="shared" si="20"/>
        <v>354</v>
      </c>
      <c r="L55" s="33">
        <f t="shared" si="20"/>
        <v>354</v>
      </c>
      <c r="M55" s="33">
        <f t="shared" si="20"/>
        <v>354</v>
      </c>
      <c r="N55" s="35">
        <f t="shared" si="20"/>
        <v>4200</v>
      </c>
      <c r="O55" s="58"/>
    </row>
    <row r="56" spans="1:15" s="4" customFormat="1" ht="33.75" customHeight="1">
      <c r="A56" s="3" t="s">
        <v>50</v>
      </c>
      <c r="B56" s="42">
        <v>110</v>
      </c>
      <c r="C56" s="44">
        <v>70</v>
      </c>
      <c r="D56" s="44">
        <v>80</v>
      </c>
      <c r="E56" s="44">
        <v>90</v>
      </c>
      <c r="F56" s="44">
        <v>80</v>
      </c>
      <c r="G56" s="44">
        <v>50</v>
      </c>
      <c r="H56" s="44">
        <v>50</v>
      </c>
      <c r="I56" s="44">
        <v>50</v>
      </c>
      <c r="J56" s="44">
        <v>80</v>
      </c>
      <c r="K56" s="44">
        <v>80</v>
      </c>
      <c r="L56" s="44">
        <v>80</v>
      </c>
      <c r="M56" s="44">
        <v>80</v>
      </c>
      <c r="N56" s="49">
        <f>SUM(B56:M56)</f>
        <v>900</v>
      </c>
      <c r="O56" s="58">
        <f>10.17*N56</f>
        <v>9153</v>
      </c>
    </row>
    <row r="57" spans="1:15" s="4" customFormat="1" ht="33.75" customHeight="1">
      <c r="A57" s="11" t="s">
        <v>29</v>
      </c>
      <c r="B57" s="44">
        <v>244</v>
      </c>
      <c r="C57" s="44">
        <v>284</v>
      </c>
      <c r="D57" s="44">
        <v>274</v>
      </c>
      <c r="E57" s="44">
        <v>264</v>
      </c>
      <c r="F57" s="44">
        <v>264.14999999999998</v>
      </c>
      <c r="G57" s="44">
        <v>294.14999999999998</v>
      </c>
      <c r="H57" s="44">
        <v>294.14999999999998</v>
      </c>
      <c r="I57" s="44">
        <v>285.55</v>
      </c>
      <c r="J57" s="44">
        <v>274</v>
      </c>
      <c r="K57" s="44">
        <v>274</v>
      </c>
      <c r="L57" s="44">
        <v>274</v>
      </c>
      <c r="M57" s="44">
        <v>274</v>
      </c>
      <c r="N57" s="36">
        <f>SUM(B57:M57)</f>
        <v>3300.0000000000005</v>
      </c>
      <c r="O57" s="58">
        <f>10.17*N57</f>
        <v>33561.000000000007</v>
      </c>
    </row>
    <row r="58" spans="1:15" s="4" customFormat="1" ht="33.75" customHeight="1">
      <c r="A58" s="10" t="s">
        <v>18</v>
      </c>
      <c r="B58" s="48">
        <f t="shared" ref="B58:N58" si="21">B59+B60</f>
        <v>675</v>
      </c>
      <c r="C58" s="48">
        <f t="shared" si="21"/>
        <v>595</v>
      </c>
      <c r="D58" s="48">
        <f t="shared" si="21"/>
        <v>625</v>
      </c>
      <c r="E58" s="48">
        <f t="shared" si="21"/>
        <v>825</v>
      </c>
      <c r="F58" s="48">
        <f t="shared" si="21"/>
        <v>625</v>
      </c>
      <c r="G58" s="48">
        <f t="shared" si="21"/>
        <v>895</v>
      </c>
      <c r="H58" s="48">
        <f t="shared" si="21"/>
        <v>705</v>
      </c>
      <c r="I58" s="48">
        <f t="shared" si="21"/>
        <v>705</v>
      </c>
      <c r="J58" s="48">
        <f t="shared" si="21"/>
        <v>775</v>
      </c>
      <c r="K58" s="48">
        <f t="shared" si="21"/>
        <v>625</v>
      </c>
      <c r="L58" s="48">
        <f t="shared" si="21"/>
        <v>625</v>
      </c>
      <c r="M58" s="48">
        <f t="shared" si="21"/>
        <v>625</v>
      </c>
      <c r="N58" s="24">
        <f t="shared" si="21"/>
        <v>8300</v>
      </c>
      <c r="O58" s="58"/>
    </row>
    <row r="59" spans="1:15" s="4" customFormat="1" ht="32.25" customHeight="1">
      <c r="A59" s="11" t="s">
        <v>55</v>
      </c>
      <c r="B59" s="44">
        <v>25</v>
      </c>
      <c r="C59" s="44">
        <v>25</v>
      </c>
      <c r="D59" s="44">
        <v>25</v>
      </c>
      <c r="E59" s="44">
        <v>25</v>
      </c>
      <c r="F59" s="44">
        <v>25</v>
      </c>
      <c r="G59" s="44">
        <v>25</v>
      </c>
      <c r="H59" s="44">
        <v>25</v>
      </c>
      <c r="I59" s="44">
        <v>25</v>
      </c>
      <c r="J59" s="44">
        <v>25</v>
      </c>
      <c r="K59" s="44">
        <v>25</v>
      </c>
      <c r="L59" s="44">
        <v>25</v>
      </c>
      <c r="M59" s="44">
        <v>25</v>
      </c>
      <c r="N59" s="36">
        <f>SUM(B59:M59)</f>
        <v>300</v>
      </c>
      <c r="O59" s="58">
        <f>N59*10.17</f>
        <v>3051</v>
      </c>
    </row>
    <row r="60" spans="1:15" s="4" customFormat="1" ht="29.25" customHeight="1" thickBot="1">
      <c r="A60" s="16" t="s">
        <v>31</v>
      </c>
      <c r="B60" s="44">
        <v>650</v>
      </c>
      <c r="C60" s="44">
        <v>570</v>
      </c>
      <c r="D60" s="44">
        <v>600</v>
      </c>
      <c r="E60" s="44">
        <v>800</v>
      </c>
      <c r="F60" s="44">
        <v>600</v>
      </c>
      <c r="G60" s="44">
        <v>870</v>
      </c>
      <c r="H60" s="44">
        <v>680</v>
      </c>
      <c r="I60" s="44">
        <v>680</v>
      </c>
      <c r="J60" s="44">
        <v>750</v>
      </c>
      <c r="K60" s="44">
        <v>600</v>
      </c>
      <c r="L60" s="44">
        <v>600</v>
      </c>
      <c r="M60" s="44">
        <v>600</v>
      </c>
      <c r="N60" s="45">
        <f>SUM(B60:M60)</f>
        <v>8000</v>
      </c>
      <c r="O60" s="58">
        <f>N60*10.17</f>
        <v>81360</v>
      </c>
    </row>
    <row r="61" spans="1:15" s="4" customFormat="1" ht="66.75" customHeight="1">
      <c r="A61" s="15" t="s">
        <v>35</v>
      </c>
      <c r="B61" s="32">
        <f t="shared" ref="B61:N61" si="22">B62+B65</f>
        <v>349</v>
      </c>
      <c r="C61" s="32">
        <f t="shared" si="22"/>
        <v>435</v>
      </c>
      <c r="D61" s="32">
        <f t="shared" si="22"/>
        <v>494</v>
      </c>
      <c r="E61" s="32">
        <f t="shared" si="22"/>
        <v>593</v>
      </c>
      <c r="F61" s="32">
        <f t="shared" si="22"/>
        <v>449</v>
      </c>
      <c r="G61" s="32">
        <f t="shared" si="22"/>
        <v>316</v>
      </c>
      <c r="H61" s="32">
        <f t="shared" si="22"/>
        <v>292</v>
      </c>
      <c r="I61" s="32">
        <f t="shared" si="22"/>
        <v>207</v>
      </c>
      <c r="J61" s="32">
        <f t="shared" si="22"/>
        <v>391</v>
      </c>
      <c r="K61" s="32">
        <f t="shared" si="22"/>
        <v>407</v>
      </c>
      <c r="L61" s="32">
        <f t="shared" si="22"/>
        <v>418</v>
      </c>
      <c r="M61" s="32">
        <f t="shared" si="22"/>
        <v>463</v>
      </c>
      <c r="N61" s="34">
        <f t="shared" si="22"/>
        <v>4814</v>
      </c>
      <c r="O61" s="58"/>
    </row>
    <row r="62" spans="1:15" s="4" customFormat="1" ht="29.25" customHeight="1">
      <c r="A62" s="9" t="s">
        <v>17</v>
      </c>
      <c r="B62" s="33">
        <f t="shared" ref="B62:N62" si="23">B63+B64</f>
        <v>285</v>
      </c>
      <c r="C62" s="33">
        <f t="shared" si="23"/>
        <v>272</v>
      </c>
      <c r="D62" s="33">
        <f t="shared" si="23"/>
        <v>303</v>
      </c>
      <c r="E62" s="33">
        <f t="shared" si="23"/>
        <v>320</v>
      </c>
      <c r="F62" s="33">
        <f t="shared" si="23"/>
        <v>301</v>
      </c>
      <c r="G62" s="33">
        <f t="shared" si="23"/>
        <v>245</v>
      </c>
      <c r="H62" s="33">
        <f t="shared" si="23"/>
        <v>244</v>
      </c>
      <c r="I62" s="33">
        <f t="shared" si="23"/>
        <v>170</v>
      </c>
      <c r="J62" s="33">
        <f t="shared" si="23"/>
        <v>304</v>
      </c>
      <c r="K62" s="33">
        <f t="shared" si="23"/>
        <v>320</v>
      </c>
      <c r="L62" s="33">
        <f t="shared" si="23"/>
        <v>317</v>
      </c>
      <c r="M62" s="33">
        <f t="shared" si="23"/>
        <v>369</v>
      </c>
      <c r="N62" s="35">
        <f t="shared" si="23"/>
        <v>3450</v>
      </c>
      <c r="O62" s="58"/>
    </row>
    <row r="63" spans="1:15" s="4" customFormat="1" ht="37.5" customHeight="1">
      <c r="A63" s="3" t="s">
        <v>56</v>
      </c>
      <c r="B63" s="42">
        <v>34</v>
      </c>
      <c r="C63" s="44">
        <v>28</v>
      </c>
      <c r="D63" s="44">
        <v>53</v>
      </c>
      <c r="E63" s="44">
        <v>61</v>
      </c>
      <c r="F63" s="44">
        <v>51</v>
      </c>
      <c r="G63" s="44">
        <v>45</v>
      </c>
      <c r="H63" s="44">
        <v>34</v>
      </c>
      <c r="I63" s="44">
        <v>26</v>
      </c>
      <c r="J63" s="44">
        <v>43</v>
      </c>
      <c r="K63" s="44">
        <v>60</v>
      </c>
      <c r="L63" s="44">
        <v>57</v>
      </c>
      <c r="M63" s="44">
        <v>58</v>
      </c>
      <c r="N63" s="43">
        <f>SUM(B63:M63)</f>
        <v>550</v>
      </c>
      <c r="O63" s="58">
        <f>N63*10.17</f>
        <v>5593.5</v>
      </c>
    </row>
    <row r="64" spans="1:15" s="4" customFormat="1" ht="37.5" customHeight="1">
      <c r="A64" s="11" t="s">
        <v>29</v>
      </c>
      <c r="B64" s="44">
        <v>251</v>
      </c>
      <c r="C64" s="44">
        <v>244</v>
      </c>
      <c r="D64" s="44">
        <v>250</v>
      </c>
      <c r="E64" s="44">
        <v>259</v>
      </c>
      <c r="F64" s="44">
        <v>250</v>
      </c>
      <c r="G64" s="44">
        <v>200</v>
      </c>
      <c r="H64" s="44">
        <v>210</v>
      </c>
      <c r="I64" s="44">
        <v>144</v>
      </c>
      <c r="J64" s="44">
        <v>261</v>
      </c>
      <c r="K64" s="44">
        <v>260</v>
      </c>
      <c r="L64" s="44">
        <v>260</v>
      </c>
      <c r="M64" s="44">
        <v>311</v>
      </c>
      <c r="N64" s="35">
        <f>SUM(B64:M64)</f>
        <v>2900</v>
      </c>
      <c r="O64" s="58">
        <f>10.17*N64</f>
        <v>29493</v>
      </c>
    </row>
    <row r="65" spans="1:15" s="4" customFormat="1" ht="37.5" customHeight="1" thickBot="1">
      <c r="A65" s="10" t="s">
        <v>18</v>
      </c>
      <c r="B65" s="56">
        <f t="shared" ref="B65:N65" si="24">B67+B68</f>
        <v>64</v>
      </c>
      <c r="C65" s="56">
        <f t="shared" si="24"/>
        <v>163</v>
      </c>
      <c r="D65" s="56">
        <f t="shared" si="24"/>
        <v>191</v>
      </c>
      <c r="E65" s="56">
        <f t="shared" si="24"/>
        <v>273</v>
      </c>
      <c r="F65" s="56">
        <f t="shared" si="24"/>
        <v>148</v>
      </c>
      <c r="G65" s="56">
        <f t="shared" si="24"/>
        <v>71</v>
      </c>
      <c r="H65" s="56">
        <f t="shared" si="24"/>
        <v>48</v>
      </c>
      <c r="I65" s="56">
        <f t="shared" si="24"/>
        <v>37</v>
      </c>
      <c r="J65" s="56">
        <f t="shared" si="24"/>
        <v>87</v>
      </c>
      <c r="K65" s="56">
        <f t="shared" si="24"/>
        <v>87</v>
      </c>
      <c r="L65" s="56">
        <f t="shared" si="24"/>
        <v>101</v>
      </c>
      <c r="M65" s="56">
        <f t="shared" si="24"/>
        <v>94</v>
      </c>
      <c r="N65" s="43">
        <f t="shared" si="24"/>
        <v>1364</v>
      </c>
    </row>
    <row r="66" spans="1:15" ht="32.25" customHeight="1" thickBot="1">
      <c r="A66" s="6" t="s">
        <v>16</v>
      </c>
      <c r="B66" s="46" t="s">
        <v>0</v>
      </c>
      <c r="C66" s="46" t="s">
        <v>1</v>
      </c>
      <c r="D66" s="46" t="s">
        <v>2</v>
      </c>
      <c r="E66" s="46" t="s">
        <v>3</v>
      </c>
      <c r="F66" s="46" t="s">
        <v>4</v>
      </c>
      <c r="G66" s="46" t="s">
        <v>12</v>
      </c>
      <c r="H66" s="46" t="s">
        <v>5</v>
      </c>
      <c r="I66" s="46" t="s">
        <v>6</v>
      </c>
      <c r="J66" s="46" t="s">
        <v>7</v>
      </c>
      <c r="K66" s="46" t="s">
        <v>8</v>
      </c>
      <c r="L66" s="46" t="s">
        <v>9</v>
      </c>
      <c r="M66" s="46" t="s">
        <v>10</v>
      </c>
      <c r="N66" s="47" t="s">
        <v>11</v>
      </c>
    </row>
    <row r="67" spans="1:15" s="4" customFormat="1" ht="37.5" customHeight="1">
      <c r="A67" s="11" t="s">
        <v>53</v>
      </c>
      <c r="B67" s="44">
        <v>7</v>
      </c>
      <c r="C67" s="44">
        <v>8</v>
      </c>
      <c r="D67" s="44">
        <v>9</v>
      </c>
      <c r="E67" s="44">
        <v>10</v>
      </c>
      <c r="F67" s="44">
        <v>10</v>
      </c>
      <c r="G67" s="44">
        <v>9</v>
      </c>
      <c r="H67" s="44">
        <v>2</v>
      </c>
      <c r="I67" s="44">
        <v>2</v>
      </c>
      <c r="J67" s="44">
        <v>9</v>
      </c>
      <c r="K67" s="44">
        <v>10</v>
      </c>
      <c r="L67" s="44">
        <v>12</v>
      </c>
      <c r="M67" s="44">
        <v>12</v>
      </c>
      <c r="N67" s="35">
        <f>SUM(B67:M67)</f>
        <v>100</v>
      </c>
      <c r="O67" s="4">
        <f>10.17*N67</f>
        <v>1017</v>
      </c>
    </row>
    <row r="68" spans="1:15" s="4" customFormat="1" ht="48.75" customHeight="1" thickBot="1">
      <c r="A68" s="16" t="s">
        <v>32</v>
      </c>
      <c r="B68" s="44">
        <v>57</v>
      </c>
      <c r="C68" s="44">
        <v>155</v>
      </c>
      <c r="D68" s="44">
        <v>182</v>
      </c>
      <c r="E68" s="44">
        <v>263</v>
      </c>
      <c r="F68" s="44">
        <v>138</v>
      </c>
      <c r="G68" s="44">
        <v>62</v>
      </c>
      <c r="H68" s="44">
        <v>46</v>
      </c>
      <c r="I68" s="44">
        <v>35</v>
      </c>
      <c r="J68" s="44">
        <v>78</v>
      </c>
      <c r="K68" s="44">
        <v>77</v>
      </c>
      <c r="L68" s="44">
        <v>89</v>
      </c>
      <c r="M68" s="44">
        <v>82</v>
      </c>
      <c r="N68" s="45">
        <f>SUM(B68:M68)</f>
        <v>1264</v>
      </c>
      <c r="O68" s="4">
        <f>10.17*N68</f>
        <v>12854.88</v>
      </c>
    </row>
    <row r="69" spans="1:15" ht="25.5" customHeight="1" thickBot="1">
      <c r="A69" s="17" t="s">
        <v>30</v>
      </c>
      <c r="B69" s="37">
        <f t="shared" ref="B69:N69" si="25">B70+B71</f>
        <v>4857</v>
      </c>
      <c r="C69" s="37">
        <f t="shared" si="25"/>
        <v>4533</v>
      </c>
      <c r="D69" s="37">
        <f t="shared" si="25"/>
        <v>4706</v>
      </c>
      <c r="E69" s="37">
        <f t="shared" si="25"/>
        <v>5408</v>
      </c>
      <c r="F69" s="37">
        <f t="shared" si="25"/>
        <v>4503.1499999999996</v>
      </c>
      <c r="G69" s="37">
        <f t="shared" si="25"/>
        <v>4325.1499999999996</v>
      </c>
      <c r="H69" s="37">
        <f t="shared" si="25"/>
        <v>3686.15</v>
      </c>
      <c r="I69" s="37">
        <f t="shared" si="25"/>
        <v>3695.55</v>
      </c>
      <c r="J69" s="37">
        <f t="shared" si="25"/>
        <v>4397</v>
      </c>
      <c r="K69" s="37">
        <f t="shared" si="25"/>
        <v>4509</v>
      </c>
      <c r="L69" s="37">
        <f t="shared" si="25"/>
        <v>4727</v>
      </c>
      <c r="M69" s="37">
        <f t="shared" si="25"/>
        <v>4717</v>
      </c>
      <c r="N69" s="38">
        <f t="shared" si="25"/>
        <v>54064</v>
      </c>
    </row>
    <row r="70" spans="1:15" ht="26.25" customHeight="1" thickBot="1">
      <c r="A70" s="18" t="s">
        <v>40</v>
      </c>
      <c r="B70" s="37">
        <f t="shared" ref="B70:N70" si="26">B10+B26+B32+B39+B47+B55+B62</f>
        <v>2344</v>
      </c>
      <c r="C70" s="37">
        <f t="shared" si="26"/>
        <v>2175</v>
      </c>
      <c r="D70" s="37">
        <f t="shared" si="26"/>
        <v>2163</v>
      </c>
      <c r="E70" s="37">
        <f t="shared" si="26"/>
        <v>2256</v>
      </c>
      <c r="F70" s="37">
        <f t="shared" si="26"/>
        <v>2009.15</v>
      </c>
      <c r="G70" s="37">
        <f t="shared" si="26"/>
        <v>1622.15</v>
      </c>
      <c r="H70" s="37">
        <f t="shared" si="26"/>
        <v>1344.15</v>
      </c>
      <c r="I70" s="37">
        <f t="shared" si="26"/>
        <v>1323.55</v>
      </c>
      <c r="J70" s="37">
        <f t="shared" si="26"/>
        <v>1948</v>
      </c>
      <c r="K70" s="37">
        <f t="shared" si="26"/>
        <v>2058</v>
      </c>
      <c r="L70" s="37">
        <f t="shared" si="26"/>
        <v>2101</v>
      </c>
      <c r="M70" s="37">
        <f t="shared" si="26"/>
        <v>2249</v>
      </c>
      <c r="N70" s="38">
        <f t="shared" si="26"/>
        <v>23593</v>
      </c>
      <c r="O70" s="59">
        <f>O64+O63+O57+O56+O49+O48+O42+O40+O34+O33+O27+O10</f>
        <v>260538.00999999998</v>
      </c>
    </row>
    <row r="71" spans="1:15" ht="28.5" customHeight="1" thickBot="1">
      <c r="A71" s="19" t="s">
        <v>41</v>
      </c>
      <c r="B71" s="37">
        <f t="shared" ref="B71:N71" si="27">B18+B29+B35+B43+B50+B58+B65</f>
        <v>2513</v>
      </c>
      <c r="C71" s="37">
        <f t="shared" si="27"/>
        <v>2358</v>
      </c>
      <c r="D71" s="37">
        <f t="shared" si="27"/>
        <v>2543</v>
      </c>
      <c r="E71" s="37">
        <f t="shared" si="27"/>
        <v>3152</v>
      </c>
      <c r="F71" s="37">
        <f t="shared" si="27"/>
        <v>2494</v>
      </c>
      <c r="G71" s="37">
        <f t="shared" si="27"/>
        <v>2703</v>
      </c>
      <c r="H71" s="37">
        <f t="shared" si="27"/>
        <v>2342</v>
      </c>
      <c r="I71" s="37">
        <f t="shared" si="27"/>
        <v>2372</v>
      </c>
      <c r="J71" s="37">
        <f t="shared" si="27"/>
        <v>2449</v>
      </c>
      <c r="K71" s="37">
        <f t="shared" si="27"/>
        <v>2451</v>
      </c>
      <c r="L71" s="37">
        <f t="shared" si="27"/>
        <v>2626</v>
      </c>
      <c r="M71" s="37">
        <f t="shared" si="27"/>
        <v>2468</v>
      </c>
      <c r="N71" s="38">
        <f t="shared" si="27"/>
        <v>30471</v>
      </c>
      <c r="O71" s="60">
        <f>O68+O60+O59+O52+O45+O44+O37+O36+O30+O18+O67+O51</f>
        <v>386386.2</v>
      </c>
    </row>
    <row r="72" spans="1:15">
      <c r="N72" s="20"/>
    </row>
    <row r="73" spans="1:15">
      <c r="N73" s="20"/>
    </row>
    <row r="74" spans="1:15">
      <c r="N74" s="20"/>
    </row>
    <row r="75" spans="1:15">
      <c r="N75" s="20"/>
    </row>
    <row r="76" spans="1:15" ht="21.75" customHeight="1">
      <c r="A76" s="61" t="s">
        <v>19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5">
      <c r="N77" s="20"/>
    </row>
    <row r="78" spans="1:15">
      <c r="N78" s="20"/>
    </row>
    <row r="79" spans="1:15">
      <c r="N79" s="20"/>
    </row>
    <row r="80" spans="1:15">
      <c r="N80" s="20"/>
    </row>
    <row r="81" spans="14:14">
      <c r="N81" s="20"/>
    </row>
    <row r="82" spans="14:14">
      <c r="N82" s="20"/>
    </row>
    <row r="83" spans="14:14">
      <c r="N83" s="20"/>
    </row>
    <row r="84" spans="14:14">
      <c r="N84" s="20"/>
    </row>
    <row r="85" spans="14:14">
      <c r="N85" s="20"/>
    </row>
    <row r="86" spans="14:14">
      <c r="N86" s="20"/>
    </row>
    <row r="87" spans="14:14">
      <c r="N87" s="20"/>
    </row>
    <row r="88" spans="14:14">
      <c r="N88" s="20"/>
    </row>
    <row r="89" spans="14:14">
      <c r="N89" s="20"/>
    </row>
    <row r="90" spans="14:14">
      <c r="N90" s="20"/>
    </row>
  </sheetData>
  <mergeCells count="7">
    <mergeCell ref="A76:N76"/>
    <mergeCell ref="A6:N6"/>
    <mergeCell ref="A7:N7"/>
    <mergeCell ref="L1:N1"/>
    <mergeCell ref="L2:N2"/>
    <mergeCell ref="L3:N3"/>
    <mergeCell ref="L4:N4"/>
  </mergeCells>
  <phoneticPr fontId="2" type="noConversion"/>
  <pageMargins left="1.1811023622047245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Company>Управління освіти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User</cp:lastModifiedBy>
  <cp:lastPrinted>2016-06-10T08:01:36Z</cp:lastPrinted>
  <dcterms:created xsi:type="dcterms:W3CDTF">2004-07-05T12:07:17Z</dcterms:created>
  <dcterms:modified xsi:type="dcterms:W3CDTF">2016-11-24T13:52:40Z</dcterms:modified>
</cp:coreProperties>
</file>