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ПРОГОЛОСОВАНІ рішення\звіт\Звіт бюджету за 2021 рік\Рішення\СМР\Доопрацьовано\"/>
    </mc:Choice>
  </mc:AlternateContent>
  <bookViews>
    <workbookView xWindow="0" yWindow="0" windowWidth="20490" windowHeight="6900" tabRatio="495" activeTab="1"/>
  </bookViews>
  <sheets>
    <sheet name="дод 2" sheetId="1" r:id="rId1"/>
    <sheet name="дод 5" sheetId="3" r:id="rId2"/>
  </sheets>
  <definedNames>
    <definedName name="_xlnm.Print_Titles" localSheetId="0">'дод 2'!$14:$17</definedName>
    <definedName name="_xlnm.Print_Titles" localSheetId="1">'дод 5'!$13:$16</definedName>
    <definedName name="_xlnm.Print_Area" localSheetId="0">'дод 2'!$A$1:$Y$345</definedName>
    <definedName name="_xlnm.Print_Area" localSheetId="1">'дод 5'!$A$1:$X$278</definedName>
  </definedNames>
  <calcPr calcId="162913"/>
</workbook>
</file>

<file path=xl/calcChain.xml><?xml version="1.0" encoding="utf-8"?>
<calcChain xmlns="http://schemas.openxmlformats.org/spreadsheetml/2006/main">
  <c r="V215" i="3" l="1"/>
  <c r="V203" i="3" s="1"/>
  <c r="U215" i="3"/>
  <c r="U203" i="3" s="1"/>
  <c r="T215" i="3"/>
  <c r="T203" i="3" s="1"/>
  <c r="S215" i="3"/>
  <c r="S203" i="3" s="1"/>
  <c r="R215" i="3"/>
  <c r="R203" i="3" s="1"/>
  <c r="P215" i="3"/>
  <c r="P203" i="3" s="1"/>
  <c r="O215" i="3"/>
  <c r="O203" i="3" s="1"/>
  <c r="N215" i="3"/>
  <c r="N203" i="3" s="1"/>
  <c r="M215" i="3"/>
  <c r="M203" i="3" s="1"/>
  <c r="L215" i="3"/>
  <c r="L203" i="3" s="1"/>
  <c r="I215" i="3"/>
  <c r="I203" i="3" s="1"/>
  <c r="H215" i="3"/>
  <c r="H203" i="3" s="1"/>
  <c r="G215" i="3"/>
  <c r="G203" i="3" s="1"/>
  <c r="F215" i="3"/>
  <c r="F203" i="3" s="1"/>
  <c r="E215" i="3"/>
  <c r="E203" i="3" s="1"/>
  <c r="D215" i="3"/>
  <c r="D203" i="3" s="1"/>
  <c r="J203" i="3" l="1"/>
  <c r="K330" i="1"/>
  <c r="K329" i="1"/>
  <c r="K328" i="1"/>
  <c r="K327" i="1"/>
  <c r="K326" i="1"/>
  <c r="K325" i="1"/>
  <c r="K324" i="1"/>
  <c r="K323" i="1"/>
  <c r="K322" i="1"/>
  <c r="K321" i="1"/>
  <c r="K317" i="1"/>
  <c r="K314" i="1"/>
  <c r="K313" i="1"/>
  <c r="K312" i="1"/>
  <c r="K311" i="1"/>
  <c r="K310" i="1"/>
  <c r="K309" i="1"/>
  <c r="K306" i="1"/>
  <c r="K303" i="1"/>
  <c r="K302" i="1"/>
  <c r="K301" i="1"/>
  <c r="K300" i="1"/>
  <c r="K299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4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J215" i="3" s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24" i="1"/>
  <c r="K223" i="1"/>
  <c r="K222" i="1"/>
  <c r="K221" i="1"/>
  <c r="K220" i="1"/>
  <c r="K219" i="1"/>
  <c r="K218" i="1"/>
  <c r="K217" i="1"/>
  <c r="K216" i="1"/>
  <c r="K213" i="1"/>
  <c r="K212" i="1"/>
  <c r="K211" i="1"/>
  <c r="K210" i="1"/>
  <c r="K209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67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X224" i="1"/>
  <c r="X67" i="1"/>
  <c r="X23" i="1"/>
  <c r="W46" i="3"/>
  <c r="W44" i="3"/>
  <c r="W43" i="3"/>
  <c r="W42" i="3"/>
  <c r="W41" i="3"/>
  <c r="W40" i="3"/>
  <c r="W39" i="3"/>
  <c r="W37" i="3"/>
  <c r="W30" i="3"/>
  <c r="W28" i="3"/>
  <c r="J46" i="3"/>
  <c r="J44" i="3"/>
  <c r="J43" i="3"/>
  <c r="J42" i="3"/>
  <c r="J41" i="3"/>
  <c r="J40" i="3"/>
  <c r="J39" i="3"/>
  <c r="J37" i="3"/>
  <c r="J30" i="3"/>
  <c r="J28" i="3"/>
  <c r="R160" i="1" l="1"/>
  <c r="R330" i="1" l="1"/>
  <c r="R329" i="1"/>
  <c r="R328" i="1"/>
  <c r="R327" i="1"/>
  <c r="R326" i="1"/>
  <c r="R325" i="1"/>
  <c r="R324" i="1"/>
  <c r="R323" i="1"/>
  <c r="R322" i="1"/>
  <c r="R321" i="1"/>
  <c r="R317" i="1"/>
  <c r="R314" i="1"/>
  <c r="R313" i="1"/>
  <c r="R312" i="1"/>
  <c r="R311" i="1"/>
  <c r="R310" i="1"/>
  <c r="R309" i="1"/>
  <c r="R306" i="1"/>
  <c r="R303" i="1"/>
  <c r="R302" i="1"/>
  <c r="R301" i="1"/>
  <c r="R300" i="1"/>
  <c r="R299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4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23" i="1"/>
  <c r="R222" i="1"/>
  <c r="R221" i="1"/>
  <c r="R220" i="1"/>
  <c r="R219" i="1"/>
  <c r="R218" i="1"/>
  <c r="R217" i="1"/>
  <c r="R216" i="1"/>
  <c r="R213" i="1"/>
  <c r="R212" i="1"/>
  <c r="R211" i="1"/>
  <c r="R210" i="1"/>
  <c r="R209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64" i="1"/>
  <c r="R163" i="1"/>
  <c r="R162" i="1"/>
  <c r="R161" i="1"/>
  <c r="R159" i="1"/>
  <c r="R158" i="1"/>
  <c r="X158" i="1" s="1"/>
  <c r="R157" i="1"/>
  <c r="R156" i="1"/>
  <c r="X156" i="1" s="1"/>
  <c r="R155" i="1"/>
  <c r="R154" i="1"/>
  <c r="X154" i="1" s="1"/>
  <c r="R153" i="1"/>
  <c r="R152" i="1"/>
  <c r="X152" i="1" s="1"/>
  <c r="R151" i="1"/>
  <c r="R150" i="1"/>
  <c r="X150" i="1" s="1"/>
  <c r="R149" i="1"/>
  <c r="R148" i="1"/>
  <c r="X148" i="1" s="1"/>
  <c r="R147" i="1"/>
  <c r="R146" i="1"/>
  <c r="X146" i="1" s="1"/>
  <c r="R145" i="1"/>
  <c r="R144" i="1"/>
  <c r="X144" i="1" s="1"/>
  <c r="R143" i="1"/>
  <c r="R142" i="1"/>
  <c r="X142" i="1" s="1"/>
  <c r="R141" i="1"/>
  <c r="R140" i="1"/>
  <c r="X140" i="1" s="1"/>
  <c r="R139" i="1"/>
  <c r="R138" i="1"/>
  <c r="X138" i="1" s="1"/>
  <c r="R127" i="1"/>
  <c r="R126" i="1"/>
  <c r="R125" i="1"/>
  <c r="R124" i="1"/>
  <c r="X124" i="1" s="1"/>
  <c r="R123" i="1"/>
  <c r="R122" i="1"/>
  <c r="X122" i="1" s="1"/>
  <c r="R121" i="1"/>
  <c r="R120" i="1"/>
  <c r="X120" i="1" s="1"/>
  <c r="R119" i="1"/>
  <c r="R118" i="1"/>
  <c r="X118" i="1" s="1"/>
  <c r="R117" i="1"/>
  <c r="R116" i="1"/>
  <c r="X116" i="1" s="1"/>
  <c r="R115" i="1"/>
  <c r="R114" i="1"/>
  <c r="X114" i="1" s="1"/>
  <c r="R113" i="1"/>
  <c r="R112" i="1"/>
  <c r="X112" i="1" s="1"/>
  <c r="R111" i="1"/>
  <c r="R110" i="1"/>
  <c r="X110" i="1" s="1"/>
  <c r="R109" i="1"/>
  <c r="R108" i="1"/>
  <c r="X108" i="1" s="1"/>
  <c r="R107" i="1"/>
  <c r="R106" i="1"/>
  <c r="X106" i="1" s="1"/>
  <c r="R105" i="1"/>
  <c r="R104" i="1"/>
  <c r="X104" i="1" s="1"/>
  <c r="R103" i="1"/>
  <c r="R102" i="1"/>
  <c r="X102" i="1" s="1"/>
  <c r="R101" i="1"/>
  <c r="R100" i="1"/>
  <c r="X100" i="1" s="1"/>
  <c r="R99" i="1"/>
  <c r="R98" i="1"/>
  <c r="X98" i="1" s="1"/>
  <c r="R97" i="1"/>
  <c r="R96" i="1"/>
  <c r="X96" i="1" s="1"/>
  <c r="R95" i="1"/>
  <c r="R94" i="1"/>
  <c r="X94" i="1" s="1"/>
  <c r="R93" i="1"/>
  <c r="R92" i="1"/>
  <c r="X92" i="1" s="1"/>
  <c r="R91" i="1"/>
  <c r="R90" i="1"/>
  <c r="X90" i="1" s="1"/>
  <c r="R89" i="1"/>
  <c r="R88" i="1"/>
  <c r="X88" i="1" s="1"/>
  <c r="R87" i="1"/>
  <c r="R86" i="1"/>
  <c r="X86" i="1" s="1"/>
  <c r="R85" i="1"/>
  <c r="R84" i="1"/>
  <c r="X84" i="1" s="1"/>
  <c r="R83" i="1"/>
  <c r="R82" i="1"/>
  <c r="X82" i="1" s="1"/>
  <c r="R81" i="1"/>
  <c r="R80" i="1"/>
  <c r="X80" i="1" s="1"/>
  <c r="R79" i="1"/>
  <c r="R78" i="1"/>
  <c r="X78" i="1" s="1"/>
  <c r="R63" i="1"/>
  <c r="R62" i="1"/>
  <c r="X62" i="1" s="1"/>
  <c r="R61" i="1"/>
  <c r="R60" i="1"/>
  <c r="X60" i="1" s="1"/>
  <c r="R59" i="1"/>
  <c r="R58" i="1"/>
  <c r="X58" i="1" s="1"/>
  <c r="R57" i="1"/>
  <c r="R56" i="1"/>
  <c r="X56" i="1" s="1"/>
  <c r="R55" i="1"/>
  <c r="R54" i="1"/>
  <c r="X54" i="1" s="1"/>
  <c r="R53" i="1"/>
  <c r="R52" i="1"/>
  <c r="X52" i="1" s="1"/>
  <c r="R51" i="1"/>
  <c r="R50" i="1"/>
  <c r="X50" i="1" s="1"/>
  <c r="R49" i="1"/>
  <c r="R48" i="1"/>
  <c r="X48" i="1" s="1"/>
  <c r="R47" i="1"/>
  <c r="R46" i="1"/>
  <c r="X46" i="1" s="1"/>
  <c r="R45" i="1"/>
  <c r="R44" i="1"/>
  <c r="X44" i="1" s="1"/>
  <c r="R43" i="1"/>
  <c r="R42" i="1"/>
  <c r="X42" i="1" s="1"/>
  <c r="R41" i="1"/>
  <c r="R40" i="1"/>
  <c r="X40" i="1" s="1"/>
  <c r="R39" i="1"/>
  <c r="R38" i="1"/>
  <c r="X38" i="1" s="1"/>
  <c r="R37" i="1"/>
  <c r="R36" i="1"/>
  <c r="X36" i="1" s="1"/>
  <c r="R35" i="1"/>
  <c r="R34" i="1"/>
  <c r="X34" i="1" s="1"/>
  <c r="R33" i="1"/>
  <c r="R32" i="1"/>
  <c r="X32" i="1" s="1"/>
  <c r="R31" i="1"/>
  <c r="R30" i="1"/>
  <c r="X30" i="1" s="1"/>
  <c r="R29" i="1"/>
  <c r="R28" i="1"/>
  <c r="X28" i="1" s="1"/>
  <c r="R27" i="1"/>
  <c r="R26" i="1"/>
  <c r="X26" i="1" s="1"/>
  <c r="R25" i="1"/>
  <c r="R24" i="1"/>
  <c r="X24" i="1" s="1"/>
  <c r="R22" i="1"/>
  <c r="L330" i="1"/>
  <c r="L329" i="1"/>
  <c r="L328" i="1"/>
  <c r="L327" i="1"/>
  <c r="L326" i="1"/>
  <c r="L325" i="1"/>
  <c r="L324" i="1"/>
  <c r="L323" i="1"/>
  <c r="L322" i="1"/>
  <c r="L321" i="1"/>
  <c r="L317" i="1"/>
  <c r="L314" i="1"/>
  <c r="L313" i="1"/>
  <c r="L312" i="1"/>
  <c r="L311" i="1"/>
  <c r="L310" i="1"/>
  <c r="L309" i="1"/>
  <c r="L306" i="1"/>
  <c r="L303" i="1"/>
  <c r="L302" i="1"/>
  <c r="L301" i="1"/>
  <c r="L300" i="1"/>
  <c r="L299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4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K215" i="3" s="1"/>
  <c r="K203" i="3" s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23" i="1"/>
  <c r="L222" i="1"/>
  <c r="L221" i="1"/>
  <c r="L220" i="1"/>
  <c r="L219" i="1"/>
  <c r="L218" i="1"/>
  <c r="L217" i="1"/>
  <c r="L216" i="1"/>
  <c r="L213" i="1"/>
  <c r="L212" i="1"/>
  <c r="L211" i="1"/>
  <c r="L210" i="1"/>
  <c r="L209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64" i="1"/>
  <c r="L163" i="1"/>
  <c r="L162" i="1"/>
  <c r="L161" i="1"/>
  <c r="L160" i="1"/>
  <c r="X160" i="1" s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26" i="1"/>
  <c r="L127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X126" i="1" l="1"/>
  <c r="X161" i="1"/>
  <c r="X163" i="1"/>
  <c r="X172" i="1"/>
  <c r="X174" i="1"/>
  <c r="X176" i="1"/>
  <c r="X178" i="1"/>
  <c r="X180" i="1"/>
  <c r="X182" i="1"/>
  <c r="X184" i="1"/>
  <c r="X186" i="1"/>
  <c r="X188" i="1"/>
  <c r="X190" i="1"/>
  <c r="X192" i="1"/>
  <c r="X194" i="1"/>
  <c r="X196" i="1"/>
  <c r="X198" i="1"/>
  <c r="X200" i="1"/>
  <c r="X202" i="1"/>
  <c r="X204" i="1"/>
  <c r="X209" i="1"/>
  <c r="X211" i="1"/>
  <c r="X213" i="1"/>
  <c r="X217" i="1"/>
  <c r="X219" i="1"/>
  <c r="X221" i="1"/>
  <c r="X223" i="1"/>
  <c r="X235" i="1"/>
  <c r="X237" i="1"/>
  <c r="X239" i="1"/>
  <c r="X241" i="1"/>
  <c r="X243" i="1"/>
  <c r="X245" i="1"/>
  <c r="X247" i="1"/>
  <c r="X249" i="1"/>
  <c r="X251" i="1"/>
  <c r="X253" i="1"/>
  <c r="X255" i="1"/>
  <c r="X257" i="1"/>
  <c r="X259" i="1"/>
  <c r="X261" i="1"/>
  <c r="X263" i="1"/>
  <c r="X265" i="1"/>
  <c r="X267" i="1"/>
  <c r="X269" i="1"/>
  <c r="X271" i="1"/>
  <c r="X279" i="1"/>
  <c r="X281" i="1"/>
  <c r="X283" i="1"/>
  <c r="X285" i="1"/>
  <c r="X287" i="1"/>
  <c r="X289" i="1"/>
  <c r="X291" i="1"/>
  <c r="X293" i="1"/>
  <c r="X295" i="1"/>
  <c r="X299" i="1"/>
  <c r="X301" i="1"/>
  <c r="X303" i="1"/>
  <c r="X309" i="1"/>
  <c r="X311" i="1"/>
  <c r="X313" i="1"/>
  <c r="X317" i="1"/>
  <c r="X322" i="1"/>
  <c r="X324" i="1"/>
  <c r="X326" i="1"/>
  <c r="X328" i="1"/>
  <c r="X330" i="1"/>
  <c r="X22" i="1"/>
  <c r="X25" i="1"/>
  <c r="X27" i="1"/>
  <c r="X29" i="1"/>
  <c r="X31" i="1"/>
  <c r="X33" i="1"/>
  <c r="X35" i="1"/>
  <c r="X37" i="1"/>
  <c r="X39" i="1"/>
  <c r="X41" i="1"/>
  <c r="X43" i="1"/>
  <c r="X45" i="1"/>
  <c r="X47" i="1"/>
  <c r="X49" i="1"/>
  <c r="X51" i="1"/>
  <c r="X53" i="1"/>
  <c r="X55" i="1"/>
  <c r="X57" i="1"/>
  <c r="X59" i="1"/>
  <c r="X61" i="1"/>
  <c r="X63" i="1"/>
  <c r="X79" i="1"/>
  <c r="X81" i="1"/>
  <c r="X83" i="1"/>
  <c r="X85" i="1"/>
  <c r="X87" i="1"/>
  <c r="X89" i="1"/>
  <c r="X91" i="1"/>
  <c r="X93" i="1"/>
  <c r="X95" i="1"/>
  <c r="X97" i="1"/>
  <c r="X99" i="1"/>
  <c r="X101" i="1"/>
  <c r="X103" i="1"/>
  <c r="X105" i="1"/>
  <c r="X107" i="1"/>
  <c r="X109" i="1"/>
  <c r="X111" i="1"/>
  <c r="X113" i="1"/>
  <c r="X115" i="1"/>
  <c r="X117" i="1"/>
  <c r="X119" i="1"/>
  <c r="X121" i="1"/>
  <c r="X123" i="1"/>
  <c r="X125" i="1"/>
  <c r="X127" i="1"/>
  <c r="X139" i="1"/>
  <c r="X141" i="1"/>
  <c r="X143" i="1"/>
  <c r="X145" i="1"/>
  <c r="X147" i="1"/>
  <c r="X149" i="1"/>
  <c r="X151" i="1"/>
  <c r="X153" i="1"/>
  <c r="X155" i="1"/>
  <c r="X157" i="1"/>
  <c r="X159" i="1"/>
  <c r="X162" i="1"/>
  <c r="X164" i="1"/>
  <c r="X173" i="1"/>
  <c r="X175" i="1"/>
  <c r="X177" i="1"/>
  <c r="X179" i="1"/>
  <c r="X181" i="1"/>
  <c r="X183" i="1"/>
  <c r="X185" i="1"/>
  <c r="X187" i="1"/>
  <c r="X189" i="1"/>
  <c r="X191" i="1"/>
  <c r="X193" i="1"/>
  <c r="X195" i="1"/>
  <c r="X197" i="1"/>
  <c r="X199" i="1"/>
  <c r="X201" i="1"/>
  <c r="X203" i="1"/>
  <c r="X205" i="1"/>
  <c r="X210" i="1"/>
  <c r="X212" i="1"/>
  <c r="X216" i="1"/>
  <c r="X218" i="1"/>
  <c r="X220" i="1"/>
  <c r="X222" i="1"/>
  <c r="X234" i="1"/>
  <c r="X236" i="1"/>
  <c r="X238" i="1"/>
  <c r="X240" i="1"/>
  <c r="X242" i="1"/>
  <c r="X244" i="1"/>
  <c r="X246" i="1"/>
  <c r="X248" i="1"/>
  <c r="X250" i="1"/>
  <c r="X252" i="1"/>
  <c r="X254" i="1"/>
  <c r="X256" i="1"/>
  <c r="Q215" i="3"/>
  <c r="Q203" i="3" s="1"/>
  <c r="W203" i="3" s="1"/>
  <c r="X258" i="1"/>
  <c r="W215" i="3" s="1"/>
  <c r="X260" i="1"/>
  <c r="X262" i="1"/>
  <c r="X264" i="1"/>
  <c r="X266" i="1"/>
  <c r="X268" i="1"/>
  <c r="X270" i="1"/>
  <c r="X274" i="1"/>
  <c r="X280" i="1"/>
  <c r="X282" i="1"/>
  <c r="X284" i="1"/>
  <c r="X286" i="1"/>
  <c r="X288" i="1"/>
  <c r="X290" i="1"/>
  <c r="X292" i="1"/>
  <c r="X294" i="1"/>
  <c r="X296" i="1"/>
  <c r="X300" i="1"/>
  <c r="X302" i="1"/>
  <c r="X306" i="1"/>
  <c r="X310" i="1"/>
  <c r="X312" i="1"/>
  <c r="X314" i="1"/>
  <c r="X321" i="1"/>
  <c r="X323" i="1"/>
  <c r="X325" i="1"/>
  <c r="X327" i="1"/>
  <c r="X329" i="1"/>
  <c r="X46" i="3"/>
  <c r="X44" i="3"/>
  <c r="X43" i="3"/>
  <c r="X42" i="3"/>
  <c r="X41" i="3"/>
  <c r="X40" i="3"/>
  <c r="X39" i="3"/>
  <c r="X37" i="3"/>
  <c r="X30" i="3"/>
  <c r="X28" i="3"/>
  <c r="V263" i="3"/>
  <c r="U263" i="3"/>
  <c r="T263" i="3"/>
  <c r="S263" i="3"/>
  <c r="R263" i="3"/>
  <c r="Q263" i="3"/>
  <c r="V262" i="3"/>
  <c r="U262" i="3"/>
  <c r="T262" i="3"/>
  <c r="S262" i="3"/>
  <c r="R262" i="3"/>
  <c r="Q262" i="3"/>
  <c r="V261" i="3"/>
  <c r="U261" i="3"/>
  <c r="T261" i="3"/>
  <c r="S261" i="3"/>
  <c r="R261" i="3"/>
  <c r="Q261" i="3"/>
  <c r="V260" i="3"/>
  <c r="U260" i="3"/>
  <c r="T260" i="3"/>
  <c r="S260" i="3"/>
  <c r="R260" i="3"/>
  <c r="Q260" i="3"/>
  <c r="V259" i="3"/>
  <c r="U259" i="3"/>
  <c r="T259" i="3"/>
  <c r="S259" i="3"/>
  <c r="R259" i="3"/>
  <c r="Q259" i="3"/>
  <c r="V258" i="3"/>
  <c r="U258" i="3"/>
  <c r="T258" i="3"/>
  <c r="S258" i="3"/>
  <c r="S256" i="3" s="1"/>
  <c r="S252" i="3" s="1"/>
  <c r="R258" i="3"/>
  <c r="R256" i="3" s="1"/>
  <c r="R252" i="3" s="1"/>
  <c r="Q258" i="3"/>
  <c r="Q256" i="3" s="1"/>
  <c r="Q252" i="3" s="1"/>
  <c r="V257" i="3"/>
  <c r="U257" i="3"/>
  <c r="U255" i="3" s="1"/>
  <c r="T257" i="3"/>
  <c r="T255" i="3" s="1"/>
  <c r="S257" i="3"/>
  <c r="S255" i="3" s="1"/>
  <c r="R257" i="3"/>
  <c r="Q257" i="3"/>
  <c r="Q255" i="3" s="1"/>
  <c r="V256" i="3"/>
  <c r="V252" i="3" s="1"/>
  <c r="U256" i="3"/>
  <c r="U252" i="3" s="1"/>
  <c r="T256" i="3"/>
  <c r="V255" i="3"/>
  <c r="R255" i="3"/>
  <c r="V254" i="3"/>
  <c r="U254" i="3"/>
  <c r="T254" i="3"/>
  <c r="S254" i="3"/>
  <c r="R254" i="3"/>
  <c r="Q254" i="3"/>
  <c r="V253" i="3"/>
  <c r="U253" i="3"/>
  <c r="T253" i="3"/>
  <c r="S253" i="3"/>
  <c r="R253" i="3"/>
  <c r="Q253" i="3"/>
  <c r="T252" i="3"/>
  <c r="V250" i="3"/>
  <c r="U250" i="3"/>
  <c r="T250" i="3"/>
  <c r="S250" i="3"/>
  <c r="R250" i="3"/>
  <c r="Q250" i="3"/>
  <c r="V249" i="3"/>
  <c r="U249" i="3"/>
  <c r="T249" i="3"/>
  <c r="S249" i="3"/>
  <c r="R249" i="3"/>
  <c r="Q249" i="3"/>
  <c r="V248" i="3"/>
  <c r="U248" i="3"/>
  <c r="T248" i="3"/>
  <c r="S248" i="3"/>
  <c r="R248" i="3"/>
  <c r="Q248" i="3"/>
  <c r="V247" i="3"/>
  <c r="U247" i="3"/>
  <c r="T247" i="3"/>
  <c r="S247" i="3"/>
  <c r="R247" i="3"/>
  <c r="Q247" i="3"/>
  <c r="V246" i="3"/>
  <c r="U246" i="3"/>
  <c r="T246" i="3"/>
  <c r="S246" i="3"/>
  <c r="R246" i="3"/>
  <c r="Q246" i="3"/>
  <c r="V245" i="3"/>
  <c r="U245" i="3"/>
  <c r="T245" i="3"/>
  <c r="S245" i="3"/>
  <c r="R245" i="3"/>
  <c r="Q245" i="3"/>
  <c r="V244" i="3"/>
  <c r="U244" i="3"/>
  <c r="T244" i="3"/>
  <c r="S244" i="3"/>
  <c r="R244" i="3"/>
  <c r="Q244" i="3"/>
  <c r="V243" i="3"/>
  <c r="U243" i="3"/>
  <c r="T243" i="3"/>
  <c r="S243" i="3"/>
  <c r="R243" i="3"/>
  <c r="Q243" i="3"/>
  <c r="V242" i="3"/>
  <c r="U242" i="3"/>
  <c r="T242" i="3"/>
  <c r="S242" i="3"/>
  <c r="R242" i="3"/>
  <c r="Q242" i="3"/>
  <c r="V241" i="3"/>
  <c r="U241" i="3"/>
  <c r="T241" i="3"/>
  <c r="S241" i="3"/>
  <c r="R241" i="3"/>
  <c r="Q241" i="3"/>
  <c r="V240" i="3"/>
  <c r="U240" i="3"/>
  <c r="T240" i="3"/>
  <c r="S240" i="3"/>
  <c r="R240" i="3"/>
  <c r="Q240" i="3"/>
  <c r="V239" i="3"/>
  <c r="U239" i="3"/>
  <c r="T239" i="3"/>
  <c r="S239" i="3"/>
  <c r="R239" i="3"/>
  <c r="Q239" i="3"/>
  <c r="V238" i="3"/>
  <c r="U238" i="3"/>
  <c r="T238" i="3"/>
  <c r="S238" i="3"/>
  <c r="R238" i="3"/>
  <c r="Q238" i="3"/>
  <c r="V237" i="3"/>
  <c r="U237" i="3"/>
  <c r="T237" i="3"/>
  <c r="S237" i="3"/>
  <c r="R237" i="3"/>
  <c r="Q237" i="3"/>
  <c r="V236" i="3"/>
  <c r="U236" i="3"/>
  <c r="T236" i="3"/>
  <c r="S236" i="3"/>
  <c r="R236" i="3"/>
  <c r="Q236" i="3"/>
  <c r="V235" i="3"/>
  <c r="U235" i="3"/>
  <c r="T235" i="3"/>
  <c r="S235" i="3"/>
  <c r="R235" i="3"/>
  <c r="Q235" i="3"/>
  <c r="V234" i="3"/>
  <c r="U234" i="3"/>
  <c r="T234" i="3"/>
  <c r="S234" i="3"/>
  <c r="R234" i="3"/>
  <c r="Q234" i="3"/>
  <c r="V233" i="3"/>
  <c r="U233" i="3"/>
  <c r="T233" i="3"/>
  <c r="S233" i="3"/>
  <c r="R233" i="3"/>
  <c r="Q233" i="3"/>
  <c r="V232" i="3"/>
  <c r="U232" i="3"/>
  <c r="T232" i="3"/>
  <c r="S232" i="3"/>
  <c r="R232" i="3"/>
  <c r="Q232" i="3"/>
  <c r="V231" i="3"/>
  <c r="U231" i="3"/>
  <c r="T231" i="3"/>
  <c r="S231" i="3"/>
  <c r="R231" i="3"/>
  <c r="Q231" i="3"/>
  <c r="V230" i="3"/>
  <c r="U230" i="3"/>
  <c r="T230" i="3"/>
  <c r="S230" i="3"/>
  <c r="R230" i="3"/>
  <c r="Q230" i="3"/>
  <c r="V229" i="3"/>
  <c r="U229" i="3"/>
  <c r="T229" i="3"/>
  <c r="S229" i="3"/>
  <c r="R229" i="3"/>
  <c r="Q229" i="3"/>
  <c r="V228" i="3"/>
  <c r="U228" i="3"/>
  <c r="T228" i="3"/>
  <c r="S228" i="3"/>
  <c r="R228" i="3"/>
  <c r="Q228" i="3"/>
  <c r="V227" i="3"/>
  <c r="U227" i="3"/>
  <c r="T227" i="3"/>
  <c r="S227" i="3"/>
  <c r="R227" i="3"/>
  <c r="Q227" i="3"/>
  <c r="V226" i="3"/>
  <c r="U226" i="3"/>
  <c r="T226" i="3"/>
  <c r="S226" i="3"/>
  <c r="R226" i="3"/>
  <c r="Q226" i="3"/>
  <c r="V225" i="3"/>
  <c r="U225" i="3"/>
  <c r="T225" i="3"/>
  <c r="S225" i="3"/>
  <c r="R225" i="3"/>
  <c r="Q225" i="3"/>
  <c r="V224" i="3"/>
  <c r="U224" i="3"/>
  <c r="T224" i="3"/>
  <c r="S224" i="3"/>
  <c r="R224" i="3"/>
  <c r="Q224" i="3"/>
  <c r="V223" i="3"/>
  <c r="U223" i="3"/>
  <c r="T223" i="3"/>
  <c r="S223" i="3"/>
  <c r="R223" i="3"/>
  <c r="Q223" i="3"/>
  <c r="V222" i="3"/>
  <c r="V177" i="3" s="1"/>
  <c r="V267" i="3" s="1"/>
  <c r="U222" i="3"/>
  <c r="U177" i="3" s="1"/>
  <c r="U267" i="3" s="1"/>
  <c r="T222" i="3"/>
  <c r="S222" i="3"/>
  <c r="S177" i="3" s="1"/>
  <c r="S267" i="3" s="1"/>
  <c r="R222" i="3"/>
  <c r="Q222" i="3"/>
  <c r="Q177" i="3" s="1"/>
  <c r="V221" i="3"/>
  <c r="U221" i="3"/>
  <c r="T221" i="3"/>
  <c r="S221" i="3"/>
  <c r="R221" i="3"/>
  <c r="Q221" i="3"/>
  <c r="V220" i="3"/>
  <c r="U220" i="3"/>
  <c r="T220" i="3"/>
  <c r="S220" i="3"/>
  <c r="R220" i="3"/>
  <c r="Q220" i="3"/>
  <c r="V219" i="3"/>
  <c r="U219" i="3"/>
  <c r="T219" i="3"/>
  <c r="S219" i="3"/>
  <c r="R219" i="3"/>
  <c r="Q219" i="3"/>
  <c r="V218" i="3"/>
  <c r="U218" i="3"/>
  <c r="T218" i="3"/>
  <c r="S218" i="3"/>
  <c r="R218" i="3"/>
  <c r="Q218" i="3"/>
  <c r="V217" i="3"/>
  <c r="U217" i="3"/>
  <c r="T217" i="3"/>
  <c r="S217" i="3"/>
  <c r="R217" i="3"/>
  <c r="Q217" i="3"/>
  <c r="V216" i="3"/>
  <c r="U216" i="3"/>
  <c r="T216" i="3"/>
  <c r="S216" i="3"/>
  <c r="R216" i="3"/>
  <c r="Q216" i="3"/>
  <c r="V214" i="3"/>
  <c r="U214" i="3"/>
  <c r="T214" i="3"/>
  <c r="S214" i="3"/>
  <c r="R214" i="3"/>
  <c r="Q214" i="3"/>
  <c r="V209" i="3"/>
  <c r="U209" i="3"/>
  <c r="T209" i="3"/>
  <c r="S209" i="3"/>
  <c r="R209" i="3"/>
  <c r="Q209" i="3"/>
  <c r="V208" i="3"/>
  <c r="U208" i="3"/>
  <c r="T208" i="3"/>
  <c r="S208" i="3"/>
  <c r="R208" i="3"/>
  <c r="Q208" i="3"/>
  <c r="V207" i="3"/>
  <c r="U207" i="3"/>
  <c r="T207" i="3"/>
  <c r="S207" i="3"/>
  <c r="R207" i="3"/>
  <c r="Q207" i="3"/>
  <c r="V206" i="3"/>
  <c r="U206" i="3"/>
  <c r="U202" i="3" s="1"/>
  <c r="T206" i="3"/>
  <c r="S206" i="3"/>
  <c r="S202" i="3" s="1"/>
  <c r="R206" i="3"/>
  <c r="Q206" i="3"/>
  <c r="Q202" i="3" s="1"/>
  <c r="V205" i="3"/>
  <c r="U205" i="3"/>
  <c r="T205" i="3"/>
  <c r="S205" i="3"/>
  <c r="R205" i="3"/>
  <c r="Q205" i="3"/>
  <c r="V204" i="3"/>
  <c r="V174" i="3" s="1"/>
  <c r="U204" i="3"/>
  <c r="U174" i="3" s="1"/>
  <c r="T204" i="3"/>
  <c r="T174" i="3" s="1"/>
  <c r="S204" i="3"/>
  <c r="S174" i="3" s="1"/>
  <c r="R204" i="3"/>
  <c r="R174" i="3" s="1"/>
  <c r="Q204" i="3"/>
  <c r="Q174" i="3" s="1"/>
  <c r="V173" i="3"/>
  <c r="U173" i="3"/>
  <c r="R173" i="3"/>
  <c r="V202" i="3"/>
  <c r="T202" i="3"/>
  <c r="R202" i="3"/>
  <c r="V201" i="3"/>
  <c r="U201" i="3"/>
  <c r="T201" i="3"/>
  <c r="S201" i="3"/>
  <c r="R201" i="3"/>
  <c r="Q201" i="3"/>
  <c r="V200" i="3"/>
  <c r="U200" i="3"/>
  <c r="T200" i="3"/>
  <c r="S200" i="3"/>
  <c r="R200" i="3"/>
  <c r="Q200" i="3"/>
  <c r="V199" i="3"/>
  <c r="U199" i="3"/>
  <c r="T199" i="3"/>
  <c r="S199" i="3"/>
  <c r="R199" i="3"/>
  <c r="Q199" i="3"/>
  <c r="V198" i="3"/>
  <c r="U198" i="3"/>
  <c r="T198" i="3"/>
  <c r="S198" i="3"/>
  <c r="R198" i="3"/>
  <c r="Q198" i="3"/>
  <c r="V197" i="3"/>
  <c r="U197" i="3"/>
  <c r="T197" i="3"/>
  <c r="S197" i="3"/>
  <c r="R197" i="3"/>
  <c r="Q197" i="3"/>
  <c r="V196" i="3"/>
  <c r="U196" i="3"/>
  <c r="T196" i="3"/>
  <c r="S196" i="3"/>
  <c r="R196" i="3"/>
  <c r="Q196" i="3"/>
  <c r="V195" i="3"/>
  <c r="U195" i="3"/>
  <c r="T195" i="3"/>
  <c r="S195" i="3"/>
  <c r="R195" i="3"/>
  <c r="Q195" i="3"/>
  <c r="V194" i="3"/>
  <c r="U194" i="3"/>
  <c r="T194" i="3"/>
  <c r="S194" i="3"/>
  <c r="R194" i="3"/>
  <c r="Q194" i="3"/>
  <c r="V193" i="3"/>
  <c r="U193" i="3"/>
  <c r="T193" i="3"/>
  <c r="S193" i="3"/>
  <c r="R193" i="3"/>
  <c r="Q193" i="3"/>
  <c r="V192" i="3"/>
  <c r="U192" i="3"/>
  <c r="T192" i="3"/>
  <c r="S192" i="3"/>
  <c r="R192" i="3"/>
  <c r="Q192" i="3"/>
  <c r="V191" i="3"/>
  <c r="U191" i="3"/>
  <c r="T191" i="3"/>
  <c r="S191" i="3"/>
  <c r="R191" i="3"/>
  <c r="Q191" i="3"/>
  <c r="V190" i="3"/>
  <c r="U190" i="3"/>
  <c r="T190" i="3"/>
  <c r="S190" i="3"/>
  <c r="R190" i="3"/>
  <c r="Q190" i="3"/>
  <c r="V189" i="3"/>
  <c r="U189" i="3"/>
  <c r="T189" i="3"/>
  <c r="S189" i="3"/>
  <c r="R189" i="3"/>
  <c r="Q189" i="3"/>
  <c r="V188" i="3"/>
  <c r="U188" i="3"/>
  <c r="T188" i="3"/>
  <c r="S188" i="3"/>
  <c r="R188" i="3"/>
  <c r="Q188" i="3"/>
  <c r="V187" i="3"/>
  <c r="U187" i="3"/>
  <c r="T187" i="3"/>
  <c r="S187" i="3"/>
  <c r="R187" i="3"/>
  <c r="Q187" i="3"/>
  <c r="V186" i="3"/>
  <c r="U186" i="3"/>
  <c r="T186" i="3"/>
  <c r="S186" i="3"/>
  <c r="R186" i="3"/>
  <c r="Q186" i="3"/>
  <c r="V185" i="3"/>
  <c r="U185" i="3"/>
  <c r="T185" i="3"/>
  <c r="S185" i="3"/>
  <c r="R185" i="3"/>
  <c r="Q185" i="3"/>
  <c r="V184" i="3"/>
  <c r="U184" i="3"/>
  <c r="T184" i="3"/>
  <c r="S184" i="3"/>
  <c r="R184" i="3"/>
  <c r="Q184" i="3"/>
  <c r="V183" i="3"/>
  <c r="V176" i="3" s="1"/>
  <c r="U183" i="3"/>
  <c r="T183" i="3"/>
  <c r="S183" i="3"/>
  <c r="R183" i="3"/>
  <c r="R176" i="3" s="1"/>
  <c r="Q183" i="3"/>
  <c r="V182" i="3"/>
  <c r="U182" i="3"/>
  <c r="T182" i="3"/>
  <c r="S182" i="3"/>
  <c r="R182" i="3"/>
  <c r="Q182" i="3"/>
  <c r="V181" i="3"/>
  <c r="V172" i="3" s="1"/>
  <c r="U181" i="3"/>
  <c r="U172" i="3" s="1"/>
  <c r="T181" i="3"/>
  <c r="T172" i="3" s="1"/>
  <c r="S181" i="3"/>
  <c r="S172" i="3" s="1"/>
  <c r="R181" i="3"/>
  <c r="R172" i="3" s="1"/>
  <c r="Q181" i="3"/>
  <c r="V180" i="3"/>
  <c r="U180" i="3"/>
  <c r="T180" i="3"/>
  <c r="S180" i="3"/>
  <c r="R180" i="3"/>
  <c r="V179" i="3"/>
  <c r="U179" i="3"/>
  <c r="T179" i="3"/>
  <c r="S179" i="3"/>
  <c r="R179" i="3"/>
  <c r="Q179" i="3"/>
  <c r="V178" i="3"/>
  <c r="U178" i="3"/>
  <c r="T178" i="3"/>
  <c r="S178" i="3"/>
  <c r="R178" i="3"/>
  <c r="Q178" i="3"/>
  <c r="T177" i="3"/>
  <c r="T267" i="3" s="1"/>
  <c r="R177" i="3"/>
  <c r="R267" i="3" s="1"/>
  <c r="T176" i="3"/>
  <c r="V175" i="3"/>
  <c r="U175" i="3"/>
  <c r="T175" i="3"/>
  <c r="S175" i="3"/>
  <c r="R175" i="3"/>
  <c r="Q175" i="3"/>
  <c r="T173" i="3"/>
  <c r="S173" i="3"/>
  <c r="V170" i="3"/>
  <c r="U170" i="3"/>
  <c r="T170" i="3"/>
  <c r="S170" i="3"/>
  <c r="R170" i="3"/>
  <c r="Q170" i="3"/>
  <c r="V169" i="3"/>
  <c r="U169" i="3"/>
  <c r="T169" i="3"/>
  <c r="S169" i="3"/>
  <c r="R169" i="3"/>
  <c r="Q169" i="3"/>
  <c r="V168" i="3"/>
  <c r="U168" i="3"/>
  <c r="T168" i="3"/>
  <c r="S168" i="3"/>
  <c r="R168" i="3"/>
  <c r="Q168" i="3"/>
  <c r="V167" i="3"/>
  <c r="U167" i="3"/>
  <c r="T167" i="3"/>
  <c r="S167" i="3"/>
  <c r="R167" i="3"/>
  <c r="Q167" i="3"/>
  <c r="V166" i="3"/>
  <c r="U166" i="3"/>
  <c r="T166" i="3"/>
  <c r="S166" i="3"/>
  <c r="R166" i="3"/>
  <c r="Q166" i="3"/>
  <c r="V165" i="3"/>
  <c r="U165" i="3"/>
  <c r="T165" i="3"/>
  <c r="S165" i="3"/>
  <c r="R165" i="3"/>
  <c r="Q165" i="3"/>
  <c r="V164" i="3"/>
  <c r="U164" i="3"/>
  <c r="T164" i="3"/>
  <c r="S164" i="3"/>
  <c r="R164" i="3"/>
  <c r="Q164" i="3"/>
  <c r="V163" i="3"/>
  <c r="U163" i="3"/>
  <c r="T163" i="3"/>
  <c r="S163" i="3"/>
  <c r="R163" i="3"/>
  <c r="Q163" i="3"/>
  <c r="V162" i="3"/>
  <c r="U162" i="3"/>
  <c r="T162" i="3"/>
  <c r="S162" i="3"/>
  <c r="R162" i="3"/>
  <c r="Q162" i="3"/>
  <c r="V161" i="3"/>
  <c r="U161" i="3"/>
  <c r="T161" i="3"/>
  <c r="S161" i="3"/>
  <c r="R161" i="3"/>
  <c r="Q161" i="3"/>
  <c r="V160" i="3"/>
  <c r="U160" i="3"/>
  <c r="T160" i="3"/>
  <c r="S160" i="3"/>
  <c r="R160" i="3"/>
  <c r="Q160" i="3"/>
  <c r="V159" i="3"/>
  <c r="U159" i="3"/>
  <c r="T159" i="3"/>
  <c r="S159" i="3"/>
  <c r="R159" i="3"/>
  <c r="Q159" i="3"/>
  <c r="V158" i="3"/>
  <c r="U158" i="3"/>
  <c r="T158" i="3"/>
  <c r="S158" i="3"/>
  <c r="R158" i="3"/>
  <c r="Q158" i="3"/>
  <c r="V157" i="3"/>
  <c r="U157" i="3"/>
  <c r="T157" i="3"/>
  <c r="S157" i="3"/>
  <c r="R157" i="3"/>
  <c r="Q157" i="3"/>
  <c r="V156" i="3"/>
  <c r="U156" i="3"/>
  <c r="T156" i="3"/>
  <c r="S156" i="3"/>
  <c r="R156" i="3"/>
  <c r="Q156" i="3"/>
  <c r="V155" i="3"/>
  <c r="U155" i="3"/>
  <c r="T155" i="3"/>
  <c r="S155" i="3"/>
  <c r="R155" i="3"/>
  <c r="Q155" i="3"/>
  <c r="V154" i="3"/>
  <c r="U154" i="3"/>
  <c r="T154" i="3"/>
  <c r="S154" i="3"/>
  <c r="R154" i="3"/>
  <c r="Q154" i="3"/>
  <c r="V153" i="3"/>
  <c r="U153" i="3"/>
  <c r="T153" i="3"/>
  <c r="S153" i="3"/>
  <c r="R153" i="3"/>
  <c r="Q153" i="3"/>
  <c r="V152" i="3"/>
  <c r="U152" i="3"/>
  <c r="T152" i="3"/>
  <c r="S152" i="3"/>
  <c r="R152" i="3"/>
  <c r="Q152" i="3"/>
  <c r="V151" i="3"/>
  <c r="U151" i="3"/>
  <c r="T151" i="3"/>
  <c r="S151" i="3"/>
  <c r="R151" i="3"/>
  <c r="Q151" i="3"/>
  <c r="V150" i="3"/>
  <c r="U150" i="3"/>
  <c r="T150" i="3"/>
  <c r="S150" i="3"/>
  <c r="R150" i="3"/>
  <c r="Q150" i="3"/>
  <c r="V149" i="3"/>
  <c r="U149" i="3"/>
  <c r="T149" i="3"/>
  <c r="T147" i="3" s="1"/>
  <c r="S149" i="3"/>
  <c r="S147" i="3" s="1"/>
  <c r="R149" i="3"/>
  <c r="R147" i="3" s="1"/>
  <c r="Q149" i="3"/>
  <c r="V148" i="3"/>
  <c r="U148" i="3"/>
  <c r="T148" i="3"/>
  <c r="S148" i="3"/>
  <c r="R148" i="3"/>
  <c r="Q148" i="3"/>
  <c r="V147" i="3"/>
  <c r="V146" i="3"/>
  <c r="U146" i="3"/>
  <c r="T146" i="3"/>
  <c r="S146" i="3"/>
  <c r="R146" i="3"/>
  <c r="Q146" i="3"/>
  <c r="V145" i="3"/>
  <c r="U145" i="3"/>
  <c r="T145" i="3"/>
  <c r="S145" i="3"/>
  <c r="R145" i="3"/>
  <c r="Q145" i="3"/>
  <c r="V144" i="3"/>
  <c r="U144" i="3"/>
  <c r="T144" i="3"/>
  <c r="S144" i="3"/>
  <c r="R144" i="3"/>
  <c r="Q144" i="3"/>
  <c r="V143" i="3"/>
  <c r="U143" i="3"/>
  <c r="T143" i="3"/>
  <c r="S143" i="3"/>
  <c r="R143" i="3"/>
  <c r="R142" i="3" s="1"/>
  <c r="Q143" i="3"/>
  <c r="V142" i="3"/>
  <c r="S142" i="3"/>
  <c r="V141" i="3"/>
  <c r="U141" i="3"/>
  <c r="T141" i="3"/>
  <c r="S141" i="3"/>
  <c r="R141" i="3"/>
  <c r="Q141" i="3"/>
  <c r="V140" i="3"/>
  <c r="U140" i="3"/>
  <c r="T140" i="3"/>
  <c r="S140" i="3"/>
  <c r="R140" i="3"/>
  <c r="Q140" i="3"/>
  <c r="V139" i="3"/>
  <c r="U139" i="3"/>
  <c r="T139" i="3"/>
  <c r="S139" i="3"/>
  <c r="R139" i="3"/>
  <c r="Q139" i="3"/>
  <c r="V138" i="3"/>
  <c r="V103" i="3" s="1"/>
  <c r="U138" i="3"/>
  <c r="T138" i="3"/>
  <c r="T103" i="3" s="1"/>
  <c r="S138" i="3"/>
  <c r="R138" i="3"/>
  <c r="R103" i="3" s="1"/>
  <c r="Q138" i="3"/>
  <c r="V137" i="3"/>
  <c r="U137" i="3"/>
  <c r="T137" i="3"/>
  <c r="S137" i="3"/>
  <c r="R137" i="3"/>
  <c r="Q137" i="3"/>
  <c r="V136" i="3"/>
  <c r="U136" i="3"/>
  <c r="T136" i="3"/>
  <c r="S136" i="3"/>
  <c r="R136" i="3"/>
  <c r="Q136" i="3"/>
  <c r="Q106" i="3" s="1"/>
  <c r="V135" i="3"/>
  <c r="U135" i="3"/>
  <c r="T135" i="3"/>
  <c r="S135" i="3"/>
  <c r="R135" i="3"/>
  <c r="Q135" i="3"/>
  <c r="V134" i="3"/>
  <c r="V105" i="3" s="1"/>
  <c r="U134" i="3"/>
  <c r="T134" i="3"/>
  <c r="T105" i="3" s="1"/>
  <c r="S134" i="3"/>
  <c r="R134" i="3"/>
  <c r="R105" i="3" s="1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9" i="3"/>
  <c r="U129" i="3"/>
  <c r="T129" i="3"/>
  <c r="S129" i="3"/>
  <c r="R129" i="3"/>
  <c r="Q129" i="3"/>
  <c r="V128" i="3"/>
  <c r="U128" i="3"/>
  <c r="T128" i="3"/>
  <c r="S128" i="3"/>
  <c r="R128" i="3"/>
  <c r="Q128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5" i="3"/>
  <c r="U125" i="3"/>
  <c r="T125" i="3"/>
  <c r="S125" i="3"/>
  <c r="R125" i="3"/>
  <c r="Q125" i="3"/>
  <c r="V124" i="3"/>
  <c r="U124" i="3"/>
  <c r="T124" i="3"/>
  <c r="S124" i="3"/>
  <c r="R124" i="3"/>
  <c r="Q124" i="3"/>
  <c r="V123" i="3"/>
  <c r="U123" i="3"/>
  <c r="T123" i="3"/>
  <c r="S123" i="3"/>
  <c r="R123" i="3"/>
  <c r="Q123" i="3"/>
  <c r="V122" i="3"/>
  <c r="U122" i="3"/>
  <c r="T122" i="3"/>
  <c r="S122" i="3"/>
  <c r="R122" i="3"/>
  <c r="Q122" i="3"/>
  <c r="V121" i="3"/>
  <c r="U121" i="3"/>
  <c r="T121" i="3"/>
  <c r="S121" i="3"/>
  <c r="R121" i="3"/>
  <c r="Q121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T116" i="3"/>
  <c r="S116" i="3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12" i="3"/>
  <c r="U112" i="3"/>
  <c r="T112" i="3"/>
  <c r="S112" i="3"/>
  <c r="R112" i="3"/>
  <c r="Q112" i="3"/>
  <c r="V111" i="3"/>
  <c r="U111" i="3"/>
  <c r="T111" i="3"/>
  <c r="S111" i="3"/>
  <c r="R111" i="3"/>
  <c r="Q111" i="3"/>
  <c r="V110" i="3"/>
  <c r="V104" i="3" s="1"/>
  <c r="U110" i="3"/>
  <c r="T110" i="3"/>
  <c r="T104" i="3" s="1"/>
  <c r="S110" i="3"/>
  <c r="R110" i="3"/>
  <c r="R104" i="3" s="1"/>
  <c r="Q110" i="3"/>
  <c r="V109" i="3"/>
  <c r="U109" i="3"/>
  <c r="T109" i="3"/>
  <c r="S109" i="3"/>
  <c r="R109" i="3"/>
  <c r="Q109" i="3"/>
  <c r="V108" i="3"/>
  <c r="U108" i="3"/>
  <c r="T108" i="3"/>
  <c r="S108" i="3"/>
  <c r="R108" i="3"/>
  <c r="Q108" i="3"/>
  <c r="V107" i="3"/>
  <c r="V101" i="3" s="1"/>
  <c r="U107" i="3"/>
  <c r="T107" i="3"/>
  <c r="T101" i="3" s="1"/>
  <c r="S107" i="3"/>
  <c r="S101" i="3" s="1"/>
  <c r="R107" i="3"/>
  <c r="R101" i="3" s="1"/>
  <c r="Q107" i="3"/>
  <c r="V106" i="3"/>
  <c r="U106" i="3"/>
  <c r="T106" i="3"/>
  <c r="S106" i="3"/>
  <c r="R106" i="3"/>
  <c r="U105" i="3"/>
  <c r="S105" i="3"/>
  <c r="Q105" i="3"/>
  <c r="U104" i="3"/>
  <c r="S104" i="3"/>
  <c r="Q104" i="3"/>
  <c r="U103" i="3"/>
  <c r="S103" i="3"/>
  <c r="Q103" i="3"/>
  <c r="U102" i="3"/>
  <c r="S102" i="3"/>
  <c r="Q102" i="3"/>
  <c r="V100" i="3"/>
  <c r="U100" i="3"/>
  <c r="T100" i="3"/>
  <c r="S100" i="3"/>
  <c r="R100" i="3"/>
  <c r="Q100" i="3"/>
  <c r="V99" i="3"/>
  <c r="U99" i="3"/>
  <c r="T99" i="3"/>
  <c r="S99" i="3"/>
  <c r="R99" i="3"/>
  <c r="Q99" i="3"/>
  <c r="V98" i="3"/>
  <c r="U98" i="3"/>
  <c r="T98" i="3"/>
  <c r="S98" i="3"/>
  <c r="R98" i="3"/>
  <c r="Q98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4" i="3"/>
  <c r="U94" i="3"/>
  <c r="T94" i="3"/>
  <c r="S94" i="3"/>
  <c r="R94" i="3"/>
  <c r="Q94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T91" i="3"/>
  <c r="S91" i="3"/>
  <c r="R91" i="3"/>
  <c r="Q91" i="3"/>
  <c r="V90" i="3"/>
  <c r="U90" i="3"/>
  <c r="T90" i="3"/>
  <c r="S90" i="3"/>
  <c r="R90" i="3"/>
  <c r="Q90" i="3"/>
  <c r="V89" i="3"/>
  <c r="U89" i="3"/>
  <c r="T89" i="3"/>
  <c r="S89" i="3"/>
  <c r="R89" i="3"/>
  <c r="Q89" i="3"/>
  <c r="V88" i="3"/>
  <c r="U88" i="3"/>
  <c r="T88" i="3"/>
  <c r="S88" i="3"/>
  <c r="R88" i="3"/>
  <c r="Q88" i="3"/>
  <c r="V87" i="3"/>
  <c r="U87" i="3"/>
  <c r="T87" i="3"/>
  <c r="S87" i="3"/>
  <c r="R87" i="3"/>
  <c r="R82" i="3" s="1"/>
  <c r="Q87" i="3"/>
  <c r="Q82" i="3" s="1"/>
  <c r="V86" i="3"/>
  <c r="V81" i="3" s="1"/>
  <c r="U86" i="3"/>
  <c r="U81" i="3" s="1"/>
  <c r="T86" i="3"/>
  <c r="T81" i="3" s="1"/>
  <c r="S86" i="3"/>
  <c r="S81" i="3" s="1"/>
  <c r="R86" i="3"/>
  <c r="R81" i="3" s="1"/>
  <c r="Q86" i="3"/>
  <c r="Q81" i="3" s="1"/>
  <c r="V85" i="3"/>
  <c r="V80" i="3" s="1"/>
  <c r="U85" i="3"/>
  <c r="U80" i="3" s="1"/>
  <c r="T85" i="3"/>
  <c r="T80" i="3" s="1"/>
  <c r="S85" i="3"/>
  <c r="S80" i="3" s="1"/>
  <c r="R85" i="3"/>
  <c r="R80" i="3" s="1"/>
  <c r="Q85" i="3"/>
  <c r="Q80" i="3" s="1"/>
  <c r="V84" i="3"/>
  <c r="V79" i="3" s="1"/>
  <c r="U84" i="3"/>
  <c r="T84" i="3"/>
  <c r="T79" i="3" s="1"/>
  <c r="S84" i="3"/>
  <c r="S79" i="3" s="1"/>
  <c r="R84" i="3"/>
  <c r="R79" i="3" s="1"/>
  <c r="Q84" i="3"/>
  <c r="Q79" i="3" s="1"/>
  <c r="V83" i="3"/>
  <c r="U83" i="3"/>
  <c r="T83" i="3"/>
  <c r="S83" i="3"/>
  <c r="R83" i="3"/>
  <c r="Q83" i="3"/>
  <c r="V82" i="3"/>
  <c r="U82" i="3"/>
  <c r="T82" i="3"/>
  <c r="S82" i="3"/>
  <c r="U79" i="3"/>
  <c r="V78" i="3"/>
  <c r="U78" i="3"/>
  <c r="U31" i="3" s="1"/>
  <c r="T78" i="3"/>
  <c r="S78" i="3"/>
  <c r="S31" i="3" s="1"/>
  <c r="R78" i="3"/>
  <c r="Q78" i="3"/>
  <c r="Q31" i="3" s="1"/>
  <c r="V77" i="3"/>
  <c r="U77" i="3"/>
  <c r="T77" i="3"/>
  <c r="S77" i="3"/>
  <c r="R77" i="3"/>
  <c r="Q77" i="3"/>
  <c r="V76" i="3"/>
  <c r="U76" i="3"/>
  <c r="U29" i="3" s="1"/>
  <c r="T76" i="3"/>
  <c r="S76" i="3"/>
  <c r="S29" i="3" s="1"/>
  <c r="R76" i="3"/>
  <c r="Q76" i="3"/>
  <c r="Q29" i="3" s="1"/>
  <c r="V75" i="3"/>
  <c r="U75" i="3"/>
  <c r="T75" i="3"/>
  <c r="S75" i="3"/>
  <c r="R75" i="3"/>
  <c r="Q75" i="3"/>
  <c r="V74" i="3"/>
  <c r="U74" i="3"/>
  <c r="T74" i="3"/>
  <c r="S74" i="3"/>
  <c r="S34" i="3" s="1"/>
  <c r="R74" i="3"/>
  <c r="Q74" i="3"/>
  <c r="Q34" i="3" s="1"/>
  <c r="V73" i="3"/>
  <c r="U73" i="3"/>
  <c r="T73" i="3"/>
  <c r="S73" i="3"/>
  <c r="R73" i="3"/>
  <c r="Q73" i="3"/>
  <c r="V72" i="3"/>
  <c r="U72" i="3"/>
  <c r="T72" i="3"/>
  <c r="S72" i="3"/>
  <c r="R72" i="3"/>
  <c r="Q72" i="3"/>
  <c r="V71" i="3"/>
  <c r="U71" i="3"/>
  <c r="T71" i="3"/>
  <c r="S71" i="3"/>
  <c r="R71" i="3"/>
  <c r="Q71" i="3"/>
  <c r="V70" i="3"/>
  <c r="U70" i="3"/>
  <c r="U33" i="3" s="1"/>
  <c r="T70" i="3"/>
  <c r="S70" i="3"/>
  <c r="S33" i="3" s="1"/>
  <c r="R70" i="3"/>
  <c r="Q70" i="3"/>
  <c r="Q33" i="3" s="1"/>
  <c r="V69" i="3"/>
  <c r="U69" i="3"/>
  <c r="T69" i="3"/>
  <c r="S69" i="3"/>
  <c r="R69" i="3"/>
  <c r="Q69" i="3"/>
  <c r="V68" i="3"/>
  <c r="U68" i="3"/>
  <c r="T68" i="3"/>
  <c r="S68" i="3"/>
  <c r="R68" i="3"/>
  <c r="Q68" i="3"/>
  <c r="V67" i="3"/>
  <c r="U67" i="3"/>
  <c r="T67" i="3"/>
  <c r="S67" i="3"/>
  <c r="R67" i="3"/>
  <c r="Q67" i="3"/>
  <c r="V66" i="3"/>
  <c r="U66" i="3"/>
  <c r="T66" i="3"/>
  <c r="S66" i="3"/>
  <c r="R66" i="3"/>
  <c r="Q66" i="3"/>
  <c r="V65" i="3"/>
  <c r="U65" i="3"/>
  <c r="T65" i="3"/>
  <c r="S65" i="3"/>
  <c r="R65" i="3"/>
  <c r="Q65" i="3"/>
  <c r="V64" i="3"/>
  <c r="U64" i="3"/>
  <c r="T64" i="3"/>
  <c r="S64" i="3"/>
  <c r="R64" i="3"/>
  <c r="Q64" i="3"/>
  <c r="V63" i="3"/>
  <c r="U63" i="3"/>
  <c r="T63" i="3"/>
  <c r="S63" i="3"/>
  <c r="R63" i="3"/>
  <c r="Q63" i="3"/>
  <c r="V62" i="3"/>
  <c r="U62" i="3"/>
  <c r="T62" i="3"/>
  <c r="S62" i="3"/>
  <c r="R62" i="3"/>
  <c r="Q62" i="3"/>
  <c r="V61" i="3"/>
  <c r="U61" i="3"/>
  <c r="T61" i="3"/>
  <c r="S61" i="3"/>
  <c r="R61" i="3"/>
  <c r="Q61" i="3"/>
  <c r="V60" i="3"/>
  <c r="U60" i="3"/>
  <c r="T60" i="3"/>
  <c r="S60" i="3"/>
  <c r="R60" i="3"/>
  <c r="Q60" i="3"/>
  <c r="V59" i="3"/>
  <c r="U59" i="3"/>
  <c r="T59" i="3"/>
  <c r="S59" i="3"/>
  <c r="R59" i="3"/>
  <c r="Q59" i="3"/>
  <c r="V58" i="3"/>
  <c r="U58" i="3"/>
  <c r="T58" i="3"/>
  <c r="S58" i="3"/>
  <c r="R58" i="3"/>
  <c r="Q58" i="3"/>
  <c r="V57" i="3"/>
  <c r="U57" i="3"/>
  <c r="U32" i="3" s="1"/>
  <c r="T57" i="3"/>
  <c r="S57" i="3"/>
  <c r="S32" i="3" s="1"/>
  <c r="R57" i="3"/>
  <c r="Q57" i="3"/>
  <c r="Q32" i="3" s="1"/>
  <c r="V56" i="3"/>
  <c r="U56" i="3"/>
  <c r="U26" i="3" s="1"/>
  <c r="T56" i="3"/>
  <c r="S56" i="3"/>
  <c r="S26" i="3" s="1"/>
  <c r="R56" i="3"/>
  <c r="Q56" i="3"/>
  <c r="Q26" i="3" s="1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U53" i="3"/>
  <c r="T53" i="3"/>
  <c r="S53" i="3"/>
  <c r="R53" i="3"/>
  <c r="Q53" i="3"/>
  <c r="V52" i="3"/>
  <c r="U52" i="3"/>
  <c r="T52" i="3"/>
  <c r="S52" i="3"/>
  <c r="R52" i="3"/>
  <c r="Q52" i="3"/>
  <c r="V51" i="3"/>
  <c r="U51" i="3"/>
  <c r="T51" i="3"/>
  <c r="S51" i="3"/>
  <c r="R51" i="3"/>
  <c r="Q51" i="3"/>
  <c r="V50" i="3"/>
  <c r="U50" i="3"/>
  <c r="U27" i="3" s="1"/>
  <c r="T50" i="3"/>
  <c r="S50" i="3"/>
  <c r="S27" i="3" s="1"/>
  <c r="R50" i="3"/>
  <c r="Q50" i="3"/>
  <c r="Q27" i="3" s="1"/>
  <c r="V49" i="3"/>
  <c r="U49" i="3"/>
  <c r="U25" i="3" s="1"/>
  <c r="T49" i="3"/>
  <c r="S49" i="3"/>
  <c r="S25" i="3" s="1"/>
  <c r="R49" i="3"/>
  <c r="Q49" i="3"/>
  <c r="Q25" i="3" s="1"/>
  <c r="V48" i="3"/>
  <c r="U48" i="3"/>
  <c r="T48" i="3"/>
  <c r="S48" i="3"/>
  <c r="R48" i="3"/>
  <c r="Q48" i="3"/>
  <c r="V47" i="3"/>
  <c r="U47" i="3"/>
  <c r="T47" i="3"/>
  <c r="S47" i="3"/>
  <c r="R47" i="3"/>
  <c r="Q47" i="3"/>
  <c r="V45" i="3"/>
  <c r="U45" i="3"/>
  <c r="T45" i="3"/>
  <c r="S45" i="3"/>
  <c r="R45" i="3"/>
  <c r="Q45" i="3"/>
  <c r="V38" i="3"/>
  <c r="U38" i="3"/>
  <c r="T38" i="3"/>
  <c r="S38" i="3"/>
  <c r="R38" i="3"/>
  <c r="Q38" i="3"/>
  <c r="V36" i="3"/>
  <c r="U36" i="3"/>
  <c r="U24" i="3" s="1"/>
  <c r="T36" i="3"/>
  <c r="S36" i="3"/>
  <c r="S24" i="3" s="1"/>
  <c r="R36" i="3"/>
  <c r="Q36" i="3"/>
  <c r="Q24" i="3" s="1"/>
  <c r="V35" i="3"/>
  <c r="U35" i="3"/>
  <c r="T35" i="3"/>
  <c r="S35" i="3"/>
  <c r="R35" i="3"/>
  <c r="Q35" i="3"/>
  <c r="V34" i="3"/>
  <c r="U34" i="3"/>
  <c r="T34" i="3"/>
  <c r="R34" i="3"/>
  <c r="V33" i="3"/>
  <c r="T33" i="3"/>
  <c r="R33" i="3"/>
  <c r="V32" i="3"/>
  <c r="T32" i="3"/>
  <c r="R32" i="3"/>
  <c r="V31" i="3"/>
  <c r="T31" i="3"/>
  <c r="R31" i="3"/>
  <c r="V29" i="3"/>
  <c r="T29" i="3"/>
  <c r="R29" i="3"/>
  <c r="V27" i="3"/>
  <c r="T27" i="3"/>
  <c r="R27" i="3"/>
  <c r="V26" i="3"/>
  <c r="T26" i="3"/>
  <c r="R26" i="3"/>
  <c r="V25" i="3"/>
  <c r="T25" i="3"/>
  <c r="R25" i="3"/>
  <c r="V24" i="3"/>
  <c r="T24" i="3"/>
  <c r="R24" i="3"/>
  <c r="V23" i="3"/>
  <c r="U23" i="3"/>
  <c r="T23" i="3"/>
  <c r="S23" i="3"/>
  <c r="R23" i="3"/>
  <c r="Q23" i="3"/>
  <c r="V22" i="3"/>
  <c r="U22" i="3"/>
  <c r="T22" i="3"/>
  <c r="S22" i="3"/>
  <c r="R22" i="3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V19" i="3"/>
  <c r="U19" i="3"/>
  <c r="T19" i="3"/>
  <c r="S19" i="3"/>
  <c r="R19" i="3"/>
  <c r="R17" i="3" s="1"/>
  <c r="Q19" i="3"/>
  <c r="Q17" i="3" s="1"/>
  <c r="V18" i="3"/>
  <c r="U18" i="3"/>
  <c r="T18" i="3"/>
  <c r="S18" i="3"/>
  <c r="R18" i="3"/>
  <c r="Q18" i="3"/>
  <c r="V17" i="3"/>
  <c r="U17" i="3"/>
  <c r="T17" i="3"/>
  <c r="S17" i="3"/>
  <c r="I263" i="3"/>
  <c r="H263" i="3"/>
  <c r="G263" i="3"/>
  <c r="I262" i="3"/>
  <c r="H262" i="3"/>
  <c r="G262" i="3"/>
  <c r="I261" i="3"/>
  <c r="H261" i="3"/>
  <c r="G261" i="3"/>
  <c r="I260" i="3"/>
  <c r="H260" i="3"/>
  <c r="G260" i="3"/>
  <c r="I258" i="3"/>
  <c r="H258" i="3"/>
  <c r="G258" i="3"/>
  <c r="I257" i="3"/>
  <c r="H257" i="3"/>
  <c r="G257" i="3"/>
  <c r="I256" i="3"/>
  <c r="I252" i="3" s="1"/>
  <c r="H256" i="3"/>
  <c r="H252" i="3" s="1"/>
  <c r="G256" i="3"/>
  <c r="I255" i="3"/>
  <c r="H255" i="3"/>
  <c r="G255" i="3"/>
  <c r="I254" i="3"/>
  <c r="I253" i="3" s="1"/>
  <c r="H254" i="3"/>
  <c r="H253" i="3" s="1"/>
  <c r="G254" i="3"/>
  <c r="G252" i="3"/>
  <c r="I250" i="3"/>
  <c r="H250" i="3"/>
  <c r="G250" i="3"/>
  <c r="I249" i="3"/>
  <c r="H249" i="3"/>
  <c r="G249" i="3"/>
  <c r="I248" i="3"/>
  <c r="I247" i="3" s="1"/>
  <c r="H248" i="3"/>
  <c r="G248" i="3"/>
  <c r="H247" i="3"/>
  <c r="I246" i="3"/>
  <c r="H246" i="3"/>
  <c r="G246" i="3"/>
  <c r="I245" i="3"/>
  <c r="H245" i="3"/>
  <c r="G245" i="3"/>
  <c r="I243" i="3"/>
  <c r="I242" i="3" s="1"/>
  <c r="H243" i="3"/>
  <c r="H242" i="3" s="1"/>
  <c r="G243" i="3"/>
  <c r="I241" i="3"/>
  <c r="I238" i="3" s="1"/>
  <c r="I236" i="3" s="1"/>
  <c r="H241" i="3"/>
  <c r="H238" i="3" s="1"/>
  <c r="H236" i="3" s="1"/>
  <c r="G241" i="3"/>
  <c r="I240" i="3"/>
  <c r="H240" i="3"/>
  <c r="G240" i="3"/>
  <c r="I239" i="3"/>
  <c r="H239" i="3"/>
  <c r="G239" i="3"/>
  <c r="I234" i="3"/>
  <c r="I233" i="3" s="1"/>
  <c r="H234" i="3"/>
  <c r="G234" i="3"/>
  <c r="H233" i="3"/>
  <c r="I232" i="3"/>
  <c r="H232" i="3"/>
  <c r="G232" i="3"/>
  <c r="I231" i="3"/>
  <c r="H231" i="3"/>
  <c r="G231" i="3"/>
  <c r="I230" i="3"/>
  <c r="H230" i="3"/>
  <c r="G230" i="3"/>
  <c r="I229" i="3"/>
  <c r="H229" i="3"/>
  <c r="G229" i="3"/>
  <c r="I228" i="3"/>
  <c r="H228" i="3"/>
  <c r="G228" i="3"/>
  <c r="I227" i="3"/>
  <c r="H227" i="3"/>
  <c r="G227" i="3"/>
  <c r="I226" i="3"/>
  <c r="H226" i="3"/>
  <c r="G226" i="3"/>
  <c r="I225" i="3"/>
  <c r="I222" i="3" s="1"/>
  <c r="I177" i="3" s="1"/>
  <c r="I267" i="3" s="1"/>
  <c r="H225" i="3"/>
  <c r="H222" i="3" s="1"/>
  <c r="H177" i="3" s="1"/>
  <c r="H267" i="3" s="1"/>
  <c r="G225" i="3"/>
  <c r="I224" i="3"/>
  <c r="H224" i="3"/>
  <c r="G224" i="3"/>
  <c r="I223" i="3"/>
  <c r="H223" i="3"/>
  <c r="G223" i="3"/>
  <c r="I220" i="3"/>
  <c r="I219" i="3" s="1"/>
  <c r="H220" i="3"/>
  <c r="G220" i="3"/>
  <c r="H219" i="3"/>
  <c r="I218" i="3"/>
  <c r="H218" i="3"/>
  <c r="G218" i="3"/>
  <c r="I217" i="3"/>
  <c r="H217" i="3"/>
  <c r="G217" i="3"/>
  <c r="I216" i="3"/>
  <c r="I204" i="3" s="1"/>
  <c r="I174" i="3" s="1"/>
  <c r="H216" i="3"/>
  <c r="G216" i="3"/>
  <c r="I214" i="3"/>
  <c r="H214" i="3"/>
  <c r="G214" i="3"/>
  <c r="I209" i="3"/>
  <c r="H209" i="3"/>
  <c r="G209" i="3"/>
  <c r="I208" i="3"/>
  <c r="H208" i="3"/>
  <c r="G208" i="3"/>
  <c r="I207" i="3"/>
  <c r="H207" i="3"/>
  <c r="G207" i="3"/>
  <c r="I206" i="3"/>
  <c r="H206" i="3"/>
  <c r="G206" i="3"/>
  <c r="I205" i="3"/>
  <c r="H205" i="3"/>
  <c r="G205" i="3"/>
  <c r="H204" i="3"/>
  <c r="H174" i="3" s="1"/>
  <c r="I173" i="3"/>
  <c r="H173" i="3"/>
  <c r="I201" i="3"/>
  <c r="H201" i="3"/>
  <c r="G201" i="3"/>
  <c r="I200" i="3"/>
  <c r="H200" i="3"/>
  <c r="G200" i="3"/>
  <c r="I199" i="3"/>
  <c r="H199" i="3"/>
  <c r="G199" i="3"/>
  <c r="I198" i="3"/>
  <c r="I181" i="3" s="1"/>
  <c r="I172" i="3" s="1"/>
  <c r="H198" i="3"/>
  <c r="H181" i="3" s="1"/>
  <c r="H172" i="3" s="1"/>
  <c r="G198" i="3"/>
  <c r="I197" i="3"/>
  <c r="H197" i="3"/>
  <c r="G197" i="3"/>
  <c r="I196" i="3"/>
  <c r="H196" i="3"/>
  <c r="G196" i="3"/>
  <c r="I195" i="3"/>
  <c r="H195" i="3"/>
  <c r="G195" i="3"/>
  <c r="I194" i="3"/>
  <c r="H194" i="3"/>
  <c r="G194" i="3"/>
  <c r="I193" i="3"/>
  <c r="H193" i="3"/>
  <c r="G193" i="3"/>
  <c r="I192" i="3"/>
  <c r="H192" i="3"/>
  <c r="G192" i="3"/>
  <c r="I191" i="3"/>
  <c r="H191" i="3"/>
  <c r="G191" i="3"/>
  <c r="I190" i="3"/>
  <c r="H190" i="3"/>
  <c r="G190" i="3"/>
  <c r="I189" i="3"/>
  <c r="H189" i="3"/>
  <c r="G189" i="3"/>
  <c r="I188" i="3"/>
  <c r="I182" i="3" s="1"/>
  <c r="I175" i="3" s="1"/>
  <c r="H188" i="3"/>
  <c r="H182" i="3" s="1"/>
  <c r="H175" i="3" s="1"/>
  <c r="G188" i="3"/>
  <c r="G182" i="3" s="1"/>
  <c r="I187" i="3"/>
  <c r="H187" i="3"/>
  <c r="G187" i="3"/>
  <c r="I186" i="3"/>
  <c r="I183" i="3" s="1"/>
  <c r="H186" i="3"/>
  <c r="H183" i="3" s="1"/>
  <c r="G186" i="3"/>
  <c r="I185" i="3"/>
  <c r="H185" i="3"/>
  <c r="G185" i="3"/>
  <c r="I184" i="3"/>
  <c r="H184" i="3"/>
  <c r="G184" i="3"/>
  <c r="I179" i="3"/>
  <c r="I178" i="3" s="1"/>
  <c r="H179" i="3"/>
  <c r="G179" i="3"/>
  <c r="H178" i="3"/>
  <c r="I170" i="3"/>
  <c r="H170" i="3"/>
  <c r="G170" i="3"/>
  <c r="I169" i="3"/>
  <c r="H169" i="3"/>
  <c r="G169" i="3"/>
  <c r="I168" i="3"/>
  <c r="I157" i="3" s="1"/>
  <c r="H168" i="3"/>
  <c r="G168" i="3"/>
  <c r="I167" i="3"/>
  <c r="H167" i="3"/>
  <c r="G167" i="3"/>
  <c r="I166" i="3"/>
  <c r="H166" i="3"/>
  <c r="G166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1" i="3"/>
  <c r="H161" i="3"/>
  <c r="G161" i="3"/>
  <c r="I160" i="3"/>
  <c r="H160" i="3"/>
  <c r="G160" i="3"/>
  <c r="I159" i="3"/>
  <c r="H159" i="3"/>
  <c r="G159" i="3"/>
  <c r="I158" i="3"/>
  <c r="H158" i="3"/>
  <c r="G158" i="3"/>
  <c r="H157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9" i="3"/>
  <c r="H149" i="3"/>
  <c r="G149" i="3"/>
  <c r="I148" i="3"/>
  <c r="H148" i="3"/>
  <c r="G148" i="3"/>
  <c r="I146" i="3"/>
  <c r="H146" i="3"/>
  <c r="G146" i="3"/>
  <c r="I145" i="3"/>
  <c r="H145" i="3"/>
  <c r="G145" i="3"/>
  <c r="I144" i="3"/>
  <c r="H144" i="3"/>
  <c r="G144" i="3"/>
  <c r="I143" i="3"/>
  <c r="H143" i="3"/>
  <c r="G143" i="3"/>
  <c r="I141" i="3"/>
  <c r="H141" i="3"/>
  <c r="G141" i="3"/>
  <c r="I140" i="3"/>
  <c r="H140" i="3"/>
  <c r="G140" i="3"/>
  <c r="I139" i="3"/>
  <c r="H139" i="3"/>
  <c r="G139" i="3"/>
  <c r="I138" i="3"/>
  <c r="I103" i="3" s="1"/>
  <c r="H138" i="3"/>
  <c r="H103" i="3" s="1"/>
  <c r="G138" i="3"/>
  <c r="I137" i="3"/>
  <c r="H137" i="3"/>
  <c r="G137" i="3"/>
  <c r="I136" i="3"/>
  <c r="H136" i="3"/>
  <c r="G136" i="3"/>
  <c r="I135" i="3"/>
  <c r="H135" i="3"/>
  <c r="G135" i="3"/>
  <c r="I134" i="3"/>
  <c r="I105" i="3" s="1"/>
  <c r="H134" i="3"/>
  <c r="H102" i="3" s="1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H105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I83" i="3" s="1"/>
  <c r="H88" i="3"/>
  <c r="G88" i="3"/>
  <c r="I87" i="3"/>
  <c r="H87" i="3"/>
  <c r="G87" i="3"/>
  <c r="I86" i="3"/>
  <c r="H86" i="3"/>
  <c r="G86" i="3"/>
  <c r="I85" i="3"/>
  <c r="I80" i="3" s="1"/>
  <c r="H85" i="3"/>
  <c r="H80" i="3" s="1"/>
  <c r="G85" i="3"/>
  <c r="I84" i="3"/>
  <c r="H84" i="3"/>
  <c r="G84" i="3"/>
  <c r="H83" i="3"/>
  <c r="I78" i="3"/>
  <c r="I31" i="3" s="1"/>
  <c r="H78" i="3"/>
  <c r="H31" i="3" s="1"/>
  <c r="G78" i="3"/>
  <c r="I77" i="3"/>
  <c r="H77" i="3"/>
  <c r="G77" i="3"/>
  <c r="I76" i="3"/>
  <c r="H76" i="3"/>
  <c r="H29" i="3" s="1"/>
  <c r="G76" i="3"/>
  <c r="I75" i="3"/>
  <c r="H75" i="3"/>
  <c r="G75" i="3"/>
  <c r="I74" i="3"/>
  <c r="H74" i="3"/>
  <c r="G74" i="3"/>
  <c r="I73" i="3"/>
  <c r="H73" i="3"/>
  <c r="G73" i="3"/>
  <c r="I72" i="3"/>
  <c r="I35" i="3" s="1"/>
  <c r="H72" i="3"/>
  <c r="G72" i="3"/>
  <c r="I71" i="3"/>
  <c r="H71" i="3"/>
  <c r="G71" i="3"/>
  <c r="I70" i="3"/>
  <c r="I33" i="3" s="1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9" i="3"/>
  <c r="H59" i="3"/>
  <c r="G59" i="3"/>
  <c r="I58" i="3"/>
  <c r="H58" i="3"/>
  <c r="G58" i="3"/>
  <c r="I57" i="3"/>
  <c r="I32" i="3" s="1"/>
  <c r="H57" i="3"/>
  <c r="H32" i="3" s="1"/>
  <c r="G57" i="3"/>
  <c r="I56" i="3"/>
  <c r="I26" i="3" s="1"/>
  <c r="H56" i="3"/>
  <c r="H26" i="3" s="1"/>
  <c r="G56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I27" i="3" s="1"/>
  <c r="H50" i="3"/>
  <c r="H27" i="3" s="1"/>
  <c r="G50" i="3"/>
  <c r="I49" i="3"/>
  <c r="H49" i="3"/>
  <c r="G49" i="3"/>
  <c r="I48" i="3"/>
  <c r="H48" i="3"/>
  <c r="G48" i="3"/>
  <c r="I47" i="3"/>
  <c r="H47" i="3"/>
  <c r="G47" i="3"/>
  <c r="I45" i="3"/>
  <c r="H45" i="3"/>
  <c r="G45" i="3"/>
  <c r="I38" i="3"/>
  <c r="H38" i="3"/>
  <c r="G38" i="3"/>
  <c r="I36" i="3"/>
  <c r="H36" i="3"/>
  <c r="G36" i="3"/>
  <c r="H35" i="3"/>
  <c r="I34" i="3"/>
  <c r="H34" i="3"/>
  <c r="G34" i="3"/>
  <c r="H33" i="3"/>
  <c r="I29" i="3"/>
  <c r="I23" i="3"/>
  <c r="I18" i="3" s="1"/>
  <c r="H23" i="3"/>
  <c r="H18" i="3" s="1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R102" i="3" l="1"/>
  <c r="T102" i="3"/>
  <c r="V102" i="3"/>
  <c r="T265" i="3"/>
  <c r="Q173" i="3"/>
  <c r="Q176" i="3"/>
  <c r="Q266" i="3" s="1"/>
  <c r="H176" i="3"/>
  <c r="Q265" i="3"/>
  <c r="S265" i="3"/>
  <c r="U265" i="3"/>
  <c r="R251" i="3"/>
  <c r="T251" i="3"/>
  <c r="V251" i="3"/>
  <c r="Q251" i="3"/>
  <c r="S251" i="3"/>
  <c r="U251" i="3"/>
  <c r="R265" i="3"/>
  <c r="V265" i="3"/>
  <c r="T142" i="3"/>
  <c r="T264" i="3" s="1"/>
  <c r="T171" i="3"/>
  <c r="S171" i="3"/>
  <c r="U171" i="3"/>
  <c r="S176" i="3"/>
  <c r="U176" i="3"/>
  <c r="U266" i="3" s="1"/>
  <c r="V171" i="3"/>
  <c r="T266" i="3"/>
  <c r="X20" i="3"/>
  <c r="G105" i="3"/>
  <c r="X105" i="3" s="1"/>
  <c r="G103" i="3"/>
  <c r="X103" i="3" s="1"/>
  <c r="Q101" i="3"/>
  <c r="Q172" i="3"/>
  <c r="Q180" i="3"/>
  <c r="Q171" i="3" s="1"/>
  <c r="G18" i="3"/>
  <c r="X38" i="3"/>
  <c r="X47" i="3"/>
  <c r="X49" i="3"/>
  <c r="X51" i="3"/>
  <c r="X53" i="3"/>
  <c r="X55" i="3"/>
  <c r="G32" i="3"/>
  <c r="X59" i="3"/>
  <c r="G80" i="3"/>
  <c r="X80" i="3" s="1"/>
  <c r="G178" i="3"/>
  <c r="Q147" i="3"/>
  <c r="R171" i="3"/>
  <c r="V266" i="3"/>
  <c r="R266" i="3"/>
  <c r="Q142" i="3"/>
  <c r="X22" i="3"/>
  <c r="X106" i="3"/>
  <c r="U101" i="3"/>
  <c r="U147" i="3"/>
  <c r="I24" i="3"/>
  <c r="X248" i="3"/>
  <c r="X250" i="3"/>
  <c r="X255" i="3"/>
  <c r="X257" i="3"/>
  <c r="X260" i="3"/>
  <c r="X262" i="3"/>
  <c r="S266" i="3"/>
  <c r="U142" i="3"/>
  <c r="X243" i="3"/>
  <c r="G242" i="3"/>
  <c r="X19" i="3"/>
  <c r="X21" i="3"/>
  <c r="X34" i="3"/>
  <c r="X36" i="3"/>
  <c r="X45" i="3"/>
  <c r="X48" i="3"/>
  <c r="X52" i="3"/>
  <c r="X54" i="3"/>
  <c r="X58" i="3"/>
  <c r="X60" i="3"/>
  <c r="X62" i="3"/>
  <c r="X64" i="3"/>
  <c r="X66" i="3"/>
  <c r="X68" i="3"/>
  <c r="X74" i="3"/>
  <c r="X84" i="3"/>
  <c r="X86" i="3"/>
  <c r="X90" i="3"/>
  <c r="X92" i="3"/>
  <c r="X94" i="3"/>
  <c r="X96" i="3"/>
  <c r="X98" i="3"/>
  <c r="X100" i="3"/>
  <c r="X108" i="3"/>
  <c r="X110" i="3"/>
  <c r="X112" i="3"/>
  <c r="X114" i="3"/>
  <c r="X116" i="3"/>
  <c r="X118" i="3"/>
  <c r="X120" i="3"/>
  <c r="X122" i="3"/>
  <c r="X124" i="3"/>
  <c r="X126" i="3"/>
  <c r="X128" i="3"/>
  <c r="X130" i="3"/>
  <c r="X132" i="3"/>
  <c r="X136" i="3"/>
  <c r="X140" i="3"/>
  <c r="X143" i="3"/>
  <c r="X145" i="3"/>
  <c r="X148" i="3"/>
  <c r="X150" i="3"/>
  <c r="X152" i="3"/>
  <c r="X154" i="3"/>
  <c r="X159" i="3"/>
  <c r="X161" i="3"/>
  <c r="X163" i="3"/>
  <c r="X165" i="3"/>
  <c r="X167" i="3"/>
  <c r="X169" i="3"/>
  <c r="X187" i="3"/>
  <c r="X189" i="3"/>
  <c r="X191" i="3"/>
  <c r="X193" i="3"/>
  <c r="X195" i="3"/>
  <c r="X197" i="3"/>
  <c r="X199" i="3"/>
  <c r="X201" i="3"/>
  <c r="X206" i="3"/>
  <c r="X208" i="3"/>
  <c r="X214" i="3"/>
  <c r="X217" i="3"/>
  <c r="X223" i="3"/>
  <c r="X225" i="3"/>
  <c r="X227" i="3"/>
  <c r="X229" i="3"/>
  <c r="X231" i="3"/>
  <c r="X239" i="3"/>
  <c r="X138" i="3"/>
  <c r="X61" i="3"/>
  <c r="X63" i="3"/>
  <c r="X65" i="3"/>
  <c r="X67" i="3"/>
  <c r="X69" i="3"/>
  <c r="X71" i="3"/>
  <c r="X73" i="3"/>
  <c r="X75" i="3"/>
  <c r="X77" i="3"/>
  <c r="X87" i="3"/>
  <c r="X89" i="3"/>
  <c r="X91" i="3"/>
  <c r="X93" i="3"/>
  <c r="X95" i="3"/>
  <c r="X97" i="3"/>
  <c r="X99" i="3"/>
  <c r="X107" i="3"/>
  <c r="H101" i="3"/>
  <c r="X109" i="3"/>
  <c r="X111" i="3"/>
  <c r="X113" i="3"/>
  <c r="X115" i="3"/>
  <c r="X117" i="3"/>
  <c r="X119" i="3"/>
  <c r="X121" i="3"/>
  <c r="X123" i="3"/>
  <c r="X125" i="3"/>
  <c r="I104" i="3"/>
  <c r="X127" i="3"/>
  <c r="X129" i="3"/>
  <c r="X131" i="3"/>
  <c r="X133" i="3"/>
  <c r="X135" i="3"/>
  <c r="X137" i="3"/>
  <c r="X139" i="3"/>
  <c r="X141" i="3"/>
  <c r="X144" i="3"/>
  <c r="X146" i="3"/>
  <c r="X149" i="3"/>
  <c r="X151" i="3"/>
  <c r="X153" i="3"/>
  <c r="X155" i="3"/>
  <c r="X158" i="3"/>
  <c r="X160" i="3"/>
  <c r="X162" i="3"/>
  <c r="X164" i="3"/>
  <c r="X166" i="3"/>
  <c r="X170" i="3"/>
  <c r="X178" i="3"/>
  <c r="X184" i="3"/>
  <c r="X186" i="3"/>
  <c r="X188" i="3"/>
  <c r="X190" i="3"/>
  <c r="X192" i="3"/>
  <c r="X194" i="3"/>
  <c r="X196" i="3"/>
  <c r="X198" i="3"/>
  <c r="X200" i="3"/>
  <c r="X205" i="3"/>
  <c r="X207" i="3"/>
  <c r="X209" i="3"/>
  <c r="X216" i="3"/>
  <c r="X218" i="3"/>
  <c r="X220" i="3"/>
  <c r="X224" i="3"/>
  <c r="X226" i="3"/>
  <c r="X228" i="3"/>
  <c r="X230" i="3"/>
  <c r="X232" i="3"/>
  <c r="X240" i="3"/>
  <c r="X245" i="3"/>
  <c r="I244" i="3"/>
  <c r="X249" i="3"/>
  <c r="X252" i="3"/>
  <c r="X256" i="3"/>
  <c r="X258" i="3"/>
  <c r="X261" i="3"/>
  <c r="X263" i="3"/>
  <c r="X179" i="3"/>
  <c r="G181" i="3"/>
  <c r="G183" i="3"/>
  <c r="G176" i="3" s="1"/>
  <c r="G157" i="3"/>
  <c r="X168" i="3"/>
  <c r="G172" i="3"/>
  <c r="G175" i="3"/>
  <c r="X182" i="3"/>
  <c r="G233" i="3"/>
  <c r="X234" i="3"/>
  <c r="G253" i="3"/>
  <c r="X254" i="3"/>
  <c r="X57" i="3"/>
  <c r="X85" i="3"/>
  <c r="G27" i="3"/>
  <c r="X50" i="3"/>
  <c r="G26" i="3"/>
  <c r="X56" i="3"/>
  <c r="G33" i="3"/>
  <c r="X70" i="3"/>
  <c r="G35" i="3"/>
  <c r="X72" i="3"/>
  <c r="G29" i="3"/>
  <c r="X76" i="3"/>
  <c r="G31" i="3"/>
  <c r="X78" i="3"/>
  <c r="G83" i="3"/>
  <c r="X88" i="3"/>
  <c r="I156" i="3"/>
  <c r="H180" i="3"/>
  <c r="G180" i="3"/>
  <c r="X185" i="3"/>
  <c r="I180" i="3"/>
  <c r="H221" i="3"/>
  <c r="H237" i="3"/>
  <c r="G238" i="3"/>
  <c r="X241" i="3"/>
  <c r="H244" i="3"/>
  <c r="G244" i="3"/>
  <c r="X246" i="3"/>
  <c r="G259" i="3"/>
  <c r="I259" i="3"/>
  <c r="I251" i="3" s="1"/>
  <c r="H259" i="3"/>
  <c r="H251" i="3" s="1"/>
  <c r="Q267" i="3"/>
  <c r="X23" i="3"/>
  <c r="X134" i="3"/>
  <c r="G24" i="3"/>
  <c r="H25" i="3"/>
  <c r="H265" i="3" s="1"/>
  <c r="I142" i="3"/>
  <c r="H147" i="3"/>
  <c r="G147" i="3"/>
  <c r="I147" i="3"/>
  <c r="H156" i="3"/>
  <c r="G156" i="3"/>
  <c r="H17" i="3"/>
  <c r="H79" i="3"/>
  <c r="H81" i="3"/>
  <c r="G82" i="3"/>
  <c r="I82" i="3"/>
  <c r="H142" i="3"/>
  <c r="G142" i="3"/>
  <c r="H202" i="3"/>
  <c r="H171" i="3" s="1"/>
  <c r="I202" i="3"/>
  <c r="G236" i="3"/>
  <c r="G173" i="3"/>
  <c r="G202" i="3"/>
  <c r="G204" i="3"/>
  <c r="G174" i="3" s="1"/>
  <c r="G219" i="3"/>
  <c r="G247" i="3"/>
  <c r="I176" i="3"/>
  <c r="G222" i="3"/>
  <c r="G17" i="3"/>
  <c r="I17" i="3"/>
  <c r="H24" i="3"/>
  <c r="G25" i="3"/>
  <c r="I25" i="3"/>
  <c r="I265" i="3" s="1"/>
  <c r="G79" i="3"/>
  <c r="I79" i="3"/>
  <c r="G81" i="3"/>
  <c r="I81" i="3"/>
  <c r="H82" i="3"/>
  <c r="G101" i="3"/>
  <c r="I101" i="3"/>
  <c r="G104" i="3"/>
  <c r="H104" i="3"/>
  <c r="G221" i="3"/>
  <c r="I221" i="3"/>
  <c r="G237" i="3"/>
  <c r="I237" i="3"/>
  <c r="G251" i="3"/>
  <c r="G102" i="3"/>
  <c r="I102" i="3"/>
  <c r="S264" i="3" l="1"/>
  <c r="H266" i="3"/>
  <c r="G265" i="3"/>
  <c r="R264" i="3"/>
  <c r="V264" i="3"/>
  <c r="X102" i="3"/>
  <c r="X176" i="3"/>
  <c r="X104" i="3"/>
  <c r="X101" i="3"/>
  <c r="X17" i="3"/>
  <c r="X219" i="3"/>
  <c r="X202" i="3"/>
  <c r="X236" i="3"/>
  <c r="X156" i="3"/>
  <c r="X238" i="3"/>
  <c r="X172" i="3"/>
  <c r="X157" i="3"/>
  <c r="X181" i="3"/>
  <c r="X32" i="3"/>
  <c r="X251" i="3"/>
  <c r="X237" i="3"/>
  <c r="X221" i="3"/>
  <c r="X81" i="3"/>
  <c r="X79" i="3"/>
  <c r="X25" i="3"/>
  <c r="X222" i="3"/>
  <c r="X247" i="3"/>
  <c r="X204" i="3"/>
  <c r="X174" i="3" s="1"/>
  <c r="X173" i="3"/>
  <c r="X142" i="3"/>
  <c r="X147" i="3"/>
  <c r="X24" i="3"/>
  <c r="X259" i="3"/>
  <c r="X244" i="3"/>
  <c r="X180" i="3"/>
  <c r="X83" i="3"/>
  <c r="X31" i="3"/>
  <c r="X29" i="3"/>
  <c r="X35" i="3"/>
  <c r="X33" i="3"/>
  <c r="X26" i="3"/>
  <c r="X27" i="3"/>
  <c r="X253" i="3"/>
  <c r="X233" i="3"/>
  <c r="X175" i="3"/>
  <c r="X183" i="3"/>
  <c r="X242" i="3"/>
  <c r="U264" i="3"/>
  <c r="Q264" i="3"/>
  <c r="I235" i="3"/>
  <c r="H235" i="3"/>
  <c r="H264" i="3" s="1"/>
  <c r="I266" i="3"/>
  <c r="I171" i="3"/>
  <c r="G266" i="3"/>
  <c r="X82" i="3"/>
  <c r="G177" i="3"/>
  <c r="G171" i="3"/>
  <c r="G235" i="3"/>
  <c r="X265" i="3" l="1"/>
  <c r="X177" i="3"/>
  <c r="X266" i="3"/>
  <c r="X235" i="3"/>
  <c r="X171" i="3"/>
  <c r="I264" i="3"/>
  <c r="G264" i="3"/>
  <c r="G267" i="3"/>
  <c r="X267" i="3" l="1"/>
  <c r="X264" i="3"/>
  <c r="Y330" i="1"/>
  <c r="Y329" i="1"/>
  <c r="Y328" i="1"/>
  <c r="Y327" i="1"/>
  <c r="Y326" i="1"/>
  <c r="Y325" i="1"/>
  <c r="Y324" i="1"/>
  <c r="Y323" i="1"/>
  <c r="Y322" i="1"/>
  <c r="Y321" i="1"/>
  <c r="Y317" i="1"/>
  <c r="Y314" i="1"/>
  <c r="Y313" i="1"/>
  <c r="Y312" i="1"/>
  <c r="Y311" i="1"/>
  <c r="Y310" i="1"/>
  <c r="Y309" i="1"/>
  <c r="Y306" i="1"/>
  <c r="Y303" i="1"/>
  <c r="Y302" i="1"/>
  <c r="Y301" i="1"/>
  <c r="Y300" i="1"/>
  <c r="Y299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4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X215" i="3" s="1"/>
  <c r="X203" i="3" s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24" i="1"/>
  <c r="Y223" i="1"/>
  <c r="Y222" i="1"/>
  <c r="Y221" i="1"/>
  <c r="Y220" i="1"/>
  <c r="Y219" i="1"/>
  <c r="Y218" i="1"/>
  <c r="Y217" i="1"/>
  <c r="Y216" i="1"/>
  <c r="Y213" i="1"/>
  <c r="Y212" i="1"/>
  <c r="Y211" i="1"/>
  <c r="Y210" i="1"/>
  <c r="Y209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67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E215" i="1"/>
  <c r="E214" i="1" s="1"/>
  <c r="W320" i="1" l="1"/>
  <c r="V320" i="1"/>
  <c r="U320" i="1"/>
  <c r="T320" i="1"/>
  <c r="S320" i="1"/>
  <c r="R320" i="1"/>
  <c r="W319" i="1"/>
  <c r="V319" i="1"/>
  <c r="U319" i="1"/>
  <c r="T319" i="1"/>
  <c r="S319" i="1"/>
  <c r="R319" i="1"/>
  <c r="W318" i="1"/>
  <c r="V318" i="1"/>
  <c r="U318" i="1"/>
  <c r="T318" i="1"/>
  <c r="S318" i="1"/>
  <c r="R318" i="1"/>
  <c r="J320" i="1"/>
  <c r="I320" i="1"/>
  <c r="H320" i="1"/>
  <c r="J319" i="1"/>
  <c r="J318" i="1" s="1"/>
  <c r="I319" i="1"/>
  <c r="H319" i="1"/>
  <c r="I318" i="1"/>
  <c r="W316" i="1"/>
  <c r="V316" i="1"/>
  <c r="U316" i="1"/>
  <c r="T316" i="1"/>
  <c r="S316" i="1"/>
  <c r="R316" i="1"/>
  <c r="W315" i="1"/>
  <c r="V315" i="1"/>
  <c r="U315" i="1"/>
  <c r="T315" i="1"/>
  <c r="S315" i="1"/>
  <c r="R315" i="1"/>
  <c r="J316" i="1"/>
  <c r="J315" i="1" s="1"/>
  <c r="I316" i="1"/>
  <c r="H316" i="1"/>
  <c r="I315" i="1"/>
  <c r="W308" i="1"/>
  <c r="V308" i="1"/>
  <c r="U308" i="1"/>
  <c r="T308" i="1"/>
  <c r="S308" i="1"/>
  <c r="R308" i="1"/>
  <c r="W307" i="1"/>
  <c r="V307" i="1"/>
  <c r="U307" i="1"/>
  <c r="T307" i="1"/>
  <c r="S307" i="1"/>
  <c r="R307" i="1"/>
  <c r="J308" i="1"/>
  <c r="J307" i="1" s="1"/>
  <c r="I308" i="1"/>
  <c r="H308" i="1"/>
  <c r="I307" i="1"/>
  <c r="W305" i="1"/>
  <c r="V305" i="1"/>
  <c r="U305" i="1"/>
  <c r="T305" i="1"/>
  <c r="S305" i="1"/>
  <c r="R305" i="1"/>
  <c r="W304" i="1"/>
  <c r="V304" i="1"/>
  <c r="U304" i="1"/>
  <c r="T304" i="1"/>
  <c r="S304" i="1"/>
  <c r="R304" i="1"/>
  <c r="J305" i="1"/>
  <c r="J304" i="1" s="1"/>
  <c r="I305" i="1"/>
  <c r="H305" i="1"/>
  <c r="I304" i="1"/>
  <c r="W298" i="1"/>
  <c r="V298" i="1"/>
  <c r="U298" i="1"/>
  <c r="T298" i="1"/>
  <c r="S298" i="1"/>
  <c r="R298" i="1"/>
  <c r="W297" i="1"/>
  <c r="V297" i="1"/>
  <c r="U297" i="1"/>
  <c r="T297" i="1"/>
  <c r="S297" i="1"/>
  <c r="R297" i="1"/>
  <c r="J298" i="1"/>
  <c r="J297" i="1" s="1"/>
  <c r="I298" i="1"/>
  <c r="H298" i="1"/>
  <c r="I297" i="1"/>
  <c r="W278" i="1"/>
  <c r="V278" i="1"/>
  <c r="U278" i="1"/>
  <c r="T278" i="1"/>
  <c r="S278" i="1"/>
  <c r="R278" i="1"/>
  <c r="W277" i="1"/>
  <c r="V277" i="1"/>
  <c r="U277" i="1"/>
  <c r="T277" i="1"/>
  <c r="S277" i="1"/>
  <c r="R277" i="1"/>
  <c r="W276" i="1"/>
  <c r="V276" i="1"/>
  <c r="U276" i="1"/>
  <c r="T276" i="1"/>
  <c r="S276" i="1"/>
  <c r="R276" i="1"/>
  <c r="W275" i="1"/>
  <c r="V275" i="1"/>
  <c r="U275" i="1"/>
  <c r="T275" i="1"/>
  <c r="S275" i="1"/>
  <c r="R275" i="1"/>
  <c r="J278" i="1"/>
  <c r="I278" i="1"/>
  <c r="H278" i="1"/>
  <c r="J277" i="1"/>
  <c r="I277" i="1"/>
  <c r="H277" i="1"/>
  <c r="J276" i="1"/>
  <c r="J275" i="1" s="1"/>
  <c r="I276" i="1"/>
  <c r="H276" i="1"/>
  <c r="I275" i="1"/>
  <c r="W273" i="1"/>
  <c r="V273" i="1"/>
  <c r="U273" i="1"/>
  <c r="T273" i="1"/>
  <c r="S273" i="1"/>
  <c r="R273" i="1"/>
  <c r="W272" i="1"/>
  <c r="V272" i="1"/>
  <c r="U272" i="1"/>
  <c r="T272" i="1"/>
  <c r="S272" i="1"/>
  <c r="R272" i="1"/>
  <c r="J273" i="1"/>
  <c r="J272" i="1" s="1"/>
  <c r="I273" i="1"/>
  <c r="H273" i="1"/>
  <c r="I272" i="1"/>
  <c r="W233" i="1"/>
  <c r="V233" i="1"/>
  <c r="U233" i="1"/>
  <c r="T233" i="1"/>
  <c r="S233" i="1"/>
  <c r="R233" i="1"/>
  <c r="W232" i="1"/>
  <c r="V232" i="1"/>
  <c r="U232" i="1"/>
  <c r="T232" i="1"/>
  <c r="S232" i="1"/>
  <c r="R232" i="1"/>
  <c r="W231" i="1"/>
  <c r="V231" i="1"/>
  <c r="U231" i="1"/>
  <c r="T231" i="1"/>
  <c r="S231" i="1"/>
  <c r="R231" i="1"/>
  <c r="W230" i="1"/>
  <c r="V230" i="1"/>
  <c r="U230" i="1"/>
  <c r="T230" i="1"/>
  <c r="S230" i="1"/>
  <c r="R230" i="1"/>
  <c r="W229" i="1"/>
  <c r="V229" i="1"/>
  <c r="U229" i="1"/>
  <c r="T229" i="1"/>
  <c r="S229" i="1"/>
  <c r="R229" i="1"/>
  <c r="W228" i="1"/>
  <c r="V228" i="1"/>
  <c r="U228" i="1"/>
  <c r="T228" i="1"/>
  <c r="S228" i="1"/>
  <c r="R228" i="1"/>
  <c r="W227" i="1"/>
  <c r="V227" i="1"/>
  <c r="U227" i="1"/>
  <c r="T227" i="1"/>
  <c r="S227" i="1"/>
  <c r="R227" i="1"/>
  <c r="W226" i="1"/>
  <c r="W225" i="1" s="1"/>
  <c r="V226" i="1"/>
  <c r="V225" i="1" s="1"/>
  <c r="U226" i="1"/>
  <c r="U225" i="1" s="1"/>
  <c r="T226" i="1"/>
  <c r="T225" i="1" s="1"/>
  <c r="S226" i="1"/>
  <c r="S225" i="1" s="1"/>
  <c r="R226" i="1"/>
  <c r="J233" i="1"/>
  <c r="I233" i="1"/>
  <c r="H233" i="1"/>
  <c r="J232" i="1"/>
  <c r="I232" i="1"/>
  <c r="H232" i="1"/>
  <c r="J231" i="1"/>
  <c r="I231" i="1"/>
  <c r="H231" i="1"/>
  <c r="J230" i="1"/>
  <c r="I230" i="1"/>
  <c r="H230" i="1"/>
  <c r="J229" i="1"/>
  <c r="I229" i="1"/>
  <c r="H229" i="1"/>
  <c r="J228" i="1"/>
  <c r="I228" i="1"/>
  <c r="H228" i="1"/>
  <c r="J227" i="1"/>
  <c r="I227" i="1"/>
  <c r="H227" i="1"/>
  <c r="J226" i="1"/>
  <c r="J225" i="1" s="1"/>
  <c r="I226" i="1"/>
  <c r="H226" i="1"/>
  <c r="I225" i="1"/>
  <c r="W215" i="1"/>
  <c r="W214" i="1" s="1"/>
  <c r="V215" i="1"/>
  <c r="V214" i="1" s="1"/>
  <c r="U215" i="1"/>
  <c r="U214" i="1" s="1"/>
  <c r="T215" i="1"/>
  <c r="T214" i="1" s="1"/>
  <c r="S215" i="1"/>
  <c r="S214" i="1" s="1"/>
  <c r="R215" i="1"/>
  <c r="J215" i="1"/>
  <c r="J214" i="1" s="1"/>
  <c r="I215" i="1"/>
  <c r="I214" i="1" s="1"/>
  <c r="H215" i="1"/>
  <c r="K215" i="1" s="1"/>
  <c r="W208" i="1"/>
  <c r="V208" i="1"/>
  <c r="U208" i="1"/>
  <c r="T208" i="1"/>
  <c r="S208" i="1"/>
  <c r="R208" i="1"/>
  <c r="W207" i="1"/>
  <c r="V207" i="1"/>
  <c r="U207" i="1"/>
  <c r="T207" i="1"/>
  <c r="S207" i="1"/>
  <c r="R207" i="1"/>
  <c r="W206" i="1"/>
  <c r="V206" i="1"/>
  <c r="U206" i="1"/>
  <c r="T206" i="1"/>
  <c r="S206" i="1"/>
  <c r="R206" i="1"/>
  <c r="J208" i="1"/>
  <c r="I208" i="1"/>
  <c r="H208" i="1"/>
  <c r="J207" i="1"/>
  <c r="J206" i="1" s="1"/>
  <c r="I207" i="1"/>
  <c r="H207" i="1"/>
  <c r="I206" i="1"/>
  <c r="W171" i="1"/>
  <c r="V171" i="1"/>
  <c r="U171" i="1"/>
  <c r="T171" i="1"/>
  <c r="S171" i="1"/>
  <c r="R171" i="1"/>
  <c r="W170" i="1"/>
  <c r="V170" i="1"/>
  <c r="U170" i="1"/>
  <c r="T170" i="1"/>
  <c r="S170" i="1"/>
  <c r="R170" i="1"/>
  <c r="W169" i="1"/>
  <c r="V169" i="1"/>
  <c r="U169" i="1"/>
  <c r="T169" i="1"/>
  <c r="S169" i="1"/>
  <c r="R169" i="1"/>
  <c r="W168" i="1"/>
  <c r="V168" i="1"/>
  <c r="U168" i="1"/>
  <c r="T168" i="1"/>
  <c r="S168" i="1"/>
  <c r="R168" i="1"/>
  <c r="W167" i="1"/>
  <c r="V167" i="1"/>
  <c r="U167" i="1"/>
  <c r="T167" i="1"/>
  <c r="S167" i="1"/>
  <c r="R167" i="1"/>
  <c r="W166" i="1"/>
  <c r="V166" i="1"/>
  <c r="U166" i="1"/>
  <c r="T166" i="1"/>
  <c r="S166" i="1"/>
  <c r="R166" i="1"/>
  <c r="W165" i="1"/>
  <c r="V165" i="1"/>
  <c r="U165" i="1"/>
  <c r="T165" i="1"/>
  <c r="S165" i="1"/>
  <c r="R165" i="1"/>
  <c r="J171" i="1"/>
  <c r="I171" i="1"/>
  <c r="H171" i="1"/>
  <c r="J170" i="1"/>
  <c r="I170" i="1"/>
  <c r="H170" i="1"/>
  <c r="J169" i="1"/>
  <c r="I169" i="1"/>
  <c r="H169" i="1"/>
  <c r="J168" i="1"/>
  <c r="I168" i="1"/>
  <c r="H168" i="1"/>
  <c r="J167" i="1"/>
  <c r="I167" i="1"/>
  <c r="H167" i="1"/>
  <c r="J166" i="1"/>
  <c r="J165" i="1" s="1"/>
  <c r="I166" i="1"/>
  <c r="I165" i="1" s="1"/>
  <c r="H166" i="1"/>
  <c r="W137" i="1"/>
  <c r="V137" i="1"/>
  <c r="U137" i="1"/>
  <c r="T137" i="1"/>
  <c r="S137" i="1"/>
  <c r="R137" i="1"/>
  <c r="W136" i="1"/>
  <c r="V136" i="1"/>
  <c r="U136" i="1"/>
  <c r="T136" i="1"/>
  <c r="S136" i="1"/>
  <c r="R136" i="1"/>
  <c r="W135" i="1"/>
  <c r="V135" i="1"/>
  <c r="U135" i="1"/>
  <c r="T135" i="1"/>
  <c r="S135" i="1"/>
  <c r="R135" i="1"/>
  <c r="W134" i="1"/>
  <c r="V134" i="1"/>
  <c r="U134" i="1"/>
  <c r="T134" i="1"/>
  <c r="S134" i="1"/>
  <c r="R134" i="1"/>
  <c r="W133" i="1"/>
  <c r="V133" i="1"/>
  <c r="U133" i="1"/>
  <c r="T133" i="1"/>
  <c r="S133" i="1"/>
  <c r="R133" i="1"/>
  <c r="W132" i="1"/>
  <c r="V132" i="1"/>
  <c r="U132" i="1"/>
  <c r="T132" i="1"/>
  <c r="S132" i="1"/>
  <c r="R132" i="1"/>
  <c r="W131" i="1"/>
  <c r="V131" i="1"/>
  <c r="U131" i="1"/>
  <c r="T131" i="1"/>
  <c r="S131" i="1"/>
  <c r="R131" i="1"/>
  <c r="W130" i="1"/>
  <c r="V130" i="1"/>
  <c r="U130" i="1"/>
  <c r="T130" i="1"/>
  <c r="S130" i="1"/>
  <c r="R130" i="1"/>
  <c r="W129" i="1"/>
  <c r="W128" i="1" s="1"/>
  <c r="V129" i="1"/>
  <c r="V128" i="1" s="1"/>
  <c r="U129" i="1"/>
  <c r="U128" i="1" s="1"/>
  <c r="T129" i="1"/>
  <c r="T128" i="1" s="1"/>
  <c r="S129" i="1"/>
  <c r="S128" i="1" s="1"/>
  <c r="R129" i="1"/>
  <c r="J137" i="1"/>
  <c r="I137" i="1"/>
  <c r="H137" i="1"/>
  <c r="J136" i="1"/>
  <c r="I136" i="1"/>
  <c r="H136" i="1"/>
  <c r="J135" i="1"/>
  <c r="I135" i="1"/>
  <c r="H135" i="1"/>
  <c r="J134" i="1"/>
  <c r="I134" i="1"/>
  <c r="H134" i="1"/>
  <c r="J133" i="1"/>
  <c r="I133" i="1"/>
  <c r="H133" i="1"/>
  <c r="J132" i="1"/>
  <c r="I132" i="1"/>
  <c r="H132" i="1"/>
  <c r="J131" i="1"/>
  <c r="I131" i="1"/>
  <c r="H131" i="1"/>
  <c r="J130" i="1"/>
  <c r="I130" i="1"/>
  <c r="H130" i="1"/>
  <c r="J129" i="1"/>
  <c r="J128" i="1" s="1"/>
  <c r="I129" i="1"/>
  <c r="H129" i="1"/>
  <c r="I128" i="1"/>
  <c r="W77" i="1"/>
  <c r="V77" i="1"/>
  <c r="U77" i="1"/>
  <c r="T77" i="1"/>
  <c r="S77" i="1"/>
  <c r="R77" i="1"/>
  <c r="W76" i="1"/>
  <c r="V76" i="1"/>
  <c r="U76" i="1"/>
  <c r="T76" i="1"/>
  <c r="S76" i="1"/>
  <c r="R76" i="1"/>
  <c r="W75" i="1"/>
  <c r="V75" i="1"/>
  <c r="U75" i="1"/>
  <c r="T75" i="1"/>
  <c r="S75" i="1"/>
  <c r="R75" i="1"/>
  <c r="W74" i="1"/>
  <c r="V74" i="1"/>
  <c r="U74" i="1"/>
  <c r="T74" i="1"/>
  <c r="S74" i="1"/>
  <c r="R74" i="1"/>
  <c r="W73" i="1"/>
  <c r="V73" i="1"/>
  <c r="U73" i="1"/>
  <c r="T73" i="1"/>
  <c r="S73" i="1"/>
  <c r="R73" i="1"/>
  <c r="W72" i="1"/>
  <c r="V72" i="1"/>
  <c r="U72" i="1"/>
  <c r="T72" i="1"/>
  <c r="S72" i="1"/>
  <c r="R72" i="1"/>
  <c r="W71" i="1"/>
  <c r="V71" i="1"/>
  <c r="U71" i="1"/>
  <c r="T71" i="1"/>
  <c r="S71" i="1"/>
  <c r="R71" i="1"/>
  <c r="W70" i="1"/>
  <c r="V70" i="1"/>
  <c r="U70" i="1"/>
  <c r="T70" i="1"/>
  <c r="S70" i="1"/>
  <c r="R70" i="1"/>
  <c r="W69" i="1"/>
  <c r="V69" i="1"/>
  <c r="U69" i="1"/>
  <c r="T69" i="1"/>
  <c r="S69" i="1"/>
  <c r="R69" i="1"/>
  <c r="W68" i="1"/>
  <c r="V68" i="1"/>
  <c r="U68" i="1"/>
  <c r="T68" i="1"/>
  <c r="S68" i="1"/>
  <c r="R68" i="1"/>
  <c r="W66" i="1"/>
  <c r="V66" i="1"/>
  <c r="U66" i="1"/>
  <c r="T66" i="1"/>
  <c r="S66" i="1"/>
  <c r="R66" i="1"/>
  <c r="W65" i="1"/>
  <c r="V65" i="1"/>
  <c r="U65" i="1"/>
  <c r="T65" i="1"/>
  <c r="S65" i="1"/>
  <c r="S64" i="1" s="1"/>
  <c r="R65" i="1"/>
  <c r="W64" i="1"/>
  <c r="V64" i="1"/>
  <c r="U64" i="1"/>
  <c r="T64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6" i="1"/>
  <c r="I66" i="1"/>
  <c r="H66" i="1"/>
  <c r="J65" i="1"/>
  <c r="J64" i="1" s="1"/>
  <c r="I65" i="1"/>
  <c r="I64" i="1" s="1"/>
  <c r="H65" i="1"/>
  <c r="W20" i="1"/>
  <c r="V20" i="1"/>
  <c r="U20" i="1"/>
  <c r="T20" i="1"/>
  <c r="S20" i="1"/>
  <c r="R20" i="1"/>
  <c r="W19" i="1"/>
  <c r="W18" i="1" s="1"/>
  <c r="V19" i="1"/>
  <c r="V18" i="1" s="1"/>
  <c r="U19" i="1"/>
  <c r="U18" i="1" s="1"/>
  <c r="T19" i="1"/>
  <c r="T18" i="1" s="1"/>
  <c r="S19" i="1"/>
  <c r="S18" i="1" s="1"/>
  <c r="R19" i="1"/>
  <c r="J20" i="1"/>
  <c r="I20" i="1"/>
  <c r="H20" i="1"/>
  <c r="J19" i="1"/>
  <c r="J18" i="1" s="1"/>
  <c r="I19" i="1"/>
  <c r="I18" i="1" s="1"/>
  <c r="H19" i="1"/>
  <c r="M308" i="1"/>
  <c r="M307" i="1" s="1"/>
  <c r="N308" i="1"/>
  <c r="N307" i="1" s="1"/>
  <c r="O308" i="1"/>
  <c r="O307" i="1" s="1"/>
  <c r="P308" i="1"/>
  <c r="P307" i="1" s="1"/>
  <c r="F308" i="1"/>
  <c r="F307" i="1" s="1"/>
  <c r="G308" i="1"/>
  <c r="G307" i="1" s="1"/>
  <c r="Q308" i="1"/>
  <c r="Q307" i="1" s="1"/>
  <c r="Y135" i="1" l="1"/>
  <c r="Y137" i="1"/>
  <c r="Y207" i="1"/>
  <c r="Y226" i="1"/>
  <c r="Y228" i="1"/>
  <c r="Y230" i="1"/>
  <c r="Y232" i="1"/>
  <c r="Y68" i="1"/>
  <c r="Y70" i="1"/>
  <c r="Y72" i="1"/>
  <c r="Y74" i="1"/>
  <c r="Y76" i="1"/>
  <c r="R64" i="1"/>
  <c r="R128" i="1"/>
  <c r="Y168" i="1"/>
  <c r="Y170" i="1"/>
  <c r="Y319" i="1"/>
  <c r="Y277" i="1"/>
  <c r="Y131" i="1"/>
  <c r="Y133" i="1"/>
  <c r="Y129" i="1"/>
  <c r="Y320" i="1"/>
  <c r="Y167" i="1"/>
  <c r="Y169" i="1"/>
  <c r="Y171" i="1"/>
  <c r="Y130" i="1"/>
  <c r="Y132" i="1"/>
  <c r="Y134" i="1"/>
  <c r="Y136" i="1"/>
  <c r="H18" i="1"/>
  <c r="Y19" i="1"/>
  <c r="R18" i="1"/>
  <c r="H64" i="1"/>
  <c r="Y65" i="1"/>
  <c r="Y215" i="1"/>
  <c r="R225" i="1"/>
  <c r="Y20" i="1"/>
  <c r="Y66" i="1"/>
  <c r="Y69" i="1"/>
  <c r="Y71" i="1"/>
  <c r="Y73" i="1"/>
  <c r="Y75" i="1"/>
  <c r="Y77" i="1"/>
  <c r="H165" i="1"/>
  <c r="Y166" i="1"/>
  <c r="Y208" i="1"/>
  <c r="R214" i="1"/>
  <c r="Y227" i="1"/>
  <c r="Y229" i="1"/>
  <c r="Y231" i="1"/>
  <c r="Y233" i="1"/>
  <c r="Y273" i="1"/>
  <c r="Y276" i="1"/>
  <c r="Y278" i="1"/>
  <c r="Y298" i="1"/>
  <c r="Y305" i="1"/>
  <c r="Y308" i="1"/>
  <c r="Y316" i="1"/>
  <c r="S332" i="1"/>
  <c r="U332" i="1"/>
  <c r="W332" i="1"/>
  <c r="S334" i="1"/>
  <c r="U334" i="1"/>
  <c r="W334" i="1"/>
  <c r="H214" i="1"/>
  <c r="K214" i="1" s="1"/>
  <c r="T331" i="1"/>
  <c r="R333" i="1"/>
  <c r="T333" i="1"/>
  <c r="V333" i="1"/>
  <c r="I332" i="1"/>
  <c r="H128" i="1"/>
  <c r="I334" i="1"/>
  <c r="H206" i="1"/>
  <c r="H225" i="1"/>
  <c r="H272" i="1"/>
  <c r="H275" i="1"/>
  <c r="H297" i="1"/>
  <c r="H304" i="1"/>
  <c r="H307" i="1"/>
  <c r="H315" i="1"/>
  <c r="H318" i="1"/>
  <c r="S331" i="1"/>
  <c r="U331" i="1"/>
  <c r="W331" i="1"/>
  <c r="H332" i="1"/>
  <c r="J332" i="1"/>
  <c r="H334" i="1"/>
  <c r="J334" i="1"/>
  <c r="J331" i="1"/>
  <c r="H333" i="1"/>
  <c r="J333" i="1"/>
  <c r="V331" i="1"/>
  <c r="I331" i="1"/>
  <c r="I333" i="1"/>
  <c r="S333" i="1"/>
  <c r="U333" i="1"/>
  <c r="W333" i="1"/>
  <c r="R332" i="1"/>
  <c r="T332" i="1"/>
  <c r="V332" i="1"/>
  <c r="R334" i="1"/>
  <c r="T334" i="1"/>
  <c r="V334" i="1"/>
  <c r="L308" i="1"/>
  <c r="L307" i="1" s="1"/>
  <c r="X307" i="1" s="1"/>
  <c r="E308" i="1"/>
  <c r="E307" i="1" s="1"/>
  <c r="P87" i="3"/>
  <c r="O87" i="3"/>
  <c r="N87" i="3"/>
  <c r="M87" i="3"/>
  <c r="L87" i="3"/>
  <c r="F87" i="3"/>
  <c r="E87" i="3"/>
  <c r="Q133" i="1"/>
  <c r="P133" i="1"/>
  <c r="O133" i="1"/>
  <c r="N133" i="1"/>
  <c r="M133" i="1"/>
  <c r="G133" i="1"/>
  <c r="F133" i="1"/>
  <c r="D87" i="3"/>
  <c r="J87" i="3" s="1"/>
  <c r="P166" i="3"/>
  <c r="P158" i="3" s="1"/>
  <c r="O166" i="3"/>
  <c r="O158" i="3" s="1"/>
  <c r="N166" i="3"/>
  <c r="N158" i="3" s="1"/>
  <c r="M166" i="3"/>
  <c r="M158" i="3" s="1"/>
  <c r="L166" i="3"/>
  <c r="L158" i="3" s="1"/>
  <c r="F166" i="3"/>
  <c r="F158" i="3" s="1"/>
  <c r="E166" i="3"/>
  <c r="E158" i="3" s="1"/>
  <c r="P165" i="3"/>
  <c r="O165" i="3"/>
  <c r="N165" i="3"/>
  <c r="M165" i="3"/>
  <c r="L165" i="3"/>
  <c r="F165" i="3"/>
  <c r="E165" i="3"/>
  <c r="Q320" i="1"/>
  <c r="P320" i="1"/>
  <c r="O320" i="1"/>
  <c r="N320" i="1"/>
  <c r="M320" i="1"/>
  <c r="G320" i="1"/>
  <c r="F320" i="1"/>
  <c r="Q319" i="1"/>
  <c r="P319" i="1"/>
  <c r="O319" i="1"/>
  <c r="M319" i="1"/>
  <c r="K166" i="3"/>
  <c r="W166" i="3" s="1"/>
  <c r="E320" i="1"/>
  <c r="K320" i="1" s="1"/>
  <c r="K165" i="3"/>
  <c r="W165" i="3" s="1"/>
  <c r="P226" i="1"/>
  <c r="O226" i="1"/>
  <c r="Q231" i="1"/>
  <c r="P231" i="1"/>
  <c r="O231" i="1"/>
  <c r="N231" i="1"/>
  <c r="M231" i="1"/>
  <c r="G231" i="1"/>
  <c r="F231" i="1"/>
  <c r="Y315" i="1" l="1"/>
  <c r="Y304" i="1"/>
  <c r="Y275" i="1"/>
  <c r="Y225" i="1"/>
  <c r="Y165" i="1"/>
  <c r="Y318" i="1"/>
  <c r="Y307" i="1"/>
  <c r="K307" i="1"/>
  <c r="Y297" i="1"/>
  <c r="Y272" i="1"/>
  <c r="Y206" i="1"/>
  <c r="Y128" i="1"/>
  <c r="Y64" i="1"/>
  <c r="X308" i="1"/>
  <c r="K308" i="1"/>
  <c r="R331" i="1"/>
  <c r="Y333" i="1"/>
  <c r="Y214" i="1"/>
  <c r="Y334" i="1"/>
  <c r="Y332" i="1"/>
  <c r="Y18" i="1"/>
  <c r="H331" i="1"/>
  <c r="D165" i="3"/>
  <c r="J165" i="3" s="1"/>
  <c r="D166" i="3"/>
  <c r="J166" i="3" s="1"/>
  <c r="K87" i="3"/>
  <c r="W87" i="3" s="1"/>
  <c r="K158" i="3"/>
  <c r="W158" i="3" s="1"/>
  <c r="L320" i="1"/>
  <c r="X320" i="1" s="1"/>
  <c r="L231" i="1"/>
  <c r="X231" i="1" s="1"/>
  <c r="E231" i="1"/>
  <c r="K231" i="1" s="1"/>
  <c r="Y331" i="1" l="1"/>
  <c r="D158" i="3"/>
  <c r="J158" i="3" s="1"/>
  <c r="P188" i="3"/>
  <c r="P182" i="3" s="1"/>
  <c r="P175" i="3" s="1"/>
  <c r="O188" i="3"/>
  <c r="O182" i="3" s="1"/>
  <c r="O175" i="3" s="1"/>
  <c r="N188" i="3"/>
  <c r="N182" i="3" s="1"/>
  <c r="N175" i="3" s="1"/>
  <c r="M188" i="3"/>
  <c r="M182" i="3" s="1"/>
  <c r="M175" i="3" s="1"/>
  <c r="L188" i="3"/>
  <c r="L182" i="3" s="1"/>
  <c r="L175" i="3" s="1"/>
  <c r="F188" i="3"/>
  <c r="F182" i="3" s="1"/>
  <c r="F175" i="3" s="1"/>
  <c r="E188" i="3"/>
  <c r="E182" i="3" s="1"/>
  <c r="E175" i="3" s="1"/>
  <c r="Q135" i="1" l="1"/>
  <c r="P135" i="1"/>
  <c r="O135" i="1"/>
  <c r="N135" i="1"/>
  <c r="M135" i="1"/>
  <c r="G135" i="1"/>
  <c r="F135" i="1"/>
  <c r="K188" i="3"/>
  <c r="W188" i="3" s="1"/>
  <c r="D188" i="3"/>
  <c r="J188" i="3" s="1"/>
  <c r="K182" i="3" l="1"/>
  <c r="W182" i="3" s="1"/>
  <c r="D182" i="3"/>
  <c r="J182" i="3" s="1"/>
  <c r="L135" i="1"/>
  <c r="X135" i="1" s="1"/>
  <c r="E135" i="1"/>
  <c r="K135" i="1" s="1"/>
  <c r="K175" i="3" l="1"/>
  <c r="W175" i="3" s="1"/>
  <c r="D175" i="3"/>
  <c r="J175" i="3" s="1"/>
  <c r="O198" i="3" l="1"/>
  <c r="N198" i="3"/>
  <c r="M198" i="3"/>
  <c r="F198" i="3"/>
  <c r="E198" i="3"/>
  <c r="O197" i="3"/>
  <c r="N197" i="3"/>
  <c r="M197" i="3"/>
  <c r="F197" i="3"/>
  <c r="E197" i="3"/>
  <c r="Q277" i="1"/>
  <c r="P277" i="1"/>
  <c r="O277" i="1"/>
  <c r="N277" i="1"/>
  <c r="M277" i="1"/>
  <c r="G277" i="1"/>
  <c r="F277" i="1"/>
  <c r="E277" i="1"/>
  <c r="K277" i="1" s="1"/>
  <c r="P197" i="3"/>
  <c r="L197" i="3"/>
  <c r="P198" i="3"/>
  <c r="L198" i="3" l="1"/>
  <c r="L277" i="1"/>
  <c r="X277" i="1" s="1"/>
  <c r="E262" i="3" l="1"/>
  <c r="F262" i="3"/>
  <c r="M262" i="3"/>
  <c r="N262" i="3"/>
  <c r="O262" i="3"/>
  <c r="N19" i="1"/>
  <c r="O19" i="1"/>
  <c r="P19" i="1"/>
  <c r="G319" i="1" l="1"/>
  <c r="G226" i="1"/>
  <c r="G19" i="1" l="1"/>
  <c r="F319" i="1" l="1"/>
  <c r="Q19" i="1" l="1"/>
  <c r="M19" i="1"/>
  <c r="F19" i="1"/>
  <c r="E167" i="3" l="1"/>
  <c r="F167" i="3"/>
  <c r="L167" i="3"/>
  <c r="M167" i="3"/>
  <c r="N167" i="3"/>
  <c r="O167" i="3"/>
  <c r="P167" i="3"/>
  <c r="E168" i="3"/>
  <c r="F168" i="3"/>
  <c r="L168" i="3"/>
  <c r="M168" i="3"/>
  <c r="N168" i="3"/>
  <c r="O168" i="3"/>
  <c r="P168" i="3"/>
  <c r="F230" i="1"/>
  <c r="G230" i="1"/>
  <c r="M230" i="1"/>
  <c r="N230" i="1"/>
  <c r="O230" i="1"/>
  <c r="P230" i="1"/>
  <c r="Q230" i="1"/>
  <c r="E230" i="1" l="1"/>
  <c r="K230" i="1" s="1"/>
  <c r="L230" i="1"/>
  <c r="X230" i="1" s="1"/>
  <c r="F226" i="1" l="1"/>
  <c r="P54" i="3" l="1"/>
  <c r="O54" i="3"/>
  <c r="N54" i="3"/>
  <c r="M54" i="3"/>
  <c r="L54" i="3"/>
  <c r="F54" i="3"/>
  <c r="E54" i="3"/>
  <c r="P53" i="3"/>
  <c r="O53" i="3"/>
  <c r="N53" i="3"/>
  <c r="M53" i="3"/>
  <c r="L53" i="3"/>
  <c r="F53" i="3"/>
  <c r="E53" i="3"/>
  <c r="P47" i="3"/>
  <c r="O47" i="3"/>
  <c r="N47" i="3"/>
  <c r="M47" i="3"/>
  <c r="L47" i="3"/>
  <c r="F47" i="3"/>
  <c r="E47" i="3"/>
  <c r="Q66" i="1"/>
  <c r="P66" i="1"/>
  <c r="O66" i="1"/>
  <c r="N66" i="1"/>
  <c r="M66" i="1"/>
  <c r="G66" i="1"/>
  <c r="F66" i="1"/>
  <c r="Q65" i="1"/>
  <c r="P65" i="1"/>
  <c r="O65" i="1"/>
  <c r="N65" i="1"/>
  <c r="M65" i="1"/>
  <c r="G65" i="1"/>
  <c r="F65" i="1"/>
  <c r="K54" i="3"/>
  <c r="W54" i="3" s="1"/>
  <c r="K53" i="3"/>
  <c r="W53" i="3" s="1"/>
  <c r="K47" i="3"/>
  <c r="W47" i="3" s="1"/>
  <c r="D47" i="3" l="1"/>
  <c r="J47" i="3" s="1"/>
  <c r="D53" i="3"/>
  <c r="J53" i="3" s="1"/>
  <c r="D54" i="3"/>
  <c r="J54" i="3" s="1"/>
  <c r="P218" i="3"/>
  <c r="P205" i="3" s="1"/>
  <c r="O218" i="3"/>
  <c r="O205" i="3" s="1"/>
  <c r="N218" i="3"/>
  <c r="N205" i="3" s="1"/>
  <c r="M218" i="3"/>
  <c r="M205" i="3" s="1"/>
  <c r="L218" i="3"/>
  <c r="L205" i="3" s="1"/>
  <c r="F218" i="3"/>
  <c r="F205" i="3" s="1"/>
  <c r="E218" i="3"/>
  <c r="E205" i="3" s="1"/>
  <c r="P217" i="3"/>
  <c r="O217" i="3"/>
  <c r="N217" i="3"/>
  <c r="M217" i="3"/>
  <c r="L217" i="3"/>
  <c r="F217" i="3"/>
  <c r="E217" i="3"/>
  <c r="P200" i="3"/>
  <c r="O200" i="3"/>
  <c r="N200" i="3"/>
  <c r="M200" i="3"/>
  <c r="L200" i="3"/>
  <c r="F200" i="3"/>
  <c r="E200" i="3"/>
  <c r="P199" i="3"/>
  <c r="O199" i="3"/>
  <c r="N199" i="3"/>
  <c r="M199" i="3"/>
  <c r="L199" i="3"/>
  <c r="F199" i="3"/>
  <c r="E199" i="3"/>
  <c r="Q136" i="1" l="1"/>
  <c r="P136" i="1"/>
  <c r="O136" i="1"/>
  <c r="N136" i="1"/>
  <c r="M136" i="1"/>
  <c r="G136" i="1"/>
  <c r="F136" i="1"/>
  <c r="P88" i="3"/>
  <c r="O88" i="3"/>
  <c r="N88" i="3"/>
  <c r="M88" i="3"/>
  <c r="L88" i="3"/>
  <c r="F88" i="3"/>
  <c r="E88" i="3"/>
  <c r="P186" i="3"/>
  <c r="O186" i="3"/>
  <c r="N186" i="3"/>
  <c r="M186" i="3"/>
  <c r="L186" i="3"/>
  <c r="L183" i="3" s="1"/>
  <c r="F186" i="3"/>
  <c r="E186" i="3"/>
  <c r="P72" i="3"/>
  <c r="P35" i="3" s="1"/>
  <c r="O72" i="3"/>
  <c r="O35" i="3" s="1"/>
  <c r="N72" i="3"/>
  <c r="N35" i="3" s="1"/>
  <c r="M72" i="3"/>
  <c r="M35" i="3" s="1"/>
  <c r="L72" i="3"/>
  <c r="L35" i="3" s="1"/>
  <c r="F72" i="3"/>
  <c r="F35" i="3" s="1"/>
  <c r="E72" i="3"/>
  <c r="E35" i="3" s="1"/>
  <c r="Q232" i="1"/>
  <c r="P232" i="1"/>
  <c r="O232" i="1"/>
  <c r="N232" i="1"/>
  <c r="M232" i="1"/>
  <c r="G232" i="1"/>
  <c r="F232" i="1"/>
  <c r="K200" i="3"/>
  <c r="W200" i="3" s="1"/>
  <c r="K199" i="3"/>
  <c r="W199" i="3" s="1"/>
  <c r="D199" i="3"/>
  <c r="J199" i="3" s="1"/>
  <c r="K218" i="3"/>
  <c r="W218" i="3" s="1"/>
  <c r="D218" i="3"/>
  <c r="J218" i="3" s="1"/>
  <c r="K217" i="3"/>
  <c r="W217" i="3" s="1"/>
  <c r="D217" i="3"/>
  <c r="J217" i="3" s="1"/>
  <c r="Q77" i="1"/>
  <c r="P77" i="1"/>
  <c r="O77" i="1"/>
  <c r="N77" i="1"/>
  <c r="M77" i="1"/>
  <c r="G77" i="1"/>
  <c r="F77" i="1"/>
  <c r="D186" i="3"/>
  <c r="J186" i="3" s="1"/>
  <c r="K186" i="3"/>
  <c r="W186" i="3" s="1"/>
  <c r="K72" i="3"/>
  <c r="W72" i="3" s="1"/>
  <c r="D72" i="3"/>
  <c r="J72" i="3" s="1"/>
  <c r="K35" i="3" l="1"/>
  <c r="W35" i="3" s="1"/>
  <c r="K205" i="3"/>
  <c r="W205" i="3" s="1"/>
  <c r="D205" i="3"/>
  <c r="J205" i="3" s="1"/>
  <c r="D35" i="3"/>
  <c r="J35" i="3" s="1"/>
  <c r="E232" i="1"/>
  <c r="K232" i="1" s="1"/>
  <c r="D200" i="3"/>
  <c r="J200" i="3" s="1"/>
  <c r="E183" i="3"/>
  <c r="E176" i="3" s="1"/>
  <c r="M183" i="3"/>
  <c r="M176" i="3" s="1"/>
  <c r="O183" i="3"/>
  <c r="O176" i="3" s="1"/>
  <c r="K183" i="3"/>
  <c r="W183" i="3" s="1"/>
  <c r="F183" i="3"/>
  <c r="F176" i="3" s="1"/>
  <c r="L176" i="3"/>
  <c r="N183" i="3"/>
  <c r="N176" i="3" s="1"/>
  <c r="P183" i="3"/>
  <c r="P176" i="3" s="1"/>
  <c r="L232" i="1"/>
  <c r="X232" i="1" s="1"/>
  <c r="K176" i="3" l="1"/>
  <c r="W176" i="3" s="1"/>
  <c r="D183" i="3"/>
  <c r="J183" i="3" s="1"/>
  <c r="D176" i="3" l="1"/>
  <c r="J176" i="3" s="1"/>
  <c r="Q171" i="1"/>
  <c r="P171" i="1"/>
  <c r="O171" i="1"/>
  <c r="N171" i="1"/>
  <c r="M171" i="1"/>
  <c r="G171" i="1"/>
  <c r="F171" i="1"/>
  <c r="Q170" i="1"/>
  <c r="P170" i="1"/>
  <c r="O170" i="1"/>
  <c r="N170" i="1"/>
  <c r="M170" i="1"/>
  <c r="G170" i="1"/>
  <c r="F170" i="1"/>
  <c r="Q169" i="1"/>
  <c r="P169" i="1"/>
  <c r="O169" i="1"/>
  <c r="N169" i="1"/>
  <c r="M169" i="1"/>
  <c r="G169" i="1"/>
  <c r="F169" i="1"/>
  <c r="P208" i="3" l="1"/>
  <c r="O208" i="3"/>
  <c r="N208" i="3"/>
  <c r="M208" i="3"/>
  <c r="L208" i="3"/>
  <c r="F208" i="3"/>
  <c r="E208" i="3"/>
  <c r="P260" i="3"/>
  <c r="O260" i="3"/>
  <c r="N260" i="3"/>
  <c r="M260" i="3"/>
  <c r="L260" i="3"/>
  <c r="F260" i="3"/>
  <c r="E260" i="3"/>
  <c r="O190" i="3"/>
  <c r="N190" i="3"/>
  <c r="M190" i="3"/>
  <c r="F190" i="3"/>
  <c r="E190" i="3"/>
  <c r="P166" i="1"/>
  <c r="O166" i="1"/>
  <c r="N166" i="1"/>
  <c r="F166" i="1"/>
  <c r="G166" i="1" l="1"/>
  <c r="P262" i="3"/>
  <c r="L262" i="3"/>
  <c r="K260" i="3"/>
  <c r="W260" i="3" s="1"/>
  <c r="D260" i="3"/>
  <c r="J260" i="3" s="1"/>
  <c r="P71" i="3"/>
  <c r="O71" i="3"/>
  <c r="N71" i="3"/>
  <c r="M71" i="3"/>
  <c r="L71" i="3"/>
  <c r="F71" i="3"/>
  <c r="E71" i="3"/>
  <c r="P68" i="3"/>
  <c r="O68" i="3"/>
  <c r="N68" i="3"/>
  <c r="M68" i="3"/>
  <c r="L68" i="3"/>
  <c r="F68" i="3"/>
  <c r="E68" i="3"/>
  <c r="D71" i="3"/>
  <c r="J71" i="3" s="1"/>
  <c r="K68" i="3"/>
  <c r="W68" i="3" s="1"/>
  <c r="D68" i="3"/>
  <c r="J68" i="3" s="1"/>
  <c r="K208" i="3"/>
  <c r="W208" i="3" s="1"/>
  <c r="D208" i="3"/>
  <c r="J208" i="3" s="1"/>
  <c r="Q75" i="1"/>
  <c r="P75" i="1"/>
  <c r="O75" i="1"/>
  <c r="N75" i="1"/>
  <c r="M75" i="1"/>
  <c r="G75" i="1"/>
  <c r="F75" i="1"/>
  <c r="Q74" i="1"/>
  <c r="P74" i="1"/>
  <c r="O74" i="1"/>
  <c r="N74" i="1"/>
  <c r="M74" i="1"/>
  <c r="G74" i="1"/>
  <c r="F74" i="1"/>
  <c r="P152" i="3"/>
  <c r="P148" i="3" s="1"/>
  <c r="O152" i="3"/>
  <c r="O148" i="3" s="1"/>
  <c r="N152" i="3"/>
  <c r="N148" i="3" s="1"/>
  <c r="M152" i="3"/>
  <c r="M148" i="3" s="1"/>
  <c r="L152" i="3"/>
  <c r="L148" i="3" s="1"/>
  <c r="F152" i="3"/>
  <c r="F148" i="3" s="1"/>
  <c r="E152" i="3"/>
  <c r="E148" i="3" s="1"/>
  <c r="P136" i="3"/>
  <c r="P106" i="3" s="1"/>
  <c r="O136" i="3"/>
  <c r="O106" i="3" s="1"/>
  <c r="N136" i="3"/>
  <c r="N106" i="3" s="1"/>
  <c r="M136" i="3"/>
  <c r="M106" i="3" s="1"/>
  <c r="L136" i="3"/>
  <c r="L106" i="3" s="1"/>
  <c r="F136" i="3"/>
  <c r="F106" i="3" s="1"/>
  <c r="E136" i="3"/>
  <c r="E106" i="3" s="1"/>
  <c r="P135" i="3"/>
  <c r="O135" i="3"/>
  <c r="N135" i="3"/>
  <c r="M135" i="3"/>
  <c r="L135" i="3"/>
  <c r="F135" i="3"/>
  <c r="E135" i="3"/>
  <c r="P276" i="1"/>
  <c r="O276" i="1"/>
  <c r="N276" i="1"/>
  <c r="G276" i="1"/>
  <c r="F276" i="1"/>
  <c r="P190" i="3"/>
  <c r="L190" i="3"/>
  <c r="K71" i="3" l="1"/>
  <c r="W71" i="3" s="1"/>
  <c r="K135" i="3"/>
  <c r="W135" i="3" s="1"/>
  <c r="L77" i="1"/>
  <c r="X77" i="1" s="1"/>
  <c r="E77" i="1"/>
  <c r="K77" i="1" s="1"/>
  <c r="P74" i="3"/>
  <c r="P34" i="3" s="1"/>
  <c r="O74" i="3"/>
  <c r="O34" i="3" s="1"/>
  <c r="N74" i="3"/>
  <c r="N34" i="3" s="1"/>
  <c r="M74" i="3"/>
  <c r="M34" i="3" s="1"/>
  <c r="L74" i="3"/>
  <c r="L34" i="3" s="1"/>
  <c r="F74" i="3"/>
  <c r="F34" i="3" s="1"/>
  <c r="E74" i="3"/>
  <c r="E34" i="3" s="1"/>
  <c r="P73" i="3"/>
  <c r="O73" i="3"/>
  <c r="N73" i="3"/>
  <c r="M73" i="3"/>
  <c r="L73" i="3"/>
  <c r="F73" i="3"/>
  <c r="E73" i="3"/>
  <c r="P70" i="3"/>
  <c r="P33" i="3" s="1"/>
  <c r="O70" i="3"/>
  <c r="O33" i="3" s="1"/>
  <c r="N70" i="3"/>
  <c r="N33" i="3" s="1"/>
  <c r="M70" i="3"/>
  <c r="M33" i="3" s="1"/>
  <c r="L70" i="3"/>
  <c r="L33" i="3" s="1"/>
  <c r="F70" i="3"/>
  <c r="F33" i="3" s="1"/>
  <c r="E70" i="3"/>
  <c r="E33" i="3" s="1"/>
  <c r="P69" i="3"/>
  <c r="O69" i="3"/>
  <c r="N69" i="3"/>
  <c r="M69" i="3"/>
  <c r="L69" i="3"/>
  <c r="F69" i="3"/>
  <c r="E69" i="3"/>
  <c r="D73" i="3"/>
  <c r="J73" i="3" s="1"/>
  <c r="D69" i="3"/>
  <c r="J69" i="3" s="1"/>
  <c r="D136" i="3" l="1"/>
  <c r="J136" i="3" s="1"/>
  <c r="E171" i="1"/>
  <c r="K171" i="1" s="1"/>
  <c r="K136" i="3"/>
  <c r="W136" i="3" s="1"/>
  <c r="L171" i="1"/>
  <c r="X171" i="1" s="1"/>
  <c r="K152" i="3"/>
  <c r="W152" i="3" s="1"/>
  <c r="L75" i="1"/>
  <c r="X75" i="1" s="1"/>
  <c r="L74" i="1"/>
  <c r="X74" i="1" s="1"/>
  <c r="D70" i="3"/>
  <c r="J70" i="3" s="1"/>
  <c r="E75" i="1"/>
  <c r="K75" i="1" s="1"/>
  <c r="D74" i="3"/>
  <c r="J74" i="3" s="1"/>
  <c r="E74" i="1"/>
  <c r="K74" i="1" s="1"/>
  <c r="D152" i="3"/>
  <c r="J152" i="3" s="1"/>
  <c r="D135" i="3"/>
  <c r="J135" i="3" s="1"/>
  <c r="K69" i="3"/>
  <c r="W69" i="3" s="1"/>
  <c r="K73" i="3"/>
  <c r="W73" i="3" s="1"/>
  <c r="K70" i="3"/>
  <c r="W70" i="3" s="1"/>
  <c r="K74" i="3"/>
  <c r="W74" i="3" s="1"/>
  <c r="K33" i="3" l="1"/>
  <c r="W33" i="3" s="1"/>
  <c r="K34" i="3"/>
  <c r="W34" i="3" s="1"/>
  <c r="K148" i="3"/>
  <c r="W148" i="3" s="1"/>
  <c r="K106" i="3"/>
  <c r="W106" i="3" s="1"/>
  <c r="D148" i="3"/>
  <c r="J148" i="3" s="1"/>
  <c r="D34" i="3"/>
  <c r="J34" i="3" s="1"/>
  <c r="D33" i="3"/>
  <c r="J33" i="3" s="1"/>
  <c r="D106" i="3"/>
  <c r="J106" i="3" s="1"/>
  <c r="E254" i="3"/>
  <c r="E253" i="3" s="1"/>
  <c r="F254" i="3"/>
  <c r="F253" i="3" s="1"/>
  <c r="L254" i="3"/>
  <c r="L253" i="3" s="1"/>
  <c r="M254" i="3"/>
  <c r="M253" i="3" s="1"/>
  <c r="N254" i="3"/>
  <c r="N253" i="3" s="1"/>
  <c r="O254" i="3"/>
  <c r="O253" i="3" s="1"/>
  <c r="P254" i="3"/>
  <c r="P253" i="3" s="1"/>
  <c r="E257" i="3"/>
  <c r="E255" i="3" s="1"/>
  <c r="F257" i="3"/>
  <c r="F255" i="3" s="1"/>
  <c r="L257" i="3"/>
  <c r="L255" i="3" s="1"/>
  <c r="M257" i="3"/>
  <c r="M255" i="3" s="1"/>
  <c r="N257" i="3"/>
  <c r="N255" i="3" s="1"/>
  <c r="O257" i="3"/>
  <c r="O255" i="3" s="1"/>
  <c r="P257" i="3"/>
  <c r="P255" i="3" s="1"/>
  <c r="E258" i="3"/>
  <c r="E256" i="3" s="1"/>
  <c r="E252" i="3" s="1"/>
  <c r="F258" i="3"/>
  <c r="F256" i="3" s="1"/>
  <c r="F252" i="3" s="1"/>
  <c r="L258" i="3"/>
  <c r="L256" i="3" s="1"/>
  <c r="L252" i="3" s="1"/>
  <c r="M258" i="3"/>
  <c r="M256" i="3" s="1"/>
  <c r="M252" i="3" s="1"/>
  <c r="N258" i="3"/>
  <c r="N256" i="3" s="1"/>
  <c r="N252" i="3" s="1"/>
  <c r="O258" i="3"/>
  <c r="O256" i="3" s="1"/>
  <c r="O252" i="3" s="1"/>
  <c r="P258" i="3"/>
  <c r="P256" i="3" s="1"/>
  <c r="P252" i="3" s="1"/>
  <c r="E261" i="3"/>
  <c r="F261" i="3"/>
  <c r="L261" i="3"/>
  <c r="M261" i="3"/>
  <c r="N261" i="3"/>
  <c r="O261" i="3"/>
  <c r="P261" i="3"/>
  <c r="E263" i="3"/>
  <c r="F263" i="3"/>
  <c r="L263" i="3"/>
  <c r="M263" i="3"/>
  <c r="N263" i="3"/>
  <c r="O263" i="3"/>
  <c r="P263" i="3"/>
  <c r="N259" i="3" l="1"/>
  <c r="F259" i="3"/>
  <c r="F251" i="3" s="1"/>
  <c r="O259" i="3"/>
  <c r="O251" i="3" s="1"/>
  <c r="M259" i="3"/>
  <c r="M251" i="3" s="1"/>
  <c r="E259" i="3"/>
  <c r="E251" i="3" s="1"/>
  <c r="N251" i="3"/>
  <c r="N319" i="1" l="1"/>
  <c r="P201" i="3" l="1"/>
  <c r="O201" i="3"/>
  <c r="N201" i="3"/>
  <c r="M201" i="3"/>
  <c r="L201" i="3"/>
  <c r="F201" i="3"/>
  <c r="E201" i="3"/>
  <c r="Q229" i="1"/>
  <c r="P229" i="1"/>
  <c r="O229" i="1"/>
  <c r="N229" i="1"/>
  <c r="M229" i="1"/>
  <c r="G229" i="1"/>
  <c r="F229" i="1"/>
  <c r="Q298" i="1"/>
  <c r="M298" i="1"/>
  <c r="P298" i="1"/>
  <c r="O298" i="1"/>
  <c r="G298" i="1"/>
  <c r="F298" i="1"/>
  <c r="Q134" i="1"/>
  <c r="P134" i="1"/>
  <c r="O134" i="1"/>
  <c r="N134" i="1"/>
  <c r="M134" i="1"/>
  <c r="G134" i="1"/>
  <c r="F134" i="1"/>
  <c r="Q76" i="1"/>
  <c r="P76" i="1"/>
  <c r="O76" i="1"/>
  <c r="N76" i="1"/>
  <c r="M76" i="1"/>
  <c r="G76" i="1"/>
  <c r="F76" i="1"/>
  <c r="Q166" i="1"/>
  <c r="M166" i="1"/>
  <c r="E76" i="1" l="1"/>
  <c r="K76" i="1" s="1"/>
  <c r="L76" i="1"/>
  <c r="X76" i="1" s="1"/>
  <c r="P259" i="3" l="1"/>
  <c r="P251" i="3" s="1"/>
  <c r="L259" i="3"/>
  <c r="L251" i="3" s="1"/>
  <c r="O19" i="3"/>
  <c r="N19" i="3"/>
  <c r="M19" i="3"/>
  <c r="E19" i="3"/>
  <c r="P56" i="3" l="1"/>
  <c r="P26" i="3" s="1"/>
  <c r="O56" i="3"/>
  <c r="O26" i="3" s="1"/>
  <c r="N56" i="3"/>
  <c r="N26" i="3" s="1"/>
  <c r="M56" i="3"/>
  <c r="M26" i="3" s="1"/>
  <c r="L56" i="3"/>
  <c r="L26" i="3" s="1"/>
  <c r="F56" i="3"/>
  <c r="F26" i="3" s="1"/>
  <c r="E56" i="3"/>
  <c r="E26" i="3" s="1"/>
  <c r="Q68" i="1"/>
  <c r="P68" i="1"/>
  <c r="O68" i="1"/>
  <c r="N68" i="1"/>
  <c r="M68" i="1"/>
  <c r="G68" i="1"/>
  <c r="F68" i="1"/>
  <c r="K56" i="3"/>
  <c r="W56" i="3" s="1"/>
  <c r="D56" i="3"/>
  <c r="J56" i="3" s="1"/>
  <c r="P21" i="3"/>
  <c r="O21" i="3"/>
  <c r="N21" i="3"/>
  <c r="M21" i="3"/>
  <c r="L21" i="3"/>
  <c r="F21" i="3"/>
  <c r="E21" i="3"/>
  <c r="F19" i="3"/>
  <c r="K26" i="3" l="1"/>
  <c r="W26" i="3" s="1"/>
  <c r="D26" i="3"/>
  <c r="J26" i="3" s="1"/>
  <c r="M207" i="1"/>
  <c r="Q276" i="1"/>
  <c r="P19" i="3"/>
  <c r="L19" i="3"/>
  <c r="M276" i="1"/>
  <c r="E68" i="1"/>
  <c r="K68" i="1" s="1"/>
  <c r="L68" i="1"/>
  <c r="X68" i="1" s="1"/>
  <c r="N298" i="1"/>
  <c r="N226" i="1"/>
  <c r="P214" i="3"/>
  <c r="O214" i="3"/>
  <c r="N214" i="3"/>
  <c r="M214" i="3"/>
  <c r="L214" i="3"/>
  <c r="F214" i="3"/>
  <c r="E214" i="3"/>
  <c r="P216" i="3"/>
  <c r="P204" i="3" s="1"/>
  <c r="P174" i="3" s="1"/>
  <c r="O216" i="3"/>
  <c r="O204" i="3" s="1"/>
  <c r="O174" i="3" s="1"/>
  <c r="N216" i="3"/>
  <c r="N204" i="3" s="1"/>
  <c r="N174" i="3" s="1"/>
  <c r="M216" i="3"/>
  <c r="M204" i="3" s="1"/>
  <c r="M174" i="3" s="1"/>
  <c r="L216" i="3"/>
  <c r="L204" i="3" s="1"/>
  <c r="L174" i="3" s="1"/>
  <c r="F216" i="3"/>
  <c r="F204" i="3" s="1"/>
  <c r="F174" i="3" s="1"/>
  <c r="E216" i="3"/>
  <c r="E204" i="3" s="1"/>
  <c r="E174" i="3" s="1"/>
  <c r="P58" i="3"/>
  <c r="O58" i="3"/>
  <c r="N58" i="3"/>
  <c r="M58" i="3"/>
  <c r="L58" i="3"/>
  <c r="F58" i="3"/>
  <c r="E58" i="3"/>
  <c r="P59" i="3"/>
  <c r="O59" i="3"/>
  <c r="N59" i="3"/>
  <c r="M59" i="3"/>
  <c r="L59" i="3"/>
  <c r="F59" i="3"/>
  <c r="E59" i="3"/>
  <c r="P73" i="1"/>
  <c r="O73" i="1"/>
  <c r="N73" i="1"/>
  <c r="G73" i="1"/>
  <c r="F73" i="1"/>
  <c r="K258" i="3"/>
  <c r="W258" i="3" s="1"/>
  <c r="K257" i="3"/>
  <c r="W257" i="3" s="1"/>
  <c r="K59" i="3"/>
  <c r="W59" i="3" s="1"/>
  <c r="K58" i="3"/>
  <c r="W58" i="3" s="1"/>
  <c r="Q73" i="1"/>
  <c r="M73" i="1"/>
  <c r="K255" i="3" l="1"/>
  <c r="W255" i="3" s="1"/>
  <c r="K256" i="3"/>
  <c r="W256" i="3" s="1"/>
  <c r="D258" i="3"/>
  <c r="J258" i="3" s="1"/>
  <c r="D59" i="3"/>
  <c r="J59" i="3" s="1"/>
  <c r="D58" i="3"/>
  <c r="J58" i="3" s="1"/>
  <c r="D257" i="3"/>
  <c r="J257" i="3" s="1"/>
  <c r="K252" i="3" l="1"/>
  <c r="W252" i="3" s="1"/>
  <c r="D255" i="3"/>
  <c r="J255" i="3" s="1"/>
  <c r="D256" i="3"/>
  <c r="J256" i="3" s="1"/>
  <c r="M129" i="1"/>
  <c r="P57" i="3"/>
  <c r="P32" i="3" s="1"/>
  <c r="O57" i="3"/>
  <c r="O32" i="3" s="1"/>
  <c r="N57" i="3"/>
  <c r="N32" i="3" s="1"/>
  <c r="M57" i="3"/>
  <c r="M32" i="3" s="1"/>
  <c r="L57" i="3"/>
  <c r="L32" i="3" s="1"/>
  <c r="F57" i="3"/>
  <c r="F32" i="3" s="1"/>
  <c r="E57" i="3"/>
  <c r="E32" i="3" s="1"/>
  <c r="L73" i="1"/>
  <c r="X73" i="1" s="1"/>
  <c r="E73" i="1"/>
  <c r="K73" i="1" s="1"/>
  <c r="D252" i="3" l="1"/>
  <c r="J252" i="3" s="1"/>
  <c r="D57" i="3"/>
  <c r="J57" i="3" s="1"/>
  <c r="K57" i="3"/>
  <c r="W57" i="3" s="1"/>
  <c r="Q226" i="1"/>
  <c r="M226" i="1"/>
  <c r="K32" i="3" l="1"/>
  <c r="W32" i="3" s="1"/>
  <c r="D32" i="3"/>
  <c r="J32" i="3" s="1"/>
  <c r="P185" i="3" l="1"/>
  <c r="O185" i="3"/>
  <c r="N185" i="3"/>
  <c r="M185" i="3"/>
  <c r="L185" i="3"/>
  <c r="F185" i="3"/>
  <c r="E185" i="3"/>
  <c r="P55" i="3" l="1"/>
  <c r="O55" i="3"/>
  <c r="N55" i="3"/>
  <c r="M55" i="3"/>
  <c r="L55" i="3"/>
  <c r="F55" i="3"/>
  <c r="E55" i="3"/>
  <c r="K55" i="3"/>
  <c r="W55" i="3" s="1"/>
  <c r="K261" i="3"/>
  <c r="W261" i="3" s="1"/>
  <c r="D261" i="3"/>
  <c r="J261" i="3" s="1"/>
  <c r="D55" i="3" l="1"/>
  <c r="J55" i="3" s="1"/>
  <c r="P78" i="3" l="1"/>
  <c r="P31" i="3" s="1"/>
  <c r="O78" i="3"/>
  <c r="O31" i="3" s="1"/>
  <c r="N78" i="3"/>
  <c r="N31" i="3" s="1"/>
  <c r="M78" i="3"/>
  <c r="M31" i="3" s="1"/>
  <c r="L78" i="3"/>
  <c r="L31" i="3" s="1"/>
  <c r="F78" i="3"/>
  <c r="F31" i="3" s="1"/>
  <c r="E78" i="3"/>
  <c r="E31" i="3" s="1"/>
  <c r="P77" i="3"/>
  <c r="O77" i="3"/>
  <c r="N77" i="3"/>
  <c r="M77" i="3"/>
  <c r="L77" i="3"/>
  <c r="F77" i="3"/>
  <c r="E77" i="3"/>
  <c r="Q72" i="1"/>
  <c r="P72" i="1"/>
  <c r="O72" i="1"/>
  <c r="N72" i="1"/>
  <c r="M72" i="1"/>
  <c r="G72" i="1"/>
  <c r="F72" i="1"/>
  <c r="K78" i="3"/>
  <c r="W78" i="3" s="1"/>
  <c r="K77" i="3"/>
  <c r="W77" i="3" s="1"/>
  <c r="K31" i="3" l="1"/>
  <c r="W31" i="3" s="1"/>
  <c r="D78" i="3"/>
  <c r="J78" i="3" s="1"/>
  <c r="E72" i="1"/>
  <c r="K72" i="1" s="1"/>
  <c r="D77" i="3"/>
  <c r="J77" i="3" s="1"/>
  <c r="L72" i="1"/>
  <c r="X72" i="1" s="1"/>
  <c r="D31" i="3" l="1"/>
  <c r="J31" i="3" s="1"/>
  <c r="P246" i="3"/>
  <c r="O246" i="3"/>
  <c r="N246" i="3"/>
  <c r="M246" i="3"/>
  <c r="L246" i="3"/>
  <c r="F246" i="3"/>
  <c r="E246" i="3"/>
  <c r="O224" i="3"/>
  <c r="N224" i="3"/>
  <c r="M224" i="3"/>
  <c r="F224" i="3"/>
  <c r="E224" i="3"/>
  <c r="P61" i="3"/>
  <c r="O61" i="3"/>
  <c r="N61" i="3"/>
  <c r="M61" i="3"/>
  <c r="L61" i="3"/>
  <c r="F61" i="3"/>
  <c r="E61" i="3"/>
  <c r="K61" i="3"/>
  <c r="W61" i="3" s="1"/>
  <c r="D61" i="3" l="1"/>
  <c r="J61" i="3" s="1"/>
  <c r="P234" i="3" l="1"/>
  <c r="O234" i="3"/>
  <c r="N234" i="3"/>
  <c r="M234" i="3"/>
  <c r="L234" i="3"/>
  <c r="F234" i="3"/>
  <c r="E234" i="3"/>
  <c r="D234" i="3"/>
  <c r="J234" i="3" s="1"/>
  <c r="K234" i="3"/>
  <c r="W234" i="3" s="1"/>
  <c r="P151" i="3"/>
  <c r="O151" i="3"/>
  <c r="N151" i="3"/>
  <c r="M151" i="3"/>
  <c r="L151" i="3"/>
  <c r="F151" i="3"/>
  <c r="E151" i="3"/>
  <c r="P140" i="3"/>
  <c r="O140" i="3"/>
  <c r="N140" i="3"/>
  <c r="M140" i="3"/>
  <c r="L140" i="3"/>
  <c r="F140" i="3"/>
  <c r="E140" i="3"/>
  <c r="P122" i="3"/>
  <c r="O122" i="3"/>
  <c r="N122" i="3"/>
  <c r="M122" i="3"/>
  <c r="L122" i="3"/>
  <c r="F122" i="3"/>
  <c r="E122" i="3"/>
  <c r="P76" i="3"/>
  <c r="P29" i="3" s="1"/>
  <c r="O76" i="3"/>
  <c r="O29" i="3" s="1"/>
  <c r="N76" i="3"/>
  <c r="N29" i="3" s="1"/>
  <c r="M76" i="3"/>
  <c r="M29" i="3" s="1"/>
  <c r="L76" i="3"/>
  <c r="L29" i="3" s="1"/>
  <c r="F76" i="3"/>
  <c r="F29" i="3" s="1"/>
  <c r="E76" i="3"/>
  <c r="E29" i="3" s="1"/>
  <c r="P75" i="3"/>
  <c r="O75" i="3"/>
  <c r="N75" i="3"/>
  <c r="M75" i="3"/>
  <c r="L75" i="3"/>
  <c r="F75" i="3"/>
  <c r="E75" i="3"/>
  <c r="P67" i="3"/>
  <c r="O67" i="3"/>
  <c r="N67" i="3"/>
  <c r="M67" i="3"/>
  <c r="L67" i="3"/>
  <c r="F67" i="3"/>
  <c r="E67" i="3"/>
  <c r="B67" i="3"/>
  <c r="P66" i="3"/>
  <c r="O66" i="3"/>
  <c r="N66" i="3"/>
  <c r="M66" i="3"/>
  <c r="L66" i="3"/>
  <c r="F66" i="3"/>
  <c r="E66" i="3"/>
  <c r="P65" i="3"/>
  <c r="O65" i="3"/>
  <c r="N65" i="3"/>
  <c r="M65" i="3"/>
  <c r="L65" i="3"/>
  <c r="F65" i="3"/>
  <c r="E65" i="3"/>
  <c r="P64" i="3"/>
  <c r="O64" i="3"/>
  <c r="N64" i="3"/>
  <c r="M64" i="3"/>
  <c r="L64" i="3"/>
  <c r="F64" i="3"/>
  <c r="E64" i="3"/>
  <c r="P63" i="3"/>
  <c r="O63" i="3"/>
  <c r="N63" i="3"/>
  <c r="M63" i="3"/>
  <c r="L63" i="3"/>
  <c r="F63" i="3"/>
  <c r="E63" i="3"/>
  <c r="P62" i="3"/>
  <c r="O62" i="3"/>
  <c r="N62" i="3"/>
  <c r="M62" i="3"/>
  <c r="L62" i="3"/>
  <c r="F62" i="3"/>
  <c r="E62" i="3"/>
  <c r="P60" i="3"/>
  <c r="O60" i="3"/>
  <c r="N60" i="3"/>
  <c r="M60" i="3"/>
  <c r="L60" i="3"/>
  <c r="F60" i="3"/>
  <c r="E60" i="3"/>
  <c r="P52" i="3"/>
  <c r="O52" i="3"/>
  <c r="N52" i="3"/>
  <c r="M52" i="3"/>
  <c r="L52" i="3"/>
  <c r="F52" i="3"/>
  <c r="E52" i="3"/>
  <c r="P51" i="3"/>
  <c r="O51" i="3"/>
  <c r="N51" i="3"/>
  <c r="M51" i="3"/>
  <c r="L51" i="3"/>
  <c r="F51" i="3"/>
  <c r="E51" i="3"/>
  <c r="P50" i="3"/>
  <c r="P27" i="3" s="1"/>
  <c r="O50" i="3"/>
  <c r="O27" i="3" s="1"/>
  <c r="N50" i="3"/>
  <c r="N27" i="3" s="1"/>
  <c r="M50" i="3"/>
  <c r="M27" i="3" s="1"/>
  <c r="L50" i="3"/>
  <c r="L27" i="3" s="1"/>
  <c r="F50" i="3"/>
  <c r="F27" i="3" s="1"/>
  <c r="E50" i="3"/>
  <c r="E27" i="3" s="1"/>
  <c r="P49" i="3"/>
  <c r="O49" i="3"/>
  <c r="N49" i="3"/>
  <c r="M49" i="3"/>
  <c r="L49" i="3"/>
  <c r="F49" i="3"/>
  <c r="E49" i="3"/>
  <c r="P48" i="3"/>
  <c r="O48" i="3"/>
  <c r="N48" i="3"/>
  <c r="M48" i="3"/>
  <c r="L48" i="3"/>
  <c r="F48" i="3"/>
  <c r="E48" i="3"/>
  <c r="P45" i="3"/>
  <c r="O45" i="3"/>
  <c r="N45" i="3"/>
  <c r="M45" i="3"/>
  <c r="L45" i="3"/>
  <c r="F45" i="3"/>
  <c r="E45" i="3"/>
  <c r="P38" i="3"/>
  <c r="O38" i="3"/>
  <c r="N38" i="3"/>
  <c r="M38" i="3"/>
  <c r="L38" i="3"/>
  <c r="F38" i="3"/>
  <c r="E38" i="3"/>
  <c r="P36" i="3"/>
  <c r="O36" i="3"/>
  <c r="N36" i="3"/>
  <c r="M36" i="3"/>
  <c r="L36" i="3"/>
  <c r="F36" i="3"/>
  <c r="E36" i="3"/>
  <c r="P25" i="3" l="1"/>
  <c r="L25" i="3"/>
  <c r="F24" i="3"/>
  <c r="N24" i="3"/>
  <c r="F25" i="3"/>
  <c r="N25" i="3"/>
  <c r="E24" i="3"/>
  <c r="M24" i="3"/>
  <c r="O24" i="3"/>
  <c r="E25" i="3"/>
  <c r="M25" i="3"/>
  <c r="O25" i="3"/>
  <c r="L24" i="3"/>
  <c r="P24" i="3"/>
  <c r="P224" i="3"/>
  <c r="Q71" i="1" l="1"/>
  <c r="P71" i="1"/>
  <c r="O71" i="1"/>
  <c r="N71" i="1"/>
  <c r="M71" i="1"/>
  <c r="G71" i="1"/>
  <c r="F71" i="1"/>
  <c r="Q69" i="1"/>
  <c r="P69" i="1"/>
  <c r="O69" i="1"/>
  <c r="N69" i="1"/>
  <c r="M69" i="1"/>
  <c r="G69" i="1"/>
  <c r="F69" i="1"/>
  <c r="K66" i="3"/>
  <c r="W66" i="3" s="1"/>
  <c r="D66" i="3"/>
  <c r="J66" i="3" s="1"/>
  <c r="K52" i="3"/>
  <c r="W52" i="3" s="1"/>
  <c r="D52" i="3"/>
  <c r="J52" i="3" s="1"/>
  <c r="L224" i="3" l="1"/>
  <c r="P231" i="3" l="1"/>
  <c r="O231" i="3"/>
  <c r="N231" i="3"/>
  <c r="M231" i="3"/>
  <c r="L231" i="3"/>
  <c r="F231" i="3"/>
  <c r="E231" i="3"/>
  <c r="P191" i="3"/>
  <c r="P194" i="3"/>
  <c r="O194" i="3"/>
  <c r="N194" i="3"/>
  <c r="M194" i="3"/>
  <c r="L194" i="3"/>
  <c r="F194" i="3"/>
  <c r="E194" i="3"/>
  <c r="Q215" i="1"/>
  <c r="P215" i="1"/>
  <c r="O215" i="1"/>
  <c r="N215" i="1"/>
  <c r="M215" i="1"/>
  <c r="G215" i="1"/>
  <c r="F215" i="1"/>
  <c r="P229" i="3"/>
  <c r="O229" i="3"/>
  <c r="N229" i="3"/>
  <c r="M229" i="3"/>
  <c r="L229" i="3"/>
  <c r="F229" i="3"/>
  <c r="E229" i="3"/>
  <c r="Q233" i="1"/>
  <c r="P233" i="1"/>
  <c r="O233" i="1"/>
  <c r="N233" i="1"/>
  <c r="M233" i="1"/>
  <c r="G233" i="1"/>
  <c r="F233" i="1"/>
  <c r="D229" i="3"/>
  <c r="J229" i="3" s="1"/>
  <c r="K229" i="3"/>
  <c r="W229" i="3" s="1"/>
  <c r="D190" i="3"/>
  <c r="J190" i="3" s="1"/>
  <c r="K190" i="3"/>
  <c r="W190" i="3" s="1"/>
  <c r="D194" i="3" l="1"/>
  <c r="J194" i="3" s="1"/>
  <c r="K194" i="3"/>
  <c r="W194" i="3" s="1"/>
  <c r="E233" i="1"/>
  <c r="K233" i="1" s="1"/>
  <c r="L233" i="1"/>
  <c r="X233" i="1" s="1"/>
  <c r="E20" i="3"/>
  <c r="F20" i="3"/>
  <c r="L20" i="3"/>
  <c r="M20" i="3"/>
  <c r="N20" i="3"/>
  <c r="O20" i="3"/>
  <c r="P20" i="3"/>
  <c r="K20" i="3" l="1"/>
  <c r="W20" i="3" s="1"/>
  <c r="D20" i="3" l="1"/>
  <c r="J20" i="3" s="1"/>
  <c r="F208" i="1" l="1"/>
  <c r="G208" i="1"/>
  <c r="M208" i="1"/>
  <c r="N208" i="1"/>
  <c r="O208" i="1"/>
  <c r="P208" i="1"/>
  <c r="Q208" i="1"/>
  <c r="E89" i="3" l="1"/>
  <c r="F89" i="3"/>
  <c r="L89" i="3"/>
  <c r="M89" i="3"/>
  <c r="N89" i="3"/>
  <c r="O89" i="3"/>
  <c r="P89" i="3"/>
  <c r="F129" i="1" l="1"/>
  <c r="G129" i="1"/>
  <c r="N129" i="1"/>
  <c r="O129" i="1"/>
  <c r="P129" i="1"/>
  <c r="Q129" i="1"/>
  <c r="K89" i="3"/>
  <c r="W89" i="3" s="1"/>
  <c r="D89" i="3" l="1"/>
  <c r="J89" i="3" s="1"/>
  <c r="F228" i="1"/>
  <c r="F332" i="1" s="1"/>
  <c r="G228" i="1"/>
  <c r="G332" i="1" s="1"/>
  <c r="M228" i="1"/>
  <c r="M332" i="1" s="1"/>
  <c r="N228" i="1"/>
  <c r="N332" i="1" s="1"/>
  <c r="O228" i="1"/>
  <c r="O332" i="1" s="1"/>
  <c r="P228" i="1"/>
  <c r="P332" i="1" s="1"/>
  <c r="Q228" i="1"/>
  <c r="Q332" i="1" s="1"/>
  <c r="D216" i="3" l="1"/>
  <c r="J216" i="3" s="1"/>
  <c r="L228" i="1"/>
  <c r="X228" i="1" s="1"/>
  <c r="K216" i="3"/>
  <c r="W216" i="3" s="1"/>
  <c r="E228" i="1"/>
  <c r="K228" i="1" s="1"/>
  <c r="K168" i="3"/>
  <c r="W168" i="3" s="1"/>
  <c r="N167" i="1"/>
  <c r="E133" i="3"/>
  <c r="F133" i="3"/>
  <c r="L133" i="3"/>
  <c r="M133" i="3"/>
  <c r="N133" i="3"/>
  <c r="O133" i="3"/>
  <c r="P133" i="3"/>
  <c r="E134" i="3"/>
  <c r="F134" i="3"/>
  <c r="L134" i="3"/>
  <c r="M134" i="3"/>
  <c r="N134" i="3"/>
  <c r="O134" i="3"/>
  <c r="P134" i="3"/>
  <c r="E137" i="3"/>
  <c r="F137" i="3"/>
  <c r="L137" i="3"/>
  <c r="M137" i="3"/>
  <c r="N137" i="3"/>
  <c r="O137" i="3"/>
  <c r="P137" i="3"/>
  <c r="E138" i="3"/>
  <c r="E103" i="3" s="1"/>
  <c r="F138" i="3"/>
  <c r="F103" i="3" s="1"/>
  <c r="L138" i="3"/>
  <c r="L103" i="3" s="1"/>
  <c r="M138" i="3"/>
  <c r="M103" i="3" s="1"/>
  <c r="N138" i="3"/>
  <c r="N103" i="3" s="1"/>
  <c r="O138" i="3"/>
  <c r="O103" i="3" s="1"/>
  <c r="P138" i="3"/>
  <c r="P103" i="3" s="1"/>
  <c r="D133" i="3"/>
  <c r="J133" i="3" s="1"/>
  <c r="L170" i="1"/>
  <c r="X170" i="1" s="1"/>
  <c r="K133" i="3"/>
  <c r="W133" i="3" s="1"/>
  <c r="E157" i="3"/>
  <c r="F157" i="3"/>
  <c r="L157" i="3"/>
  <c r="M157" i="3"/>
  <c r="N157" i="3"/>
  <c r="O157" i="3"/>
  <c r="P157" i="3"/>
  <c r="K137" i="3"/>
  <c r="W137" i="3" s="1"/>
  <c r="L168" i="1"/>
  <c r="X168" i="1" s="1"/>
  <c r="D137" i="3"/>
  <c r="J137" i="3" s="1"/>
  <c r="F168" i="1"/>
  <c r="G168" i="1"/>
  <c r="M168" i="1"/>
  <c r="N168" i="1"/>
  <c r="O168" i="1"/>
  <c r="P168" i="1"/>
  <c r="Q168" i="1"/>
  <c r="F167" i="1"/>
  <c r="G167" i="1"/>
  <c r="M167" i="1"/>
  <c r="O167" i="1"/>
  <c r="P167" i="1"/>
  <c r="Q167" i="1"/>
  <c r="L21" i="1"/>
  <c r="X21" i="1" s="1"/>
  <c r="D23" i="3"/>
  <c r="J23" i="3" s="1"/>
  <c r="E23" i="3"/>
  <c r="E18" i="3" s="1"/>
  <c r="F23" i="3"/>
  <c r="F18" i="3" s="1"/>
  <c r="K23" i="3"/>
  <c r="W23" i="3" s="1"/>
  <c r="L23" i="3"/>
  <c r="L18" i="3" s="1"/>
  <c r="M23" i="3"/>
  <c r="M18" i="3" s="1"/>
  <c r="N23" i="3"/>
  <c r="N18" i="3" s="1"/>
  <c r="O23" i="3"/>
  <c r="O18" i="3" s="1"/>
  <c r="P23" i="3"/>
  <c r="P18" i="3" s="1"/>
  <c r="F21" i="1"/>
  <c r="G21" i="1"/>
  <c r="M21" i="1"/>
  <c r="N21" i="1"/>
  <c r="O21" i="1"/>
  <c r="P21" i="1"/>
  <c r="Q21" i="1"/>
  <c r="K204" i="3" l="1"/>
  <c r="K18" i="3"/>
  <c r="D204" i="3"/>
  <c r="D18" i="3"/>
  <c r="K21" i="3"/>
  <c r="W21" i="3" s="1"/>
  <c r="E208" i="1"/>
  <c r="K208" i="1" s="1"/>
  <c r="D168" i="3"/>
  <c r="J168" i="3" s="1"/>
  <c r="D134" i="3"/>
  <c r="J134" i="3" s="1"/>
  <c r="E170" i="1"/>
  <c r="K170" i="1" s="1"/>
  <c r="P102" i="3"/>
  <c r="P105" i="3"/>
  <c r="N102" i="3"/>
  <c r="N105" i="3"/>
  <c r="L102" i="3"/>
  <c r="L105" i="3"/>
  <c r="F102" i="3"/>
  <c r="F105" i="3"/>
  <c r="O102" i="3"/>
  <c r="O105" i="3"/>
  <c r="M102" i="3"/>
  <c r="M105" i="3"/>
  <c r="E102" i="3"/>
  <c r="E105" i="3"/>
  <c r="L208" i="1"/>
  <c r="X208" i="1" s="1"/>
  <c r="K157" i="3"/>
  <c r="W157" i="3" s="1"/>
  <c r="D138" i="3"/>
  <c r="J138" i="3" s="1"/>
  <c r="K134" i="3"/>
  <c r="W134" i="3" s="1"/>
  <c r="L167" i="1"/>
  <c r="X167" i="1" s="1"/>
  <c r="K138" i="3"/>
  <c r="W138" i="3" s="1"/>
  <c r="E167" i="1"/>
  <c r="K167" i="1" s="1"/>
  <c r="E168" i="1"/>
  <c r="K168" i="1" s="1"/>
  <c r="E21" i="1"/>
  <c r="K21" i="1" s="1"/>
  <c r="W204" i="3" l="1"/>
  <c r="W174" i="3" s="1"/>
  <c r="K174" i="3"/>
  <c r="J204" i="3"/>
  <c r="J174" i="3" s="1"/>
  <c r="D174" i="3"/>
  <c r="K103" i="3"/>
  <c r="W103" i="3" s="1"/>
  <c r="D105" i="3"/>
  <c r="J105" i="3" s="1"/>
  <c r="D103" i="3"/>
  <c r="J103" i="3" s="1"/>
  <c r="D157" i="3"/>
  <c r="J157" i="3" s="1"/>
  <c r="D102" i="3"/>
  <c r="J102" i="3" s="1"/>
  <c r="K102" i="3"/>
  <c r="W102" i="3" s="1"/>
  <c r="K105" i="3"/>
  <c r="W105" i="3" s="1"/>
  <c r="Q207" i="1" l="1"/>
  <c r="P207" i="1"/>
  <c r="O207" i="1"/>
  <c r="N207" i="1"/>
  <c r="G207" i="1"/>
  <c r="K167" i="3"/>
  <c r="W167" i="3" s="1"/>
  <c r="D167" i="3"/>
  <c r="J167" i="3" s="1"/>
  <c r="D201" i="3"/>
  <c r="J201" i="3" s="1"/>
  <c r="P22" i="3"/>
  <c r="O22" i="3"/>
  <c r="N22" i="3"/>
  <c r="M22" i="3"/>
  <c r="L22" i="3"/>
  <c r="F22" i="3"/>
  <c r="E22" i="3"/>
  <c r="K22" i="3"/>
  <c r="W22" i="3" s="1"/>
  <c r="D22" i="3" l="1"/>
  <c r="J22" i="3" s="1"/>
  <c r="K201" i="3" l="1"/>
  <c r="W201" i="3" s="1"/>
  <c r="P70" i="1" l="1"/>
  <c r="O70" i="1"/>
  <c r="N70" i="1"/>
  <c r="G70" i="1"/>
  <c r="F70" i="1"/>
  <c r="K63" i="3"/>
  <c r="W63" i="3" s="1"/>
  <c r="D63" i="3"/>
  <c r="J63" i="3" s="1"/>
  <c r="O220" i="3" l="1"/>
  <c r="O219" i="3" s="1"/>
  <c r="N220" i="3"/>
  <c r="N219" i="3" s="1"/>
  <c r="M220" i="3"/>
  <c r="M219" i="3" s="1"/>
  <c r="F220" i="3"/>
  <c r="F219" i="3" s="1"/>
  <c r="E220" i="3"/>
  <c r="E219" i="3" s="1"/>
  <c r="P193" i="3" l="1"/>
  <c r="O193" i="3"/>
  <c r="N193" i="3"/>
  <c r="M193" i="3"/>
  <c r="L193" i="3"/>
  <c r="F193" i="3"/>
  <c r="E193" i="3"/>
  <c r="Q316" i="1"/>
  <c r="Q315" i="1" s="1"/>
  <c r="P316" i="1"/>
  <c r="P315" i="1" s="1"/>
  <c r="O316" i="1"/>
  <c r="O315" i="1" s="1"/>
  <c r="N316" i="1"/>
  <c r="N315" i="1" s="1"/>
  <c r="M316" i="1"/>
  <c r="M315" i="1" s="1"/>
  <c r="L316" i="1"/>
  <c r="X316" i="1" s="1"/>
  <c r="G316" i="1"/>
  <c r="G315" i="1" s="1"/>
  <c r="F316" i="1"/>
  <c r="F315" i="1" s="1"/>
  <c r="P220" i="3"/>
  <c r="P219" i="3" s="1"/>
  <c r="L220" i="3"/>
  <c r="L219" i="3" s="1"/>
  <c r="L315" i="1" l="1"/>
  <c r="X315" i="1" s="1"/>
  <c r="E316" i="1"/>
  <c r="K316" i="1" s="1"/>
  <c r="Q70" i="1"/>
  <c r="M70" i="1"/>
  <c r="E315" i="1" l="1"/>
  <c r="K315" i="1" s="1"/>
  <c r="Q131" i="1"/>
  <c r="P131" i="1"/>
  <c r="O131" i="1"/>
  <c r="N131" i="1"/>
  <c r="M131" i="1"/>
  <c r="G131" i="1"/>
  <c r="F131" i="1"/>
  <c r="L134" i="1" l="1"/>
  <c r="X134" i="1" s="1"/>
  <c r="E131" i="1"/>
  <c r="K131" i="1" s="1"/>
  <c r="E134" i="1"/>
  <c r="K134" i="1" s="1"/>
  <c r="L131" i="1"/>
  <c r="X131" i="1" s="1"/>
  <c r="P225" i="3" l="1"/>
  <c r="O225" i="3"/>
  <c r="N225" i="3"/>
  <c r="M225" i="3"/>
  <c r="L225" i="3"/>
  <c r="F225" i="3"/>
  <c r="E225" i="3"/>
  <c r="E222" i="3" l="1"/>
  <c r="E177" i="3" s="1"/>
  <c r="E267" i="3" s="1"/>
  <c r="M222" i="3"/>
  <c r="M177" i="3" s="1"/>
  <c r="M267" i="3" s="1"/>
  <c r="O222" i="3"/>
  <c r="O177" i="3" s="1"/>
  <c r="O267" i="3" s="1"/>
  <c r="F222" i="3"/>
  <c r="F177" i="3" s="1"/>
  <c r="F267" i="3" s="1"/>
  <c r="N222" i="3"/>
  <c r="N177" i="3" s="1"/>
  <c r="N267" i="3" s="1"/>
  <c r="P222" i="3"/>
  <c r="P177" i="3" s="1"/>
  <c r="P267" i="3" s="1"/>
  <c r="L222" i="3"/>
  <c r="L177" i="3" s="1"/>
  <c r="L267" i="3" s="1"/>
  <c r="Q137" i="1"/>
  <c r="P137" i="1"/>
  <c r="O137" i="1"/>
  <c r="N137" i="1"/>
  <c r="M137" i="1"/>
  <c r="G137" i="1"/>
  <c r="F137" i="1"/>
  <c r="Q278" i="1"/>
  <c r="P278" i="1"/>
  <c r="O278" i="1"/>
  <c r="N278" i="1"/>
  <c r="M278" i="1"/>
  <c r="G278" i="1"/>
  <c r="F278" i="1"/>
  <c r="E278" i="1"/>
  <c r="K278" i="1" s="1"/>
  <c r="G334" i="1" l="1"/>
  <c r="M334" i="1"/>
  <c r="O334" i="1"/>
  <c r="Q334" i="1"/>
  <c r="F334" i="1"/>
  <c r="N334" i="1"/>
  <c r="P334" i="1"/>
  <c r="O191" i="3" l="1"/>
  <c r="N191" i="3"/>
  <c r="M191" i="3"/>
  <c r="F191" i="3"/>
  <c r="E191" i="3"/>
  <c r="P189" i="3" l="1"/>
  <c r="O189" i="3"/>
  <c r="N189" i="3"/>
  <c r="M189" i="3"/>
  <c r="L189" i="3"/>
  <c r="F189" i="3"/>
  <c r="E189" i="3"/>
  <c r="O187" i="3"/>
  <c r="N187" i="3"/>
  <c r="M187" i="3"/>
  <c r="F187" i="3"/>
  <c r="E187" i="3"/>
  <c r="O192" i="3"/>
  <c r="N192" i="3"/>
  <c r="M192" i="3"/>
  <c r="F192" i="3"/>
  <c r="E192" i="3"/>
  <c r="D189" i="3" l="1"/>
  <c r="J189" i="3" s="1"/>
  <c r="D191" i="3"/>
  <c r="J191" i="3" s="1"/>
  <c r="K189" i="3" l="1"/>
  <c r="W189" i="3" s="1"/>
  <c r="P192" i="3"/>
  <c r="L192" i="3"/>
  <c r="L137" i="1" l="1"/>
  <c r="X137" i="1" s="1"/>
  <c r="D225" i="3"/>
  <c r="J225" i="3" s="1"/>
  <c r="E137" i="1"/>
  <c r="K137" i="1" s="1"/>
  <c r="L278" i="1"/>
  <c r="X278" i="1" s="1"/>
  <c r="E334" i="1" l="1"/>
  <c r="K334" i="1" s="1"/>
  <c r="L334" i="1"/>
  <c r="X334" i="1" s="1"/>
  <c r="D222" i="3"/>
  <c r="J222" i="3" s="1"/>
  <c r="K225" i="3"/>
  <c r="W225" i="3" s="1"/>
  <c r="P141" i="3"/>
  <c r="O141" i="3"/>
  <c r="N141" i="3"/>
  <c r="M141" i="3"/>
  <c r="L141" i="3"/>
  <c r="F141" i="3"/>
  <c r="E141" i="3"/>
  <c r="P127" i="3"/>
  <c r="O127" i="3"/>
  <c r="N127" i="3"/>
  <c r="M127" i="3"/>
  <c r="L127" i="3"/>
  <c r="F127" i="3"/>
  <c r="E127" i="3"/>
  <c r="P125" i="3"/>
  <c r="O125" i="3"/>
  <c r="N125" i="3"/>
  <c r="M125" i="3"/>
  <c r="L125" i="3"/>
  <c r="F125" i="3"/>
  <c r="E125" i="3"/>
  <c r="P116" i="3"/>
  <c r="O116" i="3"/>
  <c r="N116" i="3"/>
  <c r="M116" i="3"/>
  <c r="L116" i="3"/>
  <c r="F116" i="3"/>
  <c r="E116" i="3"/>
  <c r="P114" i="3"/>
  <c r="O114" i="3"/>
  <c r="N114" i="3"/>
  <c r="M114" i="3"/>
  <c r="L114" i="3"/>
  <c r="F114" i="3"/>
  <c r="E114" i="3"/>
  <c r="P110" i="3"/>
  <c r="O110" i="3"/>
  <c r="N110" i="3"/>
  <c r="M110" i="3"/>
  <c r="L110" i="3"/>
  <c r="F110" i="3"/>
  <c r="E110" i="3"/>
  <c r="P98" i="3"/>
  <c r="O98" i="3"/>
  <c r="N98" i="3"/>
  <c r="M98" i="3"/>
  <c r="L98" i="3"/>
  <c r="F98" i="3"/>
  <c r="E98" i="3"/>
  <c r="P97" i="3"/>
  <c r="O97" i="3"/>
  <c r="N97" i="3"/>
  <c r="M97" i="3"/>
  <c r="L97" i="3"/>
  <c r="F97" i="3"/>
  <c r="E97" i="3"/>
  <c r="P95" i="3"/>
  <c r="P82" i="3" s="1"/>
  <c r="O95" i="3"/>
  <c r="O82" i="3" s="1"/>
  <c r="N95" i="3"/>
  <c r="N82" i="3" s="1"/>
  <c r="M95" i="3"/>
  <c r="M82" i="3" s="1"/>
  <c r="L95" i="3"/>
  <c r="L82" i="3" s="1"/>
  <c r="F95" i="3"/>
  <c r="F82" i="3" s="1"/>
  <c r="E95" i="3"/>
  <c r="E82" i="3" s="1"/>
  <c r="P93" i="3"/>
  <c r="O93" i="3"/>
  <c r="N93" i="3"/>
  <c r="M93" i="3"/>
  <c r="L93" i="3"/>
  <c r="F93" i="3"/>
  <c r="E93" i="3"/>
  <c r="P91" i="3"/>
  <c r="O91" i="3"/>
  <c r="N91" i="3"/>
  <c r="M91" i="3"/>
  <c r="L91" i="3"/>
  <c r="K91" i="3"/>
  <c r="W91" i="3" s="1"/>
  <c r="F91" i="3"/>
  <c r="E91" i="3"/>
  <c r="P86" i="3"/>
  <c r="O86" i="3"/>
  <c r="N86" i="3"/>
  <c r="M86" i="3"/>
  <c r="L86" i="3"/>
  <c r="F86" i="3"/>
  <c r="E86" i="3"/>
  <c r="P85" i="3"/>
  <c r="O85" i="3"/>
  <c r="N85" i="3"/>
  <c r="M85" i="3"/>
  <c r="L85" i="3"/>
  <c r="F85" i="3"/>
  <c r="E85" i="3"/>
  <c r="L70" i="1"/>
  <c r="X70" i="1" s="1"/>
  <c r="E70" i="1"/>
  <c r="K70" i="1" s="1"/>
  <c r="Q130" i="1"/>
  <c r="P130" i="1"/>
  <c r="O130" i="1"/>
  <c r="N130" i="1"/>
  <c r="M130" i="1"/>
  <c r="G130" i="1"/>
  <c r="F130" i="1"/>
  <c r="E104" i="3" l="1"/>
  <c r="M104" i="3"/>
  <c r="O104" i="3"/>
  <c r="F104" i="3"/>
  <c r="L104" i="3"/>
  <c r="N104" i="3"/>
  <c r="P104" i="3"/>
  <c r="D177" i="3"/>
  <c r="J177" i="3" s="1"/>
  <c r="K222" i="3"/>
  <c r="W222" i="3" s="1"/>
  <c r="K177" i="3" l="1"/>
  <c r="W177" i="3" s="1"/>
  <c r="D267" i="3"/>
  <c r="Q227" i="1"/>
  <c r="P227" i="1"/>
  <c r="O227" i="1"/>
  <c r="N227" i="1"/>
  <c r="M227" i="1"/>
  <c r="G227" i="1"/>
  <c r="F227" i="1"/>
  <c r="J267" i="3" l="1"/>
  <c r="K267" i="3"/>
  <c r="Q132" i="1"/>
  <c r="P132" i="1"/>
  <c r="O132" i="1"/>
  <c r="N132" i="1"/>
  <c r="M132" i="1"/>
  <c r="G132" i="1"/>
  <c r="F132" i="1"/>
  <c r="W267" i="3" l="1"/>
  <c r="K86" i="3"/>
  <c r="W86" i="3" s="1"/>
  <c r="K85" i="3"/>
  <c r="W85" i="3" s="1"/>
  <c r="D85" i="3"/>
  <c r="J85" i="3" s="1"/>
  <c r="K93" i="3"/>
  <c r="W93" i="3" s="1"/>
  <c r="D93" i="3"/>
  <c r="J93" i="3" s="1"/>
  <c r="E136" i="1" l="1"/>
  <c r="K136" i="1" s="1"/>
  <c r="D88" i="3"/>
  <c r="J88" i="3" s="1"/>
  <c r="L136" i="1"/>
  <c r="X136" i="1" s="1"/>
  <c r="K88" i="3"/>
  <c r="W88" i="3" s="1"/>
  <c r="D91" i="3"/>
  <c r="J91" i="3" s="1"/>
  <c r="E130" i="1"/>
  <c r="K130" i="1" s="1"/>
  <c r="L130" i="1"/>
  <c r="X130" i="1" s="1"/>
  <c r="D83" i="3" l="1"/>
  <c r="J83" i="3" s="1"/>
  <c r="D86" i="3"/>
  <c r="J86" i="3" s="1"/>
  <c r="P173" i="3"/>
  <c r="O173" i="3"/>
  <c r="N173" i="3"/>
  <c r="M173" i="3"/>
  <c r="L173" i="3"/>
  <c r="F173" i="3"/>
  <c r="E173" i="3"/>
  <c r="P181" i="3"/>
  <c r="P265" i="3" s="1"/>
  <c r="O181" i="3"/>
  <c r="O265" i="3" s="1"/>
  <c r="N181" i="3"/>
  <c r="N265" i="3" s="1"/>
  <c r="M181" i="3"/>
  <c r="M265" i="3" s="1"/>
  <c r="L181" i="3"/>
  <c r="L265" i="3" s="1"/>
  <c r="F181" i="3"/>
  <c r="F265" i="3" s="1"/>
  <c r="E181" i="3"/>
  <c r="E265" i="3" s="1"/>
  <c r="P83" i="3"/>
  <c r="O83" i="3"/>
  <c r="N83" i="3"/>
  <c r="M83" i="3"/>
  <c r="L83" i="3"/>
  <c r="F83" i="3"/>
  <c r="E83" i="3"/>
  <c r="P81" i="3"/>
  <c r="O81" i="3"/>
  <c r="N81" i="3"/>
  <c r="M81" i="3"/>
  <c r="L81" i="3"/>
  <c r="F81" i="3"/>
  <c r="E81" i="3"/>
  <c r="F80" i="3"/>
  <c r="E80" i="3"/>
  <c r="E172" i="3" l="1"/>
  <c r="M172" i="3"/>
  <c r="O172" i="3"/>
  <c r="F172" i="3"/>
  <c r="L172" i="3"/>
  <c r="N172" i="3"/>
  <c r="P172" i="3"/>
  <c r="M80" i="3"/>
  <c r="O80" i="3"/>
  <c r="L80" i="3"/>
  <c r="N80" i="3"/>
  <c r="P80" i="3"/>
  <c r="K198" i="3"/>
  <c r="W198" i="3" s="1"/>
  <c r="D198" i="3"/>
  <c r="J198" i="3" s="1"/>
  <c r="K141" i="3"/>
  <c r="W141" i="3" s="1"/>
  <c r="K127" i="3"/>
  <c r="W127" i="3" s="1"/>
  <c r="D127" i="3"/>
  <c r="J127" i="3" s="1"/>
  <c r="K125" i="3"/>
  <c r="W125" i="3" s="1"/>
  <c r="D125" i="3"/>
  <c r="J125" i="3" s="1"/>
  <c r="K116" i="3"/>
  <c r="W116" i="3" s="1"/>
  <c r="D116" i="3"/>
  <c r="J116" i="3" s="1"/>
  <c r="K114" i="3"/>
  <c r="W114" i="3" s="1"/>
  <c r="D114" i="3"/>
  <c r="J114" i="3" s="1"/>
  <c r="K98" i="3"/>
  <c r="W98" i="3" s="1"/>
  <c r="K62" i="3"/>
  <c r="W62" i="3" s="1"/>
  <c r="D62" i="3"/>
  <c r="J62" i="3" s="1"/>
  <c r="K50" i="3"/>
  <c r="W50" i="3" s="1"/>
  <c r="D50" i="3"/>
  <c r="J50" i="3" s="1"/>
  <c r="K45" i="3"/>
  <c r="W45" i="3" s="1"/>
  <c r="K27" i="3" l="1"/>
  <c r="W27" i="3" s="1"/>
  <c r="D27" i="3"/>
  <c r="J27" i="3" s="1"/>
  <c r="E133" i="1"/>
  <c r="K133" i="1" s="1"/>
  <c r="K95" i="3"/>
  <c r="W95" i="3" s="1"/>
  <c r="L133" i="1"/>
  <c r="X133" i="1" s="1"/>
  <c r="K49" i="3"/>
  <c r="W49" i="3" s="1"/>
  <c r="L66" i="1"/>
  <c r="X66" i="1" s="1"/>
  <c r="D49" i="3"/>
  <c r="J49" i="3" s="1"/>
  <c r="E66" i="1"/>
  <c r="K66" i="1" s="1"/>
  <c r="L169" i="1"/>
  <c r="X169" i="1" s="1"/>
  <c r="L229" i="1"/>
  <c r="X229" i="1" s="1"/>
  <c r="E229" i="1"/>
  <c r="K229" i="1" s="1"/>
  <c r="D181" i="3"/>
  <c r="J181" i="3" s="1"/>
  <c r="D98" i="3"/>
  <c r="J98" i="3" s="1"/>
  <c r="D95" i="3"/>
  <c r="J95" i="3" s="1"/>
  <c r="L71" i="1"/>
  <c r="X71" i="1" s="1"/>
  <c r="K76" i="3"/>
  <c r="W76" i="3" s="1"/>
  <c r="E71" i="1"/>
  <c r="K71" i="1" s="1"/>
  <c r="D76" i="3"/>
  <c r="J76" i="3" s="1"/>
  <c r="L69" i="1"/>
  <c r="X69" i="1" s="1"/>
  <c r="E69" i="1"/>
  <c r="K69" i="1" s="1"/>
  <c r="K110" i="3"/>
  <c r="W110" i="3" s="1"/>
  <c r="L227" i="1"/>
  <c r="X227" i="1" s="1"/>
  <c r="E132" i="1"/>
  <c r="K132" i="1" s="1"/>
  <c r="D97" i="3"/>
  <c r="J97" i="3" s="1"/>
  <c r="L132" i="1"/>
  <c r="X132" i="1" s="1"/>
  <c r="K97" i="3"/>
  <c r="W97" i="3" s="1"/>
  <c r="E227" i="1"/>
  <c r="K227" i="1" s="1"/>
  <c r="K104" i="3" l="1"/>
  <c r="W104" i="3" s="1"/>
  <c r="K25" i="3"/>
  <c r="K82" i="3"/>
  <c r="W82" i="3" s="1"/>
  <c r="K29" i="3"/>
  <c r="W29" i="3" s="1"/>
  <c r="D25" i="3"/>
  <c r="D29" i="3"/>
  <c r="J29" i="3" s="1"/>
  <c r="L332" i="1"/>
  <c r="X332" i="1" s="1"/>
  <c r="D82" i="3"/>
  <c r="J82" i="3" s="1"/>
  <c r="E332" i="1"/>
  <c r="K332" i="1" s="1"/>
  <c r="E169" i="1"/>
  <c r="K169" i="1" s="1"/>
  <c r="D110" i="3"/>
  <c r="J110" i="3" s="1"/>
  <c r="D45" i="3"/>
  <c r="J45" i="3" s="1"/>
  <c r="D141" i="3"/>
  <c r="J141" i="3" s="1"/>
  <c r="W25" i="3" l="1"/>
  <c r="J25" i="3"/>
  <c r="J265" i="3" s="1"/>
  <c r="D265" i="3"/>
  <c r="D104" i="3"/>
  <c r="J104" i="3" s="1"/>
  <c r="C238" i="3"/>
  <c r="P241" i="3"/>
  <c r="P266" i="3" s="1"/>
  <c r="O241" i="3"/>
  <c r="O266" i="3" s="1"/>
  <c r="N241" i="3"/>
  <c r="N266" i="3" s="1"/>
  <c r="M241" i="3"/>
  <c r="M266" i="3" s="1"/>
  <c r="L241" i="3"/>
  <c r="L266" i="3" s="1"/>
  <c r="F241" i="3"/>
  <c r="F266" i="3" s="1"/>
  <c r="E241" i="3"/>
  <c r="E266" i="3" s="1"/>
  <c r="Q20" i="1"/>
  <c r="Q333" i="1" s="1"/>
  <c r="P20" i="1"/>
  <c r="P333" i="1" s="1"/>
  <c r="O20" i="1"/>
  <c r="O333" i="1" s="1"/>
  <c r="N20" i="1"/>
  <c r="N333" i="1" s="1"/>
  <c r="M20" i="1"/>
  <c r="M333" i="1" s="1"/>
  <c r="G20" i="1"/>
  <c r="G333" i="1" s="1"/>
  <c r="F20" i="1"/>
  <c r="F333" i="1" s="1"/>
  <c r="L20" i="1"/>
  <c r="X20" i="1" s="1"/>
  <c r="E20" i="1"/>
  <c r="K20" i="1" s="1"/>
  <c r="L333" i="1" l="1"/>
  <c r="X333" i="1" s="1"/>
  <c r="E333" i="1"/>
  <c r="K333" i="1" s="1"/>
  <c r="E238" i="3"/>
  <c r="E236" i="3" s="1"/>
  <c r="M238" i="3"/>
  <c r="M236" i="3" s="1"/>
  <c r="O238" i="3"/>
  <c r="O236" i="3" s="1"/>
  <c r="F238" i="3"/>
  <c r="F236" i="3" s="1"/>
  <c r="L238" i="3"/>
  <c r="L236" i="3" s="1"/>
  <c r="N238" i="3"/>
  <c r="N236" i="3" s="1"/>
  <c r="P238" i="3"/>
  <c r="P236" i="3" s="1"/>
  <c r="K241" i="3"/>
  <c r="W241" i="3" s="1"/>
  <c r="D241" i="3"/>
  <c r="J241" i="3" s="1"/>
  <c r="K238" i="3" l="1"/>
  <c r="W238" i="3" s="1"/>
  <c r="D238" i="3"/>
  <c r="J238" i="3" s="1"/>
  <c r="K236" i="3" l="1"/>
  <c r="W236" i="3" s="1"/>
  <c r="D236" i="3"/>
  <c r="J236" i="3" s="1"/>
  <c r="K263" i="3" l="1"/>
  <c r="W263" i="3" s="1"/>
  <c r="D263" i="3"/>
  <c r="J263" i="3" s="1"/>
  <c r="K193" i="3" l="1"/>
  <c r="W193" i="3" s="1"/>
  <c r="D193" i="3"/>
  <c r="J193" i="3" s="1"/>
  <c r="L191" i="3" l="1"/>
  <c r="F207" i="1"/>
  <c r="E239" i="3" l="1"/>
  <c r="F239" i="3"/>
  <c r="L239" i="3"/>
  <c r="M239" i="3"/>
  <c r="N239" i="3"/>
  <c r="O239" i="3"/>
  <c r="P239" i="3"/>
  <c r="E243" i="3" l="1"/>
  <c r="F243" i="3"/>
  <c r="L243" i="3"/>
  <c r="M243" i="3"/>
  <c r="N243" i="3"/>
  <c r="O243" i="3"/>
  <c r="P243" i="3"/>
  <c r="E207" i="3" l="1"/>
  <c r="F207" i="3"/>
  <c r="L207" i="3"/>
  <c r="M207" i="3"/>
  <c r="N207" i="3"/>
  <c r="O207" i="3"/>
  <c r="P207" i="3"/>
  <c r="E209" i="3"/>
  <c r="F209" i="3"/>
  <c r="L209" i="3"/>
  <c r="M209" i="3"/>
  <c r="N209" i="3"/>
  <c r="O209" i="3"/>
  <c r="P209" i="3"/>
  <c r="K207" i="3"/>
  <c r="W207" i="3" s="1"/>
  <c r="K209" i="3"/>
  <c r="W209" i="3" s="1"/>
  <c r="D209" i="3" l="1"/>
  <c r="J209" i="3" s="1"/>
  <c r="D207" i="3"/>
  <c r="J207" i="3" s="1"/>
  <c r="P187" i="3" l="1"/>
  <c r="L187" i="3" l="1"/>
  <c r="D214" i="3" l="1"/>
  <c r="J214" i="3" s="1"/>
  <c r="K214" i="3" l="1"/>
  <c r="W214" i="3" s="1"/>
  <c r="P195" i="3"/>
  <c r="O195" i="3"/>
  <c r="N195" i="3"/>
  <c r="M195" i="3"/>
  <c r="L195" i="3"/>
  <c r="F195" i="3"/>
  <c r="E195" i="3"/>
  <c r="D195" i="3" l="1"/>
  <c r="J195" i="3" s="1"/>
  <c r="K195" i="3"/>
  <c r="W195" i="3" s="1"/>
  <c r="K197" i="3" l="1"/>
  <c r="W197" i="3" s="1"/>
  <c r="D197" i="3"/>
  <c r="J197" i="3" s="1"/>
  <c r="P233" i="3" l="1"/>
  <c r="O233" i="3"/>
  <c r="N233" i="3"/>
  <c r="M233" i="3"/>
  <c r="L233" i="3"/>
  <c r="F233" i="3"/>
  <c r="E233" i="3"/>
  <c r="K233" i="3"/>
  <c r="W233" i="3" s="1"/>
  <c r="D233" i="3"/>
  <c r="J233" i="3" s="1"/>
  <c r="K191" i="3" l="1"/>
  <c r="W191" i="3" s="1"/>
  <c r="E232" i="3" l="1"/>
  <c r="F232" i="3"/>
  <c r="L232" i="3"/>
  <c r="M232" i="3"/>
  <c r="N232" i="3"/>
  <c r="O232" i="3"/>
  <c r="P232" i="3"/>
  <c r="E170" i="3"/>
  <c r="F170" i="3"/>
  <c r="L170" i="3"/>
  <c r="M170" i="3"/>
  <c r="N170" i="3"/>
  <c r="O170" i="3"/>
  <c r="P170" i="3"/>
  <c r="F128" i="1"/>
  <c r="G128" i="1"/>
  <c r="N128" i="1"/>
  <c r="O128" i="1"/>
  <c r="P128" i="1"/>
  <c r="Q128" i="1" l="1"/>
  <c r="M128" i="1"/>
  <c r="E17" i="3" l="1"/>
  <c r="F17" i="3"/>
  <c r="L17" i="3"/>
  <c r="M17" i="3"/>
  <c r="N17" i="3"/>
  <c r="O17" i="3"/>
  <c r="P17" i="3"/>
  <c r="E84" i="3"/>
  <c r="F84" i="3"/>
  <c r="L84" i="3"/>
  <c r="M84" i="3"/>
  <c r="N84" i="3"/>
  <c r="O84" i="3"/>
  <c r="P84" i="3"/>
  <c r="E90" i="3"/>
  <c r="F90" i="3"/>
  <c r="L90" i="3"/>
  <c r="M90" i="3"/>
  <c r="N90" i="3"/>
  <c r="O90" i="3"/>
  <c r="P90" i="3"/>
  <c r="E92" i="3"/>
  <c r="F92" i="3"/>
  <c r="L92" i="3"/>
  <c r="M92" i="3"/>
  <c r="N92" i="3"/>
  <c r="O92" i="3"/>
  <c r="P92" i="3"/>
  <c r="E94" i="3"/>
  <c r="F94" i="3"/>
  <c r="L94" i="3"/>
  <c r="M94" i="3"/>
  <c r="N94" i="3"/>
  <c r="O94" i="3"/>
  <c r="P94" i="3"/>
  <c r="E96" i="3"/>
  <c r="F96" i="3"/>
  <c r="L96" i="3"/>
  <c r="M96" i="3"/>
  <c r="N96" i="3"/>
  <c r="O96" i="3"/>
  <c r="P96" i="3"/>
  <c r="E99" i="3"/>
  <c r="F99" i="3"/>
  <c r="L99" i="3"/>
  <c r="M99" i="3"/>
  <c r="N99" i="3"/>
  <c r="O99" i="3"/>
  <c r="P99" i="3"/>
  <c r="E100" i="3"/>
  <c r="F100" i="3"/>
  <c r="L100" i="3"/>
  <c r="M100" i="3"/>
  <c r="N100" i="3"/>
  <c r="O100" i="3"/>
  <c r="P100" i="3"/>
  <c r="E107" i="3"/>
  <c r="F107" i="3"/>
  <c r="M107" i="3"/>
  <c r="N107" i="3"/>
  <c r="O107" i="3"/>
  <c r="E108" i="3"/>
  <c r="F108" i="3"/>
  <c r="L108" i="3"/>
  <c r="M108" i="3"/>
  <c r="N108" i="3"/>
  <c r="O108" i="3"/>
  <c r="P108" i="3"/>
  <c r="E109" i="3"/>
  <c r="F109" i="3"/>
  <c r="L109" i="3"/>
  <c r="M109" i="3"/>
  <c r="N109" i="3"/>
  <c r="O109" i="3"/>
  <c r="P109" i="3"/>
  <c r="E111" i="3"/>
  <c r="F111" i="3"/>
  <c r="L111" i="3"/>
  <c r="M111" i="3"/>
  <c r="N111" i="3"/>
  <c r="O111" i="3"/>
  <c r="P111" i="3"/>
  <c r="E112" i="3"/>
  <c r="F112" i="3"/>
  <c r="L112" i="3"/>
  <c r="M112" i="3"/>
  <c r="N112" i="3"/>
  <c r="O112" i="3"/>
  <c r="P112" i="3"/>
  <c r="E113" i="3"/>
  <c r="F113" i="3"/>
  <c r="L113" i="3"/>
  <c r="M113" i="3"/>
  <c r="N113" i="3"/>
  <c r="O113" i="3"/>
  <c r="P113" i="3"/>
  <c r="E115" i="3"/>
  <c r="F115" i="3"/>
  <c r="L115" i="3"/>
  <c r="M115" i="3"/>
  <c r="N115" i="3"/>
  <c r="O115" i="3"/>
  <c r="P115" i="3"/>
  <c r="E117" i="3"/>
  <c r="F117" i="3"/>
  <c r="L117" i="3"/>
  <c r="M117" i="3"/>
  <c r="N117" i="3"/>
  <c r="O117" i="3"/>
  <c r="P117" i="3"/>
  <c r="E118" i="3"/>
  <c r="F118" i="3"/>
  <c r="L118" i="3"/>
  <c r="M118" i="3"/>
  <c r="N118" i="3"/>
  <c r="O118" i="3"/>
  <c r="P118" i="3"/>
  <c r="E119" i="3"/>
  <c r="F119" i="3"/>
  <c r="L119" i="3"/>
  <c r="M119" i="3"/>
  <c r="N119" i="3"/>
  <c r="O119" i="3"/>
  <c r="P119" i="3"/>
  <c r="E120" i="3"/>
  <c r="F120" i="3"/>
  <c r="L120" i="3"/>
  <c r="M120" i="3"/>
  <c r="N120" i="3"/>
  <c r="O120" i="3"/>
  <c r="P120" i="3"/>
  <c r="E121" i="3"/>
  <c r="F121" i="3"/>
  <c r="L121" i="3"/>
  <c r="M121" i="3"/>
  <c r="N121" i="3"/>
  <c r="O121" i="3"/>
  <c r="P121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6" i="3"/>
  <c r="F126" i="3"/>
  <c r="L126" i="3"/>
  <c r="M126" i="3"/>
  <c r="N126" i="3"/>
  <c r="O126" i="3"/>
  <c r="P126" i="3"/>
  <c r="E128" i="3"/>
  <c r="F128" i="3"/>
  <c r="L128" i="3"/>
  <c r="M128" i="3"/>
  <c r="N128" i="3"/>
  <c r="O128" i="3"/>
  <c r="P128" i="3"/>
  <c r="E129" i="3"/>
  <c r="F129" i="3"/>
  <c r="L129" i="3"/>
  <c r="M129" i="3"/>
  <c r="N129" i="3"/>
  <c r="O129" i="3"/>
  <c r="P129" i="3"/>
  <c r="E130" i="3"/>
  <c r="F130" i="3"/>
  <c r="L130" i="3"/>
  <c r="M130" i="3"/>
  <c r="N130" i="3"/>
  <c r="O130" i="3"/>
  <c r="P130" i="3"/>
  <c r="E131" i="3"/>
  <c r="F131" i="3"/>
  <c r="L131" i="3"/>
  <c r="M131" i="3"/>
  <c r="N131" i="3"/>
  <c r="O131" i="3"/>
  <c r="P131" i="3"/>
  <c r="E132" i="3"/>
  <c r="F132" i="3"/>
  <c r="L132" i="3"/>
  <c r="M132" i="3"/>
  <c r="N132" i="3"/>
  <c r="O132" i="3"/>
  <c r="P132" i="3"/>
  <c r="E139" i="3"/>
  <c r="F139" i="3"/>
  <c r="L139" i="3"/>
  <c r="M139" i="3"/>
  <c r="N139" i="3"/>
  <c r="O139" i="3"/>
  <c r="P139" i="3"/>
  <c r="E143" i="3"/>
  <c r="F143" i="3"/>
  <c r="L143" i="3"/>
  <c r="M143" i="3"/>
  <c r="N143" i="3"/>
  <c r="O143" i="3"/>
  <c r="P143" i="3"/>
  <c r="E144" i="3"/>
  <c r="F144" i="3"/>
  <c r="L144" i="3"/>
  <c r="M144" i="3"/>
  <c r="N144" i="3"/>
  <c r="O144" i="3"/>
  <c r="P144" i="3"/>
  <c r="E145" i="3"/>
  <c r="F145" i="3"/>
  <c r="L145" i="3"/>
  <c r="M145" i="3"/>
  <c r="N145" i="3"/>
  <c r="O145" i="3"/>
  <c r="P145" i="3"/>
  <c r="E146" i="3"/>
  <c r="F146" i="3"/>
  <c r="L146" i="3"/>
  <c r="M146" i="3"/>
  <c r="N146" i="3"/>
  <c r="O146" i="3"/>
  <c r="P146" i="3"/>
  <c r="E149" i="3"/>
  <c r="F149" i="3"/>
  <c r="L149" i="3"/>
  <c r="M149" i="3"/>
  <c r="N149" i="3"/>
  <c r="O149" i="3"/>
  <c r="P149" i="3"/>
  <c r="E150" i="3"/>
  <c r="F150" i="3"/>
  <c r="L150" i="3"/>
  <c r="M150" i="3"/>
  <c r="N150" i="3"/>
  <c r="O150" i="3"/>
  <c r="P150" i="3"/>
  <c r="E153" i="3"/>
  <c r="F153" i="3"/>
  <c r="L153" i="3"/>
  <c r="M153" i="3"/>
  <c r="N153" i="3"/>
  <c r="O153" i="3"/>
  <c r="P153" i="3"/>
  <c r="E154" i="3"/>
  <c r="F154" i="3"/>
  <c r="L154" i="3"/>
  <c r="M154" i="3"/>
  <c r="N154" i="3"/>
  <c r="O154" i="3"/>
  <c r="P154" i="3"/>
  <c r="E155" i="3"/>
  <c r="F155" i="3"/>
  <c r="L155" i="3"/>
  <c r="M155" i="3"/>
  <c r="N155" i="3"/>
  <c r="O155" i="3"/>
  <c r="P155" i="3"/>
  <c r="E159" i="3"/>
  <c r="F159" i="3"/>
  <c r="L159" i="3"/>
  <c r="M159" i="3"/>
  <c r="N159" i="3"/>
  <c r="O159" i="3"/>
  <c r="P159" i="3"/>
  <c r="E160" i="3"/>
  <c r="F160" i="3"/>
  <c r="L160" i="3"/>
  <c r="M160" i="3"/>
  <c r="N160" i="3"/>
  <c r="O160" i="3"/>
  <c r="P160" i="3"/>
  <c r="E161" i="3"/>
  <c r="F161" i="3"/>
  <c r="L161" i="3"/>
  <c r="M161" i="3"/>
  <c r="N161" i="3"/>
  <c r="O161" i="3"/>
  <c r="P161" i="3"/>
  <c r="E162" i="3"/>
  <c r="F162" i="3"/>
  <c r="L162" i="3"/>
  <c r="M162" i="3"/>
  <c r="N162" i="3"/>
  <c r="O162" i="3"/>
  <c r="P162" i="3"/>
  <c r="E163" i="3"/>
  <c r="F163" i="3"/>
  <c r="L163" i="3"/>
  <c r="M163" i="3"/>
  <c r="N163" i="3"/>
  <c r="O163" i="3"/>
  <c r="P163" i="3"/>
  <c r="E164" i="3"/>
  <c r="F164" i="3"/>
  <c r="L164" i="3"/>
  <c r="M164" i="3"/>
  <c r="N164" i="3"/>
  <c r="O164" i="3"/>
  <c r="P164" i="3"/>
  <c r="E169" i="3"/>
  <c r="F169" i="3"/>
  <c r="L169" i="3"/>
  <c r="M169" i="3"/>
  <c r="N169" i="3"/>
  <c r="O169" i="3"/>
  <c r="P169" i="3"/>
  <c r="E179" i="3"/>
  <c r="E178" i="3" s="1"/>
  <c r="F179" i="3"/>
  <c r="F178" i="3" s="1"/>
  <c r="L179" i="3"/>
  <c r="L178" i="3" s="1"/>
  <c r="M179" i="3"/>
  <c r="M178" i="3" s="1"/>
  <c r="N179" i="3"/>
  <c r="N178" i="3" s="1"/>
  <c r="O179" i="3"/>
  <c r="O178" i="3" s="1"/>
  <c r="P179" i="3"/>
  <c r="P178" i="3" s="1"/>
  <c r="E184" i="3"/>
  <c r="E180" i="3" s="1"/>
  <c r="F184" i="3"/>
  <c r="F180" i="3" s="1"/>
  <c r="L184" i="3"/>
  <c r="L180" i="3" s="1"/>
  <c r="M184" i="3"/>
  <c r="M180" i="3" s="1"/>
  <c r="N184" i="3"/>
  <c r="N180" i="3" s="1"/>
  <c r="O184" i="3"/>
  <c r="O180" i="3" s="1"/>
  <c r="P184" i="3"/>
  <c r="P180" i="3" s="1"/>
  <c r="E196" i="3"/>
  <c r="F196" i="3"/>
  <c r="L196" i="3"/>
  <c r="M196" i="3"/>
  <c r="N196" i="3"/>
  <c r="O196" i="3"/>
  <c r="P196" i="3"/>
  <c r="E206" i="3"/>
  <c r="E202" i="3" s="1"/>
  <c r="F206" i="3"/>
  <c r="F202" i="3" s="1"/>
  <c r="L206" i="3"/>
  <c r="L202" i="3" s="1"/>
  <c r="M206" i="3"/>
  <c r="M202" i="3" s="1"/>
  <c r="N206" i="3"/>
  <c r="N202" i="3" s="1"/>
  <c r="O206" i="3"/>
  <c r="O202" i="3" s="1"/>
  <c r="P206" i="3"/>
  <c r="P202" i="3" s="1"/>
  <c r="E223" i="3"/>
  <c r="F223" i="3"/>
  <c r="L223" i="3"/>
  <c r="M223" i="3"/>
  <c r="N223" i="3"/>
  <c r="O223" i="3"/>
  <c r="P223" i="3"/>
  <c r="E226" i="3"/>
  <c r="F226" i="3"/>
  <c r="L226" i="3"/>
  <c r="M226" i="3"/>
  <c r="N226" i="3"/>
  <c r="O226" i="3"/>
  <c r="P226" i="3"/>
  <c r="E227" i="3"/>
  <c r="F227" i="3"/>
  <c r="L227" i="3"/>
  <c r="M227" i="3"/>
  <c r="N227" i="3"/>
  <c r="O227" i="3"/>
  <c r="P227" i="3"/>
  <c r="E228" i="3"/>
  <c r="F228" i="3"/>
  <c r="L228" i="3"/>
  <c r="M228" i="3"/>
  <c r="N228" i="3"/>
  <c r="O228" i="3"/>
  <c r="P228" i="3"/>
  <c r="E230" i="3"/>
  <c r="F230" i="3"/>
  <c r="L230" i="3"/>
  <c r="M230" i="3"/>
  <c r="N230" i="3"/>
  <c r="O230" i="3"/>
  <c r="P230" i="3"/>
  <c r="E240" i="3"/>
  <c r="F240" i="3"/>
  <c r="L240" i="3"/>
  <c r="M240" i="3"/>
  <c r="N240" i="3"/>
  <c r="O240" i="3"/>
  <c r="P240" i="3"/>
  <c r="E242" i="3"/>
  <c r="F242" i="3"/>
  <c r="L242" i="3"/>
  <c r="M242" i="3"/>
  <c r="N242" i="3"/>
  <c r="O242" i="3"/>
  <c r="P242" i="3"/>
  <c r="E245" i="3"/>
  <c r="E244" i="3" s="1"/>
  <c r="F245" i="3"/>
  <c r="L245" i="3"/>
  <c r="M245" i="3"/>
  <c r="M244" i="3" s="1"/>
  <c r="N245" i="3"/>
  <c r="O245" i="3"/>
  <c r="O244" i="3" s="1"/>
  <c r="P245" i="3"/>
  <c r="E248" i="3"/>
  <c r="E247" i="3" s="1"/>
  <c r="F248" i="3"/>
  <c r="F247" i="3" s="1"/>
  <c r="L248" i="3"/>
  <c r="L247" i="3" s="1"/>
  <c r="M248" i="3"/>
  <c r="M247" i="3" s="1"/>
  <c r="N248" i="3"/>
  <c r="N247" i="3" s="1"/>
  <c r="O248" i="3"/>
  <c r="O247" i="3" s="1"/>
  <c r="P248" i="3"/>
  <c r="P247" i="3" s="1"/>
  <c r="E249" i="3"/>
  <c r="F249" i="3"/>
  <c r="L249" i="3"/>
  <c r="M249" i="3"/>
  <c r="N249" i="3"/>
  <c r="O249" i="3"/>
  <c r="P249" i="3"/>
  <c r="D250" i="3"/>
  <c r="J250" i="3" s="1"/>
  <c r="E250" i="3"/>
  <c r="F250" i="3"/>
  <c r="L250" i="3"/>
  <c r="M250" i="3"/>
  <c r="N250" i="3"/>
  <c r="O250" i="3"/>
  <c r="P250" i="3"/>
  <c r="K245" i="3"/>
  <c r="W245" i="3" s="1"/>
  <c r="K249" i="3"/>
  <c r="W249" i="3" s="1"/>
  <c r="K250" i="3"/>
  <c r="W250" i="3" s="1"/>
  <c r="K254" i="3"/>
  <c r="W254" i="3" s="1"/>
  <c r="L319" i="1"/>
  <c r="X319" i="1" s="1"/>
  <c r="K179" i="3"/>
  <c r="W179" i="3" s="1"/>
  <c r="K226" i="3"/>
  <c r="W226" i="3" s="1"/>
  <c r="K227" i="3"/>
  <c r="W227" i="3" s="1"/>
  <c r="K169" i="3"/>
  <c r="W169" i="3" s="1"/>
  <c r="K185" i="3"/>
  <c r="W185" i="3" s="1"/>
  <c r="K187" i="3"/>
  <c r="W187" i="3" s="1"/>
  <c r="K160" i="3"/>
  <c r="W160" i="3" s="1"/>
  <c r="K161" i="3"/>
  <c r="W161" i="3" s="1"/>
  <c r="K162" i="3"/>
  <c r="W162" i="3" s="1"/>
  <c r="K196" i="3"/>
  <c r="W196" i="3" s="1"/>
  <c r="K143" i="3"/>
  <c r="W143" i="3" s="1"/>
  <c r="K118" i="3"/>
  <c r="W118" i="3" s="1"/>
  <c r="K119" i="3"/>
  <c r="W119" i="3" s="1"/>
  <c r="K111" i="3"/>
  <c r="W111" i="3" s="1"/>
  <c r="K113" i="3"/>
  <c r="W113" i="3" s="1"/>
  <c r="K115" i="3"/>
  <c r="W115" i="3" s="1"/>
  <c r="K117" i="3"/>
  <c r="W117" i="3" s="1"/>
  <c r="K123" i="3"/>
  <c r="W123" i="3" s="1"/>
  <c r="K124" i="3"/>
  <c r="W124" i="3" s="1"/>
  <c r="K126" i="3"/>
  <c r="W126" i="3" s="1"/>
  <c r="K128" i="3"/>
  <c r="W128" i="3" s="1"/>
  <c r="K129" i="3"/>
  <c r="W129" i="3" s="1"/>
  <c r="K130" i="3"/>
  <c r="W130" i="3" s="1"/>
  <c r="K131" i="3"/>
  <c r="W131" i="3" s="1"/>
  <c r="K262" i="3"/>
  <c r="W262" i="3" s="1"/>
  <c r="K92" i="3"/>
  <c r="W92" i="3" s="1"/>
  <c r="K94" i="3"/>
  <c r="W94" i="3" s="1"/>
  <c r="K96" i="3"/>
  <c r="W96" i="3" s="1"/>
  <c r="K99" i="3"/>
  <c r="W99" i="3" s="1"/>
  <c r="K100" i="3"/>
  <c r="W100" i="3" s="1"/>
  <c r="K48" i="3"/>
  <c r="W48" i="3" s="1"/>
  <c r="K51" i="3"/>
  <c r="W51" i="3" s="1"/>
  <c r="K60" i="3"/>
  <c r="W60" i="3" s="1"/>
  <c r="K64" i="3"/>
  <c r="W64" i="3" s="1"/>
  <c r="K65" i="3"/>
  <c r="W65" i="3" s="1"/>
  <c r="K67" i="3"/>
  <c r="W67" i="3" s="1"/>
  <c r="K75" i="3"/>
  <c r="W75" i="3" s="1"/>
  <c r="K120" i="3"/>
  <c r="W120" i="3" s="1"/>
  <c r="K121" i="3"/>
  <c r="W121" i="3" s="1"/>
  <c r="K122" i="3"/>
  <c r="W122" i="3" s="1"/>
  <c r="K149" i="3"/>
  <c r="W149" i="3" s="1"/>
  <c r="K150" i="3"/>
  <c r="W150" i="3" s="1"/>
  <c r="K151" i="3"/>
  <c r="W151" i="3" s="1"/>
  <c r="K153" i="3"/>
  <c r="W153" i="3" s="1"/>
  <c r="K154" i="3"/>
  <c r="W154" i="3" s="1"/>
  <c r="K155" i="3"/>
  <c r="W155" i="3" s="1"/>
  <c r="K206" i="3"/>
  <c r="W206" i="3" s="1"/>
  <c r="K230" i="3"/>
  <c r="W230" i="3" s="1"/>
  <c r="K239" i="3"/>
  <c r="W239" i="3" s="1"/>
  <c r="K240" i="3"/>
  <c r="W240" i="3" s="1"/>
  <c r="K248" i="3"/>
  <c r="W248" i="3" s="1"/>
  <c r="K247" i="3" l="1"/>
  <c r="W247" i="3" s="1"/>
  <c r="K202" i="3"/>
  <c r="W202" i="3" s="1"/>
  <c r="K178" i="3"/>
  <c r="W178" i="3" s="1"/>
  <c r="K253" i="3"/>
  <c r="W253" i="3" s="1"/>
  <c r="O156" i="3"/>
  <c r="M156" i="3"/>
  <c r="E156" i="3"/>
  <c r="P156" i="3"/>
  <c r="N156" i="3"/>
  <c r="L156" i="3"/>
  <c r="F156" i="3"/>
  <c r="L19" i="1"/>
  <c r="X19" i="1" s="1"/>
  <c r="O101" i="3"/>
  <c r="M101" i="3"/>
  <c r="F101" i="3"/>
  <c r="N101" i="3"/>
  <c r="E101" i="3"/>
  <c r="L298" i="1"/>
  <c r="X298" i="1" s="1"/>
  <c r="K19" i="3"/>
  <c r="W19" i="3" s="1"/>
  <c r="K36" i="3"/>
  <c r="W36" i="3" s="1"/>
  <c r="K246" i="3"/>
  <c r="W246" i="3" s="1"/>
  <c r="K140" i="3"/>
  <c r="W140" i="3" s="1"/>
  <c r="O221" i="3"/>
  <c r="O171" i="3" s="1"/>
  <c r="M221" i="3"/>
  <c r="M171" i="3" s="1"/>
  <c r="E221" i="3"/>
  <c r="E171" i="3" s="1"/>
  <c r="P221" i="3"/>
  <c r="P171" i="3" s="1"/>
  <c r="N221" i="3"/>
  <c r="N171" i="3" s="1"/>
  <c r="L221" i="3"/>
  <c r="L171" i="3" s="1"/>
  <c r="F221" i="3"/>
  <c r="F171" i="3" s="1"/>
  <c r="O79" i="3"/>
  <c r="M79" i="3"/>
  <c r="N79" i="3"/>
  <c r="E79" i="3"/>
  <c r="F79" i="3"/>
  <c r="P79" i="3"/>
  <c r="L79" i="3"/>
  <c r="L207" i="1"/>
  <c r="X207" i="1" s="1"/>
  <c r="K220" i="3"/>
  <c r="W220" i="3" s="1"/>
  <c r="K192" i="3"/>
  <c r="W192" i="3" s="1"/>
  <c r="K84" i="3"/>
  <c r="W84" i="3" s="1"/>
  <c r="K108" i="3"/>
  <c r="W108" i="3" s="1"/>
  <c r="K90" i="3"/>
  <c r="W90" i="3" s="1"/>
  <c r="K243" i="3"/>
  <c r="W243" i="3" s="1"/>
  <c r="K163" i="3"/>
  <c r="W163" i="3" s="1"/>
  <c r="K159" i="3"/>
  <c r="W159" i="3" s="1"/>
  <c r="K170" i="3"/>
  <c r="W170" i="3" s="1"/>
  <c r="K232" i="3"/>
  <c r="W232" i="3" s="1"/>
  <c r="L276" i="1"/>
  <c r="X276" i="1" s="1"/>
  <c r="K146" i="3"/>
  <c r="W146" i="3" s="1"/>
  <c r="K144" i="3"/>
  <c r="W144" i="3" s="1"/>
  <c r="K228" i="3"/>
  <c r="W228" i="3" s="1"/>
  <c r="K145" i="3"/>
  <c r="W145" i="3" s="1"/>
  <c r="K184" i="3"/>
  <c r="W184" i="3" s="1"/>
  <c r="N237" i="3"/>
  <c r="L237" i="3"/>
  <c r="F237" i="3"/>
  <c r="K109" i="3"/>
  <c r="W109" i="3" s="1"/>
  <c r="K223" i="3"/>
  <c r="W223" i="3" s="1"/>
  <c r="K147" i="3"/>
  <c r="W147" i="3" s="1"/>
  <c r="K132" i="3"/>
  <c r="W132" i="3" s="1"/>
  <c r="P237" i="3"/>
  <c r="O237" i="3"/>
  <c r="O235" i="3" s="1"/>
  <c r="M237" i="3"/>
  <c r="M235" i="3" s="1"/>
  <c r="E237" i="3"/>
  <c r="E235" i="3" s="1"/>
  <c r="K164" i="3"/>
  <c r="W164" i="3" s="1"/>
  <c r="K237" i="3"/>
  <c r="W237" i="3" s="1"/>
  <c r="O147" i="3"/>
  <c r="E147" i="3"/>
  <c r="K139" i="3"/>
  <c r="W139" i="3" s="1"/>
  <c r="K112" i="3"/>
  <c r="W112" i="3" s="1"/>
  <c r="P244" i="3"/>
  <c r="N244" i="3"/>
  <c r="L244" i="3"/>
  <c r="F244" i="3"/>
  <c r="M147" i="3"/>
  <c r="N142" i="3"/>
  <c r="P142" i="3"/>
  <c r="L142" i="3"/>
  <c r="F142" i="3"/>
  <c r="O142" i="3"/>
  <c r="M142" i="3"/>
  <c r="E142" i="3"/>
  <c r="P147" i="3"/>
  <c r="N147" i="3"/>
  <c r="L147" i="3"/>
  <c r="F147" i="3"/>
  <c r="L226" i="1"/>
  <c r="X226" i="1" s="1"/>
  <c r="L297" i="1" l="1"/>
  <c r="X297" i="1" s="1"/>
  <c r="K219" i="3"/>
  <c r="W219" i="3" s="1"/>
  <c r="K242" i="3"/>
  <c r="W242" i="3" s="1"/>
  <c r="K244" i="3"/>
  <c r="W244" i="3" s="1"/>
  <c r="K156" i="3"/>
  <c r="W156" i="3" s="1"/>
  <c r="K180" i="3"/>
  <c r="W180" i="3" s="1"/>
  <c r="K259" i="3"/>
  <c r="W259" i="3" s="1"/>
  <c r="O264" i="3"/>
  <c r="E264" i="3"/>
  <c r="M264" i="3"/>
  <c r="K231" i="3"/>
  <c r="W231" i="3" s="1"/>
  <c r="K17" i="3"/>
  <c r="W17" i="3" s="1"/>
  <c r="K79" i="3"/>
  <c r="W79" i="3" s="1"/>
  <c r="K142" i="3"/>
  <c r="W142" i="3" s="1"/>
  <c r="N235" i="3"/>
  <c r="N264" i="3" s="1"/>
  <c r="F235" i="3"/>
  <c r="F264" i="3" s="1"/>
  <c r="P235" i="3"/>
  <c r="L235" i="3"/>
  <c r="D245" i="3"/>
  <c r="J245" i="3" s="1"/>
  <c r="K235" i="3" l="1"/>
  <c r="W235" i="3" s="1"/>
  <c r="K251" i="3"/>
  <c r="W251" i="3" s="1"/>
  <c r="L129" i="1"/>
  <c r="X129" i="1" s="1"/>
  <c r="K224" i="3"/>
  <c r="W224" i="3" s="1"/>
  <c r="L128" i="1" l="1"/>
  <c r="X128" i="1" s="1"/>
  <c r="K221" i="3"/>
  <c r="W221" i="3" s="1"/>
  <c r="D196" i="3"/>
  <c r="J196" i="3" s="1"/>
  <c r="K171" i="3" l="1"/>
  <c r="W171" i="3" s="1"/>
  <c r="L65" i="1"/>
  <c r="X65" i="1" s="1"/>
  <c r="K38" i="3" l="1"/>
  <c r="W38" i="3" s="1"/>
  <c r="L215" i="1"/>
  <c r="X215" i="1" s="1"/>
  <c r="D249" i="3"/>
  <c r="J249" i="3" s="1"/>
  <c r="D254" i="3"/>
  <c r="J254" i="3" s="1"/>
  <c r="M318" i="1"/>
  <c r="N318" i="1"/>
  <c r="O318" i="1"/>
  <c r="P318" i="1"/>
  <c r="Q318" i="1"/>
  <c r="F318" i="1"/>
  <c r="G318" i="1"/>
  <c r="D179" i="3"/>
  <c r="J179" i="3" s="1"/>
  <c r="D226" i="3"/>
  <c r="J226" i="3" s="1"/>
  <c r="D227" i="3"/>
  <c r="J227" i="3" s="1"/>
  <c r="L305" i="1"/>
  <c r="X305" i="1" s="1"/>
  <c r="E305" i="1"/>
  <c r="K305" i="1" s="1"/>
  <c r="M305" i="1"/>
  <c r="M304" i="1" s="1"/>
  <c r="N305" i="1"/>
  <c r="N304" i="1" s="1"/>
  <c r="O305" i="1"/>
  <c r="O304" i="1" s="1"/>
  <c r="P305" i="1"/>
  <c r="P304" i="1" s="1"/>
  <c r="Q305" i="1"/>
  <c r="Q304" i="1" s="1"/>
  <c r="F305" i="1"/>
  <c r="F304" i="1" s="1"/>
  <c r="G305" i="1"/>
  <c r="G304" i="1" s="1"/>
  <c r="M297" i="1"/>
  <c r="N297" i="1"/>
  <c r="O297" i="1"/>
  <c r="P297" i="1"/>
  <c r="Q297" i="1"/>
  <c r="F297" i="1"/>
  <c r="G297" i="1"/>
  <c r="D169" i="3"/>
  <c r="J169" i="3" s="1"/>
  <c r="D185" i="3"/>
  <c r="J185" i="3" s="1"/>
  <c r="D187" i="3"/>
  <c r="J187" i="3" s="1"/>
  <c r="E276" i="1"/>
  <c r="K276" i="1" s="1"/>
  <c r="M275" i="1"/>
  <c r="O275" i="1"/>
  <c r="P275" i="1"/>
  <c r="Q275" i="1"/>
  <c r="F275" i="1"/>
  <c r="G275" i="1"/>
  <c r="L273" i="1"/>
  <c r="X273" i="1" s="1"/>
  <c r="E273" i="1"/>
  <c r="K273" i="1" s="1"/>
  <c r="M273" i="1"/>
  <c r="M272" i="1" s="1"/>
  <c r="N273" i="1"/>
  <c r="N272" i="1" s="1"/>
  <c r="O273" i="1"/>
  <c r="O272" i="1" s="1"/>
  <c r="P273" i="1"/>
  <c r="P272" i="1" s="1"/>
  <c r="Q273" i="1"/>
  <c r="Q272" i="1" s="1"/>
  <c r="F273" i="1"/>
  <c r="F272" i="1" s="1"/>
  <c r="G273" i="1"/>
  <c r="G272" i="1" s="1"/>
  <c r="D159" i="3"/>
  <c r="J159" i="3" s="1"/>
  <c r="D161" i="3"/>
  <c r="J161" i="3" s="1"/>
  <c r="M225" i="1"/>
  <c r="N225" i="1"/>
  <c r="O225" i="1"/>
  <c r="P225" i="1"/>
  <c r="Q225" i="1"/>
  <c r="F225" i="1"/>
  <c r="G225" i="1"/>
  <c r="M214" i="1"/>
  <c r="N214" i="1"/>
  <c r="O214" i="1"/>
  <c r="P214" i="1"/>
  <c r="F214" i="1"/>
  <c r="G214" i="1"/>
  <c r="D118" i="3"/>
  <c r="J118" i="3" s="1"/>
  <c r="D119" i="3"/>
  <c r="J119" i="3" s="1"/>
  <c r="M206" i="1"/>
  <c r="N206" i="1"/>
  <c r="O206" i="1"/>
  <c r="P206" i="1"/>
  <c r="Q206" i="1"/>
  <c r="F206" i="1"/>
  <c r="G206" i="1"/>
  <c r="D107" i="3"/>
  <c r="J107" i="3" s="1"/>
  <c r="D111" i="3"/>
  <c r="J111" i="3" s="1"/>
  <c r="D113" i="3"/>
  <c r="J113" i="3" s="1"/>
  <c r="D115" i="3"/>
  <c r="J115" i="3" s="1"/>
  <c r="D123" i="3"/>
  <c r="J123" i="3" s="1"/>
  <c r="D126" i="3"/>
  <c r="J126" i="3" s="1"/>
  <c r="D128" i="3"/>
  <c r="J128" i="3" s="1"/>
  <c r="D129" i="3"/>
  <c r="J129" i="3" s="1"/>
  <c r="D130" i="3"/>
  <c r="J130" i="3" s="1"/>
  <c r="D131" i="3"/>
  <c r="J131" i="3" s="1"/>
  <c r="N165" i="1"/>
  <c r="O165" i="1"/>
  <c r="P165" i="1"/>
  <c r="F165" i="1"/>
  <c r="G165" i="1"/>
  <c r="D92" i="3"/>
  <c r="J92" i="3" s="1"/>
  <c r="D94" i="3"/>
  <c r="J94" i="3" s="1"/>
  <c r="D96" i="3"/>
  <c r="J96" i="3" s="1"/>
  <c r="D99" i="3"/>
  <c r="J99" i="3" s="1"/>
  <c r="D100" i="3"/>
  <c r="J100" i="3" s="1"/>
  <c r="M64" i="1"/>
  <c r="N64" i="1"/>
  <c r="O64" i="1"/>
  <c r="P64" i="1"/>
  <c r="Q64" i="1"/>
  <c r="F64" i="1"/>
  <c r="G64" i="1"/>
  <c r="D48" i="3"/>
  <c r="J48" i="3" s="1"/>
  <c r="D51" i="3"/>
  <c r="J51" i="3" s="1"/>
  <c r="D60" i="3"/>
  <c r="J60" i="3" s="1"/>
  <c r="D64" i="3"/>
  <c r="J64" i="3" s="1"/>
  <c r="D65" i="3"/>
  <c r="J65" i="3" s="1"/>
  <c r="D67" i="3"/>
  <c r="J67" i="3" s="1"/>
  <c r="D75" i="3"/>
  <c r="J75" i="3" s="1"/>
  <c r="D21" i="3"/>
  <c r="J21" i="3" s="1"/>
  <c r="D120" i="3"/>
  <c r="J120" i="3" s="1"/>
  <c r="D121" i="3"/>
  <c r="J121" i="3" s="1"/>
  <c r="D122" i="3"/>
  <c r="J122" i="3" s="1"/>
  <c r="D149" i="3"/>
  <c r="J149" i="3" s="1"/>
  <c r="D150" i="3"/>
  <c r="J150" i="3" s="1"/>
  <c r="D153" i="3"/>
  <c r="J153" i="3" s="1"/>
  <c r="D206" i="3"/>
  <c r="J206" i="3" s="1"/>
  <c r="D230" i="3"/>
  <c r="J230" i="3" s="1"/>
  <c r="D239" i="3"/>
  <c r="J239" i="3" s="1"/>
  <c r="D240" i="3"/>
  <c r="J240" i="3" s="1"/>
  <c r="D248" i="3"/>
  <c r="J248" i="3" s="1"/>
  <c r="M18" i="1"/>
  <c r="O18" i="1"/>
  <c r="P18" i="1"/>
  <c r="Q18" i="1"/>
  <c r="F18" i="1"/>
  <c r="G18" i="1"/>
  <c r="N18" i="1"/>
  <c r="L272" i="1" l="1"/>
  <c r="X272" i="1" s="1"/>
  <c r="L304" i="1"/>
  <c r="X304" i="1" s="1"/>
  <c r="K24" i="3"/>
  <c r="W24" i="3" s="1"/>
  <c r="D247" i="3"/>
  <c r="J247" i="3" s="1"/>
  <c r="D202" i="3"/>
  <c r="J202" i="3" s="1"/>
  <c r="D178" i="3"/>
  <c r="J178" i="3" s="1"/>
  <c r="D253" i="3"/>
  <c r="J253" i="3" s="1"/>
  <c r="E272" i="1"/>
  <c r="K272" i="1" s="1"/>
  <c r="E304" i="1"/>
  <c r="K304" i="1" s="1"/>
  <c r="E319" i="1"/>
  <c r="K319" i="1" s="1"/>
  <c r="E226" i="1"/>
  <c r="K226" i="1" s="1"/>
  <c r="D262" i="3"/>
  <c r="J262" i="3" s="1"/>
  <c r="D155" i="3"/>
  <c r="J155" i="3" s="1"/>
  <c r="E19" i="1"/>
  <c r="K19" i="1" s="1"/>
  <c r="E275" i="1"/>
  <c r="K275" i="1" s="1"/>
  <c r="E65" i="1"/>
  <c r="K65" i="1" s="1"/>
  <c r="E129" i="1"/>
  <c r="K129" i="1" s="1"/>
  <c r="E166" i="1"/>
  <c r="K166" i="1" s="1"/>
  <c r="E207" i="1"/>
  <c r="K207" i="1" s="1"/>
  <c r="E298" i="1"/>
  <c r="K298" i="1" s="1"/>
  <c r="D36" i="3"/>
  <c r="J36" i="3" s="1"/>
  <c r="D151" i="3"/>
  <c r="J151" i="3" s="1"/>
  <c r="D143" i="3"/>
  <c r="J143" i="3" s="1"/>
  <c r="F331" i="1"/>
  <c r="O331" i="1"/>
  <c r="D19" i="3"/>
  <c r="J19" i="3" s="1"/>
  <c r="G331" i="1"/>
  <c r="P331" i="1"/>
  <c r="D117" i="3"/>
  <c r="J117" i="3" s="1"/>
  <c r="D38" i="3"/>
  <c r="J38" i="3" s="1"/>
  <c r="D246" i="3"/>
  <c r="J246" i="3" s="1"/>
  <c r="D224" i="3"/>
  <c r="J224" i="3" s="1"/>
  <c r="D140" i="3"/>
  <c r="J140" i="3" s="1"/>
  <c r="D231" i="3"/>
  <c r="J231" i="3" s="1"/>
  <c r="D154" i="3"/>
  <c r="J154" i="3" s="1"/>
  <c r="D220" i="3"/>
  <c r="J220" i="3" s="1"/>
  <c r="D192" i="3"/>
  <c r="J192" i="3" s="1"/>
  <c r="D84" i="3"/>
  <c r="J84" i="3" s="1"/>
  <c r="D108" i="3"/>
  <c r="J108" i="3" s="1"/>
  <c r="D90" i="3"/>
  <c r="J90" i="3" s="1"/>
  <c r="D162" i="3"/>
  <c r="J162" i="3" s="1"/>
  <c r="D243" i="3"/>
  <c r="J243" i="3" s="1"/>
  <c r="D163" i="3"/>
  <c r="J163" i="3" s="1"/>
  <c r="D170" i="3"/>
  <c r="J170" i="3" s="1"/>
  <c r="D232" i="3"/>
  <c r="J232" i="3" s="1"/>
  <c r="D160" i="3"/>
  <c r="J160" i="3" s="1"/>
  <c r="D164" i="3"/>
  <c r="J164" i="3" s="1"/>
  <c r="D228" i="3"/>
  <c r="J228" i="3" s="1"/>
  <c r="D124" i="3"/>
  <c r="J124" i="3" s="1"/>
  <c r="D223" i="3"/>
  <c r="J223" i="3" s="1"/>
  <c r="Q214" i="1"/>
  <c r="D145" i="3"/>
  <c r="J145" i="3" s="1"/>
  <c r="D132" i="3"/>
  <c r="J132" i="3" s="1"/>
  <c r="D184" i="3"/>
  <c r="J184" i="3" s="1"/>
  <c r="D146" i="3"/>
  <c r="J146" i="3" s="1"/>
  <c r="D144" i="3"/>
  <c r="J144" i="3" s="1"/>
  <c r="L214" i="1"/>
  <c r="X214" i="1" s="1"/>
  <c r="D237" i="3"/>
  <c r="J237" i="3" s="1"/>
  <c r="D139" i="3"/>
  <c r="J139" i="3" s="1"/>
  <c r="D112" i="3"/>
  <c r="J112" i="3" s="1"/>
  <c r="D109" i="3"/>
  <c r="J109" i="3" s="1"/>
  <c r="L225" i="1"/>
  <c r="X225" i="1" s="1"/>
  <c r="L206" i="1"/>
  <c r="X206" i="1" s="1"/>
  <c r="L318" i="1"/>
  <c r="X318" i="1" s="1"/>
  <c r="L64" i="1"/>
  <c r="X64" i="1" s="1"/>
  <c r="L18" i="1"/>
  <c r="X18" i="1" s="1"/>
  <c r="E318" i="1" l="1"/>
  <c r="K318" i="1" s="1"/>
  <c r="D242" i="3"/>
  <c r="J242" i="3" s="1"/>
  <c r="D219" i="3"/>
  <c r="J219" i="3" s="1"/>
  <c r="D17" i="3"/>
  <c r="J17" i="3" s="1"/>
  <c r="D244" i="3"/>
  <c r="J244" i="3" s="1"/>
  <c r="E206" i="1"/>
  <c r="K206" i="1" s="1"/>
  <c r="E128" i="1"/>
  <c r="K128" i="1" s="1"/>
  <c r="E225" i="1"/>
  <c r="K225" i="1" s="1"/>
  <c r="E297" i="1"/>
  <c r="K297" i="1" s="1"/>
  <c r="E165" i="1"/>
  <c r="K165" i="1" s="1"/>
  <c r="E64" i="1"/>
  <c r="K64" i="1" s="1"/>
  <c r="E18" i="1"/>
  <c r="K18" i="1" s="1"/>
  <c r="D156" i="3"/>
  <c r="J156" i="3" s="1"/>
  <c r="D180" i="3"/>
  <c r="J180" i="3" s="1"/>
  <c r="D24" i="3"/>
  <c r="J24" i="3" s="1"/>
  <c r="D259" i="3"/>
  <c r="J259" i="3" s="1"/>
  <c r="D101" i="3"/>
  <c r="J101" i="3" s="1"/>
  <c r="D79" i="3"/>
  <c r="J79" i="3" s="1"/>
  <c r="D221" i="3"/>
  <c r="J221" i="3" s="1"/>
  <c r="D147" i="3"/>
  <c r="J147" i="3" s="1"/>
  <c r="D142" i="3"/>
  <c r="J142" i="3" s="1"/>
  <c r="N275" i="1"/>
  <c r="N331" i="1" s="1"/>
  <c r="D235" i="3" l="1"/>
  <c r="J235" i="3" s="1"/>
  <c r="E331" i="1"/>
  <c r="K331" i="1" s="1"/>
  <c r="D251" i="3"/>
  <c r="J251" i="3" s="1"/>
  <c r="D171" i="3"/>
  <c r="J171" i="3" s="1"/>
  <c r="L275" i="1"/>
  <c r="X275" i="1" s="1"/>
  <c r="D264" i="3" l="1"/>
  <c r="J264" i="3" l="1"/>
  <c r="L107" i="3"/>
  <c r="L101" i="3" s="1"/>
  <c r="M165" i="1"/>
  <c r="M331" i="1" s="1"/>
  <c r="P107" i="3"/>
  <c r="P101" i="3" s="1"/>
  <c r="Q165" i="1"/>
  <c r="Q331" i="1" s="1"/>
  <c r="L166" i="1"/>
  <c r="X166" i="1" s="1"/>
  <c r="P264" i="3" l="1"/>
  <c r="L264" i="3"/>
  <c r="K107" i="3"/>
  <c r="W107" i="3" s="1"/>
  <c r="K101" i="3" l="1"/>
  <c r="W101" i="3" s="1"/>
  <c r="L165" i="1"/>
  <c r="X165" i="1" s="1"/>
  <c r="K264" i="3" l="1"/>
  <c r="W264" i="3" s="1"/>
  <c r="L331" i="1"/>
  <c r="X331" i="1" s="1"/>
  <c r="D81" i="3" l="1"/>
  <c r="J81" i="3" s="1"/>
  <c r="K81" i="3"/>
  <c r="W81" i="3" s="1"/>
  <c r="D80" i="3" l="1"/>
  <c r="J80" i="3" s="1"/>
  <c r="K83" i="3"/>
  <c r="W83" i="3" s="1"/>
  <c r="K80" i="3" l="1"/>
  <c r="W80" i="3" s="1"/>
  <c r="K173" i="3" l="1"/>
  <c r="W173" i="3" s="1"/>
  <c r="D173" i="3"/>
  <c r="J173" i="3" s="1"/>
  <c r="K266" i="3" l="1"/>
  <c r="D266" i="3"/>
  <c r="D172" i="3"/>
  <c r="J172" i="3" s="1"/>
  <c r="J266" i="3" l="1"/>
  <c r="W266" i="3"/>
  <c r="K181" i="3"/>
  <c r="W181" i="3" l="1"/>
  <c r="K265" i="3"/>
  <c r="K172" i="3"/>
  <c r="W172" i="3" s="1"/>
  <c r="W265" i="3" l="1"/>
</calcChain>
</file>

<file path=xl/sharedStrings.xml><?xml version="1.0" encoding="utf-8"?>
<sst xmlns="http://schemas.openxmlformats.org/spreadsheetml/2006/main" count="1426" uniqueCount="635">
  <si>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</si>
  <si>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</si>
  <si>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</si>
  <si>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</si>
  <si>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</si>
  <si>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</si>
  <si>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</si>
  <si>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</si>
  <si>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</si>
  <si>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</si>
  <si>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</si>
  <si>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</si>
  <si>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</si>
  <si>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</si>
  <si>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</si>
  <si>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</si>
  <si>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</si>
  <si>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</si>
  <si>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</si>
  <si>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</si>
  <si>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</si>
  <si>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</si>
  <si>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</si>
  <si>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</si>
  <si>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</si>
  <si>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</si>
  <si>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</si>
  <si>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</si>
  <si>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</si>
  <si>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</si>
  <si>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</si>
  <si>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</si>
  <si>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</si>
  <si>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</si>
  <si>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</si>
  <si>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</si>
  <si>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</si>
  <si>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</si>
  <si>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</si>
  <si>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</si>
  <si>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</si>
  <si>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</si>
  <si>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</si>
  <si>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</si>
  <si>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</si>
  <si>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</si>
  <si>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</si>
  <si>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</si>
  <si>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</si>
  <si>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</si>
  <si>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</si>
  <si>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</si>
  <si>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</si>
  <si>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</si>
  <si>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</si>
  <si>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</si>
  <si>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</si>
  <si>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</si>
  <si>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</si>
  <si>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</si>
  <si>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</si>
  <si>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</si>
  <si>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</si>
  <si>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</si>
  <si>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</si>
  <si>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</si>
  <si>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</si>
  <si>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</si>
  <si>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</si>
  <si>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</si>
  <si>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</si>
  <si>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</si>
  <si>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</si>
  <si>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</si>
  <si>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</si>
  <si>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</si>
  <si>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</si>
  <si>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</si>
  <si>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</si>
  <si>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</si>
  <si>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</si>
  <si>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</si>
  <si>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</si>
  <si>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</si>
  <si>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</si>
  <si>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</si>
  <si>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</si>
  <si>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</si>
  <si>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</si>
  <si>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</si>
  <si>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</si>
  <si>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</si>
  <si>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</si>
  <si>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</si>
  <si>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</si>
  <si>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</si>
  <si>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</si>
  <si>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</si>
  <si>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</si>
  <si>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</si>
  <si>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</si>
  <si>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</si>
  <si>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</si>
  <si>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</si>
  <si>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</si>
  <si>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</si>
  <si>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</si>
  <si>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</si>
  <si>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</si>
  <si>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</si>
  <si>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</si>
  <si>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</si>
  <si>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</si>
  <si>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</si>
  <si>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</si>
  <si>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</si>
  <si>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</si>
  <si>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</si>
  <si>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</si>
  <si>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</si>
  <si>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</si>
  <si>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</si>
  <si>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</si>
  <si>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</si>
  <si>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</si>
  <si>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</si>
  <si>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</si>
  <si>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</si>
  <si>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</si>
  <si>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</si>
  <si>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</si>
  <si>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</si>
  <si>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</si>
  <si>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</si>
  <si>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</si>
  <si>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</si>
  <si>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</si>
  <si>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</si>
  <si>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</si>
  <si>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</si>
  <si>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</si>
  <si>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</si>
  <si>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</si>
  <si>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</si>
  <si>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</si>
  <si>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</si>
  <si>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</si>
  <si>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</si>
  <si>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</si>
  <si>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</si>
  <si>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</si>
  <si>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</si>
  <si>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</si>
  <si>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</si>
  <si>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</si>
  <si>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</si>
  <si>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</si>
  <si>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</si>
  <si>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</si>
  <si>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</si>
  <si>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</si>
  <si>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</si>
  <si>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</si>
  <si>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</si>
  <si>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</si>
  <si>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</si>
  <si>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</si>
  <si>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</si>
  <si>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</si>
  <si>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</si>
  <si>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</si>
  <si>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</si>
  <si>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</si>
  <si>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</si>
  <si>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</si>
  <si>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</si>
  <si>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</si>
  <si>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</si>
  <si>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</si>
  <si>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</si>
  <si>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</si>
  <si>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</si>
  <si>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</si>
  <si>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</si>
  <si>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</si>
  <si>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</si>
  <si>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</si>
  <si>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</si>
  <si>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</si>
  <si>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</si>
  <si>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</si>
  <si>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</si>
  <si>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</si>
  <si>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</si>
  <si>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</si>
  <si>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</si>
  <si>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</si>
  <si>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</si>
  <si>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</si>
  <si>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</si>
  <si>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</si>
  <si>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</si>
  <si>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</si>
  <si>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</si>
  <si>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</si>
  <si>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</si>
  <si>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</si>
  <si>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</si>
  <si>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</si>
  <si>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</si>
  <si>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</si>
  <si>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</si>
  <si>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</si>
  <si>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</si>
  <si>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</si>
  <si>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</si>
  <si>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</si>
  <si>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</si>
  <si>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</si>
  <si>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</si>
  <si>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</si>
  <si>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</si>
  <si>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</si>
  <si>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</si>
  <si>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</si>
  <si>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</si>
  <si>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</si>
  <si>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</si>
  <si>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</si>
  <si>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</si>
  <si>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</si>
  <si>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</si>
  <si>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</si>
  <si>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</si>
  <si>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</si>
  <si>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</si>
  <si>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</si>
  <si>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</si>
  <si>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</si>
  <si>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</si>
  <si>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</si>
  <si>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</si>
  <si>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</si>
  <si>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</si>
  <si>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</si>
  <si>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</si>
  <si>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</si>
  <si>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</si>
  <si>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</si>
  <si>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</si>
  <si>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</si>
  <si>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</si>
  <si>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</si>
  <si>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</si>
  <si>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</si>
  <si>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</si>
  <si>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</si>
  <si>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</si>
  <si>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</si>
  <si>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</si>
  <si>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</si>
  <si>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</si>
  <si>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</si>
  <si>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</si>
  <si>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</si>
  <si>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</si>
  <si>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</si>
  <si>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</si>
  <si>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</si>
  <si>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</si>
  <si>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</si>
  <si>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</si>
  <si>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</si>
  <si>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</si>
  <si>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</si>
  <si>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</si>
  <si>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</si>
  <si>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</si>
  <si>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</si>
  <si>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</si>
  <si>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</si>
  <si>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</si>
  <si>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</si>
  <si>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</si>
  <si>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</si>
  <si>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</si>
  <si>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</si>
  <si>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</si>
  <si>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</si>
  <si>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</si>
  <si>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</si>
  <si>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</si>
  <si>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</si>
  <si>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</si>
  <si>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</si>
  <si>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</si>
  <si>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</si>
  <si>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</si>
  <si>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</si>
  <si>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</si>
  <si>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</si>
  <si>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</si>
  <si>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</si>
  <si>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</si>
  <si>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</si>
  <si>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</si>
  <si>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</si>
  <si>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</si>
  <si>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</si>
  <si>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</si>
  <si>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</si>
  <si>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</si>
  <si>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</si>
  <si>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</si>
  <si>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</si>
  <si>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</si>
  <si>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</si>
  <si>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</si>
  <si>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</si>
  <si>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</si>
  <si>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</si>
  <si>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</si>
  <si>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</si>
  <si>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</si>
  <si>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</si>
  <si>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</si>
  <si>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</si>
  <si>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</si>
  <si>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</si>
  <si>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</si>
  <si>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</si>
  <si>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</si>
  <si>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</si>
  <si>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</si>
  <si>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</si>
  <si>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</si>
  <si>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</si>
  <si>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</si>
  <si>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</si>
  <si>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</si>
  <si>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</si>
  <si>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</si>
  <si>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</si>
  <si>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</si>
  <si>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</si>
  <si>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</si>
  <si>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</si>
  <si>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</si>
  <si>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</si>
  <si>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</si>
  <si>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</si>
  <si>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</si>
  <si>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</si>
  <si>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</si>
  <si>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</si>
  <si>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</si>
  <si>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</si>
  <si>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</si>
  <si>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</si>
  <si>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</si>
  <si>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</si>
  <si>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</si>
  <si>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</si>
  <si>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</si>
  <si>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</si>
  <si>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</si>
  <si>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</si>
  <si>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</si>
  <si>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</si>
  <si>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</si>
  <si>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</si>
  <si>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</si>
  <si>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</si>
  <si>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</si>
  <si>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</si>
  <si>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</si>
  <si>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</si>
  <si>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</si>
  <si>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</si>
  <si>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</si>
  <si>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</si>
  <si>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</si>
  <si>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</si>
  <si>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</si>
  <si>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</si>
  <si>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</si>
  <si>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</si>
  <si>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</si>
  <si>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</si>
  <si>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</si>
  <si>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</si>
  <si>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</si>
  <si>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</si>
  <si>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</si>
  <si>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</si>
  <si>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</si>
  <si>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</si>
  <si>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</si>
  <si>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</si>
  <si>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</si>
  <si>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</si>
  <si>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</si>
  <si>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</si>
  <si>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</si>
  <si>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</si>
  <si>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</si>
  <si>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</si>
  <si>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</si>
  <si>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</si>
  <si>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</si>
  <si>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</si>
  <si>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</si>
  <si>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</si>
  <si>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</si>
  <si>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</si>
  <si>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</si>
  <si>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</si>
  <si>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</si>
  <si>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</si>
  <si>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</si>
  <si>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</si>
  <si>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</si>
  <si>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</si>
  <si>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</si>
  <si>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</si>
  <si>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</si>
  <si>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</si>
  <si>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</si>
  <si>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</si>
  <si>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</si>
  <si>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</si>
  <si>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</si>
  <si>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</si>
  <si>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</si>
  <si>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</si>
  <si>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</si>
  <si>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</si>
  <si>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</si>
  <si>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</si>
  <si>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</si>
  <si>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</si>
  <si>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</si>
  <si>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</si>
  <si>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</si>
  <si>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</si>
  <si>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</si>
  <si>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</si>
  <si>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</si>
  <si>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</si>
  <si>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</si>
  <si>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</si>
  <si>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</si>
  <si>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</si>
  <si>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</si>
  <si>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</si>
  <si>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</si>
  <si>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</si>
  <si>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</si>
  <si>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</si>
  <si>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</si>
  <si>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</si>
  <si>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</si>
  <si>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</si>
  <si>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</si>
  <si>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</si>
  <si>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</si>
  <si>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</si>
  <si>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</si>
  <si>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</si>
  <si>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</si>
  <si>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</si>
  <si>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</si>
  <si>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</si>
  <si>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</si>
  <si>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</si>
  <si>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</si>
  <si>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</si>
  <si>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</si>
  <si>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</si>
  <si>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</si>
  <si>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</si>
  <si>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</si>
  <si>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</si>
  <si>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</si>
  <si>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</si>
  <si>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</si>
  <si>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</si>
  <si>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</si>
  <si>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</si>
  <si>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</si>
  <si>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</si>
  <si>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</si>
  <si>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</si>
  <si>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</si>
  <si>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</si>
  <si>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</si>
  <si>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</si>
  <si>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</si>
  <si>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</si>
  <si>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</si>
  <si>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</si>
  <si>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</si>
  <si>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</si>
  <si>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</si>
  <si>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</si>
  <si>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</si>
  <si>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</si>
  <si>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</si>
  <si>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</si>
  <si>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</si>
  <si>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</si>
  <si>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</si>
  <si>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</si>
  <si>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</si>
  <si>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</si>
  <si>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</si>
  <si>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</si>
  <si>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</si>
  <si>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</si>
  <si>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</si>
  <si>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</si>
  <si>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</si>
  <si>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</si>
  <si>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</si>
  <si>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</si>
  <si>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</si>
  <si>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</si>
  <si>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</si>
  <si>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</si>
  <si>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</si>
  <si>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</si>
  <si>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</si>
  <si>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</si>
  <si>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</si>
  <si>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</si>
  <si>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</si>
  <si>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</si>
  <si>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</si>
  <si>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</si>
  <si>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</si>
  <si>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</si>
  <si>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</si>
  <si>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</si>
  <si>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</si>
  <si>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</si>
  <si>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</si>
  <si>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</si>
  <si>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</si>
  <si>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</si>
  <si>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</si>
  <si>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</si>
  <si>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</si>
  <si>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</si>
  <si>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</si>
  <si>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</si>
  <si>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</si>
  <si>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</si>
  <si>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</si>
  <si>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 xml:space="preserve">Утримання та навчально-тренувальна робота комунальних дитячо-юнацьких спортивних шкіл,  у т.ч. за рахунок: 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</si>
  <si>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</si>
  <si>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</si>
  <si>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</si>
  <si>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</si>
  <si>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</si>
  <si>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</si>
  <si>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</si>
  <si>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</si>
  <si>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</si>
  <si>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</si>
  <si>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</si>
  <si>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</si>
  <si>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</si>
  <si>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</si>
  <si>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</si>
  <si>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</si>
  <si>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</si>
  <si>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</si>
  <si>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</si>
  <si>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</si>
  <si>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Фізична культура і спорт,  у т.ч. за рахунок:</t>
  </si>
  <si>
    <t>Утримання та навчально-тренувальна робота комунальних дитячо-юнацьких спортивних шкіл,  у т.ч. за рахунок:</t>
  </si>
  <si>
    <t>Будівництво та регіональний розвиток,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</si>
  <si>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</t>
    </r>
  </si>
  <si>
    <t>Транспорт та транспортна інфраструктура, дорожнє господарство, 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</si>
  <si>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</si>
  <si>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 у т.ч. за рахунок: 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</si>
  <si>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</si>
  <si>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</si>
  <si>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</si>
  <si>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</si>
  <si>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</si>
  <si>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</si>
  <si>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</si>
  <si>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</si>
  <si>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</si>
  <si>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</si>
  <si>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</si>
  <si>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Багатопрофільна стаціонарна медична допомога населенню, у т.ч. за рахунок:</t>
  </si>
  <si>
    <t>Багатопрофільна стаціонарна медична допомога населенню,  у т.ч. за рахунок:</t>
  </si>
  <si>
    <t>1216083</t>
  </si>
  <si>
    <t>Сумський міський голова</t>
  </si>
  <si>
    <t>0219770</t>
  </si>
  <si>
    <t>Олександр ЛИСЕНКО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</si>
  <si>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</si>
  <si>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</si>
  <si>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</si>
  <si>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</si>
  <si>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закладів, </t>
    </r>
    <r>
      <rPr>
        <i/>
        <sz val="12"/>
        <rFont val="Times New Roman"/>
        <family val="1"/>
        <charset val="204"/>
      </rPr>
      <t xml:space="preserve"> у т.ч. за рахунок:</t>
    </r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</si>
  <si>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</si>
  <si>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 xml:space="preserve">                        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</si>
  <si>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</si>
  <si>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</si>
  <si>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</si>
  <si>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</si>
  <si>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</si>
  <si>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</si>
  <si>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>Будівництво1 об'єктів житлово-комунального господарства</t>
  </si>
  <si>
    <t>Звіт про виконання видаткової частини бюджету Сумської міської територіальної громади за 2021 рік за типовою програмною класифікацією видатків та кредитування місцевих бюджетів</t>
  </si>
  <si>
    <t>грн.</t>
  </si>
  <si>
    <t>% виконання до затвердженого по бюджету</t>
  </si>
  <si>
    <t>Затверджено по бюджету з урахуванням змін (відповідно до казначейської звітності)</t>
  </si>
  <si>
    <t>Касові видатки</t>
  </si>
  <si>
    <t>за 2021 рік»</t>
  </si>
  <si>
    <t xml:space="preserve">«Про    звіт    про     виконання    бюджету        
</t>
  </si>
  <si>
    <t xml:space="preserve">Сумської міської територіальної громади </t>
  </si>
  <si>
    <t xml:space="preserve">«Про   звіт     про    виконання    бюджету        
</t>
  </si>
  <si>
    <t>до   рішення    Сумської     міської     ради</t>
  </si>
  <si>
    <t>до    рішення    Сумської    міської    ради</t>
  </si>
  <si>
    <t>Додаток 5</t>
  </si>
  <si>
    <t xml:space="preserve">                           Додаток 2</t>
  </si>
  <si>
    <t>Звіт про виконання видаткової частини бюджету Сумської міської територіальної громади за 2021 рік за головними розпорядниками бюджетних коштів</t>
  </si>
  <si>
    <t>Виконавець: Липова С.А.  ___________</t>
  </si>
  <si>
    <t>від  28  вересня 2022 року  №  3088 - МР</t>
  </si>
  <si>
    <t>від   28  вересня  2022 року  № 3088 - МР</t>
  </si>
  <si>
    <t xml:space="preserve">Сумської  міської  територіальної громади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</si>
</sst>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4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23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35">
    <xf numFmtId="0" fontId="0" fillId="0" borderId="0" xfId="0"/>
    <xf numFmtId="0" fontId="20" fillId="0" borderId="0" xfId="0" applyNumberFormat="1" applyFont="1" applyFill="1" applyBorder="1" applyAlignment="1" applyProtection="1"/>
    <xf numFmtId="0" fontId="27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/>
    </xf>
    <xf numFmtId="49" fontId="27" fillId="0" borderId="7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3" fontId="22" fillId="0" borderId="0" xfId="0" applyNumberFormat="1" applyFont="1" applyFill="1" applyAlignment="1" applyProtection="1">
      <alignment horizontal="center"/>
    </xf>
    <xf numFmtId="3" fontId="22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3" fontId="22" fillId="0" borderId="0" xfId="0" applyNumberFormat="1" applyFont="1" applyFill="1" applyAlignment="1" applyProtection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2" fillId="0" borderId="0" xfId="0" applyNumberFormat="1" applyFont="1" applyFill="1" applyAlignment="1" applyProtection="1">
      <alignment horizontal="center" wrapText="1"/>
    </xf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7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 applyProtection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0" fontId="35" fillId="0" borderId="0" xfId="0" applyFont="1" applyFill="1" applyAlignment="1">
      <alignment vertical="center"/>
    </xf>
    <xf numFmtId="1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horizontal="right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>
      <alignment horizontal="right" wrapText="1"/>
    </xf>
    <xf numFmtId="4" fontId="20" fillId="0" borderId="7" xfId="0" applyNumberFormat="1" applyFont="1" applyFill="1" applyBorder="1" applyAlignment="1">
      <alignment horizontal="right" wrapText="1"/>
    </xf>
    <xf numFmtId="4" fontId="28" fillId="0" borderId="7" xfId="0" applyNumberFormat="1" applyFont="1" applyFill="1" applyBorder="1" applyAlignment="1">
      <alignment horizontal="right" wrapText="1"/>
    </xf>
    <xf numFmtId="49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8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3" fontId="27" fillId="0" borderId="8" xfId="0" applyNumberFormat="1" applyFont="1" applyFill="1" applyBorder="1" applyAlignment="1" applyProtection="1">
      <alignment horizontal="center" vertical="center" wrapText="1"/>
    </xf>
    <xf numFmtId="3" fontId="27" fillId="0" borderId="8" xfId="0" applyNumberFormat="1" applyFont="1" applyFill="1" applyBorder="1" applyAlignment="1">
      <alignment horizontal="left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 shrinkToFit="1"/>
    </xf>
    <xf numFmtId="3" fontId="28" fillId="0" borderId="7" xfId="0" applyNumberFormat="1" applyFont="1" applyFill="1" applyBorder="1" applyAlignment="1" applyProtection="1">
      <alignment horizontal="left" vertical="center" wrapText="1" shrinkToFit="1"/>
    </xf>
    <xf numFmtId="3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 applyProtection="1">
      <alignment horizontal="center"/>
    </xf>
    <xf numFmtId="0" fontId="26" fillId="0" borderId="0" xfId="0" applyFont="1" applyFill="1" applyBorder="1"/>
    <xf numFmtId="0" fontId="20" fillId="0" borderId="0" xfId="0" applyFont="1" applyFill="1" applyAlignment="1">
      <alignment vertical="center" wrapText="1"/>
    </xf>
    <xf numFmtId="4" fontId="37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vertical="center" wrapText="1"/>
    </xf>
    <xf numFmtId="1" fontId="39" fillId="0" borderId="7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right" wrapText="1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4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 applyProtection="1">
      <alignment horizontal="left" wrapText="1"/>
    </xf>
    <xf numFmtId="1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 applyProtection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Alignment="1">
      <alignment horizontal="left"/>
    </xf>
    <xf numFmtId="0" fontId="35" fillId="0" borderId="0" xfId="0" applyFont="1" applyFill="1" applyAlignment="1"/>
    <xf numFmtId="3" fontId="25" fillId="0" borderId="7" xfId="0" applyNumberFormat="1" applyFont="1" applyFill="1" applyBorder="1" applyAlignment="1">
      <alignment vertical="center"/>
    </xf>
    <xf numFmtId="3" fontId="23" fillId="0" borderId="7" xfId="0" applyNumberFormat="1" applyFont="1" applyFill="1" applyBorder="1" applyAlignment="1">
      <alignment vertical="center"/>
    </xf>
    <xf numFmtId="3" fontId="22" fillId="0" borderId="7" xfId="0" applyNumberFormat="1" applyFont="1" applyFill="1" applyBorder="1" applyAlignment="1">
      <alignment vertical="center"/>
    </xf>
    <xf numFmtId="3" fontId="35" fillId="0" borderId="0" xfId="0" applyNumberFormat="1" applyFont="1" applyFill="1" applyAlignment="1"/>
    <xf numFmtId="0" fontId="27" fillId="0" borderId="7" xfId="0" applyFont="1" applyFill="1" applyBorder="1"/>
    <xf numFmtId="4" fontId="27" fillId="0" borderId="7" xfId="0" applyNumberFormat="1" applyFont="1" applyFill="1" applyBorder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 applyProtection="1">
      <alignment horizontal="center" vertical="center" wrapText="1"/>
    </xf>
    <xf numFmtId="4" fontId="20" fillId="0" borderId="7" xfId="0" applyNumberFormat="1" applyFont="1" applyFill="1" applyBorder="1"/>
    <xf numFmtId="4" fontId="29" fillId="0" borderId="7" xfId="0" applyNumberFormat="1" applyFont="1" applyFill="1" applyBorder="1"/>
    <xf numFmtId="4" fontId="28" fillId="0" borderId="7" xfId="0" applyNumberFormat="1" applyFont="1" applyFill="1" applyBorder="1"/>
    <xf numFmtId="4" fontId="20" fillId="0" borderId="7" xfId="0" applyNumberFormat="1" applyFont="1" applyFill="1" applyBorder="1" applyAlignment="1">
      <alignment vertical="center"/>
    </xf>
    <xf numFmtId="4" fontId="22" fillId="0" borderId="7" xfId="0" applyNumberFormat="1" applyFont="1" applyFill="1" applyBorder="1" applyAlignment="1">
      <alignment vertical="center"/>
    </xf>
    <xf numFmtId="4" fontId="24" fillId="0" borderId="7" xfId="0" applyNumberFormat="1" applyFont="1" applyFill="1" applyBorder="1" applyAlignment="1">
      <alignment vertical="center"/>
    </xf>
    <xf numFmtId="4" fontId="23" fillId="0" borderId="7" xfId="0" applyNumberFormat="1" applyFont="1" applyFill="1" applyBorder="1" applyAlignment="1">
      <alignment vertical="center"/>
    </xf>
    <xf numFmtId="4" fontId="22" fillId="0" borderId="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horizontal="right"/>
    </xf>
    <xf numFmtId="164" fontId="27" fillId="0" borderId="7" xfId="0" applyNumberFormat="1" applyFont="1" applyFill="1" applyBorder="1" applyAlignment="1">
      <alignment horizontal="right"/>
    </xf>
    <xf numFmtId="165" fontId="27" fillId="0" borderId="7" xfId="0" applyNumberFormat="1" applyFont="1" applyFill="1" applyBorder="1"/>
    <xf numFmtId="4" fontId="28" fillId="0" borderId="7" xfId="0" applyNumberFormat="1" applyFont="1" applyFill="1" applyBorder="1" applyAlignment="1"/>
    <xf numFmtId="4" fontId="28" fillId="0" borderId="7" xfId="0" applyNumberFormat="1" applyFont="1" applyFill="1" applyBorder="1" applyAlignment="1">
      <alignment vertical="center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164" fontId="27" fillId="0" borderId="7" xfId="0" applyNumberFormat="1" applyFont="1" applyFill="1" applyBorder="1" applyAlignment="1">
      <alignment horizontal="right" wrapText="1"/>
    </xf>
    <xf numFmtId="164" fontId="44" fillId="0" borderId="7" xfId="0" applyNumberFormat="1" applyFont="1" applyFill="1" applyBorder="1" applyAlignment="1">
      <alignment horizontal="right" wrapText="1"/>
    </xf>
    <xf numFmtId="164" fontId="20" fillId="0" borderId="7" xfId="0" applyNumberFormat="1" applyFont="1" applyFill="1" applyBorder="1" applyAlignment="1">
      <alignment horizontal="right" wrapText="1"/>
    </xf>
    <xf numFmtId="164" fontId="45" fillId="0" borderId="7" xfId="0" applyNumberFormat="1" applyFont="1" applyFill="1" applyBorder="1" applyAlignment="1">
      <alignment horizontal="right" wrapText="1"/>
    </xf>
    <xf numFmtId="164" fontId="29" fillId="0" borderId="7" xfId="0" applyNumberFormat="1" applyFont="1" applyFill="1" applyBorder="1" applyAlignment="1">
      <alignment horizontal="right" wrapText="1"/>
    </xf>
    <xf numFmtId="164" fontId="46" fillId="0" borderId="7" xfId="0" applyNumberFormat="1" applyFont="1" applyFill="1" applyBorder="1" applyAlignment="1">
      <alignment horizontal="right" wrapText="1"/>
    </xf>
    <xf numFmtId="164" fontId="28" fillId="0" borderId="7" xfId="0" applyNumberFormat="1" applyFont="1" applyFill="1" applyBorder="1" applyAlignment="1">
      <alignment horizontal="right" wrapText="1"/>
    </xf>
    <xf numFmtId="164" fontId="47" fillId="0" borderId="7" xfId="0" applyNumberFormat="1" applyFont="1" applyFill="1" applyBorder="1" applyAlignment="1">
      <alignment horizontal="right" wrapText="1"/>
    </xf>
    <xf numFmtId="3" fontId="20" fillId="0" borderId="7" xfId="0" applyNumberFormat="1" applyFont="1" applyFill="1" applyBorder="1" applyAlignment="1" applyProtection="1">
      <alignment horizontal="center" vertical="center" wrapText="1"/>
    </xf>
    <xf numFmtId="164" fontId="20" fillId="0" borderId="7" xfId="0" applyNumberFormat="1" applyFont="1" applyFill="1" applyBorder="1" applyAlignment="1">
      <alignment horizontal="right"/>
    </xf>
    <xf numFmtId="165" fontId="20" fillId="0" borderId="7" xfId="0" applyNumberFormat="1" applyFont="1" applyFill="1" applyBorder="1"/>
    <xf numFmtId="164" fontId="29" fillId="0" borderId="7" xfId="0" applyNumberFormat="1" applyFont="1" applyFill="1" applyBorder="1" applyAlignment="1">
      <alignment horizontal="right"/>
    </xf>
    <xf numFmtId="165" fontId="29" fillId="0" borderId="7" xfId="0" applyNumberFormat="1" applyFont="1" applyFill="1" applyBorder="1"/>
    <xf numFmtId="164" fontId="28" fillId="0" borderId="7" xfId="0" applyNumberFormat="1" applyFont="1" applyFill="1" applyBorder="1" applyAlignment="1">
      <alignment horizontal="right"/>
    </xf>
    <xf numFmtId="165" fontId="28" fillId="0" borderId="7" xfId="0" applyNumberFormat="1" applyFont="1" applyFill="1" applyBorder="1"/>
    <xf numFmtId="164" fontId="45" fillId="0" borderId="7" xfId="0" applyNumberFormat="1" applyFont="1" applyFill="1" applyBorder="1" applyAlignment="1">
      <alignment horizontal="right"/>
    </xf>
    <xf numFmtId="164" fontId="44" fillId="0" borderId="7" xfId="0" applyNumberFormat="1" applyFont="1" applyFill="1" applyBorder="1" applyAlignment="1">
      <alignment horizontal="right"/>
    </xf>
    <xf numFmtId="164" fontId="46" fillId="0" borderId="7" xfId="0" applyNumberFormat="1" applyFont="1" applyFill="1" applyBorder="1" applyAlignment="1">
      <alignment horizontal="right"/>
    </xf>
    <xf numFmtId="164" fontId="47" fillId="0" borderId="7" xfId="0" applyNumberFormat="1" applyFont="1" applyFill="1" applyBorder="1" applyAlignment="1">
      <alignment horizontal="right"/>
    </xf>
    <xf numFmtId="4" fontId="47" fillId="0" borderId="7" xfId="0" applyNumberFormat="1" applyFont="1" applyFill="1" applyBorder="1" applyAlignment="1">
      <alignment horizontal="right"/>
    </xf>
    <xf numFmtId="4" fontId="46" fillId="0" borderId="7" xfId="0" applyNumberFormat="1" applyFont="1" applyFill="1" applyBorder="1" applyAlignment="1">
      <alignment horizontal="right"/>
    </xf>
    <xf numFmtId="165" fontId="45" fillId="0" borderId="7" xfId="0" applyNumberFormat="1" applyFont="1" applyFill="1" applyBorder="1"/>
    <xf numFmtId="165" fontId="46" fillId="0" borderId="7" xfId="0" applyNumberFormat="1" applyFont="1" applyFill="1" applyBorder="1"/>
    <xf numFmtId="165" fontId="47" fillId="0" borderId="7" xfId="0" applyNumberFormat="1" applyFont="1" applyFill="1" applyBorder="1"/>
    <xf numFmtId="165" fontId="44" fillId="0" borderId="7" xfId="0" applyNumberFormat="1" applyFont="1" applyFill="1" applyBorder="1"/>
    <xf numFmtId="165" fontId="29" fillId="0" borderId="7" xfId="0" applyNumberFormat="1" applyFont="1" applyFill="1" applyBorder="1" applyAlignment="1">
      <alignment horizontal="right"/>
    </xf>
    <xf numFmtId="49" fontId="48" fillId="0" borderId="0" xfId="0" applyNumberFormat="1" applyFont="1" applyFill="1" applyBorder="1" applyAlignment="1"/>
    <xf numFmtId="49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4" fontId="48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right" wrapText="1"/>
    </xf>
    <xf numFmtId="3" fontId="49" fillId="0" borderId="0" xfId="0" applyNumberFormat="1" applyFont="1" applyFill="1" applyBorder="1" applyAlignment="1"/>
    <xf numFmtId="3" fontId="49" fillId="0" borderId="0" xfId="0" applyNumberFormat="1" applyFont="1" applyFill="1" applyAlignment="1"/>
    <xf numFmtId="49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Border="1"/>
    <xf numFmtId="3" fontId="30" fillId="0" borderId="0" xfId="0" applyNumberFormat="1" applyFont="1" applyFill="1" applyBorder="1"/>
    <xf numFmtId="3" fontId="30" fillId="0" borderId="0" xfId="0" applyNumberFormat="1" applyFont="1" applyFill="1"/>
    <xf numFmtId="0" fontId="51" fillId="0" borderId="0" xfId="0" applyFont="1" applyFill="1" applyAlignment="1">
      <alignment vertical="center"/>
    </xf>
    <xf numFmtId="3" fontId="51" fillId="0" borderId="0" xfId="0" applyNumberFormat="1" applyFont="1" applyFill="1" applyAlignment="1"/>
    <xf numFmtId="3" fontId="51" fillId="0" borderId="0" xfId="0" applyNumberFormat="1" applyFont="1" applyFill="1" applyBorder="1"/>
    <xf numFmtId="0" fontId="51" fillId="0" borderId="0" xfId="0" applyFont="1" applyFill="1" applyAlignment="1">
      <alignment horizontal="left"/>
    </xf>
    <xf numFmtId="0" fontId="51" fillId="0" borderId="0" xfId="0" applyFont="1" applyFill="1" applyAlignment="1"/>
    <xf numFmtId="49" fontId="52" fillId="0" borderId="0" xfId="0" applyNumberFormat="1" applyFont="1" applyFill="1" applyAlignment="1" applyProtection="1">
      <alignment horizontal="center"/>
    </xf>
    <xf numFmtId="0" fontId="53" fillId="0" borderId="0" xfId="0" applyNumberFormat="1" applyFont="1" applyFill="1" applyAlignment="1" applyProtection="1">
      <alignment horizontal="center" vertical="top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34" fillId="0" borderId="9" xfId="0" applyNumberFormat="1" applyFont="1" applyFill="1" applyBorder="1" applyAlignment="1" applyProtection="1">
      <alignment horizontal="center" vertical="center" wrapText="1"/>
    </xf>
    <xf numFmtId="3" fontId="34" fillId="0" borderId="10" xfId="0" applyNumberFormat="1" applyFont="1" applyFill="1" applyBorder="1" applyAlignment="1" applyProtection="1">
      <alignment horizontal="center" vertical="center" wrapText="1"/>
    </xf>
    <xf numFmtId="3" fontId="34" fillId="0" borderId="11" xfId="0" applyNumberFormat="1" applyFont="1" applyFill="1" applyBorder="1" applyAlignment="1" applyProtection="1">
      <alignment horizontal="center" vertical="center" wrapText="1"/>
    </xf>
    <xf numFmtId="3" fontId="42" fillId="0" borderId="12" xfId="0" applyNumberFormat="1" applyFont="1" applyFill="1" applyBorder="1" applyAlignment="1" applyProtection="1">
      <alignment horizontal="center" vertical="center" wrapText="1"/>
    </xf>
    <xf numFmtId="3" fontId="42" fillId="0" borderId="13" xfId="0" applyNumberFormat="1" applyFont="1" applyFill="1" applyBorder="1" applyAlignment="1" applyProtection="1">
      <alignment horizontal="center" vertical="center" wrapText="1"/>
    </xf>
    <xf numFmtId="3" fontId="42" fillId="0" borderId="8" xfId="0" applyNumberFormat="1" applyFont="1" applyFill="1" applyBorder="1" applyAlignment="1" applyProtection="1">
      <alignment horizontal="center" vertical="center" wrapText="1"/>
    </xf>
    <xf numFmtId="49" fontId="26" fillId="0" borderId="0" xfId="0" applyNumberFormat="1" applyFont="1" applyFill="1" applyBorder="1" applyAlignment="1" applyProtection="1"/>
    <xf numFmtId="49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51" fillId="0" borderId="0" xfId="0" applyNumberFormat="1" applyFont="1" applyFill="1" applyAlignment="1">
      <alignment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1" fillId="0" borderId="13" xfId="0" applyNumberFormat="1" applyFont="1" applyFill="1" applyBorder="1" applyAlignment="1">
      <alignment horizontal="center" vertical="center" wrapText="1"/>
    </xf>
    <xf numFmtId="3" fontId="41" fillId="0" borderId="8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 applyProtection="1">
      <alignment horizontal="center" vertical="center" wrapText="1"/>
    </xf>
    <xf numFmtId="3" fontId="40" fillId="0" borderId="10" xfId="0" applyNumberFormat="1" applyFont="1" applyFill="1" applyBorder="1" applyAlignment="1" applyProtection="1">
      <alignment horizontal="center" vertical="center" wrapText="1"/>
    </xf>
    <xf numFmtId="3" fontId="40" fillId="0" borderId="11" xfId="0" applyNumberFormat="1" applyFont="1" applyFill="1" applyBorder="1" applyAlignment="1" applyProtection="1">
      <alignment horizontal="center" vertical="center" wrapText="1"/>
    </xf>
    <xf numFmtId="3" fontId="40" fillId="0" borderId="9" xfId="0" applyNumberFormat="1" applyFont="1" applyFill="1" applyBorder="1" applyAlignment="1" applyProtection="1">
      <alignment horizontal="center" vertical="center" wrapText="1"/>
    </xf>
    <xf numFmtId="3" fontId="34" fillId="0" borderId="7" xfId="0" applyNumberFormat="1" applyFont="1" applyFill="1" applyBorder="1" applyAlignment="1" applyProtection="1">
      <alignment horizontal="center" vertical="center" wrapText="1"/>
    </xf>
    <xf numFmtId="49" fontId="52" fillId="0" borderId="0" xfId="0" applyNumberFormat="1" applyFont="1" applyFill="1" applyAlignment="1" applyProtection="1">
      <alignment horizontal="center" vertical="center"/>
    </xf>
    <xf numFmtId="0" fontId="51" fillId="0" borderId="0" xfId="0" applyFont="1" applyFill="1" applyAlignment="1">
      <alignment horizont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3" fontId="41" fillId="0" borderId="9" xfId="0" applyNumberFormat="1" applyFont="1" applyFill="1" applyBorder="1" applyAlignment="1" applyProtection="1">
      <alignment horizontal="center" vertical="center" wrapText="1"/>
    </xf>
    <xf numFmtId="3" fontId="41" fillId="0" borderId="10" xfId="0" applyNumberFormat="1" applyFont="1" applyFill="1" applyBorder="1" applyAlignment="1" applyProtection="1">
      <alignment horizontal="center" vertical="center" wrapText="1"/>
    </xf>
    <xf numFmtId="3" fontId="41" fillId="0" borderId="11" xfId="0" applyNumberFormat="1" applyFont="1" applyFill="1" applyBorder="1" applyAlignment="1" applyProtection="1">
      <alignment horizontal="center" vertical="center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164" fontId="42" fillId="0" borderId="12" xfId="0" applyNumberFormat="1" applyFont="1" applyFill="1" applyBorder="1" applyAlignment="1" applyProtection="1">
      <alignment horizontal="center" vertical="center" wrapText="1"/>
    </xf>
    <xf numFmtId="164" fontId="42" fillId="0" borderId="13" xfId="0" applyNumberFormat="1" applyFont="1" applyFill="1" applyBorder="1" applyAlignment="1" applyProtection="1">
      <alignment horizontal="center" vertical="center" wrapText="1"/>
    </xf>
    <xf numFmtId="164" fontId="42" fillId="0" borderId="8" xfId="0" applyNumberFormat="1" applyFont="1" applyFill="1" applyBorder="1" applyAlignment="1" applyProtection="1">
      <alignment horizontal="center" vertical="center" wrapText="1"/>
    </xf>
    <xf numFmtId="3" fontId="41" fillId="0" borderId="7" xfId="0" applyNumberFormat="1" applyFont="1" applyFill="1" applyBorder="1" applyAlignment="1" applyProtection="1">
      <alignment horizontal="center" vertical="center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P1718"/>
  <sheetViews>
    <sheetView showGridLines="0" showZeros="0" view="pageBreakPreview" zoomScale="25" zoomScaleNormal="82" zoomScaleSheetLayoutView="25" workbookViewId="0">
      <selection activeCell="M5" sqref="M5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4.33203125" style="47" customWidth="1"/>
    <col min="6" max="6" width="24" style="47" customWidth="1"/>
    <col min="7" max="7" width="21.5" style="47" customWidth="1"/>
    <col min="8" max="9" width="22.33203125" style="47" customWidth="1"/>
    <col min="10" max="10" width="19.6640625" style="47" customWidth="1"/>
    <col min="11" max="11" width="16" style="47" customWidth="1"/>
    <col min="12" max="13" width="22.5" style="47" customWidth="1"/>
    <col min="14" max="14" width="24.83203125" style="47" customWidth="1"/>
    <col min="15" max="15" width="19.5" style="47" customWidth="1"/>
    <col min="16" max="16" width="21.5" style="47" customWidth="1"/>
    <col min="17" max="17" width="21.1640625" style="47" customWidth="1"/>
    <col min="18" max="18" width="20.83203125" style="28" customWidth="1"/>
    <col min="19" max="19" width="20.6640625" style="28" customWidth="1"/>
    <col min="20" max="20" width="21.6640625" style="28" customWidth="1"/>
    <col min="21" max="21" width="17.5" style="28" customWidth="1"/>
    <col min="22" max="22" width="22" style="28" customWidth="1"/>
    <col min="23" max="23" width="23.1640625" style="28" customWidth="1"/>
    <col min="24" max="24" width="18.1640625" style="28" customWidth="1"/>
    <col min="25" max="25" width="22.33203125" style="28" customWidth="1"/>
    <col min="26" max="510" width="9.1640625" style="28"/>
    <col min="511" max="16384" width="9.1640625" style="20"/>
  </cols>
  <sheetData>
    <row r="1" spans="1:510" ht="26.25" customHeight="1" x14ac:dyDescent="0.45">
      <c r="M1" s="132"/>
      <c r="N1" s="132"/>
      <c r="O1" s="132"/>
      <c r="P1" s="132"/>
      <c r="Q1" s="132"/>
      <c r="T1" s="201" t="s">
        <v>629</v>
      </c>
      <c r="U1" s="201"/>
      <c r="V1" s="201"/>
      <c r="W1" s="201"/>
      <c r="X1" s="202"/>
    </row>
    <row r="2" spans="1:510" ht="34.5" customHeight="1" x14ac:dyDescent="0.25">
      <c r="M2" s="90"/>
      <c r="N2" s="90"/>
      <c r="O2" s="90"/>
      <c r="P2" s="90"/>
      <c r="Q2" s="90"/>
      <c r="T2" s="198" t="s">
        <v>626</v>
      </c>
      <c r="U2" s="198"/>
      <c r="V2" s="198"/>
      <c r="W2" s="198"/>
      <c r="X2" s="198"/>
    </row>
    <row r="3" spans="1:510" ht="26.25" customHeight="1" x14ac:dyDescent="0.45">
      <c r="M3" s="136"/>
      <c r="N3" s="136"/>
      <c r="O3" s="136"/>
      <c r="P3" s="136"/>
      <c r="Q3" s="136"/>
      <c r="T3" s="215" t="s">
        <v>623</v>
      </c>
      <c r="U3" s="215"/>
      <c r="V3" s="215"/>
      <c r="W3" s="215"/>
      <c r="X3" s="215"/>
    </row>
    <row r="4" spans="1:510" ht="26.25" customHeight="1" x14ac:dyDescent="0.45">
      <c r="M4" s="136"/>
      <c r="N4" s="136"/>
      <c r="O4" s="136"/>
      <c r="P4" s="136"/>
      <c r="Q4" s="136"/>
      <c r="T4" s="199" t="s">
        <v>624</v>
      </c>
      <c r="U4" s="199"/>
      <c r="V4" s="199"/>
      <c r="W4" s="199"/>
      <c r="X4" s="199"/>
    </row>
    <row r="5" spans="1:510" ht="26.25" customHeight="1" x14ac:dyDescent="0.45">
      <c r="M5" s="136"/>
      <c r="N5" s="136"/>
      <c r="O5" s="136"/>
      <c r="P5" s="136"/>
      <c r="Q5" s="136"/>
      <c r="T5" s="199" t="s">
        <v>622</v>
      </c>
      <c r="U5" s="199"/>
      <c r="V5" s="199"/>
      <c r="W5" s="199"/>
      <c r="X5" s="200"/>
    </row>
    <row r="6" spans="1:510" ht="28.5" customHeight="1" x14ac:dyDescent="0.45">
      <c r="M6" s="136"/>
      <c r="N6" s="136"/>
      <c r="O6" s="136"/>
      <c r="P6" s="136"/>
      <c r="Q6" s="136"/>
      <c r="T6" s="199" t="s">
        <v>632</v>
      </c>
      <c r="U6" s="199"/>
      <c r="V6" s="199"/>
      <c r="W6" s="199"/>
      <c r="X6" s="200"/>
    </row>
    <row r="7" spans="1:510" ht="28.5" customHeight="1" x14ac:dyDescent="0.4">
      <c r="M7" s="131"/>
      <c r="N7" s="131"/>
      <c r="O7" s="131"/>
      <c r="P7" s="131"/>
      <c r="Q7" s="131"/>
    </row>
    <row r="8" spans="1:510" ht="26.25" customHeight="1" x14ac:dyDescent="0.4">
      <c r="M8" s="136"/>
      <c r="N8" s="136"/>
      <c r="O8" s="136"/>
      <c r="P8" s="136"/>
      <c r="Q8" s="136"/>
    </row>
    <row r="9" spans="1:510" ht="26.25" x14ac:dyDescent="0.4">
      <c r="N9" s="62"/>
      <c r="O9" s="62"/>
      <c r="P9" s="62"/>
      <c r="Q9" s="62"/>
    </row>
    <row r="10" spans="1:510" s="44" customFormat="1" ht="39" customHeight="1" x14ac:dyDescent="0.3">
      <c r="A10" s="219" t="s">
        <v>630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</row>
    <row r="11" spans="1:510" s="44" customFormat="1" ht="23.25" customHeight="1" x14ac:dyDescent="0.45">
      <c r="A11" s="203" t="s">
        <v>573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</row>
    <row r="12" spans="1:510" s="197" customFormat="1" ht="29.25" customHeight="1" x14ac:dyDescent="0.3">
      <c r="A12" s="204" t="s">
        <v>572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6"/>
      <c r="IW12" s="196"/>
      <c r="IX12" s="196"/>
      <c r="IY12" s="196"/>
      <c r="IZ12" s="196"/>
      <c r="JA12" s="196"/>
      <c r="JB12" s="196"/>
      <c r="JC12" s="196"/>
      <c r="JD12" s="196"/>
      <c r="JE12" s="196"/>
      <c r="JF12" s="196"/>
      <c r="JG12" s="196"/>
      <c r="JH12" s="196"/>
      <c r="JI12" s="196"/>
      <c r="JJ12" s="196"/>
      <c r="JK12" s="196"/>
      <c r="JL12" s="196"/>
      <c r="JM12" s="196"/>
      <c r="JN12" s="196"/>
      <c r="JO12" s="196"/>
      <c r="JP12" s="196"/>
      <c r="JQ12" s="196"/>
      <c r="JR12" s="196"/>
      <c r="JS12" s="196"/>
      <c r="JT12" s="196"/>
      <c r="JU12" s="196"/>
      <c r="JV12" s="196"/>
      <c r="JW12" s="196"/>
      <c r="JX12" s="196"/>
      <c r="JY12" s="196"/>
      <c r="JZ12" s="196"/>
      <c r="KA12" s="196"/>
      <c r="KB12" s="196"/>
      <c r="KC12" s="196"/>
      <c r="KD12" s="196"/>
      <c r="KE12" s="196"/>
      <c r="KF12" s="196"/>
      <c r="KG12" s="196"/>
      <c r="KH12" s="196"/>
      <c r="KI12" s="196"/>
      <c r="KJ12" s="196"/>
      <c r="KK12" s="196"/>
      <c r="KL12" s="196"/>
      <c r="KM12" s="196"/>
      <c r="KN12" s="196"/>
      <c r="KO12" s="196"/>
      <c r="KP12" s="196"/>
      <c r="KQ12" s="196"/>
      <c r="KR12" s="196"/>
      <c r="KS12" s="196"/>
      <c r="KT12" s="196"/>
      <c r="KU12" s="196"/>
      <c r="KV12" s="196"/>
      <c r="KW12" s="196"/>
      <c r="KX12" s="196"/>
      <c r="KY12" s="196"/>
      <c r="KZ12" s="196"/>
      <c r="LA12" s="196"/>
      <c r="LB12" s="196"/>
      <c r="LC12" s="196"/>
      <c r="LD12" s="196"/>
      <c r="LE12" s="196"/>
      <c r="LF12" s="196"/>
      <c r="LG12" s="196"/>
      <c r="LH12" s="196"/>
      <c r="LI12" s="196"/>
      <c r="LJ12" s="196"/>
      <c r="LK12" s="196"/>
      <c r="LL12" s="196"/>
      <c r="LM12" s="196"/>
      <c r="LN12" s="196"/>
      <c r="LO12" s="196"/>
      <c r="LP12" s="196"/>
      <c r="LQ12" s="196"/>
      <c r="LR12" s="196"/>
      <c r="LS12" s="196"/>
      <c r="LT12" s="196"/>
      <c r="LU12" s="196"/>
      <c r="LV12" s="196"/>
      <c r="LW12" s="196"/>
      <c r="LX12" s="196"/>
      <c r="LY12" s="196"/>
      <c r="LZ12" s="196"/>
      <c r="MA12" s="196"/>
      <c r="MB12" s="196"/>
      <c r="MC12" s="196"/>
      <c r="MD12" s="196"/>
      <c r="ME12" s="196"/>
      <c r="MF12" s="196"/>
      <c r="MG12" s="196"/>
      <c r="MH12" s="196"/>
      <c r="MI12" s="196"/>
      <c r="MJ12" s="196"/>
      <c r="MK12" s="196"/>
      <c r="ML12" s="196"/>
      <c r="MM12" s="196"/>
      <c r="MN12" s="196"/>
      <c r="MO12" s="196"/>
      <c r="MP12" s="196"/>
      <c r="MQ12" s="196"/>
      <c r="MR12" s="196"/>
      <c r="MS12" s="196"/>
      <c r="MT12" s="196"/>
      <c r="MU12" s="196"/>
      <c r="MV12" s="196"/>
      <c r="MW12" s="196"/>
      <c r="MX12" s="196"/>
      <c r="MY12" s="196"/>
      <c r="MZ12" s="196"/>
      <c r="NA12" s="196"/>
      <c r="NB12" s="196"/>
      <c r="NC12" s="196"/>
      <c r="ND12" s="196"/>
      <c r="NE12" s="196"/>
      <c r="NF12" s="196"/>
      <c r="NG12" s="196"/>
      <c r="NH12" s="196"/>
      <c r="NI12" s="196"/>
      <c r="NJ12" s="196"/>
      <c r="NK12" s="196"/>
      <c r="NL12" s="196"/>
      <c r="NM12" s="196"/>
      <c r="NN12" s="196"/>
      <c r="NO12" s="196"/>
      <c r="NP12" s="196"/>
      <c r="NQ12" s="196"/>
      <c r="NR12" s="196"/>
      <c r="NS12" s="196"/>
      <c r="NT12" s="196"/>
      <c r="NU12" s="196"/>
      <c r="NV12" s="196"/>
      <c r="NW12" s="196"/>
      <c r="NX12" s="196"/>
      <c r="NY12" s="196"/>
      <c r="NZ12" s="196"/>
      <c r="OA12" s="196"/>
      <c r="OB12" s="196"/>
      <c r="OC12" s="196"/>
      <c r="OD12" s="196"/>
      <c r="OE12" s="196"/>
      <c r="OF12" s="196"/>
      <c r="OG12" s="196"/>
      <c r="OH12" s="196"/>
      <c r="OI12" s="196"/>
      <c r="OJ12" s="196"/>
      <c r="OK12" s="196"/>
      <c r="OL12" s="196"/>
      <c r="OM12" s="196"/>
      <c r="ON12" s="196"/>
      <c r="OO12" s="196"/>
      <c r="OP12" s="196"/>
      <c r="OQ12" s="196"/>
      <c r="OR12" s="196"/>
      <c r="OS12" s="196"/>
      <c r="OT12" s="196"/>
      <c r="OU12" s="196"/>
      <c r="OV12" s="196"/>
      <c r="OW12" s="196"/>
      <c r="OX12" s="196"/>
      <c r="OY12" s="196"/>
      <c r="OZ12" s="196"/>
      <c r="PA12" s="196"/>
      <c r="PB12" s="196"/>
      <c r="PC12" s="196"/>
      <c r="PD12" s="196"/>
      <c r="PE12" s="196"/>
      <c r="PF12" s="196"/>
      <c r="PG12" s="196"/>
      <c r="PH12" s="196"/>
      <c r="PI12" s="196"/>
      <c r="PJ12" s="196"/>
      <c r="PK12" s="196"/>
      <c r="PL12" s="196"/>
      <c r="PM12" s="196"/>
      <c r="PN12" s="196"/>
      <c r="PO12" s="196"/>
      <c r="PP12" s="196"/>
      <c r="PQ12" s="196"/>
      <c r="PR12" s="196"/>
      <c r="PS12" s="196"/>
      <c r="PT12" s="196"/>
      <c r="PU12" s="196"/>
      <c r="PV12" s="196"/>
      <c r="PW12" s="196"/>
      <c r="PX12" s="196"/>
      <c r="PY12" s="196"/>
      <c r="PZ12" s="196"/>
      <c r="QA12" s="196"/>
      <c r="QB12" s="196"/>
      <c r="QC12" s="196"/>
      <c r="QD12" s="196"/>
      <c r="QE12" s="196"/>
      <c r="QF12" s="196"/>
      <c r="QG12" s="196"/>
      <c r="QH12" s="196"/>
      <c r="QI12" s="196"/>
      <c r="QJ12" s="196"/>
      <c r="QK12" s="196"/>
      <c r="QL12" s="196"/>
      <c r="QM12" s="196"/>
      <c r="QN12" s="196"/>
      <c r="QO12" s="196"/>
      <c r="QP12" s="196"/>
      <c r="QQ12" s="196"/>
      <c r="QR12" s="196"/>
      <c r="QS12" s="196"/>
      <c r="QT12" s="196"/>
      <c r="QU12" s="196"/>
      <c r="QV12" s="196"/>
      <c r="QW12" s="196"/>
      <c r="QX12" s="196"/>
      <c r="QY12" s="196"/>
      <c r="QZ12" s="196"/>
      <c r="RA12" s="196"/>
      <c r="RB12" s="196"/>
      <c r="RC12" s="196"/>
      <c r="RD12" s="196"/>
      <c r="RE12" s="196"/>
      <c r="RF12" s="196"/>
      <c r="RG12" s="196"/>
      <c r="RH12" s="196"/>
      <c r="RI12" s="196"/>
      <c r="RJ12" s="196"/>
      <c r="RK12" s="196"/>
      <c r="RL12" s="196"/>
      <c r="RM12" s="196"/>
      <c r="RN12" s="196"/>
      <c r="RO12" s="196"/>
      <c r="RP12" s="196"/>
      <c r="RQ12" s="196"/>
      <c r="RR12" s="196"/>
      <c r="RS12" s="196"/>
      <c r="RT12" s="196"/>
      <c r="RU12" s="196"/>
      <c r="RV12" s="196"/>
      <c r="RW12" s="196"/>
      <c r="RX12" s="196"/>
      <c r="RY12" s="196"/>
      <c r="RZ12" s="196"/>
      <c r="SA12" s="196"/>
      <c r="SB12" s="196"/>
      <c r="SC12" s="196"/>
      <c r="SD12" s="196"/>
      <c r="SE12" s="196"/>
      <c r="SF12" s="196"/>
      <c r="SG12" s="196"/>
      <c r="SH12" s="196"/>
      <c r="SI12" s="196"/>
      <c r="SJ12" s="196"/>
      <c r="SK12" s="196"/>
      <c r="SL12" s="196"/>
      <c r="SM12" s="196"/>
      <c r="SN12" s="196"/>
      <c r="SO12" s="196"/>
      <c r="SP12" s="196"/>
    </row>
    <row r="13" spans="1:510" s="46" customFormat="1" ht="31.5" customHeight="1" x14ac:dyDescent="0.4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45"/>
      <c r="S13" s="45"/>
      <c r="T13" s="45"/>
      <c r="U13" s="45"/>
      <c r="V13" s="45"/>
      <c r="W13" s="45"/>
      <c r="X13" s="139" t="s">
        <v>618</v>
      </c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</row>
    <row r="14" spans="1:510" s="21" customFormat="1" ht="34.5" customHeight="1" x14ac:dyDescent="0.2">
      <c r="A14" s="213" t="s">
        <v>336</v>
      </c>
      <c r="B14" s="214" t="s">
        <v>337</v>
      </c>
      <c r="C14" s="214" t="s">
        <v>327</v>
      </c>
      <c r="D14" s="214" t="s">
        <v>338</v>
      </c>
      <c r="E14" s="206" t="s">
        <v>224</v>
      </c>
      <c r="F14" s="207"/>
      <c r="G14" s="207"/>
      <c r="H14" s="207"/>
      <c r="I14" s="207"/>
      <c r="J14" s="208"/>
      <c r="K14" s="209" t="s">
        <v>619</v>
      </c>
      <c r="L14" s="223" t="s">
        <v>225</v>
      </c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09" t="s">
        <v>619</v>
      </c>
      <c r="Y14" s="216" t="s">
        <v>226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</row>
    <row r="15" spans="1:510" s="21" customFormat="1" ht="64.5" customHeight="1" x14ac:dyDescent="0.2">
      <c r="A15" s="213"/>
      <c r="B15" s="214"/>
      <c r="C15" s="214"/>
      <c r="D15" s="214"/>
      <c r="E15" s="220" t="s">
        <v>620</v>
      </c>
      <c r="F15" s="220"/>
      <c r="G15" s="221"/>
      <c r="H15" s="222" t="s">
        <v>621</v>
      </c>
      <c r="I15" s="220"/>
      <c r="J15" s="221"/>
      <c r="K15" s="210"/>
      <c r="L15" s="222" t="s">
        <v>620</v>
      </c>
      <c r="M15" s="220"/>
      <c r="N15" s="220"/>
      <c r="O15" s="220"/>
      <c r="P15" s="220"/>
      <c r="Q15" s="221"/>
      <c r="R15" s="222" t="s">
        <v>621</v>
      </c>
      <c r="S15" s="220"/>
      <c r="T15" s="220"/>
      <c r="U15" s="220"/>
      <c r="V15" s="220"/>
      <c r="W15" s="221"/>
      <c r="X15" s="210"/>
      <c r="Y15" s="217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</row>
    <row r="16" spans="1:510" s="21" customFormat="1" ht="19.5" customHeight="1" x14ac:dyDescent="0.2">
      <c r="A16" s="213"/>
      <c r="B16" s="214"/>
      <c r="C16" s="214"/>
      <c r="D16" s="214"/>
      <c r="E16" s="205" t="s">
        <v>328</v>
      </c>
      <c r="F16" s="205" t="s">
        <v>228</v>
      </c>
      <c r="G16" s="205"/>
      <c r="H16" s="205" t="s">
        <v>328</v>
      </c>
      <c r="I16" s="205" t="s">
        <v>228</v>
      </c>
      <c r="J16" s="205"/>
      <c r="K16" s="210"/>
      <c r="L16" s="205" t="s">
        <v>328</v>
      </c>
      <c r="M16" s="205" t="s">
        <v>329</v>
      </c>
      <c r="N16" s="205" t="s">
        <v>227</v>
      </c>
      <c r="O16" s="205" t="s">
        <v>228</v>
      </c>
      <c r="P16" s="205"/>
      <c r="Q16" s="205" t="s">
        <v>229</v>
      </c>
      <c r="R16" s="205" t="s">
        <v>328</v>
      </c>
      <c r="S16" s="205" t="s">
        <v>329</v>
      </c>
      <c r="T16" s="205" t="s">
        <v>227</v>
      </c>
      <c r="U16" s="205" t="s">
        <v>228</v>
      </c>
      <c r="V16" s="205"/>
      <c r="W16" s="205" t="s">
        <v>229</v>
      </c>
      <c r="X16" s="210"/>
      <c r="Y16" s="217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</row>
    <row r="17" spans="1:510" s="21" customFormat="1" ht="88.5" customHeight="1" x14ac:dyDescent="0.2">
      <c r="A17" s="213"/>
      <c r="B17" s="214"/>
      <c r="C17" s="214"/>
      <c r="D17" s="214"/>
      <c r="E17" s="205"/>
      <c r="F17" s="156" t="s">
        <v>230</v>
      </c>
      <c r="G17" s="156" t="s">
        <v>231</v>
      </c>
      <c r="H17" s="205"/>
      <c r="I17" s="156" t="s">
        <v>230</v>
      </c>
      <c r="J17" s="156" t="s">
        <v>231</v>
      </c>
      <c r="K17" s="211"/>
      <c r="L17" s="205"/>
      <c r="M17" s="205"/>
      <c r="N17" s="205"/>
      <c r="O17" s="156" t="s">
        <v>230</v>
      </c>
      <c r="P17" s="156" t="s">
        <v>231</v>
      </c>
      <c r="Q17" s="205"/>
      <c r="R17" s="205"/>
      <c r="S17" s="205"/>
      <c r="T17" s="205"/>
      <c r="U17" s="156" t="s">
        <v>230</v>
      </c>
      <c r="V17" s="156" t="s">
        <v>231</v>
      </c>
      <c r="W17" s="205"/>
      <c r="X17" s="211"/>
      <c r="Y17" s="218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</row>
    <row r="18" spans="1:510" s="27" customFormat="1" ht="24" customHeight="1" x14ac:dyDescent="0.25">
      <c r="A18" s="110" t="s">
        <v>149</v>
      </c>
      <c r="B18" s="111"/>
      <c r="C18" s="111"/>
      <c r="D18" s="112" t="s">
        <v>35</v>
      </c>
      <c r="E18" s="93">
        <f>E19</f>
        <v>260563433.11000001</v>
      </c>
      <c r="F18" s="93">
        <f t="shared" ref="F18:L18" si="0">F19</f>
        <v>108111853</v>
      </c>
      <c r="G18" s="93">
        <f t="shared" si="0"/>
        <v>6558027</v>
      </c>
      <c r="H18" s="93">
        <f t="shared" si="0"/>
        <v>256440341.51000002</v>
      </c>
      <c r="I18" s="93">
        <f t="shared" si="0"/>
        <v>107818989.52999999</v>
      </c>
      <c r="J18" s="93">
        <f t="shared" si="0"/>
        <v>5545395.1200000001</v>
      </c>
      <c r="K18" s="159">
        <f>H18/E18*100</f>
        <v>98.417624625685917</v>
      </c>
      <c r="L18" s="93">
        <f t="shared" si="0"/>
        <v>37835443.659999996</v>
      </c>
      <c r="M18" s="93">
        <f t="shared" ref="M18" si="1">M19</f>
        <v>37312648.659999996</v>
      </c>
      <c r="N18" s="93">
        <f t="shared" ref="N18" si="2">N19</f>
        <v>522795</v>
      </c>
      <c r="O18" s="93">
        <f t="shared" ref="O18" si="3">O19</f>
        <v>119291</v>
      </c>
      <c r="P18" s="93">
        <f t="shared" ref="P18" si="4">P19</f>
        <v>51832</v>
      </c>
      <c r="Q18" s="93">
        <f t="shared" ref="Q18:W18" si="5">Q19</f>
        <v>37312648.659999996</v>
      </c>
      <c r="R18" s="93">
        <f t="shared" si="5"/>
        <v>32985233.210000001</v>
      </c>
      <c r="S18" s="93">
        <f t="shared" si="5"/>
        <v>32071490.379999999</v>
      </c>
      <c r="T18" s="93">
        <f t="shared" si="5"/>
        <v>885642.83000000007</v>
      </c>
      <c r="U18" s="93">
        <f t="shared" si="5"/>
        <v>20000</v>
      </c>
      <c r="V18" s="93">
        <f t="shared" si="5"/>
        <v>7520.47</v>
      </c>
      <c r="W18" s="93">
        <f t="shared" si="5"/>
        <v>32099590.379999999</v>
      </c>
      <c r="X18" s="159">
        <f>R18/L18*100</f>
        <v>87.180775535274918</v>
      </c>
      <c r="Y18" s="93">
        <f>H18+R18</f>
        <v>289425574.72000003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</row>
    <row r="19" spans="1:510" s="34" customFormat="1" ht="36" customHeight="1" x14ac:dyDescent="0.25">
      <c r="A19" s="94" t="s">
        <v>150</v>
      </c>
      <c r="B19" s="95"/>
      <c r="C19" s="95"/>
      <c r="D19" s="75" t="s">
        <v>516</v>
      </c>
      <c r="E19" s="96">
        <f>E22+E23+E24+E25+E27+E28+E29+E30+E31+E32+E33+E34+E35+E36+E37+E38+E39+E40+E41+E42+E43+E44+E45+E47+E49+E50+E51+E52+E53+E54+E55+E56+E57+E59+E60+E61+E46+E48+E63+E62</f>
        <v>260563433.11000001</v>
      </c>
      <c r="F19" s="96">
        <f t="shared" ref="F19:Q19" si="6">F22+F23+F24+F25+F27+F28+F29+F30+F31+F32+F33+F34+F35+F36+F37+F38+F39+F40+F41+F42+F43+F44+F45+F47+F49+F50+F51+F52+F53+F54+F55+F56+F57+F59+F60+F61+F46+F48+F63+F62</f>
        <v>108111853</v>
      </c>
      <c r="G19" s="96">
        <f t="shared" si="6"/>
        <v>6558027</v>
      </c>
      <c r="H19" s="96">
        <f t="shared" ref="H19:J19" si="7">H22+H23+H24+H25+H27+H28+H29+H30+H31+H32+H33+H34+H35+H36+H37+H38+H39+H40+H41+H42+H43+H44+H45+H47+H49+H50+H51+H52+H53+H54+H55+H56+H57+H59+H60+H61+H46+H48+H63+H62</f>
        <v>256440341.51000002</v>
      </c>
      <c r="I19" s="96">
        <f t="shared" si="7"/>
        <v>107818989.52999999</v>
      </c>
      <c r="J19" s="96">
        <f t="shared" si="7"/>
        <v>5545395.1200000001</v>
      </c>
      <c r="K19" s="163">
        <f t="shared" ref="K19:K82" si="8">H19/E19*100</f>
        <v>98.417624625685917</v>
      </c>
      <c r="L19" s="96">
        <f t="shared" si="6"/>
        <v>37835443.659999996</v>
      </c>
      <c r="M19" s="96">
        <f t="shared" si="6"/>
        <v>37312648.659999996</v>
      </c>
      <c r="N19" s="96">
        <f t="shared" si="6"/>
        <v>522795</v>
      </c>
      <c r="O19" s="96">
        <f t="shared" si="6"/>
        <v>119291</v>
      </c>
      <c r="P19" s="96">
        <f t="shared" si="6"/>
        <v>51832</v>
      </c>
      <c r="Q19" s="96">
        <f t="shared" si="6"/>
        <v>37312648.659999996</v>
      </c>
      <c r="R19" s="96">
        <f t="shared" ref="R19:W19" si="9">R22+R23+R24+R25+R27+R28+R29+R30+R31+R32+R33+R34+R35+R36+R37+R38+R39+R40+R41+R42+R43+R44+R45+R47+R49+R50+R51+R52+R53+R54+R55+R56+R57+R59+R60+R61+R46+R48+R63+R62</f>
        <v>32985233.210000001</v>
      </c>
      <c r="S19" s="96">
        <f t="shared" si="9"/>
        <v>32071490.379999999</v>
      </c>
      <c r="T19" s="96">
        <f t="shared" si="9"/>
        <v>885642.83000000007</v>
      </c>
      <c r="U19" s="96">
        <f t="shared" si="9"/>
        <v>20000</v>
      </c>
      <c r="V19" s="96">
        <f t="shared" si="9"/>
        <v>7520.47</v>
      </c>
      <c r="W19" s="96">
        <f t="shared" si="9"/>
        <v>32099590.379999999</v>
      </c>
      <c r="X19" s="163">
        <f t="shared" ref="X19:X82" si="10">R19/L19*100</f>
        <v>87.180775535274918</v>
      </c>
      <c r="Y19" s="96">
        <f t="shared" ref="Y19:Y82" si="11">H19+R19</f>
        <v>289425574.72000003</v>
      </c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</row>
    <row r="20" spans="1:510" s="34" customFormat="1" ht="63" x14ac:dyDescent="0.25">
      <c r="A20" s="94"/>
      <c r="B20" s="95"/>
      <c r="C20" s="95"/>
      <c r="D20" s="75" t="s">
        <v>381</v>
      </c>
      <c r="E20" s="96">
        <f>E58</f>
        <v>588815</v>
      </c>
      <c r="F20" s="96">
        <f t="shared" ref="F20:Q20" si="12">F58</f>
        <v>482635</v>
      </c>
      <c r="G20" s="96">
        <f t="shared" si="12"/>
        <v>0</v>
      </c>
      <c r="H20" s="96">
        <f t="shared" ref="H20:J20" si="13">H58</f>
        <v>546835</v>
      </c>
      <c r="I20" s="96">
        <f t="shared" si="13"/>
        <v>448227</v>
      </c>
      <c r="J20" s="96">
        <f t="shared" si="13"/>
        <v>0</v>
      </c>
      <c r="K20" s="163">
        <f t="shared" si="8"/>
        <v>92.870426194984844</v>
      </c>
      <c r="L20" s="96">
        <f t="shared" si="12"/>
        <v>0</v>
      </c>
      <c r="M20" s="96">
        <f t="shared" si="12"/>
        <v>0</v>
      </c>
      <c r="N20" s="96">
        <f t="shared" si="12"/>
        <v>0</v>
      </c>
      <c r="O20" s="96">
        <f t="shared" si="12"/>
        <v>0</v>
      </c>
      <c r="P20" s="96">
        <f t="shared" si="12"/>
        <v>0</v>
      </c>
      <c r="Q20" s="96">
        <f t="shared" si="12"/>
        <v>0</v>
      </c>
      <c r="R20" s="96">
        <f t="shared" ref="R20:W20" si="14">R58</f>
        <v>0</v>
      </c>
      <c r="S20" s="96">
        <f t="shared" si="14"/>
        <v>0</v>
      </c>
      <c r="T20" s="96">
        <f t="shared" si="14"/>
        <v>0</v>
      </c>
      <c r="U20" s="96">
        <f t="shared" si="14"/>
        <v>0</v>
      </c>
      <c r="V20" s="96">
        <f t="shared" si="14"/>
        <v>0</v>
      </c>
      <c r="W20" s="96">
        <f t="shared" si="14"/>
        <v>0</v>
      </c>
      <c r="X20" s="164" t="e">
        <f t="shared" si="10"/>
        <v>#DIV/0!</v>
      </c>
      <c r="Y20" s="96">
        <f t="shared" si="11"/>
        <v>546835</v>
      </c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</row>
    <row r="21" spans="1:510" s="34" customFormat="1" ht="63" hidden="1" customHeight="1" x14ac:dyDescent="0.25">
      <c r="A21" s="94"/>
      <c r="B21" s="95"/>
      <c r="C21" s="95"/>
      <c r="D21" s="75" t="s">
        <v>438</v>
      </c>
      <c r="E21" s="96">
        <f>E26</f>
        <v>0</v>
      </c>
      <c r="F21" s="96">
        <f t="shared" ref="F21:Q21" si="15">F26</f>
        <v>0</v>
      </c>
      <c r="G21" s="96">
        <f t="shared" si="15"/>
        <v>0</v>
      </c>
      <c r="H21" s="96"/>
      <c r="I21" s="96"/>
      <c r="J21" s="96"/>
      <c r="K21" s="159" t="e">
        <f t="shared" si="8"/>
        <v>#DIV/0!</v>
      </c>
      <c r="L21" s="96">
        <f t="shared" si="15"/>
        <v>0</v>
      </c>
      <c r="M21" s="96">
        <f t="shared" si="15"/>
        <v>0</v>
      </c>
      <c r="N21" s="96">
        <f t="shared" si="15"/>
        <v>0</v>
      </c>
      <c r="O21" s="96">
        <f t="shared" si="15"/>
        <v>0</v>
      </c>
      <c r="P21" s="96">
        <f t="shared" si="15"/>
        <v>0</v>
      </c>
      <c r="Q21" s="96">
        <f t="shared" si="15"/>
        <v>0</v>
      </c>
      <c r="R21" s="133"/>
      <c r="S21" s="134"/>
      <c r="T21" s="133"/>
      <c r="U21" s="133"/>
      <c r="V21" s="133"/>
      <c r="W21" s="133"/>
      <c r="X21" s="160" t="e">
        <f t="shared" si="10"/>
        <v>#DIV/0!</v>
      </c>
      <c r="Y21" s="93">
        <f t="shared" si="11"/>
        <v>0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</row>
    <row r="22" spans="1:510" s="22" customFormat="1" ht="48" customHeight="1" x14ac:dyDescent="0.25">
      <c r="A22" s="59" t="s">
        <v>151</v>
      </c>
      <c r="B22" s="91" t="s">
        <v>119</v>
      </c>
      <c r="C22" s="91" t="s">
        <v>46</v>
      </c>
      <c r="D22" s="36" t="s">
        <v>490</v>
      </c>
      <c r="E22" s="97">
        <v>113179546</v>
      </c>
      <c r="F22" s="97">
        <v>82241400</v>
      </c>
      <c r="G22" s="97">
        <v>3807946</v>
      </c>
      <c r="H22" s="97">
        <v>111915336.19</v>
      </c>
      <c r="I22" s="97">
        <v>82241400</v>
      </c>
      <c r="J22" s="97">
        <v>3051766.13</v>
      </c>
      <c r="K22" s="161">
        <f t="shared" si="8"/>
        <v>98.883005052874125</v>
      </c>
      <c r="L22" s="97">
        <f>N22+Q22</f>
        <v>0</v>
      </c>
      <c r="M22" s="97"/>
      <c r="N22" s="97"/>
      <c r="O22" s="97"/>
      <c r="P22" s="97"/>
      <c r="Q22" s="97"/>
      <c r="R22" s="145">
        <f>T22+W22</f>
        <v>204794.9</v>
      </c>
      <c r="S22" s="146"/>
      <c r="T22" s="146">
        <v>204794.9</v>
      </c>
      <c r="U22" s="146"/>
      <c r="V22" s="146"/>
      <c r="W22" s="146"/>
      <c r="X22" s="162" t="e">
        <f t="shared" si="10"/>
        <v>#DIV/0!</v>
      </c>
      <c r="Y22" s="97">
        <f t="shared" si="11"/>
        <v>112120131.09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</row>
    <row r="23" spans="1:510" s="22" customFormat="1" ht="35.25" hidden="1" customHeight="1" x14ac:dyDescent="0.25">
      <c r="A23" s="59" t="s">
        <v>448</v>
      </c>
      <c r="B23" s="59" t="s">
        <v>90</v>
      </c>
      <c r="C23" s="59" t="s">
        <v>458</v>
      </c>
      <c r="D23" s="36" t="s">
        <v>449</v>
      </c>
      <c r="E23" s="97">
        <v>0</v>
      </c>
      <c r="F23" s="97"/>
      <c r="G23" s="97"/>
      <c r="H23" s="97"/>
      <c r="I23" s="97"/>
      <c r="J23" s="97"/>
      <c r="K23" s="161" t="e">
        <f t="shared" si="8"/>
        <v>#DIV/0!</v>
      </c>
      <c r="L23" s="97">
        <v>0</v>
      </c>
      <c r="M23" s="97"/>
      <c r="N23" s="97"/>
      <c r="O23" s="97"/>
      <c r="P23" s="97"/>
      <c r="Q23" s="97"/>
      <c r="R23" s="135"/>
      <c r="S23" s="146"/>
      <c r="T23" s="146"/>
      <c r="U23" s="146"/>
      <c r="V23" s="146"/>
      <c r="W23" s="146"/>
      <c r="X23" s="161" t="e">
        <f t="shared" si="10"/>
        <v>#DIV/0!</v>
      </c>
      <c r="Y23" s="97">
        <f t="shared" si="11"/>
        <v>0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</row>
    <row r="24" spans="1:510" s="22" customFormat="1" ht="28.5" customHeight="1" x14ac:dyDescent="0.25">
      <c r="A24" s="59" t="s">
        <v>241</v>
      </c>
      <c r="B24" s="91" t="s">
        <v>45</v>
      </c>
      <c r="C24" s="91" t="s">
        <v>93</v>
      </c>
      <c r="D24" s="60" t="s">
        <v>242</v>
      </c>
      <c r="E24" s="97">
        <v>396000</v>
      </c>
      <c r="F24" s="97"/>
      <c r="G24" s="97"/>
      <c r="H24" s="97">
        <v>390341.48</v>
      </c>
      <c r="I24" s="97"/>
      <c r="J24" s="97"/>
      <c r="K24" s="161">
        <f t="shared" si="8"/>
        <v>98.571080808080808</v>
      </c>
      <c r="L24" s="97">
        <f t="shared" ref="L24:L63" si="16">N24+Q24</f>
        <v>0</v>
      </c>
      <c r="M24" s="97"/>
      <c r="N24" s="97"/>
      <c r="O24" s="97"/>
      <c r="P24" s="97"/>
      <c r="Q24" s="97"/>
      <c r="R24" s="145">
        <f t="shared" ref="R24:R63" si="17">T24+W24</f>
        <v>0</v>
      </c>
      <c r="S24" s="146"/>
      <c r="T24" s="146"/>
      <c r="U24" s="146"/>
      <c r="V24" s="146"/>
      <c r="W24" s="146"/>
      <c r="X24" s="162" t="e">
        <f t="shared" si="10"/>
        <v>#DIV/0!</v>
      </c>
      <c r="Y24" s="97">
        <f t="shared" si="11"/>
        <v>390341.48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</row>
    <row r="25" spans="1:510" s="22" customFormat="1" ht="15.75" hidden="1" customHeight="1" x14ac:dyDescent="0.25">
      <c r="A25" s="59" t="s">
        <v>433</v>
      </c>
      <c r="B25" s="59" t="s">
        <v>434</v>
      </c>
      <c r="C25" s="59" t="s">
        <v>119</v>
      </c>
      <c r="D25" s="60" t="s">
        <v>435</v>
      </c>
      <c r="E25" s="97">
        <v>0</v>
      </c>
      <c r="F25" s="97"/>
      <c r="G25" s="97"/>
      <c r="H25" s="97"/>
      <c r="I25" s="97"/>
      <c r="J25" s="97"/>
      <c r="K25" s="161" t="e">
        <f t="shared" si="8"/>
        <v>#DIV/0!</v>
      </c>
      <c r="L25" s="97">
        <f t="shared" si="16"/>
        <v>0</v>
      </c>
      <c r="M25" s="97"/>
      <c r="N25" s="97"/>
      <c r="O25" s="97"/>
      <c r="P25" s="97"/>
      <c r="Q25" s="97"/>
      <c r="R25" s="145">
        <f t="shared" si="17"/>
        <v>0</v>
      </c>
      <c r="S25" s="146"/>
      <c r="T25" s="146"/>
      <c r="U25" s="146"/>
      <c r="V25" s="146"/>
      <c r="W25" s="146"/>
      <c r="X25" s="162" t="e">
        <f t="shared" si="10"/>
        <v>#DIV/0!</v>
      </c>
      <c r="Y25" s="97">
        <f t="shared" si="11"/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</row>
    <row r="26" spans="1:510" s="22" customFormat="1" ht="60" hidden="1" customHeight="1" x14ac:dyDescent="0.25">
      <c r="A26" s="59"/>
      <c r="B26" s="167"/>
      <c r="C26" s="167"/>
      <c r="D26" s="36" t="s">
        <v>438</v>
      </c>
      <c r="E26" s="97">
        <v>0</v>
      </c>
      <c r="F26" s="97"/>
      <c r="G26" s="97"/>
      <c r="H26" s="97"/>
      <c r="I26" s="97"/>
      <c r="J26" s="97"/>
      <c r="K26" s="161" t="e">
        <f t="shared" si="8"/>
        <v>#DIV/0!</v>
      </c>
      <c r="L26" s="97">
        <f t="shared" si="16"/>
        <v>0</v>
      </c>
      <c r="M26" s="97"/>
      <c r="N26" s="97"/>
      <c r="O26" s="97"/>
      <c r="P26" s="97"/>
      <c r="Q26" s="97"/>
      <c r="R26" s="145">
        <f t="shared" si="17"/>
        <v>0</v>
      </c>
      <c r="S26" s="146"/>
      <c r="T26" s="146"/>
      <c r="U26" s="146"/>
      <c r="V26" s="146"/>
      <c r="W26" s="146"/>
      <c r="X26" s="162" t="e">
        <f t="shared" si="10"/>
        <v>#DIV/0!</v>
      </c>
      <c r="Y26" s="97">
        <f t="shared" si="11"/>
        <v>0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</row>
    <row r="27" spans="1:510" s="22" customFormat="1" ht="47.25" customHeight="1" x14ac:dyDescent="0.25">
      <c r="A27" s="59" t="s">
        <v>257</v>
      </c>
      <c r="B27" s="91" t="s">
        <v>99</v>
      </c>
      <c r="C27" s="91" t="s">
        <v>54</v>
      </c>
      <c r="D27" s="60" t="s">
        <v>410</v>
      </c>
      <c r="E27" s="97">
        <v>350460</v>
      </c>
      <c r="F27" s="97"/>
      <c r="G27" s="97"/>
      <c r="H27" s="97">
        <v>350400</v>
      </c>
      <c r="I27" s="97"/>
      <c r="J27" s="97"/>
      <c r="K27" s="161">
        <f t="shared" si="8"/>
        <v>99.982879643896595</v>
      </c>
      <c r="L27" s="97">
        <f t="shared" si="16"/>
        <v>0</v>
      </c>
      <c r="M27" s="97"/>
      <c r="N27" s="97"/>
      <c r="O27" s="97"/>
      <c r="P27" s="97"/>
      <c r="Q27" s="97"/>
      <c r="R27" s="145">
        <f t="shared" si="17"/>
        <v>0</v>
      </c>
      <c r="S27" s="146"/>
      <c r="T27" s="146"/>
      <c r="U27" s="146"/>
      <c r="V27" s="146"/>
      <c r="W27" s="146"/>
      <c r="X27" s="162" t="e">
        <f t="shared" si="10"/>
        <v>#DIV/0!</v>
      </c>
      <c r="Y27" s="97">
        <f t="shared" si="11"/>
        <v>350400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</row>
    <row r="28" spans="1:510" s="22" customFormat="1" ht="31.5" customHeight="1" x14ac:dyDescent="0.25">
      <c r="A28" s="59" t="s">
        <v>152</v>
      </c>
      <c r="B28" s="91" t="s">
        <v>125</v>
      </c>
      <c r="C28" s="91" t="s">
        <v>54</v>
      </c>
      <c r="D28" s="60" t="s">
        <v>19</v>
      </c>
      <c r="E28" s="97">
        <v>467186</v>
      </c>
      <c r="F28" s="97"/>
      <c r="G28" s="97"/>
      <c r="H28" s="97">
        <v>461350</v>
      </c>
      <c r="I28" s="97"/>
      <c r="J28" s="97"/>
      <c r="K28" s="161">
        <f t="shared" si="8"/>
        <v>98.750818731725701</v>
      </c>
      <c r="L28" s="97">
        <f t="shared" si="16"/>
        <v>0</v>
      </c>
      <c r="M28" s="97"/>
      <c r="N28" s="97"/>
      <c r="O28" s="97"/>
      <c r="P28" s="97"/>
      <c r="Q28" s="97"/>
      <c r="R28" s="145">
        <f t="shared" si="17"/>
        <v>0</v>
      </c>
      <c r="S28" s="146"/>
      <c r="T28" s="146"/>
      <c r="U28" s="146"/>
      <c r="V28" s="146"/>
      <c r="W28" s="146"/>
      <c r="X28" s="162" t="e">
        <f t="shared" si="10"/>
        <v>#DIV/0!</v>
      </c>
      <c r="Y28" s="97">
        <f t="shared" si="11"/>
        <v>461350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</row>
    <row r="29" spans="1:510" s="22" customFormat="1" ht="36" customHeight="1" x14ac:dyDescent="0.25">
      <c r="A29" s="59" t="s">
        <v>153</v>
      </c>
      <c r="B29" s="91" t="s">
        <v>126</v>
      </c>
      <c r="C29" s="91" t="s">
        <v>100</v>
      </c>
      <c r="D29" s="60" t="s">
        <v>497</v>
      </c>
      <c r="E29" s="97">
        <v>3222540</v>
      </c>
      <c r="F29" s="97">
        <v>2407050</v>
      </c>
      <c r="G29" s="97">
        <v>55730</v>
      </c>
      <c r="H29" s="97">
        <v>3220436.38</v>
      </c>
      <c r="I29" s="97">
        <v>2407041.0699999998</v>
      </c>
      <c r="J29" s="97">
        <v>55351.47</v>
      </c>
      <c r="K29" s="161">
        <f t="shared" si="8"/>
        <v>99.934721679172327</v>
      </c>
      <c r="L29" s="97">
        <f t="shared" si="16"/>
        <v>0</v>
      </c>
      <c r="M29" s="97"/>
      <c r="N29" s="97"/>
      <c r="O29" s="97"/>
      <c r="P29" s="97"/>
      <c r="Q29" s="97"/>
      <c r="R29" s="145">
        <f t="shared" si="17"/>
        <v>680</v>
      </c>
      <c r="S29" s="146"/>
      <c r="T29" s="146">
        <v>680</v>
      </c>
      <c r="U29" s="146"/>
      <c r="V29" s="146"/>
      <c r="W29" s="146"/>
      <c r="X29" s="162" t="e">
        <f t="shared" si="10"/>
        <v>#DIV/0!</v>
      </c>
      <c r="Y29" s="97">
        <f t="shared" si="11"/>
        <v>3221116.38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</row>
    <row r="30" spans="1:510" s="22" customFormat="1" ht="48.75" customHeight="1" x14ac:dyDescent="0.25">
      <c r="A30" s="59" t="s">
        <v>154</v>
      </c>
      <c r="B30" s="91" t="s">
        <v>107</v>
      </c>
      <c r="C30" s="91" t="s">
        <v>100</v>
      </c>
      <c r="D30" s="60" t="s">
        <v>340</v>
      </c>
      <c r="E30" s="97">
        <v>556216</v>
      </c>
      <c r="F30" s="97"/>
      <c r="G30" s="97"/>
      <c r="H30" s="97">
        <v>554132.85</v>
      </c>
      <c r="I30" s="97"/>
      <c r="J30" s="97"/>
      <c r="K30" s="161">
        <f t="shared" si="8"/>
        <v>99.625478231478411</v>
      </c>
      <c r="L30" s="97">
        <f t="shared" si="16"/>
        <v>0</v>
      </c>
      <c r="M30" s="97"/>
      <c r="N30" s="97"/>
      <c r="O30" s="97"/>
      <c r="P30" s="97"/>
      <c r="Q30" s="97"/>
      <c r="R30" s="145">
        <f t="shared" si="17"/>
        <v>0</v>
      </c>
      <c r="S30" s="146"/>
      <c r="T30" s="146"/>
      <c r="U30" s="146"/>
      <c r="V30" s="146"/>
      <c r="W30" s="146"/>
      <c r="X30" s="162" t="e">
        <f t="shared" si="10"/>
        <v>#DIV/0!</v>
      </c>
      <c r="Y30" s="97">
        <f t="shared" si="11"/>
        <v>554132.85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</row>
    <row r="31" spans="1:510" s="22" customFormat="1" ht="63" x14ac:dyDescent="0.25">
      <c r="A31" s="59" t="s">
        <v>155</v>
      </c>
      <c r="B31" s="91" t="s">
        <v>108</v>
      </c>
      <c r="C31" s="91" t="s">
        <v>100</v>
      </c>
      <c r="D31" s="60" t="s">
        <v>20</v>
      </c>
      <c r="E31" s="97">
        <v>280000</v>
      </c>
      <c r="F31" s="97"/>
      <c r="G31" s="97"/>
      <c r="H31" s="97">
        <v>280000</v>
      </c>
      <c r="I31" s="97"/>
      <c r="J31" s="97"/>
      <c r="K31" s="161">
        <f t="shared" si="8"/>
        <v>100</v>
      </c>
      <c r="L31" s="97">
        <f t="shared" si="16"/>
        <v>0</v>
      </c>
      <c r="M31" s="97"/>
      <c r="N31" s="97"/>
      <c r="O31" s="97"/>
      <c r="P31" s="97"/>
      <c r="Q31" s="97"/>
      <c r="R31" s="145">
        <f t="shared" si="17"/>
        <v>0</v>
      </c>
      <c r="S31" s="146"/>
      <c r="T31" s="146"/>
      <c r="U31" s="146"/>
      <c r="V31" s="146"/>
      <c r="W31" s="146"/>
      <c r="X31" s="162" t="e">
        <f t="shared" si="10"/>
        <v>#DIV/0!</v>
      </c>
      <c r="Y31" s="97">
        <f t="shared" si="11"/>
        <v>280000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</row>
    <row r="32" spans="1:510" s="22" customFormat="1" ht="32.25" customHeight="1" x14ac:dyDescent="0.25">
      <c r="A32" s="59" t="s">
        <v>305</v>
      </c>
      <c r="B32" s="91" t="s">
        <v>290</v>
      </c>
      <c r="C32" s="91" t="s">
        <v>56</v>
      </c>
      <c r="D32" s="3" t="s">
        <v>292</v>
      </c>
      <c r="E32" s="97">
        <v>1559812</v>
      </c>
      <c r="F32" s="97">
        <v>1078118</v>
      </c>
      <c r="G32" s="97">
        <v>138052</v>
      </c>
      <c r="H32" s="97">
        <v>1555156.87</v>
      </c>
      <c r="I32" s="97">
        <v>1078114.58</v>
      </c>
      <c r="J32" s="97">
        <v>133510.03</v>
      </c>
      <c r="K32" s="161">
        <f t="shared" si="8"/>
        <v>99.701558264713967</v>
      </c>
      <c r="L32" s="97">
        <f t="shared" si="16"/>
        <v>0</v>
      </c>
      <c r="M32" s="97"/>
      <c r="N32" s="97"/>
      <c r="O32" s="97"/>
      <c r="P32" s="97"/>
      <c r="Q32" s="97"/>
      <c r="R32" s="145">
        <f t="shared" si="17"/>
        <v>0</v>
      </c>
      <c r="S32" s="146"/>
      <c r="T32" s="146"/>
      <c r="U32" s="146"/>
      <c r="V32" s="146"/>
      <c r="W32" s="146"/>
      <c r="X32" s="162" t="e">
        <f t="shared" si="10"/>
        <v>#DIV/0!</v>
      </c>
      <c r="Y32" s="97">
        <f t="shared" si="11"/>
        <v>1555156.87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</row>
    <row r="33" spans="1:510" s="22" customFormat="1" ht="33.75" customHeight="1" x14ac:dyDescent="0.25">
      <c r="A33" s="59" t="s">
        <v>306</v>
      </c>
      <c r="B33" s="91" t="s">
        <v>291</v>
      </c>
      <c r="C33" s="91" t="s">
        <v>56</v>
      </c>
      <c r="D33" s="60" t="s">
        <v>411</v>
      </c>
      <c r="E33" s="97">
        <v>257400</v>
      </c>
      <c r="F33" s="97"/>
      <c r="G33" s="97"/>
      <c r="H33" s="97">
        <v>172177.1</v>
      </c>
      <c r="I33" s="97"/>
      <c r="J33" s="97"/>
      <c r="K33" s="161">
        <f t="shared" si="8"/>
        <v>66.890870240870242</v>
      </c>
      <c r="L33" s="97">
        <f t="shared" si="16"/>
        <v>0</v>
      </c>
      <c r="M33" s="97"/>
      <c r="N33" s="97"/>
      <c r="O33" s="97"/>
      <c r="P33" s="97"/>
      <c r="Q33" s="97"/>
      <c r="R33" s="145">
        <f t="shared" si="17"/>
        <v>0</v>
      </c>
      <c r="S33" s="146"/>
      <c r="T33" s="146"/>
      <c r="U33" s="146"/>
      <c r="V33" s="146"/>
      <c r="W33" s="146"/>
      <c r="X33" s="162" t="e">
        <f t="shared" si="10"/>
        <v>#DIV/0!</v>
      </c>
      <c r="Y33" s="97">
        <f t="shared" si="11"/>
        <v>172177.1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</row>
    <row r="34" spans="1:510" s="22" customFormat="1" ht="49.5" customHeight="1" x14ac:dyDescent="0.25">
      <c r="A34" s="59" t="s">
        <v>318</v>
      </c>
      <c r="B34" s="91" t="s">
        <v>319</v>
      </c>
      <c r="C34" s="91" t="s">
        <v>320</v>
      </c>
      <c r="D34" s="60" t="s">
        <v>321</v>
      </c>
      <c r="E34" s="97">
        <v>5122620</v>
      </c>
      <c r="F34" s="97">
        <v>2735455</v>
      </c>
      <c r="G34" s="97">
        <v>688509</v>
      </c>
      <c r="H34" s="97">
        <v>4563784.51</v>
      </c>
      <c r="I34" s="97">
        <v>2498129.5</v>
      </c>
      <c r="J34" s="97">
        <v>557431.5</v>
      </c>
      <c r="K34" s="161">
        <f t="shared" si="8"/>
        <v>89.090826764429139</v>
      </c>
      <c r="L34" s="97">
        <f t="shared" si="16"/>
        <v>0</v>
      </c>
      <c r="M34" s="97"/>
      <c r="N34" s="97"/>
      <c r="O34" s="97"/>
      <c r="P34" s="97"/>
      <c r="Q34" s="97"/>
      <c r="R34" s="145">
        <f t="shared" si="17"/>
        <v>297844.78000000003</v>
      </c>
      <c r="S34" s="146"/>
      <c r="T34" s="146">
        <v>297844.78000000003</v>
      </c>
      <c r="U34" s="146">
        <v>20000</v>
      </c>
      <c r="V34" s="146"/>
      <c r="W34" s="146"/>
      <c r="X34" s="162" t="e">
        <f t="shared" si="10"/>
        <v>#DIV/0!</v>
      </c>
      <c r="Y34" s="97">
        <f t="shared" si="11"/>
        <v>4861629.29</v>
      </c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</row>
    <row r="35" spans="1:510" s="22" customFormat="1" ht="30.75" customHeight="1" x14ac:dyDescent="0.25">
      <c r="A35" s="59" t="s">
        <v>303</v>
      </c>
      <c r="B35" s="91" t="s">
        <v>293</v>
      </c>
      <c r="C35" s="91" t="s">
        <v>75</v>
      </c>
      <c r="D35" s="60" t="s">
        <v>343</v>
      </c>
      <c r="E35" s="97">
        <v>3073881</v>
      </c>
      <c r="F35" s="97">
        <v>1672000</v>
      </c>
      <c r="G35" s="97">
        <v>111681</v>
      </c>
      <c r="H35" s="97">
        <v>3001082.88</v>
      </c>
      <c r="I35" s="97">
        <v>1654418.87</v>
      </c>
      <c r="J35" s="97">
        <v>106076.68</v>
      </c>
      <c r="K35" s="161">
        <f t="shared" si="8"/>
        <v>97.631719640415483</v>
      </c>
      <c r="L35" s="97">
        <f t="shared" si="16"/>
        <v>65000</v>
      </c>
      <c r="M35" s="97">
        <v>65000</v>
      </c>
      <c r="N35" s="97"/>
      <c r="O35" s="97"/>
      <c r="P35" s="97"/>
      <c r="Q35" s="97">
        <v>65000</v>
      </c>
      <c r="R35" s="145">
        <f t="shared" si="17"/>
        <v>68380</v>
      </c>
      <c r="S35" s="146">
        <v>65000</v>
      </c>
      <c r="T35" s="146">
        <v>3380</v>
      </c>
      <c r="U35" s="146"/>
      <c r="V35" s="146"/>
      <c r="W35" s="146">
        <v>65000</v>
      </c>
      <c r="X35" s="161">
        <f t="shared" si="10"/>
        <v>105.2</v>
      </c>
      <c r="Y35" s="97">
        <f t="shared" si="11"/>
        <v>3069462.88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</row>
    <row r="36" spans="1:510" s="22" customFormat="1" ht="25.5" customHeight="1" x14ac:dyDescent="0.25">
      <c r="A36" s="59" t="s">
        <v>304</v>
      </c>
      <c r="B36" s="91">
        <v>4082</v>
      </c>
      <c r="C36" s="91" t="s">
        <v>75</v>
      </c>
      <c r="D36" s="60" t="s">
        <v>295</v>
      </c>
      <c r="E36" s="97">
        <v>417511</v>
      </c>
      <c r="F36" s="97"/>
      <c r="G36" s="97"/>
      <c r="H36" s="97">
        <v>417106</v>
      </c>
      <c r="I36" s="97"/>
      <c r="J36" s="97"/>
      <c r="K36" s="161">
        <f t="shared" si="8"/>
        <v>99.902996567755096</v>
      </c>
      <c r="L36" s="97">
        <f t="shared" si="16"/>
        <v>0</v>
      </c>
      <c r="M36" s="97"/>
      <c r="N36" s="97"/>
      <c r="O36" s="97"/>
      <c r="P36" s="97"/>
      <c r="Q36" s="97"/>
      <c r="R36" s="145">
        <f t="shared" si="17"/>
        <v>0</v>
      </c>
      <c r="S36" s="146"/>
      <c r="T36" s="146"/>
      <c r="U36" s="146"/>
      <c r="V36" s="146"/>
      <c r="W36" s="146"/>
      <c r="X36" s="162" t="e">
        <f t="shared" si="10"/>
        <v>#DIV/0!</v>
      </c>
      <c r="Y36" s="97">
        <f t="shared" si="11"/>
        <v>417106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</row>
    <row r="37" spans="1:510" s="22" customFormat="1" ht="36.75" customHeight="1" x14ac:dyDescent="0.25">
      <c r="A37" s="99" t="s">
        <v>156</v>
      </c>
      <c r="B37" s="42" t="s">
        <v>79</v>
      </c>
      <c r="C37" s="42" t="s">
        <v>80</v>
      </c>
      <c r="D37" s="36" t="s">
        <v>21</v>
      </c>
      <c r="E37" s="97">
        <v>710000</v>
      </c>
      <c r="F37" s="97"/>
      <c r="G37" s="97"/>
      <c r="H37" s="97">
        <v>571112.04</v>
      </c>
      <c r="I37" s="97"/>
      <c r="J37" s="97"/>
      <c r="K37" s="161">
        <f t="shared" si="8"/>
        <v>80.438315492957756</v>
      </c>
      <c r="L37" s="97">
        <f t="shared" si="16"/>
        <v>0</v>
      </c>
      <c r="M37" s="97"/>
      <c r="N37" s="97"/>
      <c r="O37" s="97"/>
      <c r="P37" s="97"/>
      <c r="Q37" s="97"/>
      <c r="R37" s="145">
        <f t="shared" si="17"/>
        <v>0</v>
      </c>
      <c r="S37" s="146"/>
      <c r="T37" s="146"/>
      <c r="U37" s="146"/>
      <c r="V37" s="146"/>
      <c r="W37" s="146"/>
      <c r="X37" s="162" t="e">
        <f t="shared" si="10"/>
        <v>#DIV/0!</v>
      </c>
      <c r="Y37" s="97">
        <f t="shared" si="11"/>
        <v>571112.04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</row>
    <row r="38" spans="1:510" s="22" customFormat="1" ht="34.5" customHeight="1" x14ac:dyDescent="0.25">
      <c r="A38" s="99" t="s">
        <v>157</v>
      </c>
      <c r="B38" s="42" t="s">
        <v>81</v>
      </c>
      <c r="C38" s="42" t="s">
        <v>80</v>
      </c>
      <c r="D38" s="36" t="s">
        <v>16</v>
      </c>
      <c r="E38" s="97">
        <v>1031480</v>
      </c>
      <c r="F38" s="97"/>
      <c r="G38" s="97"/>
      <c r="H38" s="97">
        <v>904995.92</v>
      </c>
      <c r="I38" s="97"/>
      <c r="J38" s="97"/>
      <c r="K38" s="161">
        <f t="shared" si="8"/>
        <v>87.737611975026169</v>
      </c>
      <c r="L38" s="97">
        <f t="shared" si="16"/>
        <v>0</v>
      </c>
      <c r="M38" s="97"/>
      <c r="N38" s="97"/>
      <c r="O38" s="97"/>
      <c r="P38" s="97"/>
      <c r="Q38" s="97"/>
      <c r="R38" s="145">
        <f t="shared" si="17"/>
        <v>0</v>
      </c>
      <c r="S38" s="146"/>
      <c r="T38" s="146"/>
      <c r="U38" s="146"/>
      <c r="V38" s="146"/>
      <c r="W38" s="146"/>
      <c r="X38" s="162" t="e">
        <f t="shared" si="10"/>
        <v>#DIV/0!</v>
      </c>
      <c r="Y38" s="97">
        <f t="shared" si="11"/>
        <v>904995.92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</row>
    <row r="39" spans="1:510" s="22" customFormat="1" ht="34.5" customHeight="1" x14ac:dyDescent="0.25">
      <c r="A39" s="99" t="s">
        <v>158</v>
      </c>
      <c r="B39" s="42" t="s">
        <v>116</v>
      </c>
      <c r="C39" s="42" t="s">
        <v>80</v>
      </c>
      <c r="D39" s="36" t="s">
        <v>591</v>
      </c>
      <c r="E39" s="97">
        <v>18451113</v>
      </c>
      <c r="F39" s="97">
        <v>13055492</v>
      </c>
      <c r="G39" s="97">
        <v>958673</v>
      </c>
      <c r="H39" s="97">
        <v>18408846.629999999</v>
      </c>
      <c r="I39" s="97">
        <v>13055037.060000001</v>
      </c>
      <c r="J39" s="97">
        <v>933340.37</v>
      </c>
      <c r="K39" s="161">
        <f t="shared" si="8"/>
        <v>99.770927802566703</v>
      </c>
      <c r="L39" s="97">
        <f t="shared" si="16"/>
        <v>181710</v>
      </c>
      <c r="M39" s="97">
        <v>181710</v>
      </c>
      <c r="N39" s="97"/>
      <c r="O39" s="97"/>
      <c r="P39" s="97"/>
      <c r="Q39" s="97">
        <v>181710</v>
      </c>
      <c r="R39" s="145">
        <f t="shared" si="17"/>
        <v>173100</v>
      </c>
      <c r="S39" s="146">
        <v>173100</v>
      </c>
      <c r="T39" s="146"/>
      <c r="U39" s="146"/>
      <c r="V39" s="146"/>
      <c r="W39" s="146">
        <v>173100</v>
      </c>
      <c r="X39" s="161">
        <f t="shared" si="10"/>
        <v>95.261680700016498</v>
      </c>
      <c r="Y39" s="97">
        <f t="shared" si="11"/>
        <v>18581946.629999999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</row>
    <row r="40" spans="1:510" s="22" customFormat="1" ht="33.75" customHeight="1" x14ac:dyDescent="0.25">
      <c r="A40" s="99" t="s">
        <v>357</v>
      </c>
      <c r="B40" s="42" t="s">
        <v>117</v>
      </c>
      <c r="C40" s="42" t="s">
        <v>80</v>
      </c>
      <c r="D40" s="36" t="s">
        <v>22</v>
      </c>
      <c r="E40" s="97">
        <v>14994942</v>
      </c>
      <c r="F40" s="97"/>
      <c r="G40" s="97"/>
      <c r="H40" s="97">
        <v>14969713.039999999</v>
      </c>
      <c r="I40" s="97"/>
      <c r="J40" s="97"/>
      <c r="K40" s="161">
        <f t="shared" si="8"/>
        <v>99.831750199500604</v>
      </c>
      <c r="L40" s="97">
        <f t="shared" si="16"/>
        <v>357100</v>
      </c>
      <c r="M40" s="97">
        <v>357100</v>
      </c>
      <c r="N40" s="97"/>
      <c r="O40" s="97"/>
      <c r="P40" s="97"/>
      <c r="Q40" s="97">
        <v>357100</v>
      </c>
      <c r="R40" s="145">
        <f t="shared" si="17"/>
        <v>357099.87</v>
      </c>
      <c r="S40" s="146">
        <v>357099.87</v>
      </c>
      <c r="T40" s="146"/>
      <c r="U40" s="146"/>
      <c r="V40" s="146"/>
      <c r="W40" s="146">
        <v>357099.87</v>
      </c>
      <c r="X40" s="161">
        <f t="shared" si="10"/>
        <v>99.999963595631471</v>
      </c>
      <c r="Y40" s="97">
        <f t="shared" si="11"/>
        <v>15326812.909999998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</row>
    <row r="41" spans="1:510" s="22" customFormat="1" ht="63" x14ac:dyDescent="0.25">
      <c r="A41" s="99" t="s">
        <v>159</v>
      </c>
      <c r="B41" s="42" t="s">
        <v>112</v>
      </c>
      <c r="C41" s="42" t="s">
        <v>80</v>
      </c>
      <c r="D41" s="36" t="s">
        <v>113</v>
      </c>
      <c r="E41" s="97">
        <v>5088784</v>
      </c>
      <c r="F41" s="97">
        <v>2981030</v>
      </c>
      <c r="G41" s="97">
        <v>424639</v>
      </c>
      <c r="H41" s="97">
        <v>4885550.68</v>
      </c>
      <c r="I41" s="97">
        <v>2978135.1</v>
      </c>
      <c r="J41" s="97">
        <v>368556.19</v>
      </c>
      <c r="K41" s="161">
        <f t="shared" si="8"/>
        <v>96.00624982314045</v>
      </c>
      <c r="L41" s="97">
        <f t="shared" si="16"/>
        <v>1742994</v>
      </c>
      <c r="M41" s="97">
        <v>1530000</v>
      </c>
      <c r="N41" s="97">
        <v>212994</v>
      </c>
      <c r="O41" s="97">
        <v>119291</v>
      </c>
      <c r="P41" s="97">
        <v>50432</v>
      </c>
      <c r="Q41" s="97">
        <v>1530000</v>
      </c>
      <c r="R41" s="145">
        <f t="shared" si="17"/>
        <v>1649168.76</v>
      </c>
      <c r="S41" s="146">
        <v>1525260</v>
      </c>
      <c r="T41" s="146">
        <v>95808.76</v>
      </c>
      <c r="U41" s="146"/>
      <c r="V41" s="146">
        <v>7520.47</v>
      </c>
      <c r="W41" s="146">
        <v>1553360</v>
      </c>
      <c r="X41" s="161">
        <f t="shared" si="10"/>
        <v>94.617007287460538</v>
      </c>
      <c r="Y41" s="97">
        <f t="shared" si="11"/>
        <v>6534719.4399999995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</row>
    <row r="42" spans="1:510" s="22" customFormat="1" ht="47.25" x14ac:dyDescent="0.25">
      <c r="A42" s="99" t="s">
        <v>349</v>
      </c>
      <c r="B42" s="42" t="s">
        <v>115</v>
      </c>
      <c r="C42" s="42" t="s">
        <v>80</v>
      </c>
      <c r="D42" s="36" t="s">
        <v>114</v>
      </c>
      <c r="E42" s="97">
        <v>16391395</v>
      </c>
      <c r="F42" s="97"/>
      <c r="G42" s="97"/>
      <c r="H42" s="97">
        <v>16131645.09</v>
      </c>
      <c r="I42" s="97"/>
      <c r="J42" s="97"/>
      <c r="K42" s="161">
        <f t="shared" si="8"/>
        <v>98.415327615495812</v>
      </c>
      <c r="L42" s="97">
        <f t="shared" si="16"/>
        <v>0</v>
      </c>
      <c r="M42" s="97"/>
      <c r="N42" s="97"/>
      <c r="O42" s="97"/>
      <c r="P42" s="97"/>
      <c r="Q42" s="97"/>
      <c r="R42" s="145">
        <f t="shared" si="17"/>
        <v>0</v>
      </c>
      <c r="S42" s="146"/>
      <c r="T42" s="146"/>
      <c r="U42" s="146"/>
      <c r="V42" s="146"/>
      <c r="W42" s="146"/>
      <c r="X42" s="162" t="e">
        <f t="shared" si="10"/>
        <v>#DIV/0!</v>
      </c>
      <c r="Y42" s="97">
        <f t="shared" si="11"/>
        <v>16131645.09</v>
      </c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</row>
    <row r="43" spans="1:510" s="22" customFormat="1" ht="39" customHeight="1" x14ac:dyDescent="0.25">
      <c r="A43" s="99" t="s">
        <v>413</v>
      </c>
      <c r="B43" s="42">
        <v>7325</v>
      </c>
      <c r="C43" s="71" t="s">
        <v>111</v>
      </c>
      <c r="D43" s="6" t="s">
        <v>541</v>
      </c>
      <c r="E43" s="97">
        <v>0</v>
      </c>
      <c r="F43" s="97"/>
      <c r="G43" s="97"/>
      <c r="H43" s="97"/>
      <c r="I43" s="97"/>
      <c r="J43" s="97"/>
      <c r="K43" s="162" t="e">
        <f t="shared" si="8"/>
        <v>#DIV/0!</v>
      </c>
      <c r="L43" s="97">
        <f t="shared" si="16"/>
        <v>7444674</v>
      </c>
      <c r="M43" s="97">
        <v>7444674</v>
      </c>
      <c r="N43" s="97"/>
      <c r="O43" s="97"/>
      <c r="P43" s="97"/>
      <c r="Q43" s="97">
        <v>7444674</v>
      </c>
      <c r="R43" s="145">
        <f t="shared" si="17"/>
        <v>5018818.08</v>
      </c>
      <c r="S43" s="146">
        <v>5018818.08</v>
      </c>
      <c r="T43" s="146"/>
      <c r="U43" s="146"/>
      <c r="V43" s="146"/>
      <c r="W43" s="146">
        <v>5018818.08</v>
      </c>
      <c r="X43" s="161">
        <f t="shared" si="10"/>
        <v>67.4148804904016</v>
      </c>
      <c r="Y43" s="97">
        <f t="shared" si="11"/>
        <v>5018818.08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</row>
    <row r="44" spans="1:510" s="22" customFormat="1" ht="18.75" x14ac:dyDescent="0.25">
      <c r="A44" s="99" t="s">
        <v>414</v>
      </c>
      <c r="B44" s="42">
        <v>7330</v>
      </c>
      <c r="C44" s="71" t="s">
        <v>111</v>
      </c>
      <c r="D44" s="6" t="s">
        <v>542</v>
      </c>
      <c r="E44" s="97">
        <v>0</v>
      </c>
      <c r="F44" s="97"/>
      <c r="G44" s="97"/>
      <c r="H44" s="97"/>
      <c r="I44" s="97"/>
      <c r="J44" s="97"/>
      <c r="K44" s="162" t="e">
        <f t="shared" si="8"/>
        <v>#DIV/0!</v>
      </c>
      <c r="L44" s="97">
        <f t="shared" si="16"/>
        <v>400000</v>
      </c>
      <c r="M44" s="97">
        <v>400000</v>
      </c>
      <c r="N44" s="97"/>
      <c r="O44" s="97"/>
      <c r="P44" s="97"/>
      <c r="Q44" s="97">
        <v>400000</v>
      </c>
      <c r="R44" s="145">
        <f t="shared" si="17"/>
        <v>400000</v>
      </c>
      <c r="S44" s="146">
        <v>400000</v>
      </c>
      <c r="T44" s="146"/>
      <c r="U44" s="146"/>
      <c r="V44" s="146"/>
      <c r="W44" s="146">
        <v>400000</v>
      </c>
      <c r="X44" s="161">
        <f t="shared" si="10"/>
        <v>100</v>
      </c>
      <c r="Y44" s="97">
        <f t="shared" si="11"/>
        <v>400000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</row>
    <row r="45" spans="1:510" s="22" customFormat="1" ht="31.5" x14ac:dyDescent="0.25">
      <c r="A45" s="99" t="s">
        <v>160</v>
      </c>
      <c r="B45" s="42" t="s">
        <v>3</v>
      </c>
      <c r="C45" s="42" t="s">
        <v>84</v>
      </c>
      <c r="D45" s="36" t="s">
        <v>36</v>
      </c>
      <c r="E45" s="97">
        <v>6542500</v>
      </c>
      <c r="F45" s="97"/>
      <c r="G45" s="97"/>
      <c r="H45" s="97">
        <v>6542500</v>
      </c>
      <c r="I45" s="97"/>
      <c r="J45" s="97"/>
      <c r="K45" s="161">
        <f t="shared" si="8"/>
        <v>100</v>
      </c>
      <c r="L45" s="97">
        <f t="shared" si="16"/>
        <v>0</v>
      </c>
      <c r="M45" s="97"/>
      <c r="N45" s="97"/>
      <c r="O45" s="97"/>
      <c r="P45" s="97"/>
      <c r="Q45" s="97"/>
      <c r="R45" s="145">
        <f t="shared" si="17"/>
        <v>0</v>
      </c>
      <c r="S45" s="146"/>
      <c r="T45" s="146"/>
      <c r="U45" s="146"/>
      <c r="V45" s="146"/>
      <c r="W45" s="146"/>
      <c r="X45" s="162" t="e">
        <f t="shared" si="10"/>
        <v>#DIV/0!</v>
      </c>
      <c r="Y45" s="97">
        <f t="shared" si="11"/>
        <v>6542500</v>
      </c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</row>
    <row r="46" spans="1:510" s="22" customFormat="1" ht="24" customHeight="1" x14ac:dyDescent="0.25">
      <c r="A46" s="99" t="s">
        <v>376</v>
      </c>
      <c r="B46" s="42">
        <v>7413</v>
      </c>
      <c r="C46" s="42" t="s">
        <v>84</v>
      </c>
      <c r="D46" s="100" t="s">
        <v>374</v>
      </c>
      <c r="E46" s="97">
        <v>12800000</v>
      </c>
      <c r="F46" s="97"/>
      <c r="G46" s="97"/>
      <c r="H46" s="97">
        <v>12796650.779999999</v>
      </c>
      <c r="I46" s="97"/>
      <c r="J46" s="97"/>
      <c r="K46" s="161">
        <f t="shared" si="8"/>
        <v>99.973834218749985</v>
      </c>
      <c r="L46" s="97">
        <f t="shared" si="16"/>
        <v>0</v>
      </c>
      <c r="M46" s="97"/>
      <c r="N46" s="97"/>
      <c r="O46" s="97"/>
      <c r="P46" s="97"/>
      <c r="Q46" s="97"/>
      <c r="R46" s="145">
        <f t="shared" si="17"/>
        <v>0</v>
      </c>
      <c r="S46" s="146"/>
      <c r="T46" s="146"/>
      <c r="U46" s="146"/>
      <c r="V46" s="146"/>
      <c r="W46" s="146"/>
      <c r="X46" s="162" t="e">
        <f t="shared" si="10"/>
        <v>#DIV/0!</v>
      </c>
      <c r="Y46" s="97">
        <f t="shared" si="11"/>
        <v>12796650.779999999</v>
      </c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</row>
    <row r="47" spans="1:510" s="22" customFormat="1" ht="31.5" x14ac:dyDescent="0.25">
      <c r="A47" s="99" t="s">
        <v>560</v>
      </c>
      <c r="B47" s="42">
        <v>7422</v>
      </c>
      <c r="C47" s="99" t="s">
        <v>412</v>
      </c>
      <c r="D47" s="100" t="s">
        <v>561</v>
      </c>
      <c r="E47" s="97">
        <v>5893900</v>
      </c>
      <c r="F47" s="97"/>
      <c r="G47" s="97"/>
      <c r="H47" s="97">
        <v>5893900</v>
      </c>
      <c r="I47" s="97"/>
      <c r="J47" s="97"/>
      <c r="K47" s="161">
        <f t="shared" si="8"/>
        <v>100</v>
      </c>
      <c r="L47" s="97">
        <f t="shared" si="16"/>
        <v>0</v>
      </c>
      <c r="M47" s="97"/>
      <c r="N47" s="97"/>
      <c r="O47" s="97"/>
      <c r="P47" s="97"/>
      <c r="Q47" s="97"/>
      <c r="R47" s="145">
        <f t="shared" si="17"/>
        <v>0</v>
      </c>
      <c r="S47" s="146"/>
      <c r="T47" s="146"/>
      <c r="U47" s="146"/>
      <c r="V47" s="146"/>
      <c r="W47" s="146"/>
      <c r="X47" s="162" t="e">
        <f t="shared" si="10"/>
        <v>#DIV/0!</v>
      </c>
      <c r="Y47" s="97">
        <f t="shared" si="11"/>
        <v>5893900</v>
      </c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</row>
    <row r="48" spans="1:510" s="22" customFormat="1" ht="24" customHeight="1" x14ac:dyDescent="0.25">
      <c r="A48" s="99" t="s">
        <v>377</v>
      </c>
      <c r="B48" s="42">
        <v>7426</v>
      </c>
      <c r="C48" s="99" t="s">
        <v>412</v>
      </c>
      <c r="D48" s="100" t="s">
        <v>375</v>
      </c>
      <c r="E48" s="97">
        <v>37442296</v>
      </c>
      <c r="F48" s="97"/>
      <c r="G48" s="97"/>
      <c r="H48" s="97">
        <v>37418460.590000004</v>
      </c>
      <c r="I48" s="97"/>
      <c r="J48" s="97"/>
      <c r="K48" s="161">
        <f t="shared" si="8"/>
        <v>99.936340949817833</v>
      </c>
      <c r="L48" s="97">
        <f t="shared" si="16"/>
        <v>0</v>
      </c>
      <c r="M48" s="97"/>
      <c r="N48" s="97"/>
      <c r="O48" s="97"/>
      <c r="P48" s="97"/>
      <c r="Q48" s="97"/>
      <c r="R48" s="145">
        <f t="shared" si="17"/>
        <v>0</v>
      </c>
      <c r="S48" s="146"/>
      <c r="T48" s="146"/>
      <c r="U48" s="146"/>
      <c r="V48" s="146"/>
      <c r="W48" s="146"/>
      <c r="X48" s="162" t="e">
        <f t="shared" si="10"/>
        <v>#DIV/0!</v>
      </c>
      <c r="Y48" s="97">
        <f t="shared" si="11"/>
        <v>37418460.590000004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</row>
    <row r="49" spans="1:510" s="22" customFormat="1" ht="24" hidden="1" customHeight="1" x14ac:dyDescent="0.25">
      <c r="A49" s="99" t="s">
        <v>450</v>
      </c>
      <c r="B49" s="99" t="s">
        <v>451</v>
      </c>
      <c r="C49" s="99" t="s">
        <v>399</v>
      </c>
      <c r="D49" s="100" t="s">
        <v>457</v>
      </c>
      <c r="E49" s="97">
        <v>0</v>
      </c>
      <c r="F49" s="97"/>
      <c r="G49" s="97"/>
      <c r="H49" s="97"/>
      <c r="I49" s="97"/>
      <c r="J49" s="97"/>
      <c r="K49" s="161" t="e">
        <f t="shared" si="8"/>
        <v>#DIV/0!</v>
      </c>
      <c r="L49" s="97">
        <f t="shared" si="16"/>
        <v>0</v>
      </c>
      <c r="M49" s="97"/>
      <c r="N49" s="97"/>
      <c r="O49" s="97"/>
      <c r="P49" s="97"/>
      <c r="Q49" s="97"/>
      <c r="R49" s="145">
        <f t="shared" si="17"/>
        <v>0</v>
      </c>
      <c r="S49" s="146"/>
      <c r="T49" s="146"/>
      <c r="U49" s="146"/>
      <c r="V49" s="146"/>
      <c r="W49" s="146"/>
      <c r="X49" s="161" t="e">
        <f t="shared" si="10"/>
        <v>#DIV/0!</v>
      </c>
      <c r="Y49" s="97">
        <f t="shared" si="11"/>
        <v>0</v>
      </c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</row>
    <row r="50" spans="1:510" s="22" customFormat="1" ht="30.75" customHeight="1" x14ac:dyDescent="0.25">
      <c r="A50" s="99" t="s">
        <v>233</v>
      </c>
      <c r="B50" s="42" t="s">
        <v>235</v>
      </c>
      <c r="C50" s="42" t="s">
        <v>236</v>
      </c>
      <c r="D50" s="36" t="s">
        <v>234</v>
      </c>
      <c r="E50" s="97">
        <v>5882000</v>
      </c>
      <c r="F50" s="97"/>
      <c r="G50" s="97"/>
      <c r="H50" s="97">
        <v>4828877.71</v>
      </c>
      <c r="I50" s="97"/>
      <c r="J50" s="97"/>
      <c r="K50" s="161">
        <f t="shared" si="8"/>
        <v>82.095846820809243</v>
      </c>
      <c r="L50" s="97">
        <f t="shared" si="16"/>
        <v>4020000</v>
      </c>
      <c r="M50" s="97">
        <v>4020000</v>
      </c>
      <c r="N50" s="97"/>
      <c r="O50" s="97"/>
      <c r="P50" s="97"/>
      <c r="Q50" s="97">
        <v>4020000</v>
      </c>
      <c r="R50" s="145">
        <f t="shared" si="17"/>
        <v>3407791.7</v>
      </c>
      <c r="S50" s="146">
        <v>3407791.7</v>
      </c>
      <c r="T50" s="146"/>
      <c r="U50" s="146"/>
      <c r="V50" s="146"/>
      <c r="W50" s="146">
        <v>3407791.7</v>
      </c>
      <c r="X50" s="161">
        <f t="shared" si="10"/>
        <v>84.770937810945284</v>
      </c>
      <c r="Y50" s="97">
        <f t="shared" si="11"/>
        <v>8236669.4100000001</v>
      </c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</row>
    <row r="51" spans="1:510" s="22" customFormat="1" ht="31.5" customHeight="1" x14ac:dyDescent="0.25">
      <c r="A51" s="99" t="s">
        <v>161</v>
      </c>
      <c r="B51" s="42" t="s">
        <v>4</v>
      </c>
      <c r="C51" s="42" t="s">
        <v>87</v>
      </c>
      <c r="D51" s="36" t="s">
        <v>23</v>
      </c>
      <c r="E51" s="97">
        <v>60000</v>
      </c>
      <c r="F51" s="97"/>
      <c r="G51" s="97"/>
      <c r="H51" s="97">
        <v>60000</v>
      </c>
      <c r="I51" s="97"/>
      <c r="J51" s="97"/>
      <c r="K51" s="161">
        <f t="shared" si="8"/>
        <v>100</v>
      </c>
      <c r="L51" s="97">
        <f t="shared" si="16"/>
        <v>0</v>
      </c>
      <c r="M51" s="97"/>
      <c r="N51" s="97"/>
      <c r="O51" s="97"/>
      <c r="P51" s="97"/>
      <c r="Q51" s="97"/>
      <c r="R51" s="145">
        <f t="shared" si="17"/>
        <v>0</v>
      </c>
      <c r="S51" s="146"/>
      <c r="T51" s="146"/>
      <c r="U51" s="146"/>
      <c r="V51" s="146"/>
      <c r="W51" s="146"/>
      <c r="X51" s="162" t="e">
        <f t="shared" si="10"/>
        <v>#DIV/0!</v>
      </c>
      <c r="Y51" s="97">
        <f t="shared" si="11"/>
        <v>60000</v>
      </c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</row>
    <row r="52" spans="1:510" s="22" customFormat="1" ht="33.75" customHeight="1" x14ac:dyDescent="0.25">
      <c r="A52" s="99" t="s">
        <v>162</v>
      </c>
      <c r="B52" s="42" t="s">
        <v>5</v>
      </c>
      <c r="C52" s="42" t="s">
        <v>82</v>
      </c>
      <c r="D52" s="36" t="s">
        <v>24</v>
      </c>
      <c r="E52" s="97">
        <v>0</v>
      </c>
      <c r="F52" s="97"/>
      <c r="G52" s="97"/>
      <c r="H52" s="97"/>
      <c r="I52" s="97"/>
      <c r="J52" s="97"/>
      <c r="K52" s="162" t="e">
        <f t="shared" si="8"/>
        <v>#DIV/0!</v>
      </c>
      <c r="L52" s="97">
        <f t="shared" si="16"/>
        <v>18997900</v>
      </c>
      <c r="M52" s="97">
        <v>18997900</v>
      </c>
      <c r="N52" s="97"/>
      <c r="O52" s="97"/>
      <c r="P52" s="97"/>
      <c r="Q52" s="97">
        <v>18997900</v>
      </c>
      <c r="R52" s="145">
        <f t="shared" si="17"/>
        <v>16879841.82</v>
      </c>
      <c r="S52" s="146">
        <v>16879841.82</v>
      </c>
      <c r="T52" s="146"/>
      <c r="U52" s="146"/>
      <c r="V52" s="146"/>
      <c r="W52" s="146">
        <v>16879841.82</v>
      </c>
      <c r="X52" s="161">
        <f t="shared" si="10"/>
        <v>88.851093120818618</v>
      </c>
      <c r="Y52" s="97">
        <f t="shared" si="11"/>
        <v>16879841.82</v>
      </c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</row>
    <row r="53" spans="1:510" s="22" customFormat="1" ht="36.75" customHeight="1" x14ac:dyDescent="0.25">
      <c r="A53" s="99" t="s">
        <v>247</v>
      </c>
      <c r="B53" s="42" t="s">
        <v>248</v>
      </c>
      <c r="C53" s="42" t="s">
        <v>82</v>
      </c>
      <c r="D53" s="36" t="s">
        <v>249</v>
      </c>
      <c r="E53" s="97">
        <v>356337</v>
      </c>
      <c r="F53" s="97"/>
      <c r="G53" s="97"/>
      <c r="H53" s="97">
        <v>356337</v>
      </c>
      <c r="I53" s="97"/>
      <c r="J53" s="97"/>
      <c r="K53" s="161">
        <f t="shared" si="8"/>
        <v>100</v>
      </c>
      <c r="L53" s="97">
        <f t="shared" si="16"/>
        <v>0</v>
      </c>
      <c r="M53" s="97"/>
      <c r="N53" s="97"/>
      <c r="O53" s="97"/>
      <c r="P53" s="97"/>
      <c r="Q53" s="97"/>
      <c r="R53" s="145">
        <f t="shared" si="17"/>
        <v>0</v>
      </c>
      <c r="S53" s="146"/>
      <c r="T53" s="146"/>
      <c r="U53" s="146"/>
      <c r="V53" s="146"/>
      <c r="W53" s="146"/>
      <c r="X53" s="162" t="e">
        <f t="shared" si="10"/>
        <v>#DIV/0!</v>
      </c>
      <c r="Y53" s="97">
        <f t="shared" si="11"/>
        <v>356337</v>
      </c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</row>
    <row r="54" spans="1:510" s="22" customFormat="1" ht="117" customHeight="1" x14ac:dyDescent="0.25">
      <c r="A54" s="99" t="s">
        <v>301</v>
      </c>
      <c r="B54" s="42" t="s">
        <v>296</v>
      </c>
      <c r="C54" s="42" t="s">
        <v>82</v>
      </c>
      <c r="D54" s="36" t="s">
        <v>314</v>
      </c>
      <c r="E54" s="97">
        <v>0</v>
      </c>
      <c r="F54" s="97"/>
      <c r="G54" s="97"/>
      <c r="H54" s="97"/>
      <c r="I54" s="97"/>
      <c r="J54" s="97"/>
      <c r="K54" s="162" t="e">
        <f t="shared" si="8"/>
        <v>#DIV/0!</v>
      </c>
      <c r="L54" s="97">
        <f t="shared" si="16"/>
        <v>54101</v>
      </c>
      <c r="M54" s="97"/>
      <c r="N54" s="97">
        <v>54101</v>
      </c>
      <c r="O54" s="97"/>
      <c r="P54" s="97"/>
      <c r="Q54" s="97"/>
      <c r="R54" s="145">
        <f t="shared" si="17"/>
        <v>0</v>
      </c>
      <c r="S54" s="146"/>
      <c r="T54" s="146"/>
      <c r="U54" s="146"/>
      <c r="V54" s="146"/>
      <c r="W54" s="146"/>
      <c r="X54" s="161">
        <f t="shared" si="10"/>
        <v>0</v>
      </c>
      <c r="Y54" s="97">
        <f t="shared" si="11"/>
        <v>0</v>
      </c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</row>
    <row r="55" spans="1:510" s="22" customFormat="1" ht="23.25" customHeight="1" x14ac:dyDescent="0.25">
      <c r="A55" s="99" t="s">
        <v>240</v>
      </c>
      <c r="B55" s="42" t="s">
        <v>239</v>
      </c>
      <c r="C55" s="42" t="s">
        <v>82</v>
      </c>
      <c r="D55" s="36" t="s">
        <v>17</v>
      </c>
      <c r="E55" s="97">
        <v>626596</v>
      </c>
      <c r="F55" s="97"/>
      <c r="G55" s="97"/>
      <c r="H55" s="97">
        <v>464881.77</v>
      </c>
      <c r="I55" s="97"/>
      <c r="J55" s="97"/>
      <c r="K55" s="161">
        <f t="shared" si="8"/>
        <v>74.191627460117843</v>
      </c>
      <c r="L55" s="97">
        <f t="shared" si="16"/>
        <v>0</v>
      </c>
      <c r="M55" s="97"/>
      <c r="N55" s="97"/>
      <c r="O55" s="97"/>
      <c r="P55" s="97"/>
      <c r="Q55" s="97"/>
      <c r="R55" s="145">
        <f t="shared" si="17"/>
        <v>0</v>
      </c>
      <c r="S55" s="146"/>
      <c r="T55" s="146"/>
      <c r="U55" s="146"/>
      <c r="V55" s="146"/>
      <c r="W55" s="146"/>
      <c r="X55" s="162" t="e">
        <f t="shared" si="10"/>
        <v>#DIV/0!</v>
      </c>
      <c r="Y55" s="97">
        <f t="shared" si="11"/>
        <v>464881.77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</row>
    <row r="56" spans="1:510" s="22" customFormat="1" ht="34.5" customHeight="1" x14ac:dyDescent="0.25">
      <c r="A56" s="99" t="s">
        <v>163</v>
      </c>
      <c r="B56" s="42" t="s">
        <v>7</v>
      </c>
      <c r="C56" s="42" t="s">
        <v>89</v>
      </c>
      <c r="D56" s="36" t="s">
        <v>297</v>
      </c>
      <c r="E56" s="97">
        <v>328278.11000000004</v>
      </c>
      <c r="F56" s="97"/>
      <c r="G56" s="97">
        <v>6350</v>
      </c>
      <c r="H56" s="97">
        <v>322429.25</v>
      </c>
      <c r="I56" s="97"/>
      <c r="J56" s="97">
        <v>2568.5</v>
      </c>
      <c r="K56" s="161">
        <f t="shared" si="8"/>
        <v>98.218321654160846</v>
      </c>
      <c r="L56" s="97">
        <f t="shared" si="16"/>
        <v>1398264.66</v>
      </c>
      <c r="M56" s="97">
        <v>1398264.66</v>
      </c>
      <c r="N56" s="97"/>
      <c r="O56" s="97"/>
      <c r="P56" s="97"/>
      <c r="Q56" s="97">
        <v>1398264.66</v>
      </c>
      <c r="R56" s="145">
        <f t="shared" si="17"/>
        <v>1398264.66</v>
      </c>
      <c r="S56" s="146">
        <v>1398264.66</v>
      </c>
      <c r="T56" s="146"/>
      <c r="U56" s="146"/>
      <c r="V56" s="146"/>
      <c r="W56" s="146">
        <v>1398264.66</v>
      </c>
      <c r="X56" s="161">
        <f t="shared" si="10"/>
        <v>100</v>
      </c>
      <c r="Y56" s="97">
        <f t="shared" si="11"/>
        <v>1720693.91</v>
      </c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</row>
    <row r="57" spans="1:510" s="22" customFormat="1" ht="30.75" customHeight="1" x14ac:dyDescent="0.25">
      <c r="A57" s="99" t="s">
        <v>223</v>
      </c>
      <c r="B57" s="42" t="s">
        <v>148</v>
      </c>
      <c r="C57" s="42" t="s">
        <v>89</v>
      </c>
      <c r="D57" s="36" t="s">
        <v>515</v>
      </c>
      <c r="E57" s="97">
        <v>2491085</v>
      </c>
      <c r="F57" s="97">
        <v>1941308</v>
      </c>
      <c r="G57" s="97">
        <v>73705</v>
      </c>
      <c r="H57" s="97">
        <v>2443437.13</v>
      </c>
      <c r="I57" s="97">
        <v>1906713.35</v>
      </c>
      <c r="J57" s="97">
        <v>72884.289999999994</v>
      </c>
      <c r="K57" s="161">
        <f t="shared" si="8"/>
        <v>98.087264384796185</v>
      </c>
      <c r="L57" s="97">
        <f t="shared" si="16"/>
        <v>5700</v>
      </c>
      <c r="M57" s="97"/>
      <c r="N57" s="97">
        <v>5700</v>
      </c>
      <c r="O57" s="97"/>
      <c r="P57" s="97">
        <v>1400</v>
      </c>
      <c r="Q57" s="97"/>
      <c r="R57" s="145">
        <f t="shared" si="17"/>
        <v>52042.67</v>
      </c>
      <c r="S57" s="146"/>
      <c r="T57" s="146">
        <v>52042.67</v>
      </c>
      <c r="U57" s="146"/>
      <c r="V57" s="146"/>
      <c r="W57" s="146"/>
      <c r="X57" s="161">
        <f t="shared" si="10"/>
        <v>913.02929824561397</v>
      </c>
      <c r="Y57" s="97">
        <f t="shared" si="11"/>
        <v>2495479.7999999998</v>
      </c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</row>
    <row r="58" spans="1:510" s="24" customFormat="1" ht="63" x14ac:dyDescent="0.25">
      <c r="A58" s="101"/>
      <c r="B58" s="86"/>
      <c r="C58" s="86"/>
      <c r="D58" s="85" t="s">
        <v>381</v>
      </c>
      <c r="E58" s="98">
        <v>588815</v>
      </c>
      <c r="F58" s="98">
        <v>482635</v>
      </c>
      <c r="G58" s="98"/>
      <c r="H58" s="98">
        <v>546835</v>
      </c>
      <c r="I58" s="98">
        <v>448227</v>
      </c>
      <c r="J58" s="98"/>
      <c r="K58" s="165">
        <f t="shared" si="8"/>
        <v>92.870426194984844</v>
      </c>
      <c r="L58" s="98">
        <f t="shared" si="16"/>
        <v>0</v>
      </c>
      <c r="M58" s="98"/>
      <c r="N58" s="98"/>
      <c r="O58" s="98"/>
      <c r="P58" s="98"/>
      <c r="Q58" s="98"/>
      <c r="R58" s="155">
        <f t="shared" si="17"/>
        <v>0</v>
      </c>
      <c r="S58" s="147"/>
      <c r="T58" s="147"/>
      <c r="U58" s="147"/>
      <c r="V58" s="147"/>
      <c r="W58" s="147"/>
      <c r="X58" s="166" t="e">
        <f t="shared" si="10"/>
        <v>#DIV/0!</v>
      </c>
      <c r="Y58" s="98">
        <f t="shared" si="11"/>
        <v>546835</v>
      </c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  <c r="IY58" s="30"/>
      <c r="IZ58" s="30"/>
      <c r="JA58" s="30"/>
      <c r="JB58" s="30"/>
      <c r="JC58" s="30"/>
      <c r="JD58" s="30"/>
      <c r="JE58" s="30"/>
      <c r="JF58" s="30"/>
      <c r="JG58" s="30"/>
      <c r="JH58" s="30"/>
      <c r="JI58" s="30"/>
      <c r="JJ58" s="30"/>
      <c r="JK58" s="30"/>
      <c r="JL58" s="30"/>
      <c r="JM58" s="30"/>
      <c r="JN58" s="30"/>
      <c r="JO58" s="30"/>
      <c r="JP58" s="30"/>
      <c r="JQ58" s="30"/>
      <c r="JR58" s="30"/>
      <c r="JS58" s="30"/>
      <c r="JT58" s="30"/>
      <c r="JU58" s="30"/>
      <c r="JV58" s="30"/>
      <c r="JW58" s="30"/>
      <c r="JX58" s="30"/>
      <c r="JY58" s="30"/>
      <c r="JZ58" s="30"/>
      <c r="KA58" s="30"/>
      <c r="KB58" s="30"/>
      <c r="KC58" s="30"/>
      <c r="KD58" s="30"/>
      <c r="KE58" s="30"/>
      <c r="KF58" s="30"/>
      <c r="KG58" s="30"/>
      <c r="KH58" s="30"/>
      <c r="KI58" s="30"/>
      <c r="KJ58" s="30"/>
      <c r="KK58" s="30"/>
      <c r="KL58" s="30"/>
      <c r="KM58" s="30"/>
      <c r="KN58" s="30"/>
      <c r="KO58" s="30"/>
      <c r="KP58" s="30"/>
      <c r="KQ58" s="30"/>
      <c r="KR58" s="30"/>
      <c r="KS58" s="30"/>
      <c r="KT58" s="30"/>
      <c r="KU58" s="30"/>
      <c r="KV58" s="30"/>
      <c r="KW58" s="30"/>
      <c r="KX58" s="30"/>
      <c r="KY58" s="30"/>
      <c r="KZ58" s="30"/>
      <c r="LA58" s="30"/>
      <c r="LB58" s="30"/>
      <c r="LC58" s="30"/>
      <c r="LD58" s="30"/>
      <c r="LE58" s="30"/>
      <c r="LF58" s="30"/>
      <c r="LG58" s="30"/>
      <c r="LH58" s="30"/>
      <c r="LI58" s="30"/>
      <c r="LJ58" s="30"/>
      <c r="LK58" s="30"/>
      <c r="LL58" s="30"/>
      <c r="LM58" s="30"/>
      <c r="LN58" s="30"/>
      <c r="LO58" s="30"/>
      <c r="LP58" s="30"/>
      <c r="LQ58" s="30"/>
      <c r="LR58" s="30"/>
      <c r="LS58" s="30"/>
      <c r="LT58" s="30"/>
      <c r="LU58" s="30"/>
      <c r="LV58" s="30"/>
      <c r="LW58" s="30"/>
      <c r="LX58" s="30"/>
      <c r="LY58" s="30"/>
      <c r="LZ58" s="30"/>
      <c r="MA58" s="30"/>
      <c r="MB58" s="30"/>
      <c r="MC58" s="30"/>
      <c r="MD58" s="30"/>
      <c r="ME58" s="30"/>
      <c r="MF58" s="30"/>
      <c r="MG58" s="30"/>
      <c r="MH58" s="30"/>
      <c r="MI58" s="30"/>
      <c r="MJ58" s="30"/>
      <c r="MK58" s="30"/>
      <c r="ML58" s="30"/>
      <c r="MM58" s="30"/>
      <c r="MN58" s="30"/>
      <c r="MO58" s="30"/>
      <c r="MP58" s="30"/>
      <c r="MQ58" s="30"/>
      <c r="MR58" s="30"/>
      <c r="MS58" s="30"/>
      <c r="MT58" s="30"/>
      <c r="MU58" s="30"/>
      <c r="MV58" s="30"/>
      <c r="MW58" s="30"/>
      <c r="MX58" s="30"/>
      <c r="MY58" s="30"/>
      <c r="MZ58" s="30"/>
      <c r="NA58" s="30"/>
      <c r="NB58" s="30"/>
      <c r="NC58" s="30"/>
      <c r="ND58" s="30"/>
      <c r="NE58" s="30"/>
      <c r="NF58" s="30"/>
      <c r="NG58" s="30"/>
      <c r="NH58" s="30"/>
      <c r="NI58" s="30"/>
      <c r="NJ58" s="30"/>
      <c r="NK58" s="30"/>
      <c r="NL58" s="30"/>
      <c r="NM58" s="30"/>
      <c r="NN58" s="30"/>
      <c r="NO58" s="30"/>
      <c r="NP58" s="30"/>
      <c r="NQ58" s="30"/>
      <c r="NR58" s="30"/>
      <c r="NS58" s="30"/>
      <c r="NT58" s="30"/>
      <c r="NU58" s="30"/>
      <c r="NV58" s="30"/>
      <c r="NW58" s="30"/>
      <c r="NX58" s="30"/>
      <c r="NY58" s="30"/>
      <c r="NZ58" s="30"/>
      <c r="OA58" s="30"/>
      <c r="OB58" s="30"/>
      <c r="OC58" s="30"/>
      <c r="OD58" s="30"/>
      <c r="OE58" s="30"/>
      <c r="OF58" s="30"/>
      <c r="OG58" s="30"/>
      <c r="OH58" s="30"/>
      <c r="OI58" s="30"/>
      <c r="OJ58" s="30"/>
      <c r="OK58" s="30"/>
      <c r="OL58" s="30"/>
      <c r="OM58" s="30"/>
      <c r="ON58" s="30"/>
      <c r="OO58" s="30"/>
      <c r="OP58" s="30"/>
      <c r="OQ58" s="30"/>
      <c r="OR58" s="30"/>
      <c r="OS58" s="30"/>
      <c r="OT58" s="30"/>
      <c r="OU58" s="30"/>
      <c r="OV58" s="30"/>
      <c r="OW58" s="30"/>
      <c r="OX58" s="30"/>
      <c r="OY58" s="30"/>
      <c r="OZ58" s="30"/>
      <c r="PA58" s="30"/>
      <c r="PB58" s="30"/>
      <c r="PC58" s="30"/>
      <c r="PD58" s="30"/>
      <c r="PE58" s="30"/>
      <c r="PF58" s="30"/>
      <c r="PG58" s="30"/>
      <c r="PH58" s="30"/>
      <c r="PI58" s="30"/>
      <c r="PJ58" s="30"/>
      <c r="PK58" s="30"/>
      <c r="PL58" s="30"/>
      <c r="PM58" s="30"/>
      <c r="PN58" s="30"/>
      <c r="PO58" s="30"/>
      <c r="PP58" s="30"/>
      <c r="PQ58" s="30"/>
      <c r="PR58" s="30"/>
      <c r="PS58" s="30"/>
      <c r="PT58" s="30"/>
      <c r="PU58" s="30"/>
      <c r="PV58" s="30"/>
      <c r="PW58" s="30"/>
      <c r="PX58" s="30"/>
      <c r="PY58" s="30"/>
      <c r="PZ58" s="30"/>
      <c r="QA58" s="30"/>
      <c r="QB58" s="30"/>
      <c r="QC58" s="30"/>
      <c r="QD58" s="30"/>
      <c r="QE58" s="30"/>
      <c r="QF58" s="30"/>
      <c r="QG58" s="30"/>
      <c r="QH58" s="30"/>
      <c r="QI58" s="30"/>
      <c r="QJ58" s="30"/>
      <c r="QK58" s="30"/>
      <c r="QL58" s="30"/>
      <c r="QM58" s="30"/>
      <c r="QN58" s="30"/>
      <c r="QO58" s="30"/>
      <c r="QP58" s="30"/>
      <c r="QQ58" s="30"/>
      <c r="QR58" s="30"/>
      <c r="QS58" s="30"/>
      <c r="QT58" s="30"/>
      <c r="QU58" s="30"/>
      <c r="QV58" s="30"/>
      <c r="QW58" s="30"/>
      <c r="QX58" s="30"/>
      <c r="QY58" s="30"/>
      <c r="QZ58" s="30"/>
      <c r="RA58" s="30"/>
      <c r="RB58" s="30"/>
      <c r="RC58" s="30"/>
      <c r="RD58" s="30"/>
      <c r="RE58" s="30"/>
      <c r="RF58" s="30"/>
      <c r="RG58" s="30"/>
      <c r="RH58" s="30"/>
      <c r="RI58" s="30"/>
      <c r="RJ58" s="30"/>
      <c r="RK58" s="30"/>
      <c r="RL58" s="30"/>
      <c r="RM58" s="30"/>
      <c r="RN58" s="30"/>
      <c r="RO58" s="30"/>
      <c r="RP58" s="30"/>
      <c r="RQ58" s="30"/>
      <c r="RR58" s="30"/>
      <c r="RS58" s="30"/>
      <c r="RT58" s="30"/>
      <c r="RU58" s="30"/>
      <c r="RV58" s="30"/>
      <c r="RW58" s="30"/>
      <c r="RX58" s="30"/>
      <c r="RY58" s="30"/>
      <c r="RZ58" s="30"/>
      <c r="SA58" s="30"/>
      <c r="SB58" s="30"/>
      <c r="SC58" s="30"/>
      <c r="SD58" s="30"/>
      <c r="SE58" s="30"/>
      <c r="SF58" s="30"/>
      <c r="SG58" s="30"/>
      <c r="SH58" s="30"/>
      <c r="SI58" s="30"/>
      <c r="SJ58" s="30"/>
      <c r="SK58" s="30"/>
      <c r="SL58" s="30"/>
      <c r="SM58" s="30"/>
      <c r="SN58" s="30"/>
      <c r="SO58" s="30"/>
      <c r="SP58" s="30"/>
    </row>
    <row r="59" spans="1:510" s="22" customFormat="1" ht="21.75" customHeight="1" x14ac:dyDescent="0.25">
      <c r="A59" s="99" t="s">
        <v>243</v>
      </c>
      <c r="B59" s="42" t="s">
        <v>244</v>
      </c>
      <c r="C59" s="42" t="s">
        <v>245</v>
      </c>
      <c r="D59" s="36" t="s">
        <v>246</v>
      </c>
      <c r="E59" s="97">
        <v>462056</v>
      </c>
      <c r="F59" s="97"/>
      <c r="G59" s="97">
        <v>292742</v>
      </c>
      <c r="H59" s="97">
        <v>432264.22</v>
      </c>
      <c r="I59" s="97"/>
      <c r="J59" s="97">
        <v>263909.96000000002</v>
      </c>
      <c r="K59" s="161">
        <f t="shared" si="8"/>
        <v>93.552344304586455</v>
      </c>
      <c r="L59" s="97">
        <f t="shared" si="16"/>
        <v>0</v>
      </c>
      <c r="M59" s="97"/>
      <c r="N59" s="97"/>
      <c r="O59" s="97"/>
      <c r="P59" s="97"/>
      <c r="Q59" s="97"/>
      <c r="R59" s="145">
        <f t="shared" si="17"/>
        <v>0</v>
      </c>
      <c r="S59" s="146"/>
      <c r="T59" s="146"/>
      <c r="U59" s="146"/>
      <c r="V59" s="146"/>
      <c r="W59" s="146"/>
      <c r="X59" s="162" t="e">
        <f t="shared" si="10"/>
        <v>#DIV/0!</v>
      </c>
      <c r="Y59" s="97">
        <f t="shared" si="11"/>
        <v>432264.22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</row>
    <row r="60" spans="1:510" s="22" customFormat="1" ht="36" customHeight="1" x14ac:dyDescent="0.25">
      <c r="A60" s="59" t="s">
        <v>164</v>
      </c>
      <c r="B60" s="91" t="s">
        <v>9</v>
      </c>
      <c r="C60" s="91" t="s">
        <v>92</v>
      </c>
      <c r="D60" s="60" t="s">
        <v>10</v>
      </c>
      <c r="E60" s="97">
        <v>0</v>
      </c>
      <c r="F60" s="97"/>
      <c r="G60" s="97"/>
      <c r="H60" s="97"/>
      <c r="I60" s="97"/>
      <c r="J60" s="97"/>
      <c r="K60" s="162" t="e">
        <f t="shared" si="8"/>
        <v>#DIV/0!</v>
      </c>
      <c r="L60" s="97">
        <f t="shared" si="16"/>
        <v>250000</v>
      </c>
      <c r="M60" s="97"/>
      <c r="N60" s="97">
        <v>250000</v>
      </c>
      <c r="O60" s="97"/>
      <c r="P60" s="97"/>
      <c r="Q60" s="97"/>
      <c r="R60" s="145">
        <f t="shared" si="17"/>
        <v>231091.72</v>
      </c>
      <c r="S60" s="146"/>
      <c r="T60" s="146">
        <v>231091.72</v>
      </c>
      <c r="U60" s="146"/>
      <c r="V60" s="146"/>
      <c r="W60" s="146"/>
      <c r="X60" s="161">
        <f t="shared" si="10"/>
        <v>92.436688000000004</v>
      </c>
      <c r="Y60" s="97">
        <f t="shared" si="11"/>
        <v>231091.72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</row>
    <row r="61" spans="1:510" s="22" customFormat="1" ht="26.25" customHeight="1" x14ac:dyDescent="0.25">
      <c r="A61" s="99" t="s">
        <v>254</v>
      </c>
      <c r="B61" s="42" t="s">
        <v>255</v>
      </c>
      <c r="C61" s="42" t="s">
        <v>77</v>
      </c>
      <c r="D61" s="36" t="s">
        <v>256</v>
      </c>
      <c r="E61" s="97">
        <v>78700</v>
      </c>
      <c r="F61" s="97"/>
      <c r="G61" s="97"/>
      <c r="H61" s="97">
        <v>78690</v>
      </c>
      <c r="I61" s="97"/>
      <c r="J61" s="97"/>
      <c r="K61" s="161">
        <f t="shared" si="8"/>
        <v>99.987293519695044</v>
      </c>
      <c r="L61" s="97">
        <f t="shared" si="16"/>
        <v>0</v>
      </c>
      <c r="M61" s="97"/>
      <c r="N61" s="97"/>
      <c r="O61" s="97"/>
      <c r="P61" s="97"/>
      <c r="Q61" s="97"/>
      <c r="R61" s="145">
        <f t="shared" si="17"/>
        <v>0</v>
      </c>
      <c r="S61" s="146"/>
      <c r="T61" s="146"/>
      <c r="U61" s="146"/>
      <c r="V61" s="146"/>
      <c r="W61" s="146"/>
      <c r="X61" s="162" t="e">
        <f t="shared" si="10"/>
        <v>#DIV/0!</v>
      </c>
      <c r="Y61" s="97">
        <f t="shared" si="11"/>
        <v>78690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</row>
    <row r="62" spans="1:510" s="22" customFormat="1" ht="26.25" customHeight="1" x14ac:dyDescent="0.25">
      <c r="A62" s="99" t="s">
        <v>601</v>
      </c>
      <c r="B62" s="42">
        <v>9770</v>
      </c>
      <c r="C62" s="99" t="s">
        <v>45</v>
      </c>
      <c r="D62" s="36" t="s">
        <v>356</v>
      </c>
      <c r="E62" s="97">
        <v>0</v>
      </c>
      <c r="F62" s="97"/>
      <c r="G62" s="97"/>
      <c r="H62" s="97"/>
      <c r="I62" s="97"/>
      <c r="J62" s="97"/>
      <c r="K62" s="162" t="e">
        <f t="shared" si="8"/>
        <v>#DIV/0!</v>
      </c>
      <c r="L62" s="97">
        <f t="shared" si="16"/>
        <v>35000</v>
      </c>
      <c r="M62" s="97">
        <v>35000</v>
      </c>
      <c r="N62" s="97"/>
      <c r="O62" s="97"/>
      <c r="P62" s="97"/>
      <c r="Q62" s="97">
        <v>35000</v>
      </c>
      <c r="R62" s="145">
        <f t="shared" si="17"/>
        <v>35000</v>
      </c>
      <c r="S62" s="146">
        <v>35000</v>
      </c>
      <c r="T62" s="146"/>
      <c r="U62" s="146"/>
      <c r="V62" s="146"/>
      <c r="W62" s="146">
        <v>35000</v>
      </c>
      <c r="X62" s="161">
        <f t="shared" si="10"/>
        <v>100</v>
      </c>
      <c r="Y62" s="97">
        <f t="shared" si="11"/>
        <v>35000</v>
      </c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</row>
    <row r="63" spans="1:510" s="22" customFormat="1" ht="47.25" x14ac:dyDescent="0.25">
      <c r="A63" s="99" t="s">
        <v>380</v>
      </c>
      <c r="B63" s="42">
        <v>9800</v>
      </c>
      <c r="C63" s="99" t="s">
        <v>45</v>
      </c>
      <c r="D63" s="36" t="s">
        <v>366</v>
      </c>
      <c r="E63" s="97">
        <v>2048799</v>
      </c>
      <c r="F63" s="97"/>
      <c r="G63" s="97"/>
      <c r="H63" s="97">
        <v>2048745.4</v>
      </c>
      <c r="I63" s="97"/>
      <c r="J63" s="97"/>
      <c r="K63" s="161">
        <f t="shared" si="8"/>
        <v>99.997383833162743</v>
      </c>
      <c r="L63" s="97">
        <f t="shared" si="16"/>
        <v>2883000</v>
      </c>
      <c r="M63" s="97">
        <v>2883000</v>
      </c>
      <c r="N63" s="97"/>
      <c r="O63" s="97"/>
      <c r="P63" s="97"/>
      <c r="Q63" s="97">
        <v>2883000</v>
      </c>
      <c r="R63" s="145">
        <f t="shared" si="17"/>
        <v>2811314.25</v>
      </c>
      <c r="S63" s="146">
        <v>2811314.25</v>
      </c>
      <c r="T63" s="146"/>
      <c r="U63" s="146"/>
      <c r="V63" s="146"/>
      <c r="W63" s="146">
        <v>2811314.25</v>
      </c>
      <c r="X63" s="161">
        <f t="shared" si="10"/>
        <v>97.51350156087409</v>
      </c>
      <c r="Y63" s="97">
        <f t="shared" si="11"/>
        <v>4860059.6500000004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23"/>
      <c r="QX63" s="23"/>
      <c r="QY63" s="23"/>
      <c r="QZ63" s="23"/>
      <c r="RA63" s="23"/>
      <c r="RB63" s="23"/>
      <c r="RC63" s="23"/>
      <c r="RD63" s="23"/>
      <c r="RE63" s="23"/>
      <c r="RF63" s="23"/>
      <c r="RG63" s="23"/>
      <c r="RH63" s="23"/>
      <c r="RI63" s="23"/>
      <c r="RJ63" s="23"/>
      <c r="RK63" s="23"/>
      <c r="RL63" s="23"/>
      <c r="RM63" s="23"/>
      <c r="RN63" s="23"/>
      <c r="RO63" s="23"/>
      <c r="RP63" s="23"/>
      <c r="RQ63" s="23"/>
      <c r="RR63" s="23"/>
      <c r="RS63" s="23"/>
      <c r="RT63" s="23"/>
      <c r="RU63" s="23"/>
      <c r="RV63" s="23"/>
      <c r="RW63" s="23"/>
      <c r="RX63" s="23"/>
      <c r="RY63" s="23"/>
      <c r="RZ63" s="23"/>
      <c r="SA63" s="23"/>
      <c r="SB63" s="23"/>
      <c r="SC63" s="23"/>
      <c r="SD63" s="23"/>
      <c r="SE63" s="23"/>
      <c r="SF63" s="23"/>
      <c r="SG63" s="23"/>
      <c r="SH63" s="23"/>
      <c r="SI63" s="23"/>
      <c r="SJ63" s="23"/>
      <c r="SK63" s="23"/>
      <c r="SL63" s="23"/>
      <c r="SM63" s="23"/>
      <c r="SN63" s="23"/>
      <c r="SO63" s="23"/>
      <c r="SP63" s="23"/>
    </row>
    <row r="64" spans="1:510" s="27" customFormat="1" ht="36" customHeight="1" x14ac:dyDescent="0.25">
      <c r="A64" s="102" t="s">
        <v>165</v>
      </c>
      <c r="B64" s="39"/>
      <c r="C64" s="39"/>
      <c r="D64" s="103" t="s">
        <v>25</v>
      </c>
      <c r="E64" s="93">
        <f>E65</f>
        <v>1198111214.72</v>
      </c>
      <c r="F64" s="93">
        <f t="shared" ref="F64:L64" si="18">F65</f>
        <v>778262471</v>
      </c>
      <c r="G64" s="93">
        <f t="shared" si="18"/>
        <v>86744247</v>
      </c>
      <c r="H64" s="93">
        <f t="shared" si="18"/>
        <v>1189966447.8199999</v>
      </c>
      <c r="I64" s="93">
        <f t="shared" si="18"/>
        <v>777050197.91999996</v>
      </c>
      <c r="J64" s="93">
        <f t="shared" si="18"/>
        <v>84675452.859999999</v>
      </c>
      <c r="K64" s="159">
        <f t="shared" si="8"/>
        <v>99.320199427237355</v>
      </c>
      <c r="L64" s="93">
        <f t="shared" si="18"/>
        <v>114028314.48</v>
      </c>
      <c r="M64" s="93">
        <f t="shared" ref="M64" si="19">M65</f>
        <v>72389864.479999989</v>
      </c>
      <c r="N64" s="93">
        <f t="shared" ref="N64" si="20">N65</f>
        <v>37465600</v>
      </c>
      <c r="O64" s="93">
        <f t="shared" ref="O64" si="21">O65</f>
        <v>2268060</v>
      </c>
      <c r="P64" s="93">
        <f t="shared" ref="P64" si="22">P65</f>
        <v>139890</v>
      </c>
      <c r="Q64" s="93">
        <f t="shared" ref="Q64:W64" si="23">Q65</f>
        <v>76562714.479999989</v>
      </c>
      <c r="R64" s="93">
        <f t="shared" si="23"/>
        <v>110506895.11000003</v>
      </c>
      <c r="S64" s="93">
        <f t="shared" si="23"/>
        <v>65600388.479999997</v>
      </c>
      <c r="T64" s="93">
        <f t="shared" si="23"/>
        <v>35385178.960000008</v>
      </c>
      <c r="U64" s="93">
        <f t="shared" si="23"/>
        <v>2375251.13</v>
      </c>
      <c r="V64" s="93">
        <f t="shared" si="23"/>
        <v>113944.86</v>
      </c>
      <c r="W64" s="93">
        <f t="shared" si="23"/>
        <v>75121716.150000006</v>
      </c>
      <c r="X64" s="159">
        <f t="shared" si="10"/>
        <v>96.911802664050057</v>
      </c>
      <c r="Y64" s="93">
        <f t="shared" si="11"/>
        <v>1300473342.9300001</v>
      </c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  <c r="IW64" s="32"/>
      <c r="IX64" s="32"/>
      <c r="IY64" s="32"/>
      <c r="IZ64" s="32"/>
      <c r="JA64" s="32"/>
      <c r="JB64" s="32"/>
      <c r="JC64" s="32"/>
      <c r="JD64" s="32"/>
      <c r="JE64" s="32"/>
      <c r="JF64" s="32"/>
      <c r="JG64" s="32"/>
      <c r="JH64" s="32"/>
      <c r="JI64" s="32"/>
      <c r="JJ64" s="32"/>
      <c r="JK64" s="32"/>
      <c r="JL64" s="32"/>
      <c r="JM64" s="32"/>
      <c r="JN64" s="32"/>
      <c r="JO64" s="32"/>
      <c r="JP64" s="32"/>
      <c r="JQ64" s="32"/>
      <c r="JR64" s="32"/>
      <c r="JS64" s="32"/>
      <c r="JT64" s="32"/>
      <c r="JU64" s="32"/>
      <c r="JV64" s="32"/>
      <c r="JW64" s="32"/>
      <c r="JX64" s="32"/>
      <c r="JY64" s="32"/>
      <c r="JZ64" s="32"/>
      <c r="KA64" s="32"/>
      <c r="KB64" s="32"/>
      <c r="KC64" s="32"/>
      <c r="KD64" s="32"/>
      <c r="KE64" s="32"/>
      <c r="KF64" s="32"/>
      <c r="KG64" s="32"/>
      <c r="KH64" s="32"/>
      <c r="KI64" s="32"/>
      <c r="KJ64" s="32"/>
      <c r="KK64" s="32"/>
      <c r="KL64" s="32"/>
      <c r="KM64" s="32"/>
      <c r="KN64" s="32"/>
      <c r="KO64" s="32"/>
      <c r="KP64" s="32"/>
      <c r="KQ64" s="32"/>
      <c r="KR64" s="32"/>
      <c r="KS64" s="32"/>
      <c r="KT64" s="32"/>
      <c r="KU64" s="32"/>
      <c r="KV64" s="32"/>
      <c r="KW64" s="32"/>
      <c r="KX64" s="32"/>
      <c r="KY64" s="32"/>
      <c r="KZ64" s="32"/>
      <c r="LA64" s="32"/>
      <c r="LB64" s="32"/>
      <c r="LC64" s="32"/>
      <c r="LD64" s="32"/>
      <c r="LE64" s="32"/>
      <c r="LF64" s="32"/>
      <c r="LG64" s="32"/>
      <c r="LH64" s="32"/>
      <c r="LI64" s="32"/>
      <c r="LJ64" s="32"/>
      <c r="LK64" s="32"/>
      <c r="LL64" s="32"/>
      <c r="LM64" s="32"/>
      <c r="LN64" s="32"/>
      <c r="LO64" s="32"/>
      <c r="LP64" s="32"/>
      <c r="LQ64" s="32"/>
      <c r="LR64" s="32"/>
      <c r="LS64" s="32"/>
      <c r="LT64" s="32"/>
      <c r="LU64" s="32"/>
      <c r="LV64" s="32"/>
      <c r="LW64" s="32"/>
      <c r="LX64" s="32"/>
      <c r="LY64" s="32"/>
      <c r="LZ64" s="32"/>
      <c r="MA64" s="32"/>
      <c r="MB64" s="32"/>
      <c r="MC64" s="32"/>
      <c r="MD64" s="32"/>
      <c r="ME64" s="32"/>
      <c r="MF64" s="32"/>
      <c r="MG64" s="32"/>
      <c r="MH64" s="32"/>
      <c r="MI64" s="32"/>
      <c r="MJ64" s="32"/>
      <c r="MK64" s="32"/>
      <c r="ML64" s="32"/>
      <c r="MM64" s="32"/>
      <c r="MN64" s="32"/>
      <c r="MO64" s="32"/>
      <c r="MP64" s="32"/>
      <c r="MQ64" s="32"/>
      <c r="MR64" s="32"/>
      <c r="MS64" s="32"/>
      <c r="MT64" s="32"/>
      <c r="MU64" s="32"/>
      <c r="MV64" s="32"/>
      <c r="MW64" s="32"/>
      <c r="MX64" s="32"/>
      <c r="MY64" s="32"/>
      <c r="MZ64" s="32"/>
      <c r="NA64" s="32"/>
      <c r="NB64" s="32"/>
      <c r="NC64" s="32"/>
      <c r="ND64" s="32"/>
      <c r="NE64" s="32"/>
      <c r="NF64" s="32"/>
      <c r="NG64" s="32"/>
      <c r="NH64" s="32"/>
      <c r="NI64" s="32"/>
      <c r="NJ64" s="32"/>
      <c r="NK64" s="32"/>
      <c r="NL64" s="32"/>
      <c r="NM64" s="32"/>
      <c r="NN64" s="32"/>
      <c r="NO64" s="32"/>
      <c r="NP64" s="32"/>
      <c r="NQ64" s="32"/>
      <c r="NR64" s="32"/>
      <c r="NS64" s="32"/>
      <c r="NT64" s="32"/>
      <c r="NU64" s="32"/>
      <c r="NV64" s="32"/>
      <c r="NW64" s="32"/>
      <c r="NX64" s="32"/>
      <c r="NY64" s="32"/>
      <c r="NZ64" s="32"/>
      <c r="OA64" s="32"/>
      <c r="OB64" s="32"/>
      <c r="OC64" s="32"/>
      <c r="OD64" s="32"/>
      <c r="OE64" s="32"/>
      <c r="OF64" s="32"/>
      <c r="OG64" s="32"/>
      <c r="OH64" s="32"/>
      <c r="OI64" s="32"/>
      <c r="OJ64" s="32"/>
      <c r="OK64" s="32"/>
      <c r="OL64" s="32"/>
      <c r="OM64" s="32"/>
      <c r="ON64" s="32"/>
      <c r="OO64" s="32"/>
      <c r="OP64" s="32"/>
      <c r="OQ64" s="32"/>
      <c r="OR64" s="32"/>
      <c r="OS64" s="32"/>
      <c r="OT64" s="32"/>
      <c r="OU64" s="32"/>
      <c r="OV64" s="32"/>
      <c r="OW64" s="32"/>
      <c r="OX64" s="32"/>
      <c r="OY64" s="32"/>
      <c r="OZ64" s="32"/>
      <c r="PA64" s="32"/>
      <c r="PB64" s="32"/>
      <c r="PC64" s="32"/>
      <c r="PD64" s="32"/>
      <c r="PE64" s="32"/>
      <c r="PF64" s="32"/>
      <c r="PG64" s="32"/>
      <c r="PH64" s="32"/>
      <c r="PI64" s="32"/>
      <c r="PJ64" s="32"/>
      <c r="PK64" s="32"/>
      <c r="PL64" s="32"/>
      <c r="PM64" s="32"/>
      <c r="PN64" s="32"/>
      <c r="PO64" s="32"/>
      <c r="PP64" s="32"/>
      <c r="PQ64" s="32"/>
      <c r="PR64" s="32"/>
      <c r="PS64" s="32"/>
      <c r="PT64" s="32"/>
      <c r="PU64" s="32"/>
      <c r="PV64" s="32"/>
      <c r="PW64" s="32"/>
      <c r="PX64" s="32"/>
      <c r="PY64" s="32"/>
      <c r="PZ64" s="32"/>
      <c r="QA64" s="32"/>
      <c r="QB64" s="32"/>
      <c r="QC64" s="32"/>
      <c r="QD64" s="32"/>
      <c r="QE64" s="32"/>
      <c r="QF64" s="32"/>
      <c r="QG64" s="32"/>
      <c r="QH64" s="32"/>
      <c r="QI64" s="32"/>
      <c r="QJ64" s="32"/>
      <c r="QK64" s="32"/>
      <c r="QL64" s="32"/>
      <c r="QM64" s="32"/>
      <c r="QN64" s="32"/>
      <c r="QO64" s="32"/>
      <c r="QP64" s="32"/>
      <c r="QQ64" s="32"/>
      <c r="QR64" s="32"/>
      <c r="QS64" s="32"/>
      <c r="QT64" s="32"/>
      <c r="QU64" s="32"/>
      <c r="QV64" s="32"/>
      <c r="QW64" s="32"/>
      <c r="QX64" s="32"/>
      <c r="QY64" s="32"/>
      <c r="QZ64" s="32"/>
      <c r="RA64" s="32"/>
      <c r="RB64" s="32"/>
      <c r="RC64" s="32"/>
      <c r="RD64" s="32"/>
      <c r="RE64" s="32"/>
      <c r="RF64" s="32"/>
      <c r="RG64" s="32"/>
      <c r="RH64" s="32"/>
      <c r="RI64" s="32"/>
      <c r="RJ64" s="32"/>
      <c r="RK64" s="32"/>
      <c r="RL64" s="32"/>
      <c r="RM64" s="32"/>
      <c r="RN64" s="32"/>
      <c r="RO64" s="32"/>
      <c r="RP64" s="32"/>
      <c r="RQ64" s="32"/>
      <c r="RR64" s="32"/>
      <c r="RS64" s="32"/>
      <c r="RT64" s="32"/>
      <c r="RU64" s="32"/>
      <c r="RV64" s="32"/>
      <c r="RW64" s="32"/>
      <c r="RX64" s="32"/>
      <c r="RY64" s="32"/>
      <c r="RZ64" s="32"/>
      <c r="SA64" s="32"/>
      <c r="SB64" s="32"/>
      <c r="SC64" s="32"/>
      <c r="SD64" s="32"/>
      <c r="SE64" s="32"/>
      <c r="SF64" s="32"/>
      <c r="SG64" s="32"/>
      <c r="SH64" s="32"/>
      <c r="SI64" s="32"/>
      <c r="SJ64" s="32"/>
      <c r="SK64" s="32"/>
      <c r="SL64" s="32"/>
      <c r="SM64" s="32"/>
      <c r="SN64" s="32"/>
      <c r="SO64" s="32"/>
      <c r="SP64" s="32"/>
    </row>
    <row r="65" spans="1:510" s="34" customFormat="1" ht="38.25" customHeight="1" x14ac:dyDescent="0.25">
      <c r="A65" s="104" t="s">
        <v>166</v>
      </c>
      <c r="B65" s="72"/>
      <c r="C65" s="72"/>
      <c r="D65" s="75" t="s">
        <v>504</v>
      </c>
      <c r="E65" s="96">
        <f>E78+E79+E80+E81+E82+E83+E86+E88+E90+E93+E95+E96+E97+E98+E99+E101+E102+E103+E105+E107+E109+E111+E113+E114+E115+E117+E119+E121+E122+E123+E124+E126+E127</f>
        <v>1198111214.72</v>
      </c>
      <c r="F65" s="96">
        <f t="shared" ref="F65:Q65" si="24">F78+F79+F80+F81+F82+F83+F86+F88+F90+F93+F95+F96+F97+F98+F99+F101+F102+F103+F105+F107+F109+F111+F113+F114+F115+F117+F119+F121+F122+F123+F124+F126+F127</f>
        <v>778262471</v>
      </c>
      <c r="G65" s="96">
        <f t="shared" si="24"/>
        <v>86744247</v>
      </c>
      <c r="H65" s="96">
        <f t="shared" ref="H65:J65" si="25">H78+H79+H80+H81+H82+H83+H86+H88+H90+H93+H95+H96+H97+H98+H99+H101+H102+H103+H105+H107+H109+H111+H113+H114+H115+H117+H119+H121+H122+H123+H124+H126+H127</f>
        <v>1189966447.8199999</v>
      </c>
      <c r="I65" s="96">
        <f t="shared" si="25"/>
        <v>777050197.91999996</v>
      </c>
      <c r="J65" s="96">
        <f t="shared" si="25"/>
        <v>84675452.859999999</v>
      </c>
      <c r="K65" s="159">
        <f t="shared" si="8"/>
        <v>99.320199427237355</v>
      </c>
      <c r="L65" s="96">
        <f t="shared" si="24"/>
        <v>114028314.48</v>
      </c>
      <c r="M65" s="96">
        <f t="shared" si="24"/>
        <v>72389864.479999989</v>
      </c>
      <c r="N65" s="96">
        <f t="shared" si="24"/>
        <v>37465600</v>
      </c>
      <c r="O65" s="96">
        <f t="shared" si="24"/>
        <v>2268060</v>
      </c>
      <c r="P65" s="96">
        <f t="shared" si="24"/>
        <v>139890</v>
      </c>
      <c r="Q65" s="96">
        <f t="shared" si="24"/>
        <v>76562714.479999989</v>
      </c>
      <c r="R65" s="96">
        <f t="shared" ref="R65:W65" si="26">R78+R79+R80+R81+R82+R83+R86+R88+R90+R93+R95+R96+R97+R98+R99+R101+R102+R103+R105+R107+R109+R111+R113+R114+R115+R117+R119+R121+R122+R123+R124+R126+R127</f>
        <v>110506895.11000003</v>
      </c>
      <c r="S65" s="96">
        <f t="shared" si="26"/>
        <v>65600388.479999997</v>
      </c>
      <c r="T65" s="96">
        <f t="shared" si="26"/>
        <v>35385178.960000008</v>
      </c>
      <c r="U65" s="96">
        <f t="shared" si="26"/>
        <v>2375251.13</v>
      </c>
      <c r="V65" s="96">
        <f t="shared" si="26"/>
        <v>113944.86</v>
      </c>
      <c r="W65" s="96">
        <f t="shared" si="26"/>
        <v>75121716.150000006</v>
      </c>
      <c r="X65" s="159">
        <f t="shared" si="10"/>
        <v>96.911802664050057</v>
      </c>
      <c r="Y65" s="96">
        <f t="shared" si="11"/>
        <v>1300473342.9300001</v>
      </c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</row>
    <row r="66" spans="1:510" s="34" customFormat="1" ht="31.5" x14ac:dyDescent="0.25">
      <c r="A66" s="104"/>
      <c r="B66" s="72"/>
      <c r="C66" s="72"/>
      <c r="D66" s="75" t="s">
        <v>388</v>
      </c>
      <c r="E66" s="96">
        <f>E84+E87+E89</f>
        <v>482448000</v>
      </c>
      <c r="F66" s="96">
        <f t="shared" ref="F66:Q66" si="27">F84+F87+F89</f>
        <v>395816000</v>
      </c>
      <c r="G66" s="96">
        <f t="shared" si="27"/>
        <v>0</v>
      </c>
      <c r="H66" s="96">
        <f t="shared" ref="H66:J66" si="28">H84+H87+H89</f>
        <v>482262177.07999998</v>
      </c>
      <c r="I66" s="96">
        <f t="shared" si="28"/>
        <v>395803486.15999997</v>
      </c>
      <c r="J66" s="96">
        <f t="shared" si="28"/>
        <v>0</v>
      </c>
      <c r="K66" s="163">
        <f t="shared" si="8"/>
        <v>99.961483326700488</v>
      </c>
      <c r="L66" s="96">
        <f t="shared" si="27"/>
        <v>0</v>
      </c>
      <c r="M66" s="96">
        <f t="shared" si="27"/>
        <v>0</v>
      </c>
      <c r="N66" s="96">
        <f t="shared" si="27"/>
        <v>0</v>
      </c>
      <c r="O66" s="96">
        <f t="shared" si="27"/>
        <v>0</v>
      </c>
      <c r="P66" s="96">
        <f t="shared" si="27"/>
        <v>0</v>
      </c>
      <c r="Q66" s="96">
        <f t="shared" si="27"/>
        <v>0</v>
      </c>
      <c r="R66" s="96">
        <f t="shared" ref="R66:W66" si="29">R84+R87+R89</f>
        <v>0</v>
      </c>
      <c r="S66" s="96">
        <f t="shared" si="29"/>
        <v>0</v>
      </c>
      <c r="T66" s="96">
        <f t="shared" si="29"/>
        <v>0</v>
      </c>
      <c r="U66" s="96">
        <f t="shared" si="29"/>
        <v>0</v>
      </c>
      <c r="V66" s="96">
        <f t="shared" si="29"/>
        <v>0</v>
      </c>
      <c r="W66" s="96">
        <f t="shared" si="29"/>
        <v>0</v>
      </c>
      <c r="X66" s="164" t="e">
        <f t="shared" si="10"/>
        <v>#DIV/0!</v>
      </c>
      <c r="Y66" s="96">
        <f t="shared" si="11"/>
        <v>482262177.07999998</v>
      </c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</row>
    <row r="67" spans="1:510" s="34" customFormat="1" ht="63" hidden="1" customHeight="1" x14ac:dyDescent="0.25">
      <c r="A67" s="104"/>
      <c r="B67" s="72"/>
      <c r="C67" s="72"/>
      <c r="D67" s="75" t="s">
        <v>387</v>
      </c>
      <c r="E67" s="96"/>
      <c r="F67" s="96"/>
      <c r="G67" s="96"/>
      <c r="H67" s="96"/>
      <c r="I67" s="96"/>
      <c r="J67" s="96"/>
      <c r="K67" s="163" t="e">
        <f t="shared" si="8"/>
        <v>#DIV/0!</v>
      </c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163" t="e">
        <f t="shared" si="10"/>
        <v>#DIV/0!</v>
      </c>
      <c r="Y67" s="96">
        <f t="shared" si="11"/>
        <v>0</v>
      </c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</row>
    <row r="68" spans="1:510" s="34" customFormat="1" ht="47.25" x14ac:dyDescent="0.25">
      <c r="A68" s="104"/>
      <c r="B68" s="72"/>
      <c r="C68" s="72"/>
      <c r="D68" s="75" t="s">
        <v>539</v>
      </c>
      <c r="E68" s="96">
        <f>E91</f>
        <v>363000</v>
      </c>
      <c r="F68" s="96">
        <f t="shared" ref="F68:Q68" si="30">F91</f>
        <v>0</v>
      </c>
      <c r="G68" s="96">
        <f t="shared" si="30"/>
        <v>0</v>
      </c>
      <c r="H68" s="96">
        <f t="shared" ref="H68:J68" si="31">H91</f>
        <v>363000</v>
      </c>
      <c r="I68" s="96">
        <f t="shared" si="31"/>
        <v>0</v>
      </c>
      <c r="J68" s="96">
        <f t="shared" si="31"/>
        <v>0</v>
      </c>
      <c r="K68" s="163">
        <f t="shared" si="8"/>
        <v>100</v>
      </c>
      <c r="L68" s="96">
        <f t="shared" si="30"/>
        <v>1637000</v>
      </c>
      <c r="M68" s="96">
        <f t="shared" si="30"/>
        <v>1637000</v>
      </c>
      <c r="N68" s="96">
        <f t="shared" si="30"/>
        <v>0</v>
      </c>
      <c r="O68" s="96">
        <f t="shared" si="30"/>
        <v>0</v>
      </c>
      <c r="P68" s="96">
        <f t="shared" si="30"/>
        <v>0</v>
      </c>
      <c r="Q68" s="96">
        <f t="shared" si="30"/>
        <v>1637000</v>
      </c>
      <c r="R68" s="96">
        <f t="shared" ref="R68:W68" si="32">R91</f>
        <v>1637000</v>
      </c>
      <c r="S68" s="96">
        <f t="shared" si="32"/>
        <v>1637000</v>
      </c>
      <c r="T68" s="96">
        <f t="shared" si="32"/>
        <v>0</v>
      </c>
      <c r="U68" s="96">
        <f t="shared" si="32"/>
        <v>0</v>
      </c>
      <c r="V68" s="96">
        <f t="shared" si="32"/>
        <v>0</v>
      </c>
      <c r="W68" s="96">
        <f t="shared" si="32"/>
        <v>1637000</v>
      </c>
      <c r="X68" s="163">
        <f t="shared" si="10"/>
        <v>100</v>
      </c>
      <c r="Y68" s="96">
        <f t="shared" si="11"/>
        <v>2000000</v>
      </c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</row>
    <row r="69" spans="1:510" s="34" customFormat="1" ht="47.25" x14ac:dyDescent="0.25">
      <c r="A69" s="104"/>
      <c r="B69" s="72"/>
      <c r="C69" s="72"/>
      <c r="D69" s="75" t="s">
        <v>383</v>
      </c>
      <c r="E69" s="96">
        <f t="shared" ref="E69:Q69" si="33">E85+E100</f>
        <v>3578416</v>
      </c>
      <c r="F69" s="96">
        <f t="shared" si="33"/>
        <v>1228720</v>
      </c>
      <c r="G69" s="96">
        <f t="shared" si="33"/>
        <v>0</v>
      </c>
      <c r="H69" s="96">
        <f t="shared" ref="H69:J69" si="34">H85+H100</f>
        <v>2996517.52</v>
      </c>
      <c r="I69" s="96">
        <f t="shared" si="34"/>
        <v>804309.27</v>
      </c>
      <c r="J69" s="96">
        <f t="shared" si="34"/>
        <v>0</v>
      </c>
      <c r="K69" s="163">
        <f t="shared" si="8"/>
        <v>83.738657551274088</v>
      </c>
      <c r="L69" s="96">
        <f t="shared" si="33"/>
        <v>0</v>
      </c>
      <c r="M69" s="96">
        <f t="shared" si="33"/>
        <v>0</v>
      </c>
      <c r="N69" s="96">
        <f t="shared" si="33"/>
        <v>0</v>
      </c>
      <c r="O69" s="96">
        <f t="shared" si="33"/>
        <v>0</v>
      </c>
      <c r="P69" s="96">
        <f t="shared" si="33"/>
        <v>0</v>
      </c>
      <c r="Q69" s="96">
        <f t="shared" si="33"/>
        <v>0</v>
      </c>
      <c r="R69" s="96">
        <f t="shared" ref="R69:W69" si="35">R85+R100</f>
        <v>0</v>
      </c>
      <c r="S69" s="96">
        <f t="shared" si="35"/>
        <v>0</v>
      </c>
      <c r="T69" s="96">
        <f t="shared" si="35"/>
        <v>0</v>
      </c>
      <c r="U69" s="96">
        <f t="shared" si="35"/>
        <v>0</v>
      </c>
      <c r="V69" s="96">
        <f t="shared" si="35"/>
        <v>0</v>
      </c>
      <c r="W69" s="96">
        <f t="shared" si="35"/>
        <v>0</v>
      </c>
      <c r="X69" s="164" t="e">
        <f t="shared" si="10"/>
        <v>#DIV/0!</v>
      </c>
      <c r="Y69" s="96">
        <f t="shared" si="11"/>
        <v>2996517.52</v>
      </c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</row>
    <row r="70" spans="1:510" s="34" customFormat="1" ht="45" hidden="1" customHeight="1" x14ac:dyDescent="0.25">
      <c r="A70" s="104"/>
      <c r="B70" s="72"/>
      <c r="C70" s="72"/>
      <c r="D70" s="75" t="s">
        <v>385</v>
      </c>
      <c r="E70" s="96" t="e">
        <f>#REF!+E97</f>
        <v>#REF!</v>
      </c>
      <c r="F70" s="96" t="e">
        <f>#REF!+F97</f>
        <v>#REF!</v>
      </c>
      <c r="G70" s="96" t="e">
        <f>#REF!+G97</f>
        <v>#REF!</v>
      </c>
      <c r="H70" s="96" t="e">
        <f>#REF!+H97</f>
        <v>#REF!</v>
      </c>
      <c r="I70" s="96" t="e">
        <f>#REF!+I97</f>
        <v>#REF!</v>
      </c>
      <c r="J70" s="96" t="e">
        <f>#REF!+J97</f>
        <v>#REF!</v>
      </c>
      <c r="K70" s="163" t="e">
        <f t="shared" si="8"/>
        <v>#REF!</v>
      </c>
      <c r="L70" s="96" t="e">
        <f>#REF!+L97</f>
        <v>#REF!</v>
      </c>
      <c r="M70" s="96" t="e">
        <f>#REF!+M97</f>
        <v>#REF!</v>
      </c>
      <c r="N70" s="96" t="e">
        <f>#REF!+N97</f>
        <v>#REF!</v>
      </c>
      <c r="O70" s="96" t="e">
        <f>#REF!+O97</f>
        <v>#REF!</v>
      </c>
      <c r="P70" s="96" t="e">
        <f>#REF!+P97</f>
        <v>#REF!</v>
      </c>
      <c r="Q70" s="96" t="e">
        <f>#REF!+Q97</f>
        <v>#REF!</v>
      </c>
      <c r="R70" s="96" t="e">
        <f>#REF!+R97</f>
        <v>#REF!</v>
      </c>
      <c r="S70" s="96" t="e">
        <f>#REF!+S97</f>
        <v>#REF!</v>
      </c>
      <c r="T70" s="96" t="e">
        <f>#REF!+T97</f>
        <v>#REF!</v>
      </c>
      <c r="U70" s="96" t="e">
        <f>#REF!+U97</f>
        <v>#REF!</v>
      </c>
      <c r="V70" s="96" t="e">
        <f>#REF!+V97</f>
        <v>#REF!</v>
      </c>
      <c r="W70" s="96" t="e">
        <f>#REF!+W97</f>
        <v>#REF!</v>
      </c>
      <c r="X70" s="163" t="e">
        <f t="shared" si="10"/>
        <v>#REF!</v>
      </c>
      <c r="Y70" s="96" t="e">
        <f t="shared" si="11"/>
        <v>#REF!</v>
      </c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</row>
    <row r="71" spans="1:510" s="34" customFormat="1" ht="63" x14ac:dyDescent="0.25">
      <c r="A71" s="104"/>
      <c r="B71" s="72"/>
      <c r="C71" s="72"/>
      <c r="D71" s="75" t="s">
        <v>382</v>
      </c>
      <c r="E71" s="96">
        <f>E110</f>
        <v>2417470</v>
      </c>
      <c r="F71" s="96">
        <f t="shared" ref="F71:Q71" si="36">F110</f>
        <v>1299695</v>
      </c>
      <c r="G71" s="96">
        <f t="shared" si="36"/>
        <v>0</v>
      </c>
      <c r="H71" s="96">
        <f t="shared" ref="H71:J71" si="37">H110</f>
        <v>2192123.87</v>
      </c>
      <c r="I71" s="96">
        <f t="shared" si="37"/>
        <v>1115804.3999999999</v>
      </c>
      <c r="J71" s="96">
        <f t="shared" si="37"/>
        <v>0</v>
      </c>
      <c r="K71" s="163">
        <f t="shared" si="8"/>
        <v>90.678431169776673</v>
      </c>
      <c r="L71" s="96">
        <f t="shared" si="36"/>
        <v>72000</v>
      </c>
      <c r="M71" s="96">
        <f t="shared" si="36"/>
        <v>72000</v>
      </c>
      <c r="N71" s="96">
        <f t="shared" si="36"/>
        <v>0</v>
      </c>
      <c r="O71" s="96">
        <f t="shared" si="36"/>
        <v>0</v>
      </c>
      <c r="P71" s="96">
        <f t="shared" si="36"/>
        <v>0</v>
      </c>
      <c r="Q71" s="96">
        <f t="shared" si="36"/>
        <v>72000</v>
      </c>
      <c r="R71" s="96">
        <f t="shared" ref="R71:W71" si="38">R110</f>
        <v>71830.320000000007</v>
      </c>
      <c r="S71" s="96">
        <f t="shared" si="38"/>
        <v>71830.320000000007</v>
      </c>
      <c r="T71" s="96">
        <f t="shared" si="38"/>
        <v>0</v>
      </c>
      <c r="U71" s="96">
        <f t="shared" si="38"/>
        <v>0</v>
      </c>
      <c r="V71" s="96">
        <f t="shared" si="38"/>
        <v>0</v>
      </c>
      <c r="W71" s="96">
        <f t="shared" si="38"/>
        <v>71830.320000000007</v>
      </c>
      <c r="X71" s="163">
        <f t="shared" si="10"/>
        <v>99.76433333333334</v>
      </c>
      <c r="Y71" s="96">
        <f t="shared" si="11"/>
        <v>2263954.19</v>
      </c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</row>
    <row r="72" spans="1:510" s="34" customFormat="1" ht="80.25" customHeight="1" x14ac:dyDescent="0.25">
      <c r="A72" s="104"/>
      <c r="B72" s="123"/>
      <c r="C72" s="72"/>
      <c r="D72" s="75" t="s">
        <v>520</v>
      </c>
      <c r="E72" s="96">
        <f>E112</f>
        <v>1315285.79</v>
      </c>
      <c r="F72" s="96">
        <f t="shared" ref="F72:Q72" si="39">F112</f>
        <v>1034620</v>
      </c>
      <c r="G72" s="96">
        <f t="shared" si="39"/>
        <v>0</v>
      </c>
      <c r="H72" s="96">
        <f t="shared" ref="H72:J72" si="40">H112</f>
        <v>983214.59</v>
      </c>
      <c r="I72" s="96">
        <f t="shared" si="40"/>
        <v>762754.55</v>
      </c>
      <c r="J72" s="96">
        <f t="shared" si="40"/>
        <v>0</v>
      </c>
      <c r="K72" s="163">
        <f t="shared" si="8"/>
        <v>74.752924229493871</v>
      </c>
      <c r="L72" s="96">
        <f t="shared" si="39"/>
        <v>0</v>
      </c>
      <c r="M72" s="96">
        <f t="shared" si="39"/>
        <v>0</v>
      </c>
      <c r="N72" s="96">
        <f t="shared" si="39"/>
        <v>0</v>
      </c>
      <c r="O72" s="96">
        <f t="shared" si="39"/>
        <v>0</v>
      </c>
      <c r="P72" s="96">
        <f t="shared" si="39"/>
        <v>0</v>
      </c>
      <c r="Q72" s="96">
        <f t="shared" si="39"/>
        <v>0</v>
      </c>
      <c r="R72" s="96">
        <f t="shared" ref="R72:W72" si="41">R112</f>
        <v>0</v>
      </c>
      <c r="S72" s="96">
        <f t="shared" si="41"/>
        <v>0</v>
      </c>
      <c r="T72" s="96">
        <f t="shared" si="41"/>
        <v>0</v>
      </c>
      <c r="U72" s="96">
        <f t="shared" si="41"/>
        <v>0</v>
      </c>
      <c r="V72" s="96">
        <f t="shared" si="41"/>
        <v>0</v>
      </c>
      <c r="W72" s="96">
        <f t="shared" si="41"/>
        <v>0</v>
      </c>
      <c r="X72" s="164" t="e">
        <f t="shared" si="10"/>
        <v>#DIV/0!</v>
      </c>
      <c r="Y72" s="96">
        <f t="shared" si="11"/>
        <v>983214.59</v>
      </c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</row>
    <row r="73" spans="1:510" s="34" customFormat="1" ht="31.5" x14ac:dyDescent="0.25">
      <c r="A73" s="104"/>
      <c r="B73" s="72"/>
      <c r="C73" s="72"/>
      <c r="D73" s="75" t="s">
        <v>536</v>
      </c>
      <c r="E73" s="96">
        <f t="shared" ref="E73:Q73" si="42">E92+E94+E125</f>
        <v>1434017.6</v>
      </c>
      <c r="F73" s="96">
        <f t="shared" si="42"/>
        <v>0</v>
      </c>
      <c r="G73" s="96">
        <f t="shared" si="42"/>
        <v>0</v>
      </c>
      <c r="H73" s="96">
        <f t="shared" ref="H73:J73" si="43">H92+H94+H125</f>
        <v>1433770.75</v>
      </c>
      <c r="I73" s="96">
        <f t="shared" si="43"/>
        <v>0</v>
      </c>
      <c r="J73" s="96">
        <f t="shared" si="43"/>
        <v>0</v>
      </c>
      <c r="K73" s="163">
        <f t="shared" si="8"/>
        <v>99.982786124800697</v>
      </c>
      <c r="L73" s="96">
        <f t="shared" si="42"/>
        <v>7663725.1799999997</v>
      </c>
      <c r="M73" s="96">
        <f t="shared" si="42"/>
        <v>7663725.1799999997</v>
      </c>
      <c r="N73" s="96">
        <f t="shared" si="42"/>
        <v>0</v>
      </c>
      <c r="O73" s="96">
        <f t="shared" si="42"/>
        <v>0</v>
      </c>
      <c r="P73" s="96">
        <f t="shared" si="42"/>
        <v>0</v>
      </c>
      <c r="Q73" s="96">
        <f t="shared" si="42"/>
        <v>7663725.1799999997</v>
      </c>
      <c r="R73" s="96">
        <f t="shared" ref="R73:W73" si="44">R92+R94+R125</f>
        <v>7645051.0999999996</v>
      </c>
      <c r="S73" s="96">
        <f t="shared" si="44"/>
        <v>7645051.0999999996</v>
      </c>
      <c r="T73" s="96">
        <f t="shared" si="44"/>
        <v>0</v>
      </c>
      <c r="U73" s="96">
        <f t="shared" si="44"/>
        <v>0</v>
      </c>
      <c r="V73" s="96">
        <f t="shared" si="44"/>
        <v>0</v>
      </c>
      <c r="W73" s="96">
        <f t="shared" si="44"/>
        <v>7645051.0999999996</v>
      </c>
      <c r="X73" s="163">
        <f t="shared" si="10"/>
        <v>99.756331554676123</v>
      </c>
      <c r="Y73" s="96">
        <f t="shared" si="11"/>
        <v>9078821.8499999996</v>
      </c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</row>
    <row r="74" spans="1:510" s="34" customFormat="1" ht="73.5" customHeight="1" x14ac:dyDescent="0.25">
      <c r="A74" s="104"/>
      <c r="B74" s="72"/>
      <c r="C74" s="72"/>
      <c r="D74" s="75" t="s">
        <v>555</v>
      </c>
      <c r="E74" s="96">
        <f>E108</f>
        <v>4801508.3</v>
      </c>
      <c r="F74" s="96">
        <f t="shared" ref="F74:Q74" si="45">F108</f>
        <v>0</v>
      </c>
      <c r="G74" s="96">
        <f t="shared" si="45"/>
        <v>0</v>
      </c>
      <c r="H74" s="96">
        <f t="shared" ref="H74:J74" si="46">H108</f>
        <v>4801508.3</v>
      </c>
      <c r="I74" s="96">
        <f t="shared" si="46"/>
        <v>0</v>
      </c>
      <c r="J74" s="96">
        <f t="shared" si="46"/>
        <v>0</v>
      </c>
      <c r="K74" s="163">
        <f t="shared" si="8"/>
        <v>100</v>
      </c>
      <c r="L74" s="96">
        <f t="shared" si="45"/>
        <v>644352.70000000007</v>
      </c>
      <c r="M74" s="96">
        <f t="shared" si="45"/>
        <v>644352.70000000007</v>
      </c>
      <c r="N74" s="96">
        <f t="shared" si="45"/>
        <v>0</v>
      </c>
      <c r="O74" s="96">
        <f t="shared" si="45"/>
        <v>0</v>
      </c>
      <c r="P74" s="96">
        <f t="shared" si="45"/>
        <v>0</v>
      </c>
      <c r="Q74" s="96">
        <f t="shared" si="45"/>
        <v>644352.70000000007</v>
      </c>
      <c r="R74" s="96">
        <f t="shared" ref="R74:W74" si="47">R108</f>
        <v>644352.69999999995</v>
      </c>
      <c r="S74" s="96">
        <f t="shared" si="47"/>
        <v>644352.69999999995</v>
      </c>
      <c r="T74" s="96">
        <f t="shared" si="47"/>
        <v>0</v>
      </c>
      <c r="U74" s="96">
        <f t="shared" si="47"/>
        <v>0</v>
      </c>
      <c r="V74" s="96">
        <f t="shared" si="47"/>
        <v>0</v>
      </c>
      <c r="W74" s="96">
        <f t="shared" si="47"/>
        <v>644352.69999999995</v>
      </c>
      <c r="X74" s="163">
        <f t="shared" si="10"/>
        <v>99.999999999999972</v>
      </c>
      <c r="Y74" s="96">
        <f t="shared" si="11"/>
        <v>5445861</v>
      </c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</row>
    <row r="75" spans="1:510" s="34" customFormat="1" ht="51.75" customHeight="1" x14ac:dyDescent="0.25">
      <c r="A75" s="94"/>
      <c r="B75" s="105"/>
      <c r="C75" s="94"/>
      <c r="D75" s="75" t="s">
        <v>592</v>
      </c>
      <c r="E75" s="96">
        <f>E104</f>
        <v>287772</v>
      </c>
      <c r="F75" s="96">
        <f t="shared" ref="F75:Q75" si="48">F104</f>
        <v>0</v>
      </c>
      <c r="G75" s="96">
        <f t="shared" si="48"/>
        <v>0</v>
      </c>
      <c r="H75" s="96">
        <f t="shared" ref="H75:J75" si="49">H104</f>
        <v>287272</v>
      </c>
      <c r="I75" s="96">
        <f t="shared" si="49"/>
        <v>0</v>
      </c>
      <c r="J75" s="96">
        <f t="shared" si="49"/>
        <v>0</v>
      </c>
      <c r="K75" s="163">
        <f t="shared" si="8"/>
        <v>99.826251337864704</v>
      </c>
      <c r="L75" s="96">
        <f t="shared" si="48"/>
        <v>2859728</v>
      </c>
      <c r="M75" s="96">
        <f t="shared" si="48"/>
        <v>2859728</v>
      </c>
      <c r="N75" s="96">
        <f t="shared" si="48"/>
        <v>0</v>
      </c>
      <c r="O75" s="96">
        <f t="shared" si="48"/>
        <v>0</v>
      </c>
      <c r="P75" s="96">
        <f t="shared" si="48"/>
        <v>0</v>
      </c>
      <c r="Q75" s="96">
        <f t="shared" si="48"/>
        <v>2859728</v>
      </c>
      <c r="R75" s="96">
        <f t="shared" ref="R75:W75" si="50">R104</f>
        <v>2724612.92</v>
      </c>
      <c r="S75" s="96">
        <f t="shared" si="50"/>
        <v>2724612.92</v>
      </c>
      <c r="T75" s="96">
        <f t="shared" si="50"/>
        <v>0</v>
      </c>
      <c r="U75" s="96">
        <f t="shared" si="50"/>
        <v>0</v>
      </c>
      <c r="V75" s="96">
        <f t="shared" si="50"/>
        <v>0</v>
      </c>
      <c r="W75" s="96">
        <f t="shared" si="50"/>
        <v>2724612.92</v>
      </c>
      <c r="X75" s="163">
        <f t="shared" si="10"/>
        <v>95.275247156372913</v>
      </c>
      <c r="Y75" s="96">
        <f t="shared" si="11"/>
        <v>3011884.92</v>
      </c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</row>
    <row r="76" spans="1:510" s="34" customFormat="1" ht="62.25" customHeight="1" x14ac:dyDescent="0.25">
      <c r="A76" s="104"/>
      <c r="B76" s="72"/>
      <c r="C76" s="72"/>
      <c r="D76" s="122" t="s">
        <v>387</v>
      </c>
      <c r="E76" s="96">
        <f>E120</f>
        <v>0</v>
      </c>
      <c r="F76" s="96">
        <f t="shared" ref="F76:Q76" si="51">F120</f>
        <v>0</v>
      </c>
      <c r="G76" s="96">
        <f t="shared" si="51"/>
        <v>0</v>
      </c>
      <c r="H76" s="96">
        <f t="shared" ref="H76:J76" si="52">H120</f>
        <v>0</v>
      </c>
      <c r="I76" s="96">
        <f t="shared" si="52"/>
        <v>0</v>
      </c>
      <c r="J76" s="96">
        <f t="shared" si="52"/>
        <v>0</v>
      </c>
      <c r="K76" s="164" t="e">
        <f t="shared" si="8"/>
        <v>#DIV/0!</v>
      </c>
      <c r="L76" s="96">
        <f t="shared" si="51"/>
        <v>13762433</v>
      </c>
      <c r="M76" s="96">
        <f t="shared" si="51"/>
        <v>10269483</v>
      </c>
      <c r="N76" s="96">
        <f t="shared" si="51"/>
        <v>0</v>
      </c>
      <c r="O76" s="96">
        <f t="shared" si="51"/>
        <v>0</v>
      </c>
      <c r="P76" s="96">
        <f t="shared" si="51"/>
        <v>0</v>
      </c>
      <c r="Q76" s="96">
        <f t="shared" si="51"/>
        <v>13762433</v>
      </c>
      <c r="R76" s="96">
        <f t="shared" ref="R76:W76" si="53">R120</f>
        <v>9015335.8200000003</v>
      </c>
      <c r="S76" s="96">
        <f t="shared" si="53"/>
        <v>5522385.8200000003</v>
      </c>
      <c r="T76" s="96">
        <f t="shared" si="53"/>
        <v>0</v>
      </c>
      <c r="U76" s="96">
        <f t="shared" si="53"/>
        <v>0</v>
      </c>
      <c r="V76" s="96">
        <f t="shared" si="53"/>
        <v>0</v>
      </c>
      <c r="W76" s="96">
        <f t="shared" si="53"/>
        <v>9015335.8200000003</v>
      </c>
      <c r="X76" s="163">
        <f t="shared" si="10"/>
        <v>65.506846209532867</v>
      </c>
      <c r="Y76" s="96">
        <f t="shared" si="11"/>
        <v>9015335.8200000003</v>
      </c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</row>
    <row r="77" spans="1:510" s="34" customFormat="1" ht="22.5" customHeight="1" x14ac:dyDescent="0.25">
      <c r="A77" s="104"/>
      <c r="B77" s="72"/>
      <c r="C77" s="72"/>
      <c r="D77" s="75" t="s">
        <v>394</v>
      </c>
      <c r="E77" s="96">
        <f>E106+E116+E118</f>
        <v>284064</v>
      </c>
      <c r="F77" s="96">
        <f t="shared" ref="F77:Q77" si="54">F106+F116+F118</f>
        <v>0</v>
      </c>
      <c r="G77" s="96">
        <f t="shared" si="54"/>
        <v>0</v>
      </c>
      <c r="H77" s="96">
        <f t="shared" ref="H77:J77" si="55">H106+H116+H118</f>
        <v>279324.71999999997</v>
      </c>
      <c r="I77" s="96">
        <f t="shared" si="55"/>
        <v>0</v>
      </c>
      <c r="J77" s="96">
        <f t="shared" si="55"/>
        <v>0</v>
      </c>
      <c r="K77" s="163">
        <f t="shared" si="8"/>
        <v>98.33161541061169</v>
      </c>
      <c r="L77" s="96">
        <f t="shared" si="54"/>
        <v>250000</v>
      </c>
      <c r="M77" s="96">
        <f t="shared" si="54"/>
        <v>250000</v>
      </c>
      <c r="N77" s="96">
        <f t="shared" si="54"/>
        <v>0</v>
      </c>
      <c r="O77" s="96">
        <f t="shared" si="54"/>
        <v>0</v>
      </c>
      <c r="P77" s="96">
        <f t="shared" si="54"/>
        <v>0</v>
      </c>
      <c r="Q77" s="96">
        <f t="shared" si="54"/>
        <v>250000</v>
      </c>
      <c r="R77" s="96">
        <f t="shared" ref="R77:W77" si="56">R106+R116+R118</f>
        <v>250000</v>
      </c>
      <c r="S77" s="96">
        <f t="shared" si="56"/>
        <v>250000</v>
      </c>
      <c r="T77" s="96">
        <f t="shared" si="56"/>
        <v>0</v>
      </c>
      <c r="U77" s="96">
        <f t="shared" si="56"/>
        <v>0</v>
      </c>
      <c r="V77" s="96">
        <f t="shared" si="56"/>
        <v>0</v>
      </c>
      <c r="W77" s="96">
        <f t="shared" si="56"/>
        <v>250000</v>
      </c>
      <c r="X77" s="163">
        <f t="shared" si="10"/>
        <v>100</v>
      </c>
      <c r="Y77" s="96">
        <f t="shared" si="11"/>
        <v>529324.72</v>
      </c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</row>
    <row r="78" spans="1:510" s="22" customFormat="1" ht="45.75" customHeight="1" x14ac:dyDescent="0.25">
      <c r="A78" s="59" t="s">
        <v>167</v>
      </c>
      <c r="B78" s="91" t="s">
        <v>119</v>
      </c>
      <c r="C78" s="91" t="s">
        <v>46</v>
      </c>
      <c r="D78" s="36" t="s">
        <v>490</v>
      </c>
      <c r="E78" s="97">
        <v>3864285</v>
      </c>
      <c r="F78" s="97">
        <v>2973200</v>
      </c>
      <c r="G78" s="97">
        <v>43585</v>
      </c>
      <c r="H78" s="97">
        <v>3822442.81</v>
      </c>
      <c r="I78" s="97">
        <v>2973200</v>
      </c>
      <c r="J78" s="97">
        <v>42060.15</v>
      </c>
      <c r="K78" s="161">
        <f t="shared" si="8"/>
        <v>98.91720745234889</v>
      </c>
      <c r="L78" s="97">
        <f t="shared" ref="L78:L127" si="57">N78+Q78</f>
        <v>0</v>
      </c>
      <c r="M78" s="97">
        <v>0</v>
      </c>
      <c r="N78" s="97"/>
      <c r="O78" s="97"/>
      <c r="P78" s="97"/>
      <c r="Q78" s="97">
        <v>0</v>
      </c>
      <c r="R78" s="145">
        <f t="shared" ref="R78:R127" si="58">T78+W78</f>
        <v>0</v>
      </c>
      <c r="S78" s="146"/>
      <c r="T78" s="146"/>
      <c r="U78" s="146"/>
      <c r="V78" s="146"/>
      <c r="W78" s="146"/>
      <c r="X78" s="162" t="e">
        <f t="shared" si="10"/>
        <v>#DIV/0!</v>
      </c>
      <c r="Y78" s="97">
        <f t="shared" si="11"/>
        <v>3822442.81</v>
      </c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</row>
    <row r="79" spans="1:510" s="22" customFormat="1" ht="21.75" customHeight="1" x14ac:dyDescent="0.25">
      <c r="A79" s="59" t="s">
        <v>168</v>
      </c>
      <c r="B79" s="91" t="s">
        <v>48</v>
      </c>
      <c r="C79" s="91" t="s">
        <v>49</v>
      </c>
      <c r="D79" s="60" t="s">
        <v>499</v>
      </c>
      <c r="E79" s="97">
        <v>312891086</v>
      </c>
      <c r="F79" s="97">
        <v>204672330</v>
      </c>
      <c r="G79" s="97">
        <v>32970107</v>
      </c>
      <c r="H79" s="97">
        <v>309065278.27999997</v>
      </c>
      <c r="I79" s="97">
        <v>204672131.44</v>
      </c>
      <c r="J79" s="97">
        <v>32448478.399999999</v>
      </c>
      <c r="K79" s="161">
        <f t="shared" si="8"/>
        <v>98.777271743689099</v>
      </c>
      <c r="L79" s="97">
        <f t="shared" si="57"/>
        <v>13014798</v>
      </c>
      <c r="M79" s="97">
        <v>1255098</v>
      </c>
      <c r="N79" s="97">
        <v>11759700</v>
      </c>
      <c r="O79" s="97"/>
      <c r="P79" s="97"/>
      <c r="Q79" s="97">
        <v>1255098</v>
      </c>
      <c r="R79" s="145">
        <f t="shared" si="58"/>
        <v>15387615.49</v>
      </c>
      <c r="S79" s="146">
        <v>1249622</v>
      </c>
      <c r="T79" s="146">
        <v>14064293.49</v>
      </c>
      <c r="U79" s="146"/>
      <c r="V79" s="146"/>
      <c r="W79" s="146">
        <v>1323322</v>
      </c>
      <c r="X79" s="161">
        <f t="shared" si="10"/>
        <v>118.23168895898345</v>
      </c>
      <c r="Y79" s="97">
        <f t="shared" si="11"/>
        <v>324452893.76999998</v>
      </c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</row>
    <row r="80" spans="1:510" s="22" customFormat="1" ht="37.5" customHeight="1" x14ac:dyDescent="0.25">
      <c r="A80" s="59" t="s">
        <v>466</v>
      </c>
      <c r="B80" s="59">
        <v>1021</v>
      </c>
      <c r="C80" s="91" t="s">
        <v>51</v>
      </c>
      <c r="D80" s="60" t="s">
        <v>570</v>
      </c>
      <c r="E80" s="97">
        <v>224822308.69999999</v>
      </c>
      <c r="F80" s="97">
        <v>116673485.94</v>
      </c>
      <c r="G80" s="97">
        <v>46189009.549999997</v>
      </c>
      <c r="H80" s="97">
        <v>222936955.99000001</v>
      </c>
      <c r="I80" s="97">
        <v>116673128.75</v>
      </c>
      <c r="J80" s="97">
        <v>44958559.060000002</v>
      </c>
      <c r="K80" s="161">
        <f t="shared" si="8"/>
        <v>99.161403189522545</v>
      </c>
      <c r="L80" s="97">
        <f t="shared" si="57"/>
        <v>26423904</v>
      </c>
      <c r="M80" s="97">
        <v>1293104</v>
      </c>
      <c r="N80" s="97">
        <v>25130800</v>
      </c>
      <c r="O80" s="97">
        <v>2268060</v>
      </c>
      <c r="P80" s="97">
        <v>139890</v>
      </c>
      <c r="Q80" s="97">
        <v>1293104</v>
      </c>
      <c r="R80" s="145">
        <f t="shared" si="58"/>
        <v>26080101.289999999</v>
      </c>
      <c r="S80" s="146">
        <v>1238585.51</v>
      </c>
      <c r="T80" s="146">
        <v>19601882.77</v>
      </c>
      <c r="U80" s="146">
        <v>2375251.13</v>
      </c>
      <c r="V80" s="146">
        <v>113944.86</v>
      </c>
      <c r="W80" s="146">
        <v>6478218.5199999996</v>
      </c>
      <c r="X80" s="161">
        <f t="shared" si="10"/>
        <v>98.698895098922549</v>
      </c>
      <c r="Y80" s="97">
        <f t="shared" si="11"/>
        <v>249017057.28</v>
      </c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</row>
    <row r="81" spans="1:510" s="22" customFormat="1" ht="63" x14ac:dyDescent="0.25">
      <c r="A81" s="59" t="s">
        <v>468</v>
      </c>
      <c r="B81" s="91">
        <v>1022</v>
      </c>
      <c r="C81" s="59" t="s">
        <v>55</v>
      </c>
      <c r="D81" s="36" t="s">
        <v>469</v>
      </c>
      <c r="E81" s="97">
        <v>15021607</v>
      </c>
      <c r="F81" s="97">
        <v>8830500</v>
      </c>
      <c r="G81" s="97">
        <v>2117607</v>
      </c>
      <c r="H81" s="97">
        <v>14829385.689999999</v>
      </c>
      <c r="I81" s="97">
        <v>8830402.1400000006</v>
      </c>
      <c r="J81" s="97">
        <v>2035248.36</v>
      </c>
      <c r="K81" s="161">
        <f t="shared" si="8"/>
        <v>98.720367867432557</v>
      </c>
      <c r="L81" s="97">
        <f t="shared" si="57"/>
        <v>97000</v>
      </c>
      <c r="M81" s="97">
        <v>97000</v>
      </c>
      <c r="N81" s="97"/>
      <c r="O81" s="97"/>
      <c r="P81" s="97"/>
      <c r="Q81" s="97">
        <v>97000</v>
      </c>
      <c r="R81" s="145">
        <f t="shared" si="58"/>
        <v>267855.25</v>
      </c>
      <c r="S81" s="146">
        <v>97000</v>
      </c>
      <c r="T81" s="146">
        <v>93555.59</v>
      </c>
      <c r="U81" s="146"/>
      <c r="V81" s="146"/>
      <c r="W81" s="146">
        <v>174299.66</v>
      </c>
      <c r="X81" s="161">
        <f t="shared" si="10"/>
        <v>276.1394329896907</v>
      </c>
      <c r="Y81" s="97">
        <f t="shared" si="11"/>
        <v>15097240.939999999</v>
      </c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</row>
    <row r="82" spans="1:510" s="22" customFormat="1" ht="63" x14ac:dyDescent="0.25">
      <c r="A82" s="59" t="s">
        <v>587</v>
      </c>
      <c r="B82" s="91">
        <v>1025</v>
      </c>
      <c r="C82" s="59" t="s">
        <v>55</v>
      </c>
      <c r="D82" s="36" t="s">
        <v>588</v>
      </c>
      <c r="E82" s="97">
        <v>4167674.43</v>
      </c>
      <c r="F82" s="97">
        <v>2829220.06</v>
      </c>
      <c r="G82" s="97">
        <v>410366.45</v>
      </c>
      <c r="H82" s="97">
        <v>3992344.7</v>
      </c>
      <c r="I82" s="97">
        <v>2744754.6</v>
      </c>
      <c r="J82" s="97">
        <v>332047.95</v>
      </c>
      <c r="K82" s="161">
        <f t="shared" si="8"/>
        <v>95.793103973335079</v>
      </c>
      <c r="L82" s="97">
        <f t="shared" si="57"/>
        <v>0</v>
      </c>
      <c r="M82" s="97"/>
      <c r="N82" s="97"/>
      <c r="O82" s="97"/>
      <c r="P82" s="97"/>
      <c r="Q82" s="97"/>
      <c r="R82" s="145">
        <f t="shared" si="58"/>
        <v>94674.95</v>
      </c>
      <c r="S82" s="146"/>
      <c r="T82" s="146">
        <v>94674.95</v>
      </c>
      <c r="U82" s="146"/>
      <c r="V82" s="146"/>
      <c r="W82" s="146"/>
      <c r="X82" s="162" t="e">
        <f t="shared" si="10"/>
        <v>#DIV/0!</v>
      </c>
      <c r="Y82" s="97">
        <f t="shared" si="11"/>
        <v>4087019.6500000004</v>
      </c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</row>
    <row r="83" spans="1:510" s="22" customFormat="1" ht="31.5" x14ac:dyDescent="0.25">
      <c r="A83" s="59" t="s">
        <v>470</v>
      </c>
      <c r="B83" s="91">
        <v>1031</v>
      </c>
      <c r="C83" s="59" t="s">
        <v>51</v>
      </c>
      <c r="D83" s="60" t="s">
        <v>500</v>
      </c>
      <c r="E83" s="97">
        <v>468297758.54000002</v>
      </c>
      <c r="F83" s="97">
        <v>382501138.35000002</v>
      </c>
      <c r="G83" s="97"/>
      <c r="H83" s="97">
        <v>468062052.49000001</v>
      </c>
      <c r="I83" s="97">
        <v>382500060.5</v>
      </c>
      <c r="J83" s="97"/>
      <c r="K83" s="161">
        <f t="shared" ref="K83:K146" si="59">H83/E83*100</f>
        <v>99.949667482771034</v>
      </c>
      <c r="L83" s="97">
        <f t="shared" si="57"/>
        <v>0</v>
      </c>
      <c r="M83" s="97"/>
      <c r="N83" s="97"/>
      <c r="O83" s="97"/>
      <c r="P83" s="97"/>
      <c r="Q83" s="97"/>
      <c r="R83" s="145">
        <f t="shared" si="58"/>
        <v>0</v>
      </c>
      <c r="S83" s="146"/>
      <c r="T83" s="146"/>
      <c r="U83" s="146"/>
      <c r="V83" s="146"/>
      <c r="W83" s="146"/>
      <c r="X83" s="162" t="e">
        <f t="shared" ref="X83:X146" si="60">R83/L83*100</f>
        <v>#DIV/0!</v>
      </c>
      <c r="Y83" s="97">
        <f t="shared" ref="Y83:Y146" si="61">H83+R83</f>
        <v>468062052.49000001</v>
      </c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</row>
    <row r="84" spans="1:510" s="24" customFormat="1" ht="33.75" customHeight="1" x14ac:dyDescent="0.25">
      <c r="A84" s="82"/>
      <c r="B84" s="107"/>
      <c r="C84" s="107"/>
      <c r="D84" s="85" t="s">
        <v>388</v>
      </c>
      <c r="E84" s="98">
        <v>466218378.54000002</v>
      </c>
      <c r="F84" s="98">
        <v>382501138.35000002</v>
      </c>
      <c r="G84" s="98"/>
      <c r="H84" s="98">
        <v>466051538.49000001</v>
      </c>
      <c r="I84" s="98">
        <v>382500060.5</v>
      </c>
      <c r="J84" s="98"/>
      <c r="K84" s="165">
        <f t="shared" si="59"/>
        <v>99.964214184236482</v>
      </c>
      <c r="L84" s="98">
        <f t="shared" si="57"/>
        <v>0</v>
      </c>
      <c r="M84" s="98"/>
      <c r="N84" s="98"/>
      <c r="O84" s="98"/>
      <c r="P84" s="98"/>
      <c r="Q84" s="98"/>
      <c r="R84" s="155">
        <f t="shared" si="58"/>
        <v>0</v>
      </c>
      <c r="S84" s="147"/>
      <c r="T84" s="147"/>
      <c r="U84" s="147"/>
      <c r="V84" s="147"/>
      <c r="W84" s="147"/>
      <c r="X84" s="166" t="e">
        <f t="shared" si="60"/>
        <v>#DIV/0!</v>
      </c>
      <c r="Y84" s="98">
        <f t="shared" si="61"/>
        <v>466051538.49000001</v>
      </c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</row>
    <row r="85" spans="1:510" s="24" customFormat="1" ht="47.25" x14ac:dyDescent="0.25">
      <c r="A85" s="82"/>
      <c r="B85" s="107"/>
      <c r="C85" s="107"/>
      <c r="D85" s="85" t="s">
        <v>383</v>
      </c>
      <c r="E85" s="98">
        <v>2079380</v>
      </c>
      <c r="F85" s="98"/>
      <c r="G85" s="98"/>
      <c r="H85" s="98">
        <v>2010514</v>
      </c>
      <c r="I85" s="98"/>
      <c r="J85" s="98"/>
      <c r="K85" s="165">
        <f t="shared" si="59"/>
        <v>96.688147428560427</v>
      </c>
      <c r="L85" s="98">
        <f t="shared" si="57"/>
        <v>0</v>
      </c>
      <c r="M85" s="98"/>
      <c r="N85" s="98"/>
      <c r="O85" s="98"/>
      <c r="P85" s="98"/>
      <c r="Q85" s="98"/>
      <c r="R85" s="155">
        <f t="shared" si="58"/>
        <v>0</v>
      </c>
      <c r="S85" s="147"/>
      <c r="T85" s="147"/>
      <c r="U85" s="147"/>
      <c r="V85" s="147"/>
      <c r="W85" s="147"/>
      <c r="X85" s="166" t="e">
        <f t="shared" si="60"/>
        <v>#DIV/0!</v>
      </c>
      <c r="Y85" s="98">
        <f t="shared" si="61"/>
        <v>2010514</v>
      </c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</row>
    <row r="86" spans="1:510" s="22" customFormat="1" ht="65.25" customHeight="1" x14ac:dyDescent="0.25">
      <c r="A86" s="59" t="s">
        <v>471</v>
      </c>
      <c r="B86" s="59" t="s">
        <v>472</v>
      </c>
      <c r="C86" s="59" t="s">
        <v>55</v>
      </c>
      <c r="D86" s="60" t="s">
        <v>501</v>
      </c>
      <c r="E86" s="97">
        <v>15808500</v>
      </c>
      <c r="F86" s="97">
        <v>12969100</v>
      </c>
      <c r="G86" s="97"/>
      <c r="H86" s="97">
        <v>15800987.300000001</v>
      </c>
      <c r="I86" s="97">
        <v>12969078.210000001</v>
      </c>
      <c r="J86" s="97"/>
      <c r="K86" s="161">
        <f t="shared" si="59"/>
        <v>99.952476832084017</v>
      </c>
      <c r="L86" s="97">
        <f t="shared" si="57"/>
        <v>0</v>
      </c>
      <c r="M86" s="97"/>
      <c r="N86" s="97"/>
      <c r="O86" s="97"/>
      <c r="P86" s="97"/>
      <c r="Q86" s="97"/>
      <c r="R86" s="145">
        <f t="shared" si="58"/>
        <v>0</v>
      </c>
      <c r="S86" s="146"/>
      <c r="T86" s="146"/>
      <c r="U86" s="146"/>
      <c r="V86" s="146"/>
      <c r="W86" s="146"/>
      <c r="X86" s="162" t="e">
        <f t="shared" si="60"/>
        <v>#DIV/0!</v>
      </c>
      <c r="Y86" s="97">
        <f t="shared" si="61"/>
        <v>15800987.300000001</v>
      </c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  <c r="OX86" s="23"/>
      <c r="OY86" s="23"/>
      <c r="OZ86" s="23"/>
      <c r="PA86" s="23"/>
      <c r="PB86" s="23"/>
      <c r="PC86" s="23"/>
      <c r="PD86" s="23"/>
      <c r="PE86" s="23"/>
      <c r="PF86" s="23"/>
      <c r="PG86" s="23"/>
      <c r="PH86" s="23"/>
      <c r="PI86" s="23"/>
      <c r="PJ86" s="23"/>
      <c r="PK86" s="23"/>
      <c r="PL86" s="23"/>
      <c r="PM86" s="23"/>
      <c r="PN86" s="23"/>
      <c r="PO86" s="23"/>
      <c r="PP86" s="23"/>
      <c r="PQ86" s="23"/>
      <c r="PR86" s="23"/>
      <c r="PS86" s="23"/>
      <c r="PT86" s="23"/>
      <c r="PU86" s="23"/>
      <c r="PV86" s="23"/>
      <c r="PW86" s="23"/>
      <c r="PX86" s="23"/>
      <c r="PY86" s="23"/>
      <c r="PZ86" s="23"/>
      <c r="QA86" s="23"/>
      <c r="QB86" s="23"/>
      <c r="QC86" s="23"/>
      <c r="QD86" s="23"/>
      <c r="QE86" s="23"/>
      <c r="QF86" s="23"/>
      <c r="QG86" s="23"/>
      <c r="QH86" s="23"/>
      <c r="QI86" s="23"/>
      <c r="QJ86" s="23"/>
      <c r="QK86" s="23"/>
      <c r="QL86" s="23"/>
      <c r="QM86" s="23"/>
      <c r="QN86" s="23"/>
      <c r="QO86" s="23"/>
      <c r="QP86" s="23"/>
      <c r="QQ86" s="23"/>
      <c r="QR86" s="23"/>
      <c r="QS86" s="23"/>
      <c r="QT86" s="23"/>
      <c r="QU86" s="23"/>
      <c r="QV86" s="23"/>
      <c r="QW86" s="23"/>
      <c r="QX86" s="23"/>
      <c r="QY86" s="23"/>
      <c r="QZ86" s="23"/>
      <c r="RA86" s="23"/>
      <c r="RB86" s="23"/>
      <c r="RC86" s="23"/>
      <c r="RD86" s="23"/>
      <c r="RE86" s="23"/>
      <c r="RF86" s="23"/>
      <c r="RG86" s="23"/>
      <c r="RH86" s="23"/>
      <c r="RI86" s="23"/>
      <c r="RJ86" s="23"/>
      <c r="RK86" s="23"/>
      <c r="RL86" s="23"/>
      <c r="RM86" s="23"/>
      <c r="RN86" s="23"/>
      <c r="RO86" s="23"/>
      <c r="RP86" s="23"/>
      <c r="RQ86" s="23"/>
      <c r="RR86" s="23"/>
      <c r="RS86" s="23"/>
      <c r="RT86" s="23"/>
      <c r="RU86" s="23"/>
      <c r="RV86" s="23"/>
      <c r="RW86" s="23"/>
      <c r="RX86" s="23"/>
      <c r="RY86" s="23"/>
      <c r="RZ86" s="23"/>
      <c r="SA86" s="23"/>
      <c r="SB86" s="23"/>
      <c r="SC86" s="23"/>
      <c r="SD86" s="23"/>
      <c r="SE86" s="23"/>
      <c r="SF86" s="23"/>
      <c r="SG86" s="23"/>
      <c r="SH86" s="23"/>
      <c r="SI86" s="23"/>
      <c r="SJ86" s="23"/>
      <c r="SK86" s="23"/>
      <c r="SL86" s="23"/>
      <c r="SM86" s="23"/>
      <c r="SN86" s="23"/>
      <c r="SO86" s="23"/>
      <c r="SP86" s="23"/>
    </row>
    <row r="87" spans="1:510" s="24" customFormat="1" ht="31.5" x14ac:dyDescent="0.25">
      <c r="A87" s="82"/>
      <c r="B87" s="107"/>
      <c r="C87" s="107"/>
      <c r="D87" s="85" t="s">
        <v>388</v>
      </c>
      <c r="E87" s="98">
        <v>15808500</v>
      </c>
      <c r="F87" s="98">
        <v>12969100</v>
      </c>
      <c r="G87" s="98"/>
      <c r="H87" s="98">
        <v>15800987.199999999</v>
      </c>
      <c r="I87" s="98">
        <v>12969078.210000001</v>
      </c>
      <c r="J87" s="98"/>
      <c r="K87" s="165">
        <f t="shared" si="59"/>
        <v>99.952476199512915</v>
      </c>
      <c r="L87" s="98">
        <f t="shared" si="57"/>
        <v>0</v>
      </c>
      <c r="M87" s="98"/>
      <c r="N87" s="98"/>
      <c r="O87" s="98"/>
      <c r="P87" s="98"/>
      <c r="Q87" s="98"/>
      <c r="R87" s="155">
        <f t="shared" si="58"/>
        <v>0</v>
      </c>
      <c r="S87" s="147"/>
      <c r="T87" s="147"/>
      <c r="U87" s="147"/>
      <c r="V87" s="147"/>
      <c r="W87" s="147"/>
      <c r="X87" s="166" t="e">
        <f t="shared" si="60"/>
        <v>#DIV/0!</v>
      </c>
      <c r="Y87" s="98">
        <f t="shared" si="61"/>
        <v>15800987.199999999</v>
      </c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</row>
    <row r="88" spans="1:510" s="22" customFormat="1" ht="66.75" customHeight="1" x14ac:dyDescent="0.25">
      <c r="A88" s="59" t="s">
        <v>589</v>
      </c>
      <c r="B88" s="91">
        <v>1035</v>
      </c>
      <c r="C88" s="59" t="s">
        <v>55</v>
      </c>
      <c r="D88" s="36" t="s">
        <v>590</v>
      </c>
      <c r="E88" s="97">
        <v>421121.46</v>
      </c>
      <c r="F88" s="97">
        <v>345761.65</v>
      </c>
      <c r="G88" s="97"/>
      <c r="H88" s="97">
        <v>409651.39</v>
      </c>
      <c r="I88" s="97">
        <v>334347.45</v>
      </c>
      <c r="J88" s="97"/>
      <c r="K88" s="161">
        <f t="shared" si="59"/>
        <v>97.276303610839506</v>
      </c>
      <c r="L88" s="97">
        <f t="shared" si="57"/>
        <v>0</v>
      </c>
      <c r="M88" s="97"/>
      <c r="N88" s="97"/>
      <c r="O88" s="97"/>
      <c r="P88" s="97"/>
      <c r="Q88" s="97"/>
      <c r="R88" s="145">
        <f t="shared" si="58"/>
        <v>0</v>
      </c>
      <c r="S88" s="146"/>
      <c r="T88" s="146"/>
      <c r="U88" s="146"/>
      <c r="V88" s="146"/>
      <c r="W88" s="146"/>
      <c r="X88" s="162" t="e">
        <f t="shared" si="60"/>
        <v>#DIV/0!</v>
      </c>
      <c r="Y88" s="97">
        <f t="shared" si="61"/>
        <v>409651.39</v>
      </c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N88" s="23"/>
      <c r="MO88" s="23"/>
      <c r="MP88" s="23"/>
      <c r="MQ88" s="23"/>
      <c r="MR88" s="23"/>
      <c r="MS88" s="23"/>
      <c r="MT88" s="23"/>
      <c r="MU88" s="23"/>
      <c r="MV88" s="23"/>
      <c r="MW88" s="23"/>
      <c r="MX88" s="23"/>
      <c r="MY88" s="23"/>
      <c r="MZ88" s="23"/>
      <c r="NA88" s="23"/>
      <c r="NB88" s="23"/>
      <c r="NC88" s="23"/>
      <c r="ND88" s="23"/>
      <c r="NE88" s="23"/>
      <c r="NF88" s="23"/>
      <c r="NG88" s="23"/>
      <c r="NH88" s="23"/>
      <c r="NI88" s="23"/>
      <c r="NJ88" s="23"/>
      <c r="NK88" s="23"/>
      <c r="NL88" s="23"/>
      <c r="NM88" s="23"/>
      <c r="NN88" s="23"/>
      <c r="NO88" s="23"/>
      <c r="NP88" s="23"/>
      <c r="NQ88" s="23"/>
      <c r="NR88" s="23"/>
      <c r="NS88" s="23"/>
      <c r="NT88" s="23"/>
      <c r="NU88" s="23"/>
      <c r="NV88" s="23"/>
      <c r="NW88" s="23"/>
      <c r="NX88" s="23"/>
      <c r="NY88" s="23"/>
      <c r="NZ88" s="23"/>
      <c r="OA88" s="23"/>
      <c r="OB88" s="23"/>
      <c r="OC88" s="23"/>
      <c r="OD88" s="23"/>
      <c r="OE88" s="23"/>
      <c r="OF88" s="23"/>
      <c r="OG88" s="23"/>
      <c r="OH88" s="23"/>
      <c r="OI88" s="23"/>
      <c r="OJ88" s="23"/>
      <c r="OK88" s="23"/>
      <c r="OL88" s="23"/>
      <c r="OM88" s="23"/>
      <c r="ON88" s="23"/>
      <c r="OO88" s="23"/>
      <c r="OP88" s="23"/>
      <c r="OQ88" s="23"/>
      <c r="OR88" s="23"/>
      <c r="OS88" s="23"/>
      <c r="OT88" s="23"/>
      <c r="OU88" s="23"/>
      <c r="OV88" s="23"/>
      <c r="OW88" s="23"/>
      <c r="OX88" s="23"/>
      <c r="OY88" s="23"/>
      <c r="OZ88" s="23"/>
      <c r="PA88" s="23"/>
      <c r="PB88" s="23"/>
      <c r="PC88" s="23"/>
      <c r="PD88" s="23"/>
      <c r="PE88" s="23"/>
      <c r="PF88" s="23"/>
      <c r="PG88" s="23"/>
      <c r="PH88" s="23"/>
      <c r="PI88" s="23"/>
      <c r="PJ88" s="23"/>
      <c r="PK88" s="23"/>
      <c r="PL88" s="23"/>
      <c r="PM88" s="23"/>
      <c r="PN88" s="23"/>
      <c r="PO88" s="23"/>
      <c r="PP88" s="23"/>
      <c r="PQ88" s="23"/>
      <c r="PR88" s="23"/>
      <c r="PS88" s="23"/>
      <c r="PT88" s="23"/>
      <c r="PU88" s="23"/>
      <c r="PV88" s="23"/>
      <c r="PW88" s="23"/>
      <c r="PX88" s="23"/>
      <c r="PY88" s="23"/>
      <c r="PZ88" s="23"/>
      <c r="QA88" s="23"/>
      <c r="QB88" s="23"/>
      <c r="QC88" s="23"/>
      <c r="QD88" s="23"/>
      <c r="QE88" s="23"/>
      <c r="QF88" s="23"/>
      <c r="QG88" s="23"/>
      <c r="QH88" s="23"/>
      <c r="QI88" s="23"/>
      <c r="QJ88" s="23"/>
      <c r="QK88" s="23"/>
      <c r="QL88" s="23"/>
      <c r="QM88" s="23"/>
      <c r="QN88" s="23"/>
      <c r="QO88" s="23"/>
      <c r="QP88" s="23"/>
      <c r="QQ88" s="23"/>
      <c r="QR88" s="23"/>
      <c r="QS88" s="23"/>
      <c r="QT88" s="23"/>
      <c r="QU88" s="23"/>
      <c r="QV88" s="23"/>
      <c r="QW88" s="23"/>
      <c r="QX88" s="23"/>
      <c r="QY88" s="23"/>
      <c r="QZ88" s="23"/>
      <c r="RA88" s="23"/>
      <c r="RB88" s="23"/>
      <c r="RC88" s="23"/>
      <c r="RD88" s="23"/>
      <c r="RE88" s="23"/>
      <c r="RF88" s="23"/>
      <c r="RG88" s="23"/>
      <c r="RH88" s="23"/>
      <c r="RI88" s="23"/>
      <c r="RJ88" s="23"/>
      <c r="RK88" s="23"/>
      <c r="RL88" s="23"/>
      <c r="RM88" s="23"/>
      <c r="RN88" s="23"/>
      <c r="RO88" s="23"/>
      <c r="RP88" s="23"/>
      <c r="RQ88" s="23"/>
      <c r="RR88" s="23"/>
      <c r="RS88" s="23"/>
      <c r="RT88" s="23"/>
      <c r="RU88" s="23"/>
      <c r="RV88" s="23"/>
      <c r="RW88" s="23"/>
      <c r="RX88" s="23"/>
      <c r="RY88" s="23"/>
      <c r="RZ88" s="23"/>
      <c r="SA88" s="23"/>
      <c r="SB88" s="23"/>
      <c r="SC88" s="23"/>
      <c r="SD88" s="23"/>
      <c r="SE88" s="23"/>
      <c r="SF88" s="23"/>
      <c r="SG88" s="23"/>
      <c r="SH88" s="23"/>
      <c r="SI88" s="23"/>
      <c r="SJ88" s="23"/>
      <c r="SK88" s="23"/>
      <c r="SL88" s="23"/>
      <c r="SM88" s="23"/>
      <c r="SN88" s="23"/>
      <c r="SO88" s="23"/>
      <c r="SP88" s="23"/>
    </row>
    <row r="89" spans="1:510" s="24" customFormat="1" ht="31.5" x14ac:dyDescent="0.25">
      <c r="A89" s="82"/>
      <c r="B89" s="107"/>
      <c r="C89" s="82"/>
      <c r="D89" s="85" t="s">
        <v>388</v>
      </c>
      <c r="E89" s="98">
        <v>421121.46</v>
      </c>
      <c r="F89" s="98">
        <v>345761.65</v>
      </c>
      <c r="G89" s="98"/>
      <c r="H89" s="98">
        <v>409651.39</v>
      </c>
      <c r="I89" s="98">
        <v>334347.45</v>
      </c>
      <c r="J89" s="98"/>
      <c r="K89" s="165">
        <f t="shared" si="59"/>
        <v>97.276303610839506</v>
      </c>
      <c r="L89" s="98">
        <f t="shared" si="57"/>
        <v>0</v>
      </c>
      <c r="M89" s="98"/>
      <c r="N89" s="98"/>
      <c r="O89" s="98"/>
      <c r="P89" s="98"/>
      <c r="Q89" s="98"/>
      <c r="R89" s="155">
        <f t="shared" si="58"/>
        <v>0</v>
      </c>
      <c r="S89" s="147"/>
      <c r="T89" s="147"/>
      <c r="U89" s="147"/>
      <c r="V89" s="147"/>
      <c r="W89" s="147"/>
      <c r="X89" s="166" t="e">
        <f t="shared" si="60"/>
        <v>#DIV/0!</v>
      </c>
      <c r="Y89" s="98">
        <f t="shared" si="61"/>
        <v>409651.39</v>
      </c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</row>
    <row r="90" spans="1:510" s="22" customFormat="1" ht="31.5" x14ac:dyDescent="0.25">
      <c r="A90" s="59" t="s">
        <v>526</v>
      </c>
      <c r="B90" s="91">
        <v>1061</v>
      </c>
      <c r="C90" s="59" t="s">
        <v>51</v>
      </c>
      <c r="D90" s="36" t="s">
        <v>500</v>
      </c>
      <c r="E90" s="97">
        <v>1064017.6000000001</v>
      </c>
      <c r="F90" s="97"/>
      <c r="G90" s="97"/>
      <c r="H90" s="97">
        <v>1063770.75</v>
      </c>
      <c r="I90" s="97"/>
      <c r="J90" s="97"/>
      <c r="K90" s="161">
        <f t="shared" si="59"/>
        <v>99.976800195786225</v>
      </c>
      <c r="L90" s="97">
        <f t="shared" si="57"/>
        <v>5993725.1799999997</v>
      </c>
      <c r="M90" s="97">
        <v>5993725.1799999997</v>
      </c>
      <c r="N90" s="97"/>
      <c r="O90" s="97"/>
      <c r="P90" s="97"/>
      <c r="Q90" s="97">
        <v>5993725.1799999997</v>
      </c>
      <c r="R90" s="145">
        <f t="shared" si="58"/>
        <v>5990326.4199999999</v>
      </c>
      <c r="S90" s="146">
        <v>5990326.4199999999</v>
      </c>
      <c r="T90" s="146"/>
      <c r="U90" s="146"/>
      <c r="V90" s="146"/>
      <c r="W90" s="146">
        <v>5990326.4199999999</v>
      </c>
      <c r="X90" s="161">
        <f t="shared" si="60"/>
        <v>99.943294697405534</v>
      </c>
      <c r="Y90" s="97">
        <f t="shared" si="61"/>
        <v>7054097.1699999999</v>
      </c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N90" s="23"/>
      <c r="MO90" s="23"/>
      <c r="MP90" s="23"/>
      <c r="MQ90" s="23"/>
      <c r="MR90" s="23"/>
      <c r="MS90" s="23"/>
      <c r="MT90" s="23"/>
      <c r="MU90" s="23"/>
      <c r="MV90" s="23"/>
      <c r="MW90" s="23"/>
      <c r="MX90" s="23"/>
      <c r="MY90" s="23"/>
      <c r="MZ90" s="23"/>
      <c r="NA90" s="23"/>
      <c r="NB90" s="23"/>
      <c r="NC90" s="23"/>
      <c r="ND90" s="23"/>
      <c r="NE90" s="23"/>
      <c r="NF90" s="23"/>
      <c r="NG90" s="23"/>
      <c r="NH90" s="23"/>
      <c r="NI90" s="23"/>
      <c r="NJ90" s="23"/>
      <c r="NK90" s="23"/>
      <c r="NL90" s="23"/>
      <c r="NM90" s="23"/>
      <c r="NN90" s="23"/>
      <c r="NO90" s="23"/>
      <c r="NP90" s="23"/>
      <c r="NQ90" s="23"/>
      <c r="NR90" s="23"/>
      <c r="NS90" s="23"/>
      <c r="NT90" s="23"/>
      <c r="NU90" s="23"/>
      <c r="NV90" s="23"/>
      <c r="NW90" s="23"/>
      <c r="NX90" s="23"/>
      <c r="NY90" s="23"/>
      <c r="NZ90" s="23"/>
      <c r="OA90" s="23"/>
      <c r="OB90" s="23"/>
      <c r="OC90" s="23"/>
      <c r="OD90" s="23"/>
      <c r="OE90" s="23"/>
      <c r="OF90" s="23"/>
      <c r="OG90" s="23"/>
      <c r="OH90" s="23"/>
      <c r="OI90" s="23"/>
      <c r="OJ90" s="23"/>
      <c r="OK90" s="23"/>
      <c r="OL90" s="23"/>
      <c r="OM90" s="23"/>
      <c r="ON90" s="23"/>
      <c r="OO90" s="23"/>
      <c r="OP90" s="23"/>
      <c r="OQ90" s="23"/>
      <c r="OR90" s="23"/>
      <c r="OS90" s="23"/>
      <c r="OT90" s="23"/>
      <c r="OU90" s="23"/>
      <c r="OV90" s="23"/>
      <c r="OW90" s="23"/>
      <c r="OX90" s="23"/>
      <c r="OY90" s="23"/>
      <c r="OZ90" s="23"/>
      <c r="PA90" s="23"/>
      <c r="PB90" s="23"/>
      <c r="PC90" s="23"/>
      <c r="PD90" s="23"/>
      <c r="PE90" s="23"/>
      <c r="PF90" s="23"/>
      <c r="PG90" s="23"/>
      <c r="PH90" s="23"/>
      <c r="PI90" s="23"/>
      <c r="PJ90" s="23"/>
      <c r="PK90" s="23"/>
      <c r="PL90" s="23"/>
      <c r="PM90" s="23"/>
      <c r="PN90" s="23"/>
      <c r="PO90" s="23"/>
      <c r="PP90" s="23"/>
      <c r="PQ90" s="23"/>
      <c r="PR90" s="23"/>
      <c r="PS90" s="23"/>
      <c r="PT90" s="23"/>
      <c r="PU90" s="23"/>
      <c r="PV90" s="23"/>
      <c r="PW90" s="23"/>
      <c r="PX90" s="23"/>
      <c r="PY90" s="23"/>
      <c r="PZ90" s="23"/>
      <c r="QA90" s="23"/>
      <c r="QB90" s="23"/>
      <c r="QC90" s="23"/>
      <c r="QD90" s="23"/>
      <c r="QE90" s="23"/>
      <c r="QF90" s="23"/>
      <c r="QG90" s="23"/>
      <c r="QH90" s="23"/>
      <c r="QI90" s="23"/>
      <c r="QJ90" s="23"/>
      <c r="QK90" s="23"/>
      <c r="QL90" s="23"/>
      <c r="QM90" s="23"/>
      <c r="QN90" s="23"/>
      <c r="QO90" s="23"/>
      <c r="QP90" s="23"/>
      <c r="QQ90" s="23"/>
      <c r="QR90" s="23"/>
      <c r="QS90" s="23"/>
      <c r="QT90" s="23"/>
      <c r="QU90" s="23"/>
      <c r="QV90" s="23"/>
      <c r="QW90" s="23"/>
      <c r="QX90" s="23"/>
      <c r="QY90" s="23"/>
      <c r="QZ90" s="23"/>
      <c r="RA90" s="23"/>
      <c r="RB90" s="23"/>
      <c r="RC90" s="23"/>
      <c r="RD90" s="23"/>
      <c r="RE90" s="23"/>
      <c r="RF90" s="23"/>
      <c r="RG90" s="23"/>
      <c r="RH90" s="23"/>
      <c r="RI90" s="23"/>
      <c r="RJ90" s="23"/>
      <c r="RK90" s="23"/>
      <c r="RL90" s="23"/>
      <c r="RM90" s="23"/>
      <c r="RN90" s="23"/>
      <c r="RO90" s="23"/>
      <c r="RP90" s="23"/>
      <c r="RQ90" s="23"/>
      <c r="RR90" s="23"/>
      <c r="RS90" s="23"/>
      <c r="RT90" s="23"/>
      <c r="RU90" s="23"/>
      <c r="RV90" s="23"/>
      <c r="RW90" s="23"/>
      <c r="RX90" s="23"/>
      <c r="RY90" s="23"/>
      <c r="RZ90" s="23"/>
      <c r="SA90" s="23"/>
      <c r="SB90" s="23"/>
      <c r="SC90" s="23"/>
      <c r="SD90" s="23"/>
      <c r="SE90" s="23"/>
      <c r="SF90" s="23"/>
      <c r="SG90" s="23"/>
      <c r="SH90" s="23"/>
      <c r="SI90" s="23"/>
      <c r="SJ90" s="23"/>
      <c r="SK90" s="23"/>
      <c r="SL90" s="23"/>
      <c r="SM90" s="23"/>
      <c r="SN90" s="23"/>
      <c r="SO90" s="23"/>
      <c r="SP90" s="23"/>
    </row>
    <row r="91" spans="1:510" s="24" customFormat="1" ht="46.5" customHeight="1" x14ac:dyDescent="0.25">
      <c r="A91" s="82"/>
      <c r="B91" s="107"/>
      <c r="C91" s="82"/>
      <c r="D91" s="85" t="s">
        <v>539</v>
      </c>
      <c r="E91" s="98">
        <v>363000</v>
      </c>
      <c r="F91" s="98"/>
      <c r="G91" s="98"/>
      <c r="H91" s="98">
        <v>363000</v>
      </c>
      <c r="I91" s="98"/>
      <c r="J91" s="98"/>
      <c r="K91" s="165">
        <f t="shared" si="59"/>
        <v>100</v>
      </c>
      <c r="L91" s="98">
        <f t="shared" si="57"/>
        <v>1637000</v>
      </c>
      <c r="M91" s="98">
        <v>1637000</v>
      </c>
      <c r="N91" s="98"/>
      <c r="O91" s="98"/>
      <c r="P91" s="98"/>
      <c r="Q91" s="98">
        <v>1637000</v>
      </c>
      <c r="R91" s="155">
        <f t="shared" si="58"/>
        <v>1637000</v>
      </c>
      <c r="S91" s="147">
        <v>1637000</v>
      </c>
      <c r="T91" s="147"/>
      <c r="U91" s="147"/>
      <c r="V91" s="147"/>
      <c r="W91" s="147">
        <v>1637000</v>
      </c>
      <c r="X91" s="165">
        <f t="shared" si="60"/>
        <v>100</v>
      </c>
      <c r="Y91" s="98">
        <f t="shared" si="61"/>
        <v>2000000</v>
      </c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</row>
    <row r="92" spans="1:510" s="24" customFormat="1" ht="31.5" x14ac:dyDescent="0.25">
      <c r="A92" s="82"/>
      <c r="B92" s="107"/>
      <c r="C92" s="82"/>
      <c r="D92" s="85" t="s">
        <v>536</v>
      </c>
      <c r="E92" s="98">
        <v>701017.59999999998</v>
      </c>
      <c r="F92" s="98"/>
      <c r="G92" s="98"/>
      <c r="H92" s="98">
        <v>700770.75</v>
      </c>
      <c r="I92" s="98"/>
      <c r="J92" s="98"/>
      <c r="K92" s="165">
        <f t="shared" si="59"/>
        <v>99.964786904066315</v>
      </c>
      <c r="L92" s="98">
        <f t="shared" si="57"/>
        <v>4356725.18</v>
      </c>
      <c r="M92" s="98">
        <v>4356725.18</v>
      </c>
      <c r="N92" s="98"/>
      <c r="O92" s="98"/>
      <c r="P92" s="98"/>
      <c r="Q92" s="98">
        <v>4356725.18</v>
      </c>
      <c r="R92" s="155">
        <f t="shared" si="58"/>
        <v>4353326.42</v>
      </c>
      <c r="S92" s="147">
        <v>4353326.42</v>
      </c>
      <c r="T92" s="147"/>
      <c r="U92" s="147"/>
      <c r="V92" s="147"/>
      <c r="W92" s="147">
        <v>4353326.42</v>
      </c>
      <c r="X92" s="165">
        <f t="shared" si="60"/>
        <v>99.921988193893839</v>
      </c>
      <c r="Y92" s="98">
        <f t="shared" si="61"/>
        <v>5054097.17</v>
      </c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</row>
    <row r="93" spans="1:510" s="22" customFormat="1" ht="63" x14ac:dyDescent="0.25">
      <c r="A93" s="59" t="s">
        <v>531</v>
      </c>
      <c r="B93" s="91">
        <v>1062</v>
      </c>
      <c r="C93" s="59" t="s">
        <v>55</v>
      </c>
      <c r="D93" s="60" t="s">
        <v>501</v>
      </c>
      <c r="E93" s="97">
        <v>40000</v>
      </c>
      <c r="F93" s="97"/>
      <c r="G93" s="97"/>
      <c r="H93" s="97">
        <v>40000</v>
      </c>
      <c r="I93" s="97"/>
      <c r="J93" s="97"/>
      <c r="K93" s="161">
        <f t="shared" si="59"/>
        <v>100</v>
      </c>
      <c r="L93" s="97">
        <f t="shared" si="57"/>
        <v>0</v>
      </c>
      <c r="M93" s="97"/>
      <c r="N93" s="97"/>
      <c r="O93" s="97"/>
      <c r="P93" s="97"/>
      <c r="Q93" s="97"/>
      <c r="R93" s="145">
        <f t="shared" si="58"/>
        <v>0</v>
      </c>
      <c r="S93" s="146"/>
      <c r="T93" s="146"/>
      <c r="U93" s="146"/>
      <c r="V93" s="146"/>
      <c r="W93" s="146"/>
      <c r="X93" s="162" t="e">
        <f t="shared" si="60"/>
        <v>#DIV/0!</v>
      </c>
      <c r="Y93" s="97">
        <f t="shared" si="61"/>
        <v>40000</v>
      </c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</row>
    <row r="94" spans="1:510" s="24" customFormat="1" ht="31.5" x14ac:dyDescent="0.25">
      <c r="A94" s="82"/>
      <c r="B94" s="107"/>
      <c r="C94" s="82"/>
      <c r="D94" s="85" t="s">
        <v>536</v>
      </c>
      <c r="E94" s="98">
        <v>40000</v>
      </c>
      <c r="F94" s="98"/>
      <c r="G94" s="98"/>
      <c r="H94" s="98">
        <v>40000</v>
      </c>
      <c r="I94" s="98"/>
      <c r="J94" s="98"/>
      <c r="K94" s="165">
        <f t="shared" si="59"/>
        <v>100</v>
      </c>
      <c r="L94" s="98">
        <f t="shared" si="57"/>
        <v>0</v>
      </c>
      <c r="M94" s="98"/>
      <c r="N94" s="98"/>
      <c r="O94" s="98"/>
      <c r="P94" s="98"/>
      <c r="Q94" s="98"/>
      <c r="R94" s="155">
        <f t="shared" si="58"/>
        <v>0</v>
      </c>
      <c r="S94" s="147"/>
      <c r="T94" s="147"/>
      <c r="U94" s="147"/>
      <c r="V94" s="147"/>
      <c r="W94" s="147"/>
      <c r="X94" s="166" t="e">
        <f t="shared" si="60"/>
        <v>#DIV/0!</v>
      </c>
      <c r="Y94" s="98">
        <f t="shared" si="61"/>
        <v>40000</v>
      </c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30"/>
      <c r="NY94" s="30"/>
      <c r="NZ94" s="30"/>
      <c r="OA94" s="30"/>
      <c r="OB94" s="30"/>
      <c r="OC94" s="30"/>
      <c r="OD94" s="30"/>
      <c r="OE94" s="30"/>
      <c r="OF94" s="30"/>
      <c r="OG94" s="30"/>
      <c r="OH94" s="30"/>
      <c r="OI94" s="30"/>
      <c r="OJ94" s="30"/>
      <c r="OK94" s="30"/>
      <c r="OL94" s="30"/>
      <c r="OM94" s="30"/>
      <c r="ON94" s="30"/>
      <c r="OO94" s="30"/>
      <c r="OP94" s="30"/>
      <c r="OQ94" s="30"/>
      <c r="OR94" s="30"/>
      <c r="OS94" s="30"/>
      <c r="OT94" s="30"/>
      <c r="OU94" s="30"/>
      <c r="OV94" s="30"/>
      <c r="OW94" s="30"/>
      <c r="OX94" s="30"/>
      <c r="OY94" s="30"/>
      <c r="OZ94" s="30"/>
      <c r="PA94" s="30"/>
      <c r="PB94" s="30"/>
      <c r="PC94" s="30"/>
      <c r="PD94" s="30"/>
      <c r="PE94" s="30"/>
      <c r="PF94" s="30"/>
      <c r="PG94" s="30"/>
      <c r="PH94" s="30"/>
      <c r="PI94" s="30"/>
      <c r="PJ94" s="30"/>
      <c r="PK94" s="30"/>
      <c r="PL94" s="30"/>
      <c r="PM94" s="30"/>
      <c r="PN94" s="30"/>
      <c r="PO94" s="30"/>
      <c r="PP94" s="30"/>
      <c r="PQ94" s="30"/>
      <c r="PR94" s="30"/>
      <c r="PS94" s="30"/>
      <c r="PT94" s="30"/>
      <c r="PU94" s="30"/>
      <c r="PV94" s="30"/>
      <c r="PW94" s="30"/>
      <c r="PX94" s="30"/>
      <c r="PY94" s="30"/>
      <c r="PZ94" s="30"/>
      <c r="QA94" s="30"/>
      <c r="QB94" s="30"/>
      <c r="QC94" s="30"/>
      <c r="QD94" s="30"/>
      <c r="QE94" s="30"/>
      <c r="QF94" s="30"/>
      <c r="QG94" s="30"/>
      <c r="QH94" s="30"/>
      <c r="QI94" s="30"/>
      <c r="QJ94" s="30"/>
      <c r="QK94" s="30"/>
      <c r="QL94" s="30"/>
      <c r="QM94" s="30"/>
      <c r="QN94" s="30"/>
      <c r="QO94" s="30"/>
      <c r="QP94" s="30"/>
      <c r="QQ94" s="30"/>
      <c r="QR94" s="30"/>
      <c r="QS94" s="30"/>
      <c r="QT94" s="30"/>
      <c r="QU94" s="30"/>
      <c r="QV94" s="30"/>
      <c r="QW94" s="30"/>
      <c r="QX94" s="30"/>
      <c r="QY94" s="30"/>
      <c r="QZ94" s="30"/>
      <c r="RA94" s="30"/>
      <c r="RB94" s="30"/>
      <c r="RC94" s="30"/>
      <c r="RD94" s="30"/>
      <c r="RE94" s="30"/>
      <c r="RF94" s="30"/>
      <c r="RG94" s="30"/>
      <c r="RH94" s="30"/>
      <c r="RI94" s="30"/>
      <c r="RJ94" s="30"/>
      <c r="RK94" s="30"/>
      <c r="RL94" s="30"/>
      <c r="RM94" s="30"/>
      <c r="RN94" s="30"/>
      <c r="RO94" s="30"/>
      <c r="RP94" s="30"/>
      <c r="RQ94" s="30"/>
      <c r="RR94" s="30"/>
      <c r="RS94" s="30"/>
      <c r="RT94" s="30"/>
      <c r="RU94" s="30"/>
      <c r="RV94" s="30"/>
      <c r="RW94" s="30"/>
      <c r="RX94" s="30"/>
      <c r="RY94" s="30"/>
      <c r="RZ94" s="30"/>
      <c r="SA94" s="30"/>
      <c r="SB94" s="30"/>
      <c r="SC94" s="30"/>
      <c r="SD94" s="30"/>
      <c r="SE94" s="30"/>
      <c r="SF94" s="30"/>
      <c r="SG94" s="30"/>
      <c r="SH94" s="30"/>
      <c r="SI94" s="30"/>
      <c r="SJ94" s="30"/>
      <c r="SK94" s="30"/>
      <c r="SL94" s="30"/>
      <c r="SM94" s="30"/>
      <c r="SN94" s="30"/>
      <c r="SO94" s="30"/>
      <c r="SP94" s="30"/>
    </row>
    <row r="95" spans="1:510" s="22" customFormat="1" ht="39.75" customHeight="1" x14ac:dyDescent="0.25">
      <c r="A95" s="59" t="s">
        <v>473</v>
      </c>
      <c r="B95" s="59" t="s">
        <v>54</v>
      </c>
      <c r="C95" s="59" t="s">
        <v>57</v>
      </c>
      <c r="D95" s="60" t="s">
        <v>364</v>
      </c>
      <c r="E95" s="97">
        <v>36446395</v>
      </c>
      <c r="F95" s="97">
        <v>26185400</v>
      </c>
      <c r="G95" s="97">
        <v>3773845</v>
      </c>
      <c r="H95" s="97">
        <v>36287159.259999998</v>
      </c>
      <c r="I95" s="97">
        <v>26174830.550000001</v>
      </c>
      <c r="J95" s="97">
        <v>3690534.36</v>
      </c>
      <c r="K95" s="161">
        <f t="shared" si="59"/>
        <v>99.563096048319721</v>
      </c>
      <c r="L95" s="97">
        <f t="shared" si="57"/>
        <v>112500</v>
      </c>
      <c r="M95" s="97">
        <v>112500</v>
      </c>
      <c r="N95" s="97"/>
      <c r="O95" s="97"/>
      <c r="P95" s="97"/>
      <c r="Q95" s="97">
        <v>112500</v>
      </c>
      <c r="R95" s="145">
        <f t="shared" si="58"/>
        <v>299087.68</v>
      </c>
      <c r="S95" s="146">
        <v>112500</v>
      </c>
      <c r="T95" s="146">
        <v>185942.68</v>
      </c>
      <c r="U95" s="146"/>
      <c r="V95" s="146"/>
      <c r="W95" s="146">
        <v>113145</v>
      </c>
      <c r="X95" s="161">
        <f t="shared" si="60"/>
        <v>265.85571555555555</v>
      </c>
      <c r="Y95" s="97">
        <f t="shared" si="61"/>
        <v>36586246.939999998</v>
      </c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</row>
    <row r="96" spans="1:510" s="22" customFormat="1" ht="31.5" x14ac:dyDescent="0.25">
      <c r="A96" s="59" t="s">
        <v>474</v>
      </c>
      <c r="B96" s="59" t="s">
        <v>475</v>
      </c>
      <c r="C96" s="59" t="s">
        <v>58</v>
      </c>
      <c r="D96" s="36" t="s">
        <v>507</v>
      </c>
      <c r="E96" s="97">
        <v>11570150</v>
      </c>
      <c r="F96" s="97">
        <v>8331500</v>
      </c>
      <c r="G96" s="97">
        <v>768150</v>
      </c>
      <c r="H96" s="97">
        <v>11501941.9</v>
      </c>
      <c r="I96" s="97">
        <v>8323753.2800000003</v>
      </c>
      <c r="J96" s="97">
        <v>731540.23</v>
      </c>
      <c r="K96" s="161">
        <f t="shared" si="59"/>
        <v>99.410482145866737</v>
      </c>
      <c r="L96" s="97">
        <f t="shared" si="57"/>
        <v>0</v>
      </c>
      <c r="M96" s="97">
        <v>0</v>
      </c>
      <c r="N96" s="97"/>
      <c r="O96" s="97"/>
      <c r="P96" s="97"/>
      <c r="Q96" s="97">
        <v>0</v>
      </c>
      <c r="R96" s="145">
        <f t="shared" si="58"/>
        <v>178208.92</v>
      </c>
      <c r="S96" s="146"/>
      <c r="T96" s="146">
        <v>178208.92</v>
      </c>
      <c r="U96" s="146"/>
      <c r="V96" s="146"/>
      <c r="W96" s="146"/>
      <c r="X96" s="162" t="e">
        <f t="shared" si="60"/>
        <v>#DIV/0!</v>
      </c>
      <c r="Y96" s="97">
        <f t="shared" si="61"/>
        <v>11680150.82</v>
      </c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</row>
    <row r="97" spans="1:510" s="22" customFormat="1" ht="18" customHeight="1" x14ac:dyDescent="0.25">
      <c r="A97" s="59" t="s">
        <v>476</v>
      </c>
      <c r="B97" s="59" t="s">
        <v>477</v>
      </c>
      <c r="C97" s="59" t="s">
        <v>58</v>
      </c>
      <c r="D97" s="36" t="s">
        <v>281</v>
      </c>
      <c r="E97" s="97">
        <v>113000</v>
      </c>
      <c r="F97" s="97"/>
      <c r="G97" s="97"/>
      <c r="H97" s="97">
        <v>102100</v>
      </c>
      <c r="I97" s="97"/>
      <c r="J97" s="97"/>
      <c r="K97" s="161">
        <f t="shared" si="59"/>
        <v>90.353982300884965</v>
      </c>
      <c r="L97" s="97">
        <f t="shared" si="57"/>
        <v>0</v>
      </c>
      <c r="M97" s="97"/>
      <c r="N97" s="97"/>
      <c r="O97" s="97"/>
      <c r="P97" s="97"/>
      <c r="Q97" s="97"/>
      <c r="R97" s="145">
        <f t="shared" si="58"/>
        <v>0</v>
      </c>
      <c r="S97" s="146"/>
      <c r="T97" s="146"/>
      <c r="U97" s="146"/>
      <c r="V97" s="146"/>
      <c r="W97" s="146"/>
      <c r="X97" s="162" t="e">
        <f t="shared" si="60"/>
        <v>#DIV/0!</v>
      </c>
      <c r="Y97" s="97">
        <f t="shared" si="61"/>
        <v>102100</v>
      </c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</row>
    <row r="98" spans="1:510" s="22" customFormat="1" ht="31.5" x14ac:dyDescent="0.25">
      <c r="A98" s="59" t="s">
        <v>478</v>
      </c>
      <c r="B98" s="59" t="s">
        <v>479</v>
      </c>
      <c r="C98" s="59" t="s">
        <v>58</v>
      </c>
      <c r="D98" s="60" t="s">
        <v>480</v>
      </c>
      <c r="E98" s="97">
        <v>135033</v>
      </c>
      <c r="F98" s="97">
        <v>0</v>
      </c>
      <c r="G98" s="97">
        <v>80633</v>
      </c>
      <c r="H98" s="97">
        <v>115040.91</v>
      </c>
      <c r="I98" s="97"/>
      <c r="J98" s="97">
        <v>69966.37</v>
      </c>
      <c r="K98" s="161">
        <f t="shared" si="59"/>
        <v>85.194663526693475</v>
      </c>
      <c r="L98" s="97">
        <f t="shared" si="57"/>
        <v>0</v>
      </c>
      <c r="M98" s="97"/>
      <c r="N98" s="97"/>
      <c r="O98" s="97"/>
      <c r="P98" s="97"/>
      <c r="Q98" s="97"/>
      <c r="R98" s="145">
        <f t="shared" si="58"/>
        <v>0</v>
      </c>
      <c r="S98" s="146"/>
      <c r="T98" s="146"/>
      <c r="U98" s="146"/>
      <c r="V98" s="146"/>
      <c r="W98" s="146"/>
      <c r="X98" s="162" t="e">
        <f t="shared" si="60"/>
        <v>#DIV/0!</v>
      </c>
      <c r="Y98" s="97">
        <f t="shared" si="61"/>
        <v>115040.91</v>
      </c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N98" s="23"/>
      <c r="MO98" s="23"/>
      <c r="MP98" s="23"/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3"/>
      <c r="NB98" s="23"/>
      <c r="NC98" s="23"/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23"/>
      <c r="NQ98" s="23"/>
      <c r="NR98" s="23"/>
      <c r="NS98" s="23"/>
      <c r="NT98" s="23"/>
      <c r="NU98" s="23"/>
      <c r="NV98" s="23"/>
      <c r="NW98" s="23"/>
      <c r="NX98" s="23"/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3"/>
      <c r="OJ98" s="23"/>
      <c r="OK98" s="23"/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3"/>
      <c r="OZ98" s="23"/>
      <c r="PA98" s="23"/>
      <c r="PB98" s="23"/>
      <c r="PC98" s="23"/>
      <c r="PD98" s="23"/>
      <c r="PE98" s="23"/>
      <c r="PF98" s="23"/>
      <c r="PG98" s="23"/>
      <c r="PH98" s="23"/>
      <c r="PI98" s="23"/>
      <c r="PJ98" s="23"/>
      <c r="PK98" s="23"/>
      <c r="PL98" s="23"/>
      <c r="PM98" s="23"/>
      <c r="PN98" s="23"/>
      <c r="PO98" s="23"/>
      <c r="PP98" s="23"/>
      <c r="PQ98" s="23"/>
      <c r="PR98" s="23"/>
      <c r="PS98" s="23"/>
      <c r="PT98" s="23"/>
      <c r="PU98" s="23"/>
      <c r="PV98" s="23"/>
      <c r="PW98" s="23"/>
      <c r="PX98" s="23"/>
      <c r="PY98" s="23"/>
      <c r="PZ98" s="23"/>
      <c r="QA98" s="23"/>
      <c r="QB98" s="23"/>
      <c r="QC98" s="23"/>
      <c r="QD98" s="23"/>
      <c r="QE98" s="23"/>
      <c r="QF98" s="23"/>
      <c r="QG98" s="23"/>
      <c r="QH98" s="23"/>
      <c r="QI98" s="23"/>
      <c r="QJ98" s="23"/>
      <c r="QK98" s="23"/>
      <c r="QL98" s="23"/>
      <c r="QM98" s="23"/>
      <c r="QN98" s="23"/>
      <c r="QO98" s="23"/>
      <c r="QP98" s="23"/>
      <c r="QQ98" s="23"/>
      <c r="QR98" s="23"/>
      <c r="QS98" s="23"/>
      <c r="QT98" s="23"/>
      <c r="QU98" s="23"/>
      <c r="QV98" s="23"/>
      <c r="QW98" s="23"/>
      <c r="QX98" s="23"/>
      <c r="QY98" s="23"/>
      <c r="QZ98" s="23"/>
      <c r="RA98" s="23"/>
      <c r="RB98" s="23"/>
      <c r="RC98" s="23"/>
      <c r="RD98" s="23"/>
      <c r="RE98" s="23"/>
      <c r="RF98" s="23"/>
      <c r="RG98" s="23"/>
      <c r="RH98" s="23"/>
      <c r="RI98" s="23"/>
      <c r="RJ98" s="23"/>
      <c r="RK98" s="23"/>
      <c r="RL98" s="23"/>
      <c r="RM98" s="23"/>
      <c r="RN98" s="23"/>
      <c r="RO98" s="23"/>
      <c r="RP98" s="23"/>
      <c r="RQ98" s="23"/>
      <c r="RR98" s="23"/>
      <c r="RS98" s="23"/>
      <c r="RT98" s="23"/>
      <c r="RU98" s="23"/>
      <c r="RV98" s="23"/>
      <c r="RW98" s="23"/>
      <c r="RX98" s="23"/>
      <c r="RY98" s="23"/>
      <c r="RZ98" s="23"/>
      <c r="SA98" s="23"/>
      <c r="SB98" s="23"/>
      <c r="SC98" s="23"/>
      <c r="SD98" s="23"/>
      <c r="SE98" s="23"/>
      <c r="SF98" s="23"/>
      <c r="SG98" s="23"/>
      <c r="SH98" s="23"/>
      <c r="SI98" s="23"/>
      <c r="SJ98" s="23"/>
      <c r="SK98" s="23"/>
      <c r="SL98" s="23"/>
      <c r="SM98" s="23"/>
      <c r="SN98" s="23"/>
      <c r="SO98" s="23"/>
      <c r="SP98" s="23"/>
    </row>
    <row r="99" spans="1:510" s="22" customFormat="1" ht="54.75" customHeight="1" x14ac:dyDescent="0.25">
      <c r="A99" s="59" t="s">
        <v>481</v>
      </c>
      <c r="B99" s="59" t="s">
        <v>482</v>
      </c>
      <c r="C99" s="59" t="s">
        <v>58</v>
      </c>
      <c r="D99" s="60" t="s">
        <v>502</v>
      </c>
      <c r="E99" s="97">
        <v>1499036</v>
      </c>
      <c r="F99" s="97">
        <v>1228720</v>
      </c>
      <c r="G99" s="97"/>
      <c r="H99" s="97">
        <v>986003.52</v>
      </c>
      <c r="I99" s="97">
        <v>804309.27</v>
      </c>
      <c r="J99" s="97"/>
      <c r="K99" s="161">
        <f t="shared" si="59"/>
        <v>65.775839939801315</v>
      </c>
      <c r="L99" s="97">
        <f t="shared" si="57"/>
        <v>0</v>
      </c>
      <c r="M99" s="97"/>
      <c r="N99" s="97"/>
      <c r="O99" s="97"/>
      <c r="P99" s="97"/>
      <c r="Q99" s="97"/>
      <c r="R99" s="145">
        <f t="shared" si="58"/>
        <v>0</v>
      </c>
      <c r="S99" s="146"/>
      <c r="T99" s="146"/>
      <c r="U99" s="146"/>
      <c r="V99" s="146"/>
      <c r="W99" s="146"/>
      <c r="X99" s="162" t="e">
        <f t="shared" si="60"/>
        <v>#DIV/0!</v>
      </c>
      <c r="Y99" s="97">
        <f t="shared" si="61"/>
        <v>986003.52</v>
      </c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F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  <c r="LQ99" s="23"/>
      <c r="LR99" s="23"/>
      <c r="LS99" s="23"/>
      <c r="LT99" s="23"/>
      <c r="LU99" s="23"/>
      <c r="LV99" s="23"/>
      <c r="LW99" s="23"/>
      <c r="LX99" s="23"/>
      <c r="LY99" s="23"/>
      <c r="LZ99" s="23"/>
      <c r="MA99" s="23"/>
      <c r="MB99" s="23"/>
      <c r="MC99" s="23"/>
      <c r="MD99" s="23"/>
      <c r="ME99" s="23"/>
      <c r="MF99" s="23"/>
      <c r="MG99" s="23"/>
      <c r="MH99" s="23"/>
      <c r="MI99" s="23"/>
      <c r="MJ99" s="23"/>
      <c r="MK99" s="23"/>
      <c r="ML99" s="23"/>
      <c r="MM99" s="23"/>
      <c r="MN99" s="23"/>
      <c r="MO99" s="23"/>
      <c r="MP99" s="23"/>
      <c r="MQ99" s="23"/>
      <c r="MR99" s="23"/>
      <c r="MS99" s="23"/>
      <c r="MT99" s="23"/>
      <c r="MU99" s="23"/>
      <c r="MV99" s="23"/>
      <c r="MW99" s="23"/>
      <c r="MX99" s="23"/>
      <c r="MY99" s="23"/>
      <c r="MZ99" s="23"/>
      <c r="NA99" s="23"/>
      <c r="NB99" s="23"/>
      <c r="NC99" s="23"/>
      <c r="ND99" s="23"/>
      <c r="NE99" s="23"/>
      <c r="NF99" s="23"/>
      <c r="NG99" s="23"/>
      <c r="NH99" s="23"/>
      <c r="NI99" s="23"/>
      <c r="NJ99" s="23"/>
      <c r="NK99" s="23"/>
      <c r="NL99" s="23"/>
      <c r="NM99" s="23"/>
      <c r="NN99" s="23"/>
      <c r="NO99" s="23"/>
      <c r="NP99" s="23"/>
      <c r="NQ99" s="23"/>
      <c r="NR99" s="23"/>
      <c r="NS99" s="23"/>
      <c r="NT99" s="23"/>
      <c r="NU99" s="23"/>
      <c r="NV99" s="23"/>
      <c r="NW99" s="23"/>
      <c r="NX99" s="23"/>
      <c r="NY99" s="23"/>
      <c r="NZ99" s="23"/>
      <c r="OA99" s="23"/>
      <c r="OB99" s="23"/>
      <c r="OC99" s="23"/>
      <c r="OD99" s="23"/>
      <c r="OE99" s="23"/>
      <c r="OF99" s="23"/>
      <c r="OG99" s="23"/>
      <c r="OH99" s="23"/>
      <c r="OI99" s="23"/>
      <c r="OJ99" s="23"/>
      <c r="OK99" s="23"/>
      <c r="OL99" s="23"/>
      <c r="OM99" s="23"/>
      <c r="ON99" s="23"/>
      <c r="OO99" s="23"/>
      <c r="OP99" s="23"/>
      <c r="OQ99" s="23"/>
      <c r="OR99" s="23"/>
      <c r="OS99" s="23"/>
      <c r="OT99" s="23"/>
      <c r="OU99" s="23"/>
      <c r="OV99" s="23"/>
      <c r="OW99" s="23"/>
      <c r="OX99" s="23"/>
      <c r="OY99" s="23"/>
      <c r="OZ99" s="23"/>
      <c r="PA99" s="23"/>
      <c r="PB99" s="23"/>
      <c r="PC99" s="23"/>
      <c r="PD99" s="23"/>
      <c r="PE99" s="23"/>
      <c r="PF99" s="23"/>
      <c r="PG99" s="23"/>
      <c r="PH99" s="23"/>
      <c r="PI99" s="23"/>
      <c r="PJ99" s="23"/>
      <c r="PK99" s="23"/>
      <c r="PL99" s="23"/>
      <c r="PM99" s="23"/>
      <c r="PN99" s="23"/>
      <c r="PO99" s="23"/>
      <c r="PP99" s="23"/>
      <c r="PQ99" s="23"/>
      <c r="PR99" s="23"/>
      <c r="PS99" s="23"/>
      <c r="PT99" s="23"/>
      <c r="PU99" s="23"/>
      <c r="PV99" s="23"/>
      <c r="PW99" s="23"/>
      <c r="PX99" s="23"/>
      <c r="PY99" s="23"/>
      <c r="PZ99" s="23"/>
      <c r="QA99" s="23"/>
      <c r="QB99" s="23"/>
      <c r="QC99" s="23"/>
      <c r="QD99" s="23"/>
      <c r="QE99" s="23"/>
      <c r="QF99" s="23"/>
      <c r="QG99" s="23"/>
      <c r="QH99" s="23"/>
      <c r="QI99" s="23"/>
      <c r="QJ99" s="23"/>
      <c r="QK99" s="23"/>
      <c r="QL99" s="23"/>
      <c r="QM99" s="23"/>
      <c r="QN99" s="23"/>
      <c r="QO99" s="23"/>
      <c r="QP99" s="23"/>
      <c r="QQ99" s="23"/>
      <c r="QR99" s="23"/>
      <c r="QS99" s="23"/>
      <c r="QT99" s="23"/>
      <c r="QU99" s="23"/>
      <c r="QV99" s="23"/>
      <c r="QW99" s="23"/>
      <c r="QX99" s="23"/>
      <c r="QY99" s="23"/>
      <c r="QZ99" s="23"/>
      <c r="RA99" s="23"/>
      <c r="RB99" s="23"/>
      <c r="RC99" s="23"/>
      <c r="RD99" s="23"/>
      <c r="RE99" s="23"/>
      <c r="RF99" s="23"/>
      <c r="RG99" s="23"/>
      <c r="RH99" s="23"/>
      <c r="RI99" s="23"/>
      <c r="RJ99" s="23"/>
      <c r="RK99" s="23"/>
      <c r="RL99" s="23"/>
      <c r="RM99" s="23"/>
      <c r="RN99" s="23"/>
      <c r="RO99" s="23"/>
      <c r="RP99" s="23"/>
      <c r="RQ99" s="23"/>
      <c r="RR99" s="23"/>
      <c r="RS99" s="23"/>
      <c r="RT99" s="23"/>
      <c r="RU99" s="23"/>
      <c r="RV99" s="23"/>
      <c r="RW99" s="23"/>
      <c r="RX99" s="23"/>
      <c r="RY99" s="23"/>
      <c r="RZ99" s="23"/>
      <c r="SA99" s="23"/>
      <c r="SB99" s="23"/>
      <c r="SC99" s="23"/>
      <c r="SD99" s="23"/>
      <c r="SE99" s="23"/>
      <c r="SF99" s="23"/>
      <c r="SG99" s="23"/>
      <c r="SH99" s="23"/>
      <c r="SI99" s="23"/>
      <c r="SJ99" s="23"/>
      <c r="SK99" s="23"/>
      <c r="SL99" s="23"/>
      <c r="SM99" s="23"/>
      <c r="SN99" s="23"/>
      <c r="SO99" s="23"/>
      <c r="SP99" s="23"/>
    </row>
    <row r="100" spans="1:510" s="24" customFormat="1" ht="45.75" customHeight="1" x14ac:dyDescent="0.25">
      <c r="A100" s="82"/>
      <c r="B100" s="82"/>
      <c r="C100" s="82"/>
      <c r="D100" s="85" t="s">
        <v>383</v>
      </c>
      <c r="E100" s="98">
        <v>1499036</v>
      </c>
      <c r="F100" s="98">
        <v>1228720</v>
      </c>
      <c r="G100" s="98"/>
      <c r="H100" s="98">
        <v>986003.52</v>
      </c>
      <c r="I100" s="98">
        <v>804309.27</v>
      </c>
      <c r="J100" s="98"/>
      <c r="K100" s="165">
        <f t="shared" si="59"/>
        <v>65.775839939801315</v>
      </c>
      <c r="L100" s="98">
        <f t="shared" si="57"/>
        <v>0</v>
      </c>
      <c r="M100" s="98"/>
      <c r="N100" s="98"/>
      <c r="O100" s="98"/>
      <c r="P100" s="98"/>
      <c r="Q100" s="98"/>
      <c r="R100" s="155">
        <f t="shared" si="58"/>
        <v>0</v>
      </c>
      <c r="S100" s="147"/>
      <c r="T100" s="147"/>
      <c r="U100" s="147"/>
      <c r="V100" s="147"/>
      <c r="W100" s="147"/>
      <c r="X100" s="166" t="e">
        <f t="shared" si="60"/>
        <v>#DIV/0!</v>
      </c>
      <c r="Y100" s="98">
        <f t="shared" si="61"/>
        <v>986003.52</v>
      </c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0"/>
      <c r="NR100" s="30"/>
      <c r="NS100" s="30"/>
      <c r="NT100" s="30"/>
      <c r="NU100" s="30"/>
      <c r="NV100" s="30"/>
      <c r="NW100" s="30"/>
      <c r="NX100" s="30"/>
      <c r="NY100" s="30"/>
      <c r="NZ100" s="30"/>
      <c r="OA100" s="30"/>
      <c r="OB100" s="30"/>
      <c r="OC100" s="30"/>
      <c r="OD100" s="30"/>
      <c r="OE100" s="30"/>
      <c r="OF100" s="30"/>
      <c r="OG100" s="30"/>
      <c r="OH100" s="30"/>
      <c r="OI100" s="30"/>
      <c r="OJ100" s="30"/>
      <c r="OK100" s="30"/>
      <c r="OL100" s="30"/>
      <c r="OM100" s="30"/>
      <c r="ON100" s="30"/>
      <c r="OO100" s="30"/>
      <c r="OP100" s="30"/>
      <c r="OQ100" s="30"/>
      <c r="OR100" s="30"/>
      <c r="OS100" s="30"/>
      <c r="OT100" s="30"/>
      <c r="OU100" s="30"/>
      <c r="OV100" s="30"/>
      <c r="OW100" s="30"/>
      <c r="OX100" s="30"/>
      <c r="OY100" s="30"/>
      <c r="OZ100" s="30"/>
      <c r="PA100" s="30"/>
      <c r="PB100" s="30"/>
      <c r="PC100" s="30"/>
      <c r="PD100" s="30"/>
      <c r="PE100" s="30"/>
      <c r="PF100" s="30"/>
      <c r="PG100" s="30"/>
      <c r="PH100" s="30"/>
      <c r="PI100" s="30"/>
      <c r="PJ100" s="30"/>
      <c r="PK100" s="30"/>
      <c r="PL100" s="30"/>
      <c r="PM100" s="30"/>
      <c r="PN100" s="30"/>
      <c r="PO100" s="30"/>
      <c r="PP100" s="30"/>
      <c r="PQ100" s="30"/>
      <c r="PR100" s="30"/>
      <c r="PS100" s="30"/>
      <c r="PT100" s="30"/>
      <c r="PU100" s="30"/>
      <c r="PV100" s="30"/>
      <c r="PW100" s="30"/>
      <c r="PX100" s="30"/>
      <c r="PY100" s="30"/>
      <c r="PZ100" s="30"/>
      <c r="QA100" s="30"/>
      <c r="QB100" s="30"/>
      <c r="QC100" s="30"/>
      <c r="QD100" s="30"/>
      <c r="QE100" s="30"/>
      <c r="QF100" s="30"/>
      <c r="QG100" s="30"/>
      <c r="QH100" s="30"/>
      <c r="QI100" s="30"/>
      <c r="QJ100" s="30"/>
      <c r="QK100" s="30"/>
      <c r="QL100" s="30"/>
      <c r="QM100" s="30"/>
      <c r="QN100" s="30"/>
      <c r="QO100" s="30"/>
      <c r="QP100" s="30"/>
      <c r="QQ100" s="30"/>
      <c r="QR100" s="30"/>
      <c r="QS100" s="30"/>
      <c r="QT100" s="30"/>
      <c r="QU100" s="30"/>
      <c r="QV100" s="30"/>
      <c r="QW100" s="30"/>
      <c r="QX100" s="30"/>
      <c r="QY100" s="30"/>
      <c r="QZ100" s="30"/>
      <c r="RA100" s="30"/>
      <c r="RB100" s="30"/>
      <c r="RC100" s="30"/>
      <c r="RD100" s="30"/>
      <c r="RE100" s="30"/>
      <c r="RF100" s="30"/>
      <c r="RG100" s="30"/>
      <c r="RH100" s="30"/>
      <c r="RI100" s="30"/>
      <c r="RJ100" s="30"/>
      <c r="RK100" s="30"/>
      <c r="RL100" s="30"/>
      <c r="RM100" s="30"/>
      <c r="RN100" s="30"/>
      <c r="RO100" s="30"/>
      <c r="RP100" s="30"/>
      <c r="RQ100" s="30"/>
      <c r="RR100" s="30"/>
      <c r="RS100" s="30"/>
      <c r="RT100" s="30"/>
      <c r="RU100" s="30"/>
      <c r="RV100" s="30"/>
      <c r="RW100" s="30"/>
      <c r="RX100" s="30"/>
      <c r="RY100" s="30"/>
      <c r="RZ100" s="30"/>
      <c r="SA100" s="30"/>
      <c r="SB100" s="30"/>
      <c r="SC100" s="30"/>
      <c r="SD100" s="30"/>
      <c r="SE100" s="30"/>
      <c r="SF100" s="30"/>
      <c r="SG100" s="30"/>
      <c r="SH100" s="30"/>
      <c r="SI100" s="30"/>
      <c r="SJ100" s="30"/>
      <c r="SK100" s="30"/>
      <c r="SL100" s="30"/>
      <c r="SM100" s="30"/>
      <c r="SN100" s="30"/>
      <c r="SO100" s="30"/>
      <c r="SP100" s="30"/>
    </row>
    <row r="101" spans="1:510" s="22" customFormat="1" ht="36" customHeight="1" x14ac:dyDescent="0.25">
      <c r="A101" s="59" t="s">
        <v>483</v>
      </c>
      <c r="B101" s="59" t="s">
        <v>484</v>
      </c>
      <c r="C101" s="59" t="s">
        <v>58</v>
      </c>
      <c r="D101" s="60" t="s">
        <v>485</v>
      </c>
      <c r="E101" s="97">
        <v>2552577</v>
      </c>
      <c r="F101" s="97">
        <v>1877000</v>
      </c>
      <c r="G101" s="97">
        <v>115177</v>
      </c>
      <c r="H101" s="97">
        <v>2545238.62</v>
      </c>
      <c r="I101" s="97">
        <v>1873772.74</v>
      </c>
      <c r="J101" s="97">
        <v>112475.07</v>
      </c>
      <c r="K101" s="161">
        <f t="shared" si="59"/>
        <v>99.712510925233602</v>
      </c>
      <c r="L101" s="97">
        <f t="shared" si="57"/>
        <v>41000</v>
      </c>
      <c r="M101" s="97">
        <v>41000</v>
      </c>
      <c r="N101" s="97"/>
      <c r="O101" s="97"/>
      <c r="P101" s="97"/>
      <c r="Q101" s="97">
        <v>41000</v>
      </c>
      <c r="R101" s="145">
        <f t="shared" si="58"/>
        <v>55335</v>
      </c>
      <c r="S101" s="146">
        <v>41000</v>
      </c>
      <c r="T101" s="146">
        <v>14335</v>
      </c>
      <c r="U101" s="146"/>
      <c r="V101" s="146"/>
      <c r="W101" s="146">
        <v>41000</v>
      </c>
      <c r="X101" s="161">
        <f t="shared" si="60"/>
        <v>134.96341463414635</v>
      </c>
      <c r="Y101" s="97">
        <f t="shared" si="61"/>
        <v>2600573.62</v>
      </c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</row>
    <row r="102" spans="1:510" s="22" customFormat="1" ht="66" customHeight="1" x14ac:dyDescent="0.25">
      <c r="A102" s="59" t="s">
        <v>562</v>
      </c>
      <c r="B102" s="59" t="s">
        <v>563</v>
      </c>
      <c r="C102" s="59" t="s">
        <v>58</v>
      </c>
      <c r="D102" s="60" t="s">
        <v>566</v>
      </c>
      <c r="E102" s="97">
        <v>0</v>
      </c>
      <c r="F102" s="97"/>
      <c r="G102" s="97"/>
      <c r="H102" s="97"/>
      <c r="I102" s="97"/>
      <c r="J102" s="97"/>
      <c r="K102" s="162" t="e">
        <f t="shared" si="59"/>
        <v>#DIV/0!</v>
      </c>
      <c r="L102" s="97">
        <f t="shared" si="57"/>
        <v>1522670</v>
      </c>
      <c r="M102" s="97">
        <v>1522670</v>
      </c>
      <c r="N102" s="97"/>
      <c r="O102" s="97"/>
      <c r="P102" s="97"/>
      <c r="Q102" s="97">
        <v>1522670</v>
      </c>
      <c r="R102" s="145">
        <f t="shared" si="58"/>
        <v>1386520.7</v>
      </c>
      <c r="S102" s="146">
        <v>1386520.7</v>
      </c>
      <c r="T102" s="146"/>
      <c r="U102" s="146"/>
      <c r="V102" s="146"/>
      <c r="W102" s="146">
        <v>1386520.7</v>
      </c>
      <c r="X102" s="161">
        <f t="shared" si="60"/>
        <v>91.058515633722337</v>
      </c>
      <c r="Y102" s="97">
        <f t="shared" si="61"/>
        <v>1386520.7</v>
      </c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</row>
    <row r="103" spans="1:510" s="22" customFormat="1" ht="63" x14ac:dyDescent="0.25">
      <c r="A103" s="59" t="s">
        <v>551</v>
      </c>
      <c r="B103" s="59" t="s">
        <v>553</v>
      </c>
      <c r="C103" s="59" t="s">
        <v>58</v>
      </c>
      <c r="D103" s="60" t="s">
        <v>603</v>
      </c>
      <c r="E103" s="97">
        <v>287772</v>
      </c>
      <c r="F103" s="97"/>
      <c r="G103" s="97"/>
      <c r="H103" s="97">
        <v>287272</v>
      </c>
      <c r="I103" s="97"/>
      <c r="J103" s="97"/>
      <c r="K103" s="161">
        <f t="shared" si="59"/>
        <v>99.826251337864704</v>
      </c>
      <c r="L103" s="97">
        <f t="shared" si="57"/>
        <v>2859728</v>
      </c>
      <c r="M103" s="97">
        <v>2859728</v>
      </c>
      <c r="N103" s="97"/>
      <c r="O103" s="97"/>
      <c r="P103" s="97"/>
      <c r="Q103" s="97">
        <v>2859728</v>
      </c>
      <c r="R103" s="145">
        <f t="shared" si="58"/>
        <v>2724612.92</v>
      </c>
      <c r="S103" s="146">
        <v>2724612.92</v>
      </c>
      <c r="T103" s="146"/>
      <c r="U103" s="146"/>
      <c r="V103" s="146"/>
      <c r="W103" s="146">
        <v>2724612.92</v>
      </c>
      <c r="X103" s="161">
        <f t="shared" si="60"/>
        <v>95.275247156372913</v>
      </c>
      <c r="Y103" s="97">
        <f t="shared" si="61"/>
        <v>3011884.92</v>
      </c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  <c r="OX103" s="23"/>
      <c r="OY103" s="23"/>
      <c r="OZ103" s="23"/>
      <c r="PA103" s="23"/>
      <c r="PB103" s="23"/>
      <c r="PC103" s="23"/>
      <c r="PD103" s="23"/>
      <c r="PE103" s="23"/>
      <c r="PF103" s="23"/>
      <c r="PG103" s="23"/>
      <c r="PH103" s="23"/>
      <c r="PI103" s="23"/>
      <c r="PJ103" s="23"/>
      <c r="PK103" s="23"/>
      <c r="PL103" s="23"/>
      <c r="PM103" s="23"/>
      <c r="PN103" s="23"/>
      <c r="PO103" s="23"/>
      <c r="PP103" s="23"/>
      <c r="PQ103" s="23"/>
      <c r="PR103" s="23"/>
      <c r="PS103" s="23"/>
      <c r="PT103" s="23"/>
      <c r="PU103" s="23"/>
      <c r="PV103" s="23"/>
      <c r="PW103" s="23"/>
      <c r="PX103" s="23"/>
      <c r="PY103" s="23"/>
      <c r="PZ103" s="23"/>
      <c r="QA103" s="23"/>
      <c r="QB103" s="23"/>
      <c r="QC103" s="23"/>
      <c r="QD103" s="23"/>
      <c r="QE103" s="23"/>
      <c r="QF103" s="23"/>
      <c r="QG103" s="23"/>
      <c r="QH103" s="23"/>
      <c r="QI103" s="23"/>
      <c r="QJ103" s="23"/>
      <c r="QK103" s="23"/>
      <c r="QL103" s="23"/>
      <c r="QM103" s="23"/>
      <c r="QN103" s="23"/>
      <c r="QO103" s="23"/>
      <c r="QP103" s="23"/>
      <c r="QQ103" s="23"/>
      <c r="QR103" s="23"/>
      <c r="QS103" s="23"/>
      <c r="QT103" s="23"/>
      <c r="QU103" s="23"/>
      <c r="QV103" s="23"/>
      <c r="QW103" s="23"/>
      <c r="QX103" s="23"/>
      <c r="QY103" s="23"/>
      <c r="QZ103" s="23"/>
      <c r="RA103" s="23"/>
      <c r="RB103" s="23"/>
      <c r="RC103" s="23"/>
      <c r="RD103" s="23"/>
      <c r="RE103" s="23"/>
      <c r="RF103" s="23"/>
      <c r="RG103" s="23"/>
      <c r="RH103" s="23"/>
      <c r="RI103" s="23"/>
      <c r="RJ103" s="23"/>
      <c r="RK103" s="23"/>
      <c r="RL103" s="23"/>
      <c r="RM103" s="23"/>
      <c r="RN103" s="23"/>
      <c r="RO103" s="23"/>
      <c r="RP103" s="23"/>
      <c r="RQ103" s="23"/>
      <c r="RR103" s="23"/>
      <c r="RS103" s="23"/>
      <c r="RT103" s="23"/>
      <c r="RU103" s="23"/>
      <c r="RV103" s="23"/>
      <c r="RW103" s="23"/>
      <c r="RX103" s="23"/>
      <c r="RY103" s="23"/>
      <c r="RZ103" s="23"/>
      <c r="SA103" s="23"/>
      <c r="SB103" s="23"/>
      <c r="SC103" s="23"/>
      <c r="SD103" s="23"/>
      <c r="SE103" s="23"/>
      <c r="SF103" s="23"/>
      <c r="SG103" s="23"/>
      <c r="SH103" s="23"/>
      <c r="SI103" s="23"/>
      <c r="SJ103" s="23"/>
      <c r="SK103" s="23"/>
      <c r="SL103" s="23"/>
      <c r="SM103" s="23"/>
      <c r="SN103" s="23"/>
      <c r="SO103" s="23"/>
      <c r="SP103" s="23"/>
    </row>
    <row r="104" spans="1:510" s="24" customFormat="1" ht="52.5" customHeight="1" x14ac:dyDescent="0.25">
      <c r="A104" s="82"/>
      <c r="B104" s="82"/>
      <c r="C104" s="82"/>
      <c r="D104" s="85" t="s">
        <v>592</v>
      </c>
      <c r="E104" s="98">
        <v>287772</v>
      </c>
      <c r="F104" s="98"/>
      <c r="G104" s="98"/>
      <c r="H104" s="98">
        <v>287272</v>
      </c>
      <c r="I104" s="98"/>
      <c r="J104" s="98"/>
      <c r="K104" s="165">
        <f t="shared" si="59"/>
        <v>99.826251337864704</v>
      </c>
      <c r="L104" s="98">
        <f t="shared" si="57"/>
        <v>2859728</v>
      </c>
      <c r="M104" s="98">
        <v>2859728</v>
      </c>
      <c r="N104" s="98"/>
      <c r="O104" s="98"/>
      <c r="P104" s="98"/>
      <c r="Q104" s="98">
        <v>2859728</v>
      </c>
      <c r="R104" s="155">
        <f t="shared" si="58"/>
        <v>2724612.92</v>
      </c>
      <c r="S104" s="147">
        <v>2724612.92</v>
      </c>
      <c r="T104" s="147"/>
      <c r="U104" s="147"/>
      <c r="V104" s="147"/>
      <c r="W104" s="147">
        <v>2724612.92</v>
      </c>
      <c r="X104" s="165">
        <f t="shared" si="60"/>
        <v>95.275247156372913</v>
      </c>
      <c r="Y104" s="98">
        <f t="shared" si="61"/>
        <v>3011884.92</v>
      </c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</row>
    <row r="105" spans="1:510" s="22" customFormat="1" ht="84.75" customHeight="1" x14ac:dyDescent="0.25">
      <c r="A105" s="59" t="s">
        <v>564</v>
      </c>
      <c r="B105" s="59" t="s">
        <v>565</v>
      </c>
      <c r="C105" s="59" t="s">
        <v>58</v>
      </c>
      <c r="D105" s="60" t="s">
        <v>585</v>
      </c>
      <c r="E105" s="97">
        <v>2092093.9</v>
      </c>
      <c r="F105" s="97"/>
      <c r="G105" s="97"/>
      <c r="H105" s="97">
        <v>2091843.71</v>
      </c>
      <c r="I105" s="97"/>
      <c r="J105" s="97"/>
      <c r="K105" s="161">
        <f t="shared" si="59"/>
        <v>99.988041167750652</v>
      </c>
      <c r="L105" s="97">
        <f t="shared" si="57"/>
        <v>364158.1</v>
      </c>
      <c r="M105" s="97">
        <v>364158.1</v>
      </c>
      <c r="N105" s="97"/>
      <c r="O105" s="97"/>
      <c r="P105" s="97"/>
      <c r="Q105" s="97">
        <v>364158.1</v>
      </c>
      <c r="R105" s="145">
        <f t="shared" si="58"/>
        <v>364150.3</v>
      </c>
      <c r="S105" s="146">
        <v>364150.3</v>
      </c>
      <c r="T105" s="146"/>
      <c r="U105" s="146"/>
      <c r="V105" s="146"/>
      <c r="W105" s="146">
        <v>364150.3</v>
      </c>
      <c r="X105" s="161">
        <f t="shared" si="60"/>
        <v>99.997858073183053</v>
      </c>
      <c r="Y105" s="97">
        <f t="shared" si="61"/>
        <v>2455994.0099999998</v>
      </c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</row>
    <row r="106" spans="1:510" s="24" customFormat="1" ht="21" customHeight="1" x14ac:dyDescent="0.25">
      <c r="A106" s="82"/>
      <c r="B106" s="82"/>
      <c r="C106" s="82"/>
      <c r="D106" s="85" t="s">
        <v>394</v>
      </c>
      <c r="E106" s="98">
        <v>150000</v>
      </c>
      <c r="F106" s="98"/>
      <c r="G106" s="98"/>
      <c r="H106" s="98">
        <v>150000</v>
      </c>
      <c r="I106" s="98"/>
      <c r="J106" s="98"/>
      <c r="K106" s="165">
        <f t="shared" si="59"/>
        <v>100</v>
      </c>
      <c r="L106" s="98">
        <f t="shared" si="57"/>
        <v>0</v>
      </c>
      <c r="M106" s="98"/>
      <c r="N106" s="98"/>
      <c r="O106" s="98"/>
      <c r="P106" s="98"/>
      <c r="Q106" s="98"/>
      <c r="R106" s="155">
        <f t="shared" si="58"/>
        <v>0</v>
      </c>
      <c r="S106" s="147"/>
      <c r="T106" s="147"/>
      <c r="U106" s="147"/>
      <c r="V106" s="147"/>
      <c r="W106" s="147"/>
      <c r="X106" s="166" t="e">
        <f t="shared" si="60"/>
        <v>#DIV/0!</v>
      </c>
      <c r="Y106" s="98">
        <f t="shared" si="61"/>
        <v>150000</v>
      </c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</row>
    <row r="107" spans="1:510" s="22" customFormat="1" ht="78.75" x14ac:dyDescent="0.25">
      <c r="A107" s="59" t="s">
        <v>552</v>
      </c>
      <c r="B107" s="59" t="s">
        <v>554</v>
      </c>
      <c r="C107" s="59" t="s">
        <v>58</v>
      </c>
      <c r="D107" s="60" t="s">
        <v>593</v>
      </c>
      <c r="E107" s="97">
        <v>4801508.3</v>
      </c>
      <c r="F107" s="97">
        <v>0</v>
      </c>
      <c r="G107" s="97"/>
      <c r="H107" s="97">
        <v>4801508.3</v>
      </c>
      <c r="I107" s="97"/>
      <c r="J107" s="97"/>
      <c r="K107" s="161">
        <f t="shared" si="59"/>
        <v>100</v>
      </c>
      <c r="L107" s="97">
        <f t="shared" si="57"/>
        <v>644352.70000000007</v>
      </c>
      <c r="M107" s="97">
        <v>644352.70000000007</v>
      </c>
      <c r="N107" s="97"/>
      <c r="O107" s="97"/>
      <c r="P107" s="97"/>
      <c r="Q107" s="97">
        <v>644352.70000000007</v>
      </c>
      <c r="R107" s="145">
        <f t="shared" si="58"/>
        <v>644352.69999999995</v>
      </c>
      <c r="S107" s="146">
        <v>644352.69999999995</v>
      </c>
      <c r="T107" s="146"/>
      <c r="U107" s="146"/>
      <c r="V107" s="146"/>
      <c r="W107" s="146">
        <v>644352.69999999995</v>
      </c>
      <c r="X107" s="161">
        <f t="shared" si="60"/>
        <v>99.999999999999972</v>
      </c>
      <c r="Y107" s="97">
        <f t="shared" si="61"/>
        <v>5445861</v>
      </c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</row>
    <row r="108" spans="1:510" s="24" customFormat="1" ht="79.5" customHeight="1" x14ac:dyDescent="0.25">
      <c r="A108" s="82"/>
      <c r="B108" s="82"/>
      <c r="C108" s="82"/>
      <c r="D108" s="85" t="s">
        <v>555</v>
      </c>
      <c r="E108" s="98">
        <v>4801508.3</v>
      </c>
      <c r="F108" s="98">
        <v>0</v>
      </c>
      <c r="G108" s="98"/>
      <c r="H108" s="98">
        <v>4801508.3</v>
      </c>
      <c r="I108" s="98"/>
      <c r="J108" s="98"/>
      <c r="K108" s="165">
        <f t="shared" si="59"/>
        <v>100</v>
      </c>
      <c r="L108" s="98">
        <f t="shared" si="57"/>
        <v>644352.70000000007</v>
      </c>
      <c r="M108" s="98">
        <v>644352.70000000007</v>
      </c>
      <c r="N108" s="98"/>
      <c r="O108" s="98"/>
      <c r="P108" s="98"/>
      <c r="Q108" s="98">
        <v>644352.70000000007</v>
      </c>
      <c r="R108" s="155">
        <f t="shared" si="58"/>
        <v>644352.69999999995</v>
      </c>
      <c r="S108" s="147">
        <v>644352.69999999995</v>
      </c>
      <c r="T108" s="147"/>
      <c r="U108" s="147"/>
      <c r="V108" s="147"/>
      <c r="W108" s="147">
        <v>644352.69999999995</v>
      </c>
      <c r="X108" s="165">
        <f t="shared" si="60"/>
        <v>99.999999999999972</v>
      </c>
      <c r="Y108" s="98">
        <f t="shared" si="61"/>
        <v>5445861</v>
      </c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</row>
    <row r="109" spans="1:510" s="22" customFormat="1" ht="65.25" customHeight="1" x14ac:dyDescent="0.25">
      <c r="A109" s="59" t="s">
        <v>486</v>
      </c>
      <c r="B109" s="59" t="s">
        <v>487</v>
      </c>
      <c r="C109" s="59" t="s">
        <v>58</v>
      </c>
      <c r="D109" s="92" t="s">
        <v>503</v>
      </c>
      <c r="E109" s="97">
        <v>2417470</v>
      </c>
      <c r="F109" s="97">
        <v>1299695</v>
      </c>
      <c r="G109" s="97"/>
      <c r="H109" s="97">
        <v>2192123.87</v>
      </c>
      <c r="I109" s="97">
        <v>1115804.3999999999</v>
      </c>
      <c r="J109" s="97"/>
      <c r="K109" s="161">
        <f t="shared" si="59"/>
        <v>90.678431169776673</v>
      </c>
      <c r="L109" s="97">
        <f t="shared" si="57"/>
        <v>72000</v>
      </c>
      <c r="M109" s="97">
        <v>72000</v>
      </c>
      <c r="N109" s="97"/>
      <c r="O109" s="97"/>
      <c r="P109" s="97"/>
      <c r="Q109" s="97">
        <v>72000</v>
      </c>
      <c r="R109" s="145">
        <f t="shared" si="58"/>
        <v>71830.320000000007</v>
      </c>
      <c r="S109" s="146">
        <v>71830.320000000007</v>
      </c>
      <c r="T109" s="146"/>
      <c r="U109" s="146"/>
      <c r="V109" s="146"/>
      <c r="W109" s="146">
        <v>71830.320000000007</v>
      </c>
      <c r="X109" s="161">
        <f t="shared" si="60"/>
        <v>99.76433333333334</v>
      </c>
      <c r="Y109" s="97">
        <f t="shared" si="61"/>
        <v>2263954.19</v>
      </c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F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  <c r="LQ109" s="23"/>
      <c r="LR109" s="23"/>
      <c r="LS109" s="23"/>
      <c r="LT109" s="23"/>
      <c r="LU109" s="23"/>
      <c r="LV109" s="23"/>
      <c r="LW109" s="23"/>
      <c r="LX109" s="23"/>
      <c r="LY109" s="23"/>
      <c r="LZ109" s="23"/>
      <c r="MA109" s="23"/>
      <c r="MB109" s="23"/>
      <c r="MC109" s="23"/>
      <c r="MD109" s="23"/>
      <c r="ME109" s="23"/>
      <c r="MF109" s="23"/>
      <c r="MG109" s="23"/>
      <c r="MH109" s="23"/>
      <c r="MI109" s="23"/>
      <c r="MJ109" s="23"/>
      <c r="MK109" s="23"/>
      <c r="ML109" s="23"/>
      <c r="MM109" s="23"/>
      <c r="MN109" s="23"/>
      <c r="MO109" s="23"/>
      <c r="MP109" s="23"/>
      <c r="MQ109" s="23"/>
      <c r="MR109" s="23"/>
      <c r="MS109" s="23"/>
      <c r="MT109" s="23"/>
      <c r="MU109" s="23"/>
      <c r="MV109" s="23"/>
      <c r="MW109" s="23"/>
      <c r="MX109" s="23"/>
      <c r="MY109" s="23"/>
      <c r="MZ109" s="23"/>
      <c r="NA109" s="23"/>
      <c r="NB109" s="23"/>
      <c r="NC109" s="23"/>
      <c r="ND109" s="23"/>
      <c r="NE109" s="23"/>
      <c r="NF109" s="23"/>
      <c r="NG109" s="23"/>
      <c r="NH109" s="23"/>
      <c r="NI109" s="23"/>
      <c r="NJ109" s="23"/>
      <c r="NK109" s="23"/>
      <c r="NL109" s="23"/>
      <c r="NM109" s="23"/>
      <c r="NN109" s="23"/>
      <c r="NO109" s="23"/>
      <c r="NP109" s="23"/>
      <c r="NQ109" s="23"/>
      <c r="NR109" s="23"/>
      <c r="NS109" s="23"/>
      <c r="NT109" s="23"/>
      <c r="NU109" s="23"/>
      <c r="NV109" s="23"/>
      <c r="NW109" s="23"/>
      <c r="NX109" s="23"/>
      <c r="NY109" s="23"/>
      <c r="NZ109" s="23"/>
      <c r="OA109" s="23"/>
      <c r="OB109" s="23"/>
      <c r="OC109" s="23"/>
      <c r="OD109" s="23"/>
      <c r="OE109" s="23"/>
      <c r="OF109" s="23"/>
      <c r="OG109" s="23"/>
      <c r="OH109" s="23"/>
      <c r="OI109" s="23"/>
      <c r="OJ109" s="23"/>
      <c r="OK109" s="23"/>
      <c r="OL109" s="23"/>
      <c r="OM109" s="23"/>
      <c r="ON109" s="23"/>
      <c r="OO109" s="23"/>
      <c r="OP109" s="23"/>
      <c r="OQ109" s="23"/>
      <c r="OR109" s="23"/>
      <c r="OS109" s="23"/>
      <c r="OT109" s="23"/>
      <c r="OU109" s="23"/>
      <c r="OV109" s="23"/>
      <c r="OW109" s="23"/>
      <c r="OX109" s="23"/>
      <c r="OY109" s="23"/>
      <c r="OZ109" s="23"/>
      <c r="PA109" s="23"/>
      <c r="PB109" s="23"/>
      <c r="PC109" s="23"/>
      <c r="PD109" s="23"/>
      <c r="PE109" s="23"/>
      <c r="PF109" s="23"/>
      <c r="PG109" s="23"/>
      <c r="PH109" s="23"/>
      <c r="PI109" s="23"/>
      <c r="PJ109" s="23"/>
      <c r="PK109" s="23"/>
      <c r="PL109" s="23"/>
      <c r="PM109" s="23"/>
      <c r="PN109" s="23"/>
      <c r="PO109" s="23"/>
      <c r="PP109" s="23"/>
      <c r="PQ109" s="23"/>
      <c r="PR109" s="23"/>
      <c r="PS109" s="23"/>
      <c r="PT109" s="23"/>
      <c r="PU109" s="23"/>
      <c r="PV109" s="23"/>
      <c r="PW109" s="23"/>
      <c r="PX109" s="23"/>
      <c r="PY109" s="23"/>
      <c r="PZ109" s="23"/>
      <c r="QA109" s="23"/>
      <c r="QB109" s="23"/>
      <c r="QC109" s="23"/>
      <c r="QD109" s="23"/>
      <c r="QE109" s="23"/>
      <c r="QF109" s="23"/>
      <c r="QG109" s="23"/>
      <c r="QH109" s="23"/>
      <c r="QI109" s="23"/>
      <c r="QJ109" s="23"/>
      <c r="QK109" s="23"/>
      <c r="QL109" s="23"/>
      <c r="QM109" s="23"/>
      <c r="QN109" s="23"/>
      <c r="QO109" s="23"/>
      <c r="QP109" s="23"/>
      <c r="QQ109" s="23"/>
      <c r="QR109" s="23"/>
      <c r="QS109" s="23"/>
      <c r="QT109" s="23"/>
      <c r="QU109" s="23"/>
      <c r="QV109" s="23"/>
      <c r="QW109" s="23"/>
      <c r="QX109" s="23"/>
      <c r="QY109" s="23"/>
      <c r="QZ109" s="23"/>
      <c r="RA109" s="23"/>
      <c r="RB109" s="23"/>
      <c r="RC109" s="23"/>
      <c r="RD109" s="23"/>
      <c r="RE109" s="23"/>
      <c r="RF109" s="23"/>
      <c r="RG109" s="23"/>
      <c r="RH109" s="23"/>
      <c r="RI109" s="23"/>
      <c r="RJ109" s="23"/>
      <c r="RK109" s="23"/>
      <c r="RL109" s="23"/>
      <c r="RM109" s="23"/>
      <c r="RN109" s="23"/>
      <c r="RO109" s="23"/>
      <c r="RP109" s="23"/>
      <c r="RQ109" s="23"/>
      <c r="RR109" s="23"/>
      <c r="RS109" s="23"/>
      <c r="RT109" s="23"/>
      <c r="RU109" s="23"/>
      <c r="RV109" s="23"/>
      <c r="RW109" s="23"/>
      <c r="RX109" s="23"/>
      <c r="RY109" s="23"/>
      <c r="RZ109" s="23"/>
      <c r="SA109" s="23"/>
      <c r="SB109" s="23"/>
      <c r="SC109" s="23"/>
      <c r="SD109" s="23"/>
      <c r="SE109" s="23"/>
      <c r="SF109" s="23"/>
      <c r="SG109" s="23"/>
      <c r="SH109" s="23"/>
      <c r="SI109" s="23"/>
      <c r="SJ109" s="23"/>
      <c r="SK109" s="23"/>
      <c r="SL109" s="23"/>
      <c r="SM109" s="23"/>
      <c r="SN109" s="23"/>
      <c r="SO109" s="23"/>
      <c r="SP109" s="23"/>
    </row>
    <row r="110" spans="1:510" s="24" customFormat="1" ht="63" x14ac:dyDescent="0.25">
      <c r="A110" s="82"/>
      <c r="B110" s="107"/>
      <c r="C110" s="107"/>
      <c r="D110" s="85" t="s">
        <v>382</v>
      </c>
      <c r="E110" s="98">
        <v>2417470</v>
      </c>
      <c r="F110" s="98">
        <v>1299695</v>
      </c>
      <c r="G110" s="98"/>
      <c r="H110" s="98">
        <v>2192123.87</v>
      </c>
      <c r="I110" s="98">
        <v>1115804.3999999999</v>
      </c>
      <c r="J110" s="98"/>
      <c r="K110" s="165">
        <f t="shared" si="59"/>
        <v>90.678431169776673</v>
      </c>
      <c r="L110" s="98">
        <f t="shared" si="57"/>
        <v>72000</v>
      </c>
      <c r="M110" s="98">
        <v>72000</v>
      </c>
      <c r="N110" s="98"/>
      <c r="O110" s="98"/>
      <c r="P110" s="98"/>
      <c r="Q110" s="98">
        <v>72000</v>
      </c>
      <c r="R110" s="155">
        <f t="shared" si="58"/>
        <v>71830.320000000007</v>
      </c>
      <c r="S110" s="147">
        <v>71830.320000000007</v>
      </c>
      <c r="T110" s="147"/>
      <c r="U110" s="147"/>
      <c r="V110" s="147"/>
      <c r="W110" s="147">
        <v>71830.320000000007</v>
      </c>
      <c r="X110" s="165">
        <f t="shared" si="60"/>
        <v>99.76433333333334</v>
      </c>
      <c r="Y110" s="98">
        <f t="shared" si="61"/>
        <v>2263954.19</v>
      </c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</row>
    <row r="111" spans="1:510" s="22" customFormat="1" ht="78.75" x14ac:dyDescent="0.25">
      <c r="A111" s="59" t="s">
        <v>518</v>
      </c>
      <c r="B111" s="91">
        <v>1210</v>
      </c>
      <c r="C111" s="59" t="s">
        <v>58</v>
      </c>
      <c r="D111" s="36" t="s">
        <v>519</v>
      </c>
      <c r="E111" s="97">
        <v>1315285.79</v>
      </c>
      <c r="F111" s="97">
        <v>1034620</v>
      </c>
      <c r="G111" s="97"/>
      <c r="H111" s="97">
        <v>983214.59</v>
      </c>
      <c r="I111" s="97">
        <v>762754.55</v>
      </c>
      <c r="J111" s="97"/>
      <c r="K111" s="161">
        <f t="shared" si="59"/>
        <v>74.752924229493871</v>
      </c>
      <c r="L111" s="97">
        <f t="shared" si="57"/>
        <v>0</v>
      </c>
      <c r="M111" s="97"/>
      <c r="N111" s="97"/>
      <c r="O111" s="97"/>
      <c r="P111" s="97"/>
      <c r="Q111" s="97"/>
      <c r="R111" s="145">
        <f t="shared" si="58"/>
        <v>0</v>
      </c>
      <c r="S111" s="146"/>
      <c r="T111" s="146"/>
      <c r="U111" s="146"/>
      <c r="V111" s="146"/>
      <c r="W111" s="146"/>
      <c r="X111" s="162" t="e">
        <f t="shared" si="60"/>
        <v>#DIV/0!</v>
      </c>
      <c r="Y111" s="97">
        <f t="shared" si="61"/>
        <v>983214.59</v>
      </c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F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  <c r="LQ111" s="23"/>
      <c r="LR111" s="23"/>
      <c r="LS111" s="23"/>
      <c r="LT111" s="23"/>
      <c r="LU111" s="23"/>
      <c r="LV111" s="23"/>
      <c r="LW111" s="23"/>
      <c r="LX111" s="23"/>
      <c r="LY111" s="23"/>
      <c r="LZ111" s="23"/>
      <c r="MA111" s="23"/>
      <c r="MB111" s="23"/>
      <c r="MC111" s="23"/>
      <c r="MD111" s="23"/>
      <c r="ME111" s="23"/>
      <c r="MF111" s="23"/>
      <c r="MG111" s="23"/>
      <c r="MH111" s="23"/>
      <c r="MI111" s="23"/>
      <c r="MJ111" s="23"/>
      <c r="MK111" s="23"/>
      <c r="ML111" s="23"/>
      <c r="MM111" s="23"/>
      <c r="MN111" s="23"/>
      <c r="MO111" s="23"/>
      <c r="MP111" s="23"/>
      <c r="MQ111" s="23"/>
      <c r="MR111" s="23"/>
      <c r="MS111" s="23"/>
      <c r="MT111" s="23"/>
      <c r="MU111" s="23"/>
      <c r="MV111" s="23"/>
      <c r="MW111" s="23"/>
      <c r="MX111" s="23"/>
      <c r="MY111" s="23"/>
      <c r="MZ111" s="23"/>
      <c r="NA111" s="23"/>
      <c r="NB111" s="23"/>
      <c r="NC111" s="23"/>
      <c r="ND111" s="23"/>
      <c r="NE111" s="23"/>
      <c r="NF111" s="23"/>
      <c r="NG111" s="23"/>
      <c r="NH111" s="23"/>
      <c r="NI111" s="23"/>
      <c r="NJ111" s="23"/>
      <c r="NK111" s="23"/>
      <c r="NL111" s="23"/>
      <c r="NM111" s="23"/>
      <c r="NN111" s="23"/>
      <c r="NO111" s="23"/>
      <c r="NP111" s="23"/>
      <c r="NQ111" s="23"/>
      <c r="NR111" s="23"/>
      <c r="NS111" s="23"/>
      <c r="NT111" s="23"/>
      <c r="NU111" s="23"/>
      <c r="NV111" s="23"/>
      <c r="NW111" s="23"/>
      <c r="NX111" s="23"/>
      <c r="NY111" s="23"/>
      <c r="NZ111" s="23"/>
      <c r="OA111" s="23"/>
      <c r="OB111" s="23"/>
      <c r="OC111" s="23"/>
      <c r="OD111" s="23"/>
      <c r="OE111" s="23"/>
      <c r="OF111" s="23"/>
      <c r="OG111" s="23"/>
      <c r="OH111" s="23"/>
      <c r="OI111" s="23"/>
      <c r="OJ111" s="23"/>
      <c r="OK111" s="23"/>
      <c r="OL111" s="23"/>
      <c r="OM111" s="23"/>
      <c r="ON111" s="23"/>
      <c r="OO111" s="23"/>
      <c r="OP111" s="23"/>
      <c r="OQ111" s="23"/>
      <c r="OR111" s="23"/>
      <c r="OS111" s="23"/>
      <c r="OT111" s="23"/>
      <c r="OU111" s="23"/>
      <c r="OV111" s="23"/>
      <c r="OW111" s="23"/>
      <c r="OX111" s="23"/>
      <c r="OY111" s="23"/>
      <c r="OZ111" s="23"/>
      <c r="PA111" s="23"/>
      <c r="PB111" s="23"/>
      <c r="PC111" s="23"/>
      <c r="PD111" s="23"/>
      <c r="PE111" s="23"/>
      <c r="PF111" s="23"/>
      <c r="PG111" s="23"/>
      <c r="PH111" s="23"/>
      <c r="PI111" s="23"/>
      <c r="PJ111" s="23"/>
      <c r="PK111" s="23"/>
      <c r="PL111" s="23"/>
      <c r="PM111" s="23"/>
      <c r="PN111" s="23"/>
      <c r="PO111" s="23"/>
      <c r="PP111" s="23"/>
      <c r="PQ111" s="23"/>
      <c r="PR111" s="23"/>
      <c r="PS111" s="23"/>
      <c r="PT111" s="23"/>
      <c r="PU111" s="23"/>
      <c r="PV111" s="23"/>
      <c r="PW111" s="23"/>
      <c r="PX111" s="23"/>
      <c r="PY111" s="23"/>
      <c r="PZ111" s="23"/>
      <c r="QA111" s="23"/>
      <c r="QB111" s="23"/>
      <c r="QC111" s="23"/>
      <c r="QD111" s="23"/>
      <c r="QE111" s="23"/>
      <c r="QF111" s="23"/>
      <c r="QG111" s="23"/>
      <c r="QH111" s="23"/>
      <c r="QI111" s="23"/>
      <c r="QJ111" s="23"/>
      <c r="QK111" s="23"/>
      <c r="QL111" s="23"/>
      <c r="QM111" s="23"/>
      <c r="QN111" s="23"/>
      <c r="QO111" s="23"/>
      <c r="QP111" s="23"/>
      <c r="QQ111" s="23"/>
      <c r="QR111" s="23"/>
      <c r="QS111" s="23"/>
      <c r="QT111" s="23"/>
      <c r="QU111" s="23"/>
      <c r="QV111" s="23"/>
      <c r="QW111" s="23"/>
      <c r="QX111" s="23"/>
      <c r="QY111" s="23"/>
      <c r="QZ111" s="23"/>
      <c r="RA111" s="23"/>
      <c r="RB111" s="23"/>
      <c r="RC111" s="23"/>
      <c r="RD111" s="23"/>
      <c r="RE111" s="23"/>
      <c r="RF111" s="23"/>
      <c r="RG111" s="23"/>
      <c r="RH111" s="23"/>
      <c r="RI111" s="23"/>
      <c r="RJ111" s="23"/>
      <c r="RK111" s="23"/>
      <c r="RL111" s="23"/>
      <c r="RM111" s="23"/>
      <c r="RN111" s="23"/>
      <c r="RO111" s="23"/>
      <c r="RP111" s="23"/>
      <c r="RQ111" s="23"/>
      <c r="RR111" s="23"/>
      <c r="RS111" s="23"/>
      <c r="RT111" s="23"/>
      <c r="RU111" s="23"/>
      <c r="RV111" s="23"/>
      <c r="RW111" s="23"/>
      <c r="RX111" s="23"/>
      <c r="RY111" s="23"/>
      <c r="RZ111" s="23"/>
      <c r="SA111" s="23"/>
      <c r="SB111" s="23"/>
      <c r="SC111" s="23"/>
      <c r="SD111" s="23"/>
      <c r="SE111" s="23"/>
      <c r="SF111" s="23"/>
      <c r="SG111" s="23"/>
      <c r="SH111" s="23"/>
      <c r="SI111" s="23"/>
      <c r="SJ111" s="23"/>
      <c r="SK111" s="23"/>
      <c r="SL111" s="23"/>
      <c r="SM111" s="23"/>
      <c r="SN111" s="23"/>
      <c r="SO111" s="23"/>
      <c r="SP111" s="23"/>
    </row>
    <row r="112" spans="1:510" s="24" customFormat="1" ht="72" customHeight="1" x14ac:dyDescent="0.25">
      <c r="A112" s="82"/>
      <c r="B112" s="107"/>
      <c r="C112" s="107"/>
      <c r="D112" s="85" t="s">
        <v>520</v>
      </c>
      <c r="E112" s="98">
        <v>1315285.79</v>
      </c>
      <c r="F112" s="98">
        <v>1034620</v>
      </c>
      <c r="G112" s="98"/>
      <c r="H112" s="98">
        <v>983214.59</v>
      </c>
      <c r="I112" s="98">
        <v>762754.55</v>
      </c>
      <c r="J112" s="98"/>
      <c r="K112" s="165">
        <f t="shared" si="59"/>
        <v>74.752924229493871</v>
      </c>
      <c r="L112" s="98">
        <f t="shared" si="57"/>
        <v>0</v>
      </c>
      <c r="M112" s="98"/>
      <c r="N112" s="98"/>
      <c r="O112" s="98"/>
      <c r="P112" s="98"/>
      <c r="Q112" s="98"/>
      <c r="R112" s="155">
        <f t="shared" si="58"/>
        <v>0</v>
      </c>
      <c r="S112" s="147"/>
      <c r="T112" s="147"/>
      <c r="U112" s="147"/>
      <c r="V112" s="147"/>
      <c r="W112" s="147"/>
      <c r="X112" s="166" t="e">
        <f t="shared" si="60"/>
        <v>#DIV/0!</v>
      </c>
      <c r="Y112" s="98">
        <f t="shared" si="61"/>
        <v>983214.59</v>
      </c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</row>
    <row r="113" spans="1:510" s="22" customFormat="1" ht="64.5" customHeight="1" x14ac:dyDescent="0.25">
      <c r="A113" s="59" t="s">
        <v>488</v>
      </c>
      <c r="B113" s="91">
        <v>3140</v>
      </c>
      <c r="C113" s="91">
        <v>1040</v>
      </c>
      <c r="D113" s="6" t="s">
        <v>20</v>
      </c>
      <c r="E113" s="97">
        <v>5500000</v>
      </c>
      <c r="F113" s="97"/>
      <c r="G113" s="97"/>
      <c r="H113" s="97">
        <v>5472145.54</v>
      </c>
      <c r="I113" s="97"/>
      <c r="J113" s="97"/>
      <c r="K113" s="161">
        <f t="shared" si="59"/>
        <v>99.493555272727278</v>
      </c>
      <c r="L113" s="97">
        <f t="shared" si="57"/>
        <v>0</v>
      </c>
      <c r="M113" s="97"/>
      <c r="N113" s="97"/>
      <c r="O113" s="97"/>
      <c r="P113" s="97"/>
      <c r="Q113" s="97"/>
      <c r="R113" s="145">
        <f t="shared" si="58"/>
        <v>591418.42000000004</v>
      </c>
      <c r="S113" s="146"/>
      <c r="T113" s="146">
        <v>591418.42000000004</v>
      </c>
      <c r="U113" s="146"/>
      <c r="V113" s="146"/>
      <c r="W113" s="146"/>
      <c r="X113" s="162" t="e">
        <f t="shared" si="60"/>
        <v>#DIV/0!</v>
      </c>
      <c r="Y113" s="97">
        <f t="shared" si="61"/>
        <v>6063563.96</v>
      </c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  <c r="IW113" s="23"/>
      <c r="IX113" s="23"/>
      <c r="IY113" s="23"/>
      <c r="IZ113" s="23"/>
      <c r="JA113" s="23"/>
      <c r="JB113" s="23"/>
      <c r="JC113" s="23"/>
      <c r="JD113" s="23"/>
      <c r="JE113" s="23"/>
      <c r="JF113" s="23"/>
      <c r="JG113" s="23"/>
      <c r="JH113" s="23"/>
      <c r="JI113" s="23"/>
      <c r="JJ113" s="23"/>
      <c r="JK113" s="23"/>
      <c r="JL113" s="23"/>
      <c r="JM113" s="23"/>
      <c r="JN113" s="23"/>
      <c r="JO113" s="23"/>
      <c r="JP113" s="23"/>
      <c r="JQ113" s="23"/>
      <c r="JR113" s="23"/>
      <c r="JS113" s="23"/>
      <c r="JT113" s="23"/>
      <c r="JU113" s="23"/>
      <c r="JV113" s="23"/>
      <c r="JW113" s="23"/>
      <c r="JX113" s="23"/>
      <c r="JY113" s="23"/>
      <c r="JZ113" s="23"/>
      <c r="KA113" s="23"/>
      <c r="KB113" s="23"/>
      <c r="KC113" s="23"/>
      <c r="KD113" s="23"/>
      <c r="KE113" s="23"/>
      <c r="KF113" s="23"/>
      <c r="KG113" s="23"/>
      <c r="KH113" s="23"/>
      <c r="KI113" s="23"/>
      <c r="KJ113" s="23"/>
      <c r="KK113" s="23"/>
      <c r="KL113" s="23"/>
      <c r="KM113" s="23"/>
      <c r="KN113" s="23"/>
      <c r="KO113" s="23"/>
      <c r="KP113" s="23"/>
      <c r="KQ113" s="23"/>
      <c r="KR113" s="23"/>
      <c r="KS113" s="23"/>
      <c r="KT113" s="23"/>
      <c r="KU113" s="23"/>
      <c r="KV113" s="23"/>
      <c r="KW113" s="23"/>
      <c r="KX113" s="23"/>
      <c r="KY113" s="23"/>
      <c r="KZ113" s="23"/>
      <c r="LA113" s="23"/>
      <c r="LB113" s="23"/>
      <c r="LC113" s="23"/>
      <c r="LD113" s="23"/>
      <c r="LE113" s="23"/>
      <c r="LF113" s="23"/>
      <c r="LG113" s="23"/>
      <c r="LH113" s="23"/>
      <c r="LI113" s="23"/>
      <c r="LJ113" s="23"/>
      <c r="LK113" s="23"/>
      <c r="LL113" s="23"/>
      <c r="LM113" s="23"/>
      <c r="LN113" s="23"/>
      <c r="LO113" s="23"/>
      <c r="LP113" s="23"/>
      <c r="LQ113" s="23"/>
      <c r="LR113" s="23"/>
      <c r="LS113" s="23"/>
      <c r="LT113" s="23"/>
      <c r="LU113" s="23"/>
      <c r="LV113" s="23"/>
      <c r="LW113" s="23"/>
      <c r="LX113" s="23"/>
      <c r="LY113" s="23"/>
      <c r="LZ113" s="23"/>
      <c r="MA113" s="23"/>
      <c r="MB113" s="23"/>
      <c r="MC113" s="23"/>
      <c r="MD113" s="23"/>
      <c r="ME113" s="23"/>
      <c r="MF113" s="23"/>
      <c r="MG113" s="23"/>
      <c r="MH113" s="23"/>
      <c r="MI113" s="23"/>
      <c r="MJ113" s="23"/>
      <c r="MK113" s="23"/>
      <c r="ML113" s="23"/>
      <c r="MM113" s="23"/>
      <c r="MN113" s="23"/>
      <c r="MO113" s="23"/>
      <c r="MP113" s="23"/>
      <c r="MQ113" s="23"/>
      <c r="MR113" s="23"/>
      <c r="MS113" s="23"/>
      <c r="MT113" s="23"/>
      <c r="MU113" s="23"/>
      <c r="MV113" s="23"/>
      <c r="MW113" s="23"/>
      <c r="MX113" s="23"/>
      <c r="MY113" s="23"/>
      <c r="MZ113" s="23"/>
      <c r="NA113" s="23"/>
      <c r="NB113" s="23"/>
      <c r="NC113" s="23"/>
      <c r="ND113" s="23"/>
      <c r="NE113" s="23"/>
      <c r="NF113" s="23"/>
      <c r="NG113" s="23"/>
      <c r="NH113" s="23"/>
      <c r="NI113" s="23"/>
      <c r="NJ113" s="23"/>
      <c r="NK113" s="23"/>
      <c r="NL113" s="23"/>
      <c r="NM113" s="23"/>
      <c r="NN113" s="23"/>
      <c r="NO113" s="23"/>
      <c r="NP113" s="23"/>
      <c r="NQ113" s="23"/>
      <c r="NR113" s="23"/>
      <c r="NS113" s="23"/>
      <c r="NT113" s="23"/>
      <c r="NU113" s="23"/>
      <c r="NV113" s="23"/>
      <c r="NW113" s="23"/>
      <c r="NX113" s="23"/>
      <c r="NY113" s="23"/>
      <c r="NZ113" s="23"/>
      <c r="OA113" s="23"/>
      <c r="OB113" s="23"/>
      <c r="OC113" s="23"/>
      <c r="OD113" s="23"/>
      <c r="OE113" s="23"/>
      <c r="OF113" s="23"/>
      <c r="OG113" s="23"/>
      <c r="OH113" s="23"/>
      <c r="OI113" s="23"/>
      <c r="OJ113" s="23"/>
      <c r="OK113" s="23"/>
      <c r="OL113" s="23"/>
      <c r="OM113" s="23"/>
      <c r="ON113" s="23"/>
      <c r="OO113" s="23"/>
      <c r="OP113" s="23"/>
      <c r="OQ113" s="23"/>
      <c r="OR113" s="23"/>
      <c r="OS113" s="23"/>
      <c r="OT113" s="23"/>
      <c r="OU113" s="23"/>
      <c r="OV113" s="23"/>
      <c r="OW113" s="23"/>
      <c r="OX113" s="23"/>
      <c r="OY113" s="23"/>
      <c r="OZ113" s="23"/>
      <c r="PA113" s="23"/>
      <c r="PB113" s="23"/>
      <c r="PC113" s="23"/>
      <c r="PD113" s="23"/>
      <c r="PE113" s="23"/>
      <c r="PF113" s="23"/>
      <c r="PG113" s="23"/>
      <c r="PH113" s="23"/>
      <c r="PI113" s="23"/>
      <c r="PJ113" s="23"/>
      <c r="PK113" s="23"/>
      <c r="PL113" s="23"/>
      <c r="PM113" s="23"/>
      <c r="PN113" s="23"/>
      <c r="PO113" s="23"/>
      <c r="PP113" s="23"/>
      <c r="PQ113" s="23"/>
      <c r="PR113" s="23"/>
      <c r="PS113" s="23"/>
      <c r="PT113" s="23"/>
      <c r="PU113" s="23"/>
      <c r="PV113" s="23"/>
      <c r="PW113" s="23"/>
      <c r="PX113" s="23"/>
      <c r="PY113" s="23"/>
      <c r="PZ113" s="23"/>
      <c r="QA113" s="23"/>
      <c r="QB113" s="23"/>
      <c r="QC113" s="23"/>
      <c r="QD113" s="23"/>
      <c r="QE113" s="23"/>
      <c r="QF113" s="23"/>
      <c r="QG113" s="23"/>
      <c r="QH113" s="23"/>
      <c r="QI113" s="23"/>
      <c r="QJ113" s="23"/>
      <c r="QK113" s="23"/>
      <c r="QL113" s="23"/>
      <c r="QM113" s="23"/>
      <c r="QN113" s="23"/>
      <c r="QO113" s="23"/>
      <c r="QP113" s="23"/>
      <c r="QQ113" s="23"/>
      <c r="QR113" s="23"/>
      <c r="QS113" s="23"/>
      <c r="QT113" s="23"/>
      <c r="QU113" s="23"/>
      <c r="QV113" s="23"/>
      <c r="QW113" s="23"/>
      <c r="QX113" s="23"/>
      <c r="QY113" s="23"/>
      <c r="QZ113" s="23"/>
      <c r="RA113" s="23"/>
      <c r="RB113" s="23"/>
      <c r="RC113" s="23"/>
      <c r="RD113" s="23"/>
      <c r="RE113" s="23"/>
      <c r="RF113" s="23"/>
      <c r="RG113" s="23"/>
      <c r="RH113" s="23"/>
      <c r="RI113" s="23"/>
      <c r="RJ113" s="23"/>
      <c r="RK113" s="23"/>
      <c r="RL113" s="23"/>
      <c r="RM113" s="23"/>
      <c r="RN113" s="23"/>
      <c r="RO113" s="23"/>
      <c r="RP113" s="23"/>
      <c r="RQ113" s="23"/>
      <c r="RR113" s="23"/>
      <c r="RS113" s="23"/>
      <c r="RT113" s="23"/>
      <c r="RU113" s="23"/>
      <c r="RV113" s="23"/>
      <c r="RW113" s="23"/>
      <c r="RX113" s="23"/>
      <c r="RY113" s="23"/>
      <c r="RZ113" s="23"/>
      <c r="SA113" s="23"/>
      <c r="SB113" s="23"/>
      <c r="SC113" s="23"/>
      <c r="SD113" s="23"/>
      <c r="SE113" s="23"/>
      <c r="SF113" s="23"/>
      <c r="SG113" s="23"/>
      <c r="SH113" s="23"/>
      <c r="SI113" s="23"/>
      <c r="SJ113" s="23"/>
      <c r="SK113" s="23"/>
      <c r="SL113" s="23"/>
      <c r="SM113" s="23"/>
      <c r="SN113" s="23"/>
      <c r="SO113" s="23"/>
      <c r="SP113" s="23"/>
    </row>
    <row r="114" spans="1:510" s="22" customFormat="1" ht="31.5" x14ac:dyDescent="0.25">
      <c r="A114" s="59" t="s">
        <v>489</v>
      </c>
      <c r="B114" s="91">
        <v>3242</v>
      </c>
      <c r="C114" s="91">
        <v>1090</v>
      </c>
      <c r="D114" s="36" t="s">
        <v>411</v>
      </c>
      <c r="E114" s="97">
        <v>59730</v>
      </c>
      <c r="F114" s="97"/>
      <c r="G114" s="97"/>
      <c r="H114" s="97">
        <v>59730</v>
      </c>
      <c r="I114" s="97"/>
      <c r="J114" s="97"/>
      <c r="K114" s="161">
        <f t="shared" si="59"/>
        <v>100</v>
      </c>
      <c r="L114" s="97">
        <f t="shared" si="57"/>
        <v>0</v>
      </c>
      <c r="M114" s="97"/>
      <c r="N114" s="97"/>
      <c r="O114" s="97"/>
      <c r="P114" s="97"/>
      <c r="Q114" s="97"/>
      <c r="R114" s="145">
        <f t="shared" si="58"/>
        <v>0</v>
      </c>
      <c r="S114" s="146"/>
      <c r="T114" s="146"/>
      <c r="U114" s="146"/>
      <c r="V114" s="146"/>
      <c r="W114" s="146"/>
      <c r="X114" s="162" t="e">
        <f t="shared" si="60"/>
        <v>#DIV/0!</v>
      </c>
      <c r="Y114" s="97">
        <f t="shared" si="61"/>
        <v>59730</v>
      </c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  <c r="IW114" s="23"/>
      <c r="IX114" s="23"/>
      <c r="IY114" s="23"/>
      <c r="IZ114" s="23"/>
      <c r="JA114" s="23"/>
      <c r="JB114" s="23"/>
      <c r="JC114" s="23"/>
      <c r="JD114" s="23"/>
      <c r="JE114" s="23"/>
      <c r="JF114" s="23"/>
      <c r="JG114" s="23"/>
      <c r="JH114" s="23"/>
      <c r="JI114" s="23"/>
      <c r="JJ114" s="23"/>
      <c r="JK114" s="23"/>
      <c r="JL114" s="23"/>
      <c r="JM114" s="23"/>
      <c r="JN114" s="23"/>
      <c r="JO114" s="23"/>
      <c r="JP114" s="23"/>
      <c r="JQ114" s="23"/>
      <c r="JR114" s="23"/>
      <c r="JS114" s="23"/>
      <c r="JT114" s="23"/>
      <c r="JU114" s="23"/>
      <c r="JV114" s="23"/>
      <c r="JW114" s="23"/>
      <c r="JX114" s="23"/>
      <c r="JY114" s="23"/>
      <c r="JZ114" s="23"/>
      <c r="KA114" s="23"/>
      <c r="KB114" s="23"/>
      <c r="KC114" s="23"/>
      <c r="KD114" s="23"/>
      <c r="KE114" s="23"/>
      <c r="KF114" s="23"/>
      <c r="KG114" s="23"/>
      <c r="KH114" s="23"/>
      <c r="KI114" s="23"/>
      <c r="KJ114" s="23"/>
      <c r="KK114" s="23"/>
      <c r="KL114" s="23"/>
      <c r="KM114" s="23"/>
      <c r="KN114" s="23"/>
      <c r="KO114" s="23"/>
      <c r="KP114" s="23"/>
      <c r="KQ114" s="23"/>
      <c r="KR114" s="23"/>
      <c r="KS114" s="23"/>
      <c r="KT114" s="23"/>
      <c r="KU114" s="23"/>
      <c r="KV114" s="23"/>
      <c r="KW114" s="23"/>
      <c r="KX114" s="23"/>
      <c r="KY114" s="23"/>
      <c r="KZ114" s="23"/>
      <c r="LA114" s="23"/>
      <c r="LB114" s="23"/>
      <c r="LC114" s="23"/>
      <c r="LD114" s="23"/>
      <c r="LE114" s="23"/>
      <c r="LF114" s="23"/>
      <c r="LG114" s="23"/>
      <c r="LH114" s="23"/>
      <c r="LI114" s="23"/>
      <c r="LJ114" s="23"/>
      <c r="LK114" s="23"/>
      <c r="LL114" s="23"/>
      <c r="LM114" s="23"/>
      <c r="LN114" s="23"/>
      <c r="LO114" s="23"/>
      <c r="LP114" s="23"/>
      <c r="LQ114" s="23"/>
      <c r="LR114" s="23"/>
      <c r="LS114" s="23"/>
      <c r="LT114" s="23"/>
      <c r="LU114" s="23"/>
      <c r="LV114" s="23"/>
      <c r="LW114" s="23"/>
      <c r="LX114" s="23"/>
      <c r="LY114" s="23"/>
      <c r="LZ114" s="23"/>
      <c r="MA114" s="23"/>
      <c r="MB114" s="23"/>
      <c r="MC114" s="23"/>
      <c r="MD114" s="23"/>
      <c r="ME114" s="23"/>
      <c r="MF114" s="23"/>
      <c r="MG114" s="23"/>
      <c r="MH114" s="23"/>
      <c r="MI114" s="23"/>
      <c r="MJ114" s="23"/>
      <c r="MK114" s="23"/>
      <c r="ML114" s="23"/>
      <c r="MM114" s="23"/>
      <c r="MN114" s="23"/>
      <c r="MO114" s="23"/>
      <c r="MP114" s="23"/>
      <c r="MQ114" s="23"/>
      <c r="MR114" s="23"/>
      <c r="MS114" s="23"/>
      <c r="MT114" s="23"/>
      <c r="MU114" s="23"/>
      <c r="MV114" s="23"/>
      <c r="MW114" s="23"/>
      <c r="MX114" s="23"/>
      <c r="MY114" s="23"/>
      <c r="MZ114" s="23"/>
      <c r="NA114" s="23"/>
      <c r="NB114" s="23"/>
      <c r="NC114" s="23"/>
      <c r="ND114" s="23"/>
      <c r="NE114" s="23"/>
      <c r="NF114" s="23"/>
      <c r="NG114" s="23"/>
      <c r="NH114" s="23"/>
      <c r="NI114" s="23"/>
      <c r="NJ114" s="23"/>
      <c r="NK114" s="23"/>
      <c r="NL114" s="23"/>
      <c r="NM114" s="23"/>
      <c r="NN114" s="23"/>
      <c r="NO114" s="23"/>
      <c r="NP114" s="23"/>
      <c r="NQ114" s="23"/>
      <c r="NR114" s="23"/>
      <c r="NS114" s="23"/>
      <c r="NT114" s="23"/>
      <c r="NU114" s="23"/>
      <c r="NV114" s="23"/>
      <c r="NW114" s="23"/>
      <c r="NX114" s="23"/>
      <c r="NY114" s="23"/>
      <c r="NZ114" s="23"/>
      <c r="OA114" s="23"/>
      <c r="OB114" s="23"/>
      <c r="OC114" s="23"/>
      <c r="OD114" s="23"/>
      <c r="OE114" s="23"/>
      <c r="OF114" s="23"/>
      <c r="OG114" s="23"/>
      <c r="OH114" s="23"/>
      <c r="OI114" s="23"/>
      <c r="OJ114" s="23"/>
      <c r="OK114" s="23"/>
      <c r="OL114" s="23"/>
      <c r="OM114" s="23"/>
      <c r="ON114" s="23"/>
      <c r="OO114" s="23"/>
      <c r="OP114" s="23"/>
      <c r="OQ114" s="23"/>
      <c r="OR114" s="23"/>
      <c r="OS114" s="23"/>
      <c r="OT114" s="23"/>
      <c r="OU114" s="23"/>
      <c r="OV114" s="23"/>
      <c r="OW114" s="23"/>
      <c r="OX114" s="23"/>
      <c r="OY114" s="23"/>
      <c r="OZ114" s="23"/>
      <c r="PA114" s="23"/>
      <c r="PB114" s="23"/>
      <c r="PC114" s="23"/>
      <c r="PD114" s="23"/>
      <c r="PE114" s="23"/>
      <c r="PF114" s="23"/>
      <c r="PG114" s="23"/>
      <c r="PH114" s="23"/>
      <c r="PI114" s="23"/>
      <c r="PJ114" s="23"/>
      <c r="PK114" s="23"/>
      <c r="PL114" s="23"/>
      <c r="PM114" s="23"/>
      <c r="PN114" s="23"/>
      <c r="PO114" s="23"/>
      <c r="PP114" s="23"/>
      <c r="PQ114" s="23"/>
      <c r="PR114" s="23"/>
      <c r="PS114" s="23"/>
      <c r="PT114" s="23"/>
      <c r="PU114" s="23"/>
      <c r="PV114" s="23"/>
      <c r="PW114" s="23"/>
      <c r="PX114" s="23"/>
      <c r="PY114" s="23"/>
      <c r="PZ114" s="23"/>
      <c r="QA114" s="23"/>
      <c r="QB114" s="23"/>
      <c r="QC114" s="23"/>
      <c r="QD114" s="23"/>
      <c r="QE114" s="23"/>
      <c r="QF114" s="23"/>
      <c r="QG114" s="23"/>
      <c r="QH114" s="23"/>
      <c r="QI114" s="23"/>
      <c r="QJ114" s="23"/>
      <c r="QK114" s="23"/>
      <c r="QL114" s="23"/>
      <c r="QM114" s="23"/>
      <c r="QN114" s="23"/>
      <c r="QO114" s="23"/>
      <c r="QP114" s="23"/>
      <c r="QQ114" s="23"/>
      <c r="QR114" s="23"/>
      <c r="QS114" s="23"/>
      <c r="QT114" s="23"/>
      <c r="QU114" s="23"/>
      <c r="QV114" s="23"/>
      <c r="QW114" s="23"/>
      <c r="QX114" s="23"/>
      <c r="QY114" s="23"/>
      <c r="QZ114" s="23"/>
      <c r="RA114" s="23"/>
      <c r="RB114" s="23"/>
      <c r="RC114" s="23"/>
      <c r="RD114" s="23"/>
      <c r="RE114" s="23"/>
      <c r="RF114" s="23"/>
      <c r="RG114" s="23"/>
      <c r="RH114" s="23"/>
      <c r="RI114" s="23"/>
      <c r="RJ114" s="23"/>
      <c r="RK114" s="23"/>
      <c r="RL114" s="23"/>
      <c r="RM114" s="23"/>
      <c r="RN114" s="23"/>
      <c r="RO114" s="23"/>
      <c r="RP114" s="23"/>
      <c r="RQ114" s="23"/>
      <c r="RR114" s="23"/>
      <c r="RS114" s="23"/>
      <c r="RT114" s="23"/>
      <c r="RU114" s="23"/>
      <c r="RV114" s="23"/>
      <c r="RW114" s="23"/>
      <c r="RX114" s="23"/>
      <c r="RY114" s="23"/>
      <c r="RZ114" s="23"/>
      <c r="SA114" s="23"/>
      <c r="SB114" s="23"/>
      <c r="SC114" s="23"/>
      <c r="SD114" s="23"/>
      <c r="SE114" s="23"/>
      <c r="SF114" s="23"/>
      <c r="SG114" s="23"/>
      <c r="SH114" s="23"/>
      <c r="SI114" s="23"/>
      <c r="SJ114" s="23"/>
      <c r="SK114" s="23"/>
      <c r="SL114" s="23"/>
      <c r="SM114" s="23"/>
      <c r="SN114" s="23"/>
      <c r="SO114" s="23"/>
      <c r="SP114" s="23"/>
    </row>
    <row r="115" spans="1:510" s="22" customFormat="1" ht="47.25" x14ac:dyDescent="0.25">
      <c r="A115" s="59" t="s">
        <v>491</v>
      </c>
      <c r="B115" s="91">
        <v>5031</v>
      </c>
      <c r="C115" s="59" t="s">
        <v>80</v>
      </c>
      <c r="D115" s="3" t="s">
        <v>558</v>
      </c>
      <c r="E115" s="97">
        <v>8855725</v>
      </c>
      <c r="F115" s="97">
        <v>6510800</v>
      </c>
      <c r="G115" s="97">
        <v>275767</v>
      </c>
      <c r="H115" s="97">
        <v>8468778.3100000005</v>
      </c>
      <c r="I115" s="97">
        <v>6297870.04</v>
      </c>
      <c r="J115" s="97">
        <v>254542.91</v>
      </c>
      <c r="K115" s="161">
        <f t="shared" si="59"/>
        <v>95.630547583625287</v>
      </c>
      <c r="L115" s="97">
        <f t="shared" si="57"/>
        <v>0</v>
      </c>
      <c r="M115" s="97"/>
      <c r="N115" s="97"/>
      <c r="O115" s="97"/>
      <c r="P115" s="97"/>
      <c r="Q115" s="97"/>
      <c r="R115" s="145">
        <f t="shared" si="58"/>
        <v>25.38</v>
      </c>
      <c r="S115" s="146"/>
      <c r="T115" s="146">
        <v>25.38</v>
      </c>
      <c r="U115" s="146"/>
      <c r="V115" s="146"/>
      <c r="W115" s="146"/>
      <c r="X115" s="162" t="e">
        <f t="shared" si="60"/>
        <v>#DIV/0!</v>
      </c>
      <c r="Y115" s="97">
        <f t="shared" si="61"/>
        <v>8468803.6900000013</v>
      </c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  <c r="IW115" s="23"/>
      <c r="IX115" s="23"/>
      <c r="IY115" s="23"/>
      <c r="IZ115" s="23"/>
      <c r="JA115" s="23"/>
      <c r="JB115" s="23"/>
      <c r="JC115" s="23"/>
      <c r="JD115" s="23"/>
      <c r="JE115" s="23"/>
      <c r="JF115" s="23"/>
      <c r="JG115" s="23"/>
      <c r="JH115" s="23"/>
      <c r="JI115" s="23"/>
      <c r="JJ115" s="23"/>
      <c r="JK115" s="23"/>
      <c r="JL115" s="23"/>
      <c r="JM115" s="23"/>
      <c r="JN115" s="23"/>
      <c r="JO115" s="23"/>
      <c r="JP115" s="23"/>
      <c r="JQ115" s="23"/>
      <c r="JR115" s="23"/>
      <c r="JS115" s="23"/>
      <c r="JT115" s="23"/>
      <c r="JU115" s="23"/>
      <c r="JV115" s="23"/>
      <c r="JW115" s="23"/>
      <c r="JX115" s="23"/>
      <c r="JY115" s="23"/>
      <c r="JZ115" s="23"/>
      <c r="KA115" s="23"/>
      <c r="KB115" s="23"/>
      <c r="KC115" s="23"/>
      <c r="KD115" s="23"/>
      <c r="KE115" s="23"/>
      <c r="KF115" s="23"/>
      <c r="KG115" s="23"/>
      <c r="KH115" s="23"/>
      <c r="KI115" s="23"/>
      <c r="KJ115" s="23"/>
      <c r="KK115" s="23"/>
      <c r="KL115" s="23"/>
      <c r="KM115" s="23"/>
      <c r="KN115" s="23"/>
      <c r="KO115" s="23"/>
      <c r="KP115" s="23"/>
      <c r="KQ115" s="23"/>
      <c r="KR115" s="23"/>
      <c r="KS115" s="23"/>
      <c r="KT115" s="23"/>
      <c r="KU115" s="23"/>
      <c r="KV115" s="23"/>
      <c r="KW115" s="23"/>
      <c r="KX115" s="23"/>
      <c r="KY115" s="23"/>
      <c r="KZ115" s="23"/>
      <c r="LA115" s="23"/>
      <c r="LB115" s="23"/>
      <c r="LC115" s="23"/>
      <c r="LD115" s="23"/>
      <c r="LE115" s="23"/>
      <c r="LF115" s="23"/>
      <c r="LG115" s="23"/>
      <c r="LH115" s="23"/>
      <c r="LI115" s="23"/>
      <c r="LJ115" s="23"/>
      <c r="LK115" s="23"/>
      <c r="LL115" s="23"/>
      <c r="LM115" s="23"/>
      <c r="LN115" s="23"/>
      <c r="LO115" s="23"/>
      <c r="LP115" s="23"/>
      <c r="LQ115" s="23"/>
      <c r="LR115" s="23"/>
      <c r="LS115" s="23"/>
      <c r="LT115" s="23"/>
      <c r="LU115" s="23"/>
      <c r="LV115" s="23"/>
      <c r="LW115" s="23"/>
      <c r="LX115" s="23"/>
      <c r="LY115" s="23"/>
      <c r="LZ115" s="23"/>
      <c r="MA115" s="23"/>
      <c r="MB115" s="23"/>
      <c r="MC115" s="23"/>
      <c r="MD115" s="23"/>
      <c r="ME115" s="23"/>
      <c r="MF115" s="23"/>
      <c r="MG115" s="23"/>
      <c r="MH115" s="23"/>
      <c r="MI115" s="23"/>
      <c r="MJ115" s="23"/>
      <c r="MK115" s="23"/>
      <c r="ML115" s="23"/>
      <c r="MM115" s="23"/>
      <c r="MN115" s="23"/>
      <c r="MO115" s="23"/>
      <c r="MP115" s="23"/>
      <c r="MQ115" s="23"/>
      <c r="MR115" s="23"/>
      <c r="MS115" s="23"/>
      <c r="MT115" s="23"/>
      <c r="MU115" s="23"/>
      <c r="MV115" s="23"/>
      <c r="MW115" s="23"/>
      <c r="MX115" s="23"/>
      <c r="MY115" s="23"/>
      <c r="MZ115" s="23"/>
      <c r="NA115" s="23"/>
      <c r="NB115" s="23"/>
      <c r="NC115" s="23"/>
      <c r="ND115" s="23"/>
      <c r="NE115" s="23"/>
      <c r="NF115" s="23"/>
      <c r="NG115" s="23"/>
      <c r="NH115" s="23"/>
      <c r="NI115" s="23"/>
      <c r="NJ115" s="23"/>
      <c r="NK115" s="23"/>
      <c r="NL115" s="23"/>
      <c r="NM115" s="23"/>
      <c r="NN115" s="23"/>
      <c r="NO115" s="23"/>
      <c r="NP115" s="23"/>
      <c r="NQ115" s="23"/>
      <c r="NR115" s="23"/>
      <c r="NS115" s="23"/>
      <c r="NT115" s="23"/>
      <c r="NU115" s="23"/>
      <c r="NV115" s="23"/>
      <c r="NW115" s="23"/>
      <c r="NX115" s="23"/>
      <c r="NY115" s="23"/>
      <c r="NZ115" s="23"/>
      <c r="OA115" s="23"/>
      <c r="OB115" s="23"/>
      <c r="OC115" s="23"/>
      <c r="OD115" s="23"/>
      <c r="OE115" s="23"/>
      <c r="OF115" s="23"/>
      <c r="OG115" s="23"/>
      <c r="OH115" s="23"/>
      <c r="OI115" s="23"/>
      <c r="OJ115" s="23"/>
      <c r="OK115" s="23"/>
      <c r="OL115" s="23"/>
      <c r="OM115" s="23"/>
      <c r="ON115" s="23"/>
      <c r="OO115" s="23"/>
      <c r="OP115" s="23"/>
      <c r="OQ115" s="23"/>
      <c r="OR115" s="23"/>
      <c r="OS115" s="23"/>
      <c r="OT115" s="23"/>
      <c r="OU115" s="23"/>
      <c r="OV115" s="23"/>
      <c r="OW115" s="23"/>
      <c r="OX115" s="23"/>
      <c r="OY115" s="23"/>
      <c r="OZ115" s="23"/>
      <c r="PA115" s="23"/>
      <c r="PB115" s="23"/>
      <c r="PC115" s="23"/>
      <c r="PD115" s="23"/>
      <c r="PE115" s="23"/>
      <c r="PF115" s="23"/>
      <c r="PG115" s="23"/>
      <c r="PH115" s="23"/>
      <c r="PI115" s="23"/>
      <c r="PJ115" s="23"/>
      <c r="PK115" s="23"/>
      <c r="PL115" s="23"/>
      <c r="PM115" s="23"/>
      <c r="PN115" s="23"/>
      <c r="PO115" s="23"/>
      <c r="PP115" s="23"/>
      <c r="PQ115" s="23"/>
      <c r="PR115" s="23"/>
      <c r="PS115" s="23"/>
      <c r="PT115" s="23"/>
      <c r="PU115" s="23"/>
      <c r="PV115" s="23"/>
      <c r="PW115" s="23"/>
      <c r="PX115" s="23"/>
      <c r="PY115" s="23"/>
      <c r="PZ115" s="23"/>
      <c r="QA115" s="23"/>
      <c r="QB115" s="23"/>
      <c r="QC115" s="23"/>
      <c r="QD115" s="23"/>
      <c r="QE115" s="23"/>
      <c r="QF115" s="23"/>
      <c r="QG115" s="23"/>
      <c r="QH115" s="23"/>
      <c r="QI115" s="23"/>
      <c r="QJ115" s="23"/>
      <c r="QK115" s="23"/>
      <c r="QL115" s="23"/>
      <c r="QM115" s="23"/>
      <c r="QN115" s="23"/>
      <c r="QO115" s="23"/>
      <c r="QP115" s="23"/>
      <c r="QQ115" s="23"/>
      <c r="QR115" s="23"/>
      <c r="QS115" s="23"/>
      <c r="QT115" s="23"/>
      <c r="QU115" s="23"/>
      <c r="QV115" s="23"/>
      <c r="QW115" s="23"/>
      <c r="QX115" s="23"/>
      <c r="QY115" s="23"/>
      <c r="QZ115" s="23"/>
      <c r="RA115" s="23"/>
      <c r="RB115" s="23"/>
      <c r="RC115" s="23"/>
      <c r="RD115" s="23"/>
      <c r="RE115" s="23"/>
      <c r="RF115" s="23"/>
      <c r="RG115" s="23"/>
      <c r="RH115" s="23"/>
      <c r="RI115" s="23"/>
      <c r="RJ115" s="23"/>
      <c r="RK115" s="23"/>
      <c r="RL115" s="23"/>
      <c r="RM115" s="23"/>
      <c r="RN115" s="23"/>
      <c r="RO115" s="23"/>
      <c r="RP115" s="23"/>
      <c r="RQ115" s="23"/>
      <c r="RR115" s="23"/>
      <c r="RS115" s="23"/>
      <c r="RT115" s="23"/>
      <c r="RU115" s="23"/>
      <c r="RV115" s="23"/>
      <c r="RW115" s="23"/>
      <c r="RX115" s="23"/>
      <c r="RY115" s="23"/>
      <c r="RZ115" s="23"/>
      <c r="SA115" s="23"/>
      <c r="SB115" s="23"/>
      <c r="SC115" s="23"/>
      <c r="SD115" s="23"/>
      <c r="SE115" s="23"/>
      <c r="SF115" s="23"/>
      <c r="SG115" s="23"/>
      <c r="SH115" s="23"/>
      <c r="SI115" s="23"/>
      <c r="SJ115" s="23"/>
      <c r="SK115" s="23"/>
      <c r="SL115" s="23"/>
      <c r="SM115" s="23"/>
      <c r="SN115" s="23"/>
      <c r="SO115" s="23"/>
      <c r="SP115" s="23"/>
    </row>
    <row r="116" spans="1:510" s="24" customFormat="1" ht="23.25" customHeight="1" x14ac:dyDescent="0.25">
      <c r="A116" s="82"/>
      <c r="B116" s="107"/>
      <c r="C116" s="82"/>
      <c r="D116" s="85" t="s">
        <v>394</v>
      </c>
      <c r="E116" s="98">
        <v>134064</v>
      </c>
      <c r="F116" s="98"/>
      <c r="G116" s="98"/>
      <c r="H116" s="98">
        <v>129324.72</v>
      </c>
      <c r="I116" s="98"/>
      <c r="J116" s="98"/>
      <c r="K116" s="165">
        <f t="shared" si="59"/>
        <v>96.464912280701753</v>
      </c>
      <c r="L116" s="98">
        <f t="shared" si="57"/>
        <v>0</v>
      </c>
      <c r="M116" s="98"/>
      <c r="N116" s="98"/>
      <c r="O116" s="98"/>
      <c r="P116" s="98"/>
      <c r="Q116" s="98"/>
      <c r="R116" s="155">
        <f t="shared" si="58"/>
        <v>0</v>
      </c>
      <c r="S116" s="147"/>
      <c r="T116" s="147"/>
      <c r="U116" s="147"/>
      <c r="V116" s="147"/>
      <c r="W116" s="147"/>
      <c r="X116" s="166" t="e">
        <f t="shared" si="60"/>
        <v>#DIV/0!</v>
      </c>
      <c r="Y116" s="98">
        <f t="shared" si="61"/>
        <v>129324.72</v>
      </c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</row>
    <row r="117" spans="1:510" s="22" customFormat="1" ht="34.5" x14ac:dyDescent="0.25">
      <c r="A117" s="59" t="s">
        <v>492</v>
      </c>
      <c r="B117" s="91">
        <v>7321</v>
      </c>
      <c r="C117" s="59" t="s">
        <v>111</v>
      </c>
      <c r="D117" s="6" t="s">
        <v>595</v>
      </c>
      <c r="E117" s="97">
        <v>0</v>
      </c>
      <c r="F117" s="97"/>
      <c r="G117" s="97"/>
      <c r="H117" s="97"/>
      <c r="I117" s="97"/>
      <c r="J117" s="97"/>
      <c r="K117" s="162" t="e">
        <f t="shared" si="59"/>
        <v>#DIV/0!</v>
      </c>
      <c r="L117" s="97">
        <f t="shared" si="57"/>
        <v>24543487.5</v>
      </c>
      <c r="M117" s="97">
        <v>24543487.5</v>
      </c>
      <c r="N117" s="97"/>
      <c r="O117" s="97"/>
      <c r="P117" s="97"/>
      <c r="Q117" s="97">
        <v>24543487.5</v>
      </c>
      <c r="R117" s="145">
        <f t="shared" si="58"/>
        <v>23306279.030000001</v>
      </c>
      <c r="S117" s="146">
        <v>23306279.030000001</v>
      </c>
      <c r="T117" s="146"/>
      <c r="U117" s="146"/>
      <c r="V117" s="146"/>
      <c r="W117" s="146">
        <v>23306279.030000001</v>
      </c>
      <c r="X117" s="161">
        <f t="shared" si="60"/>
        <v>94.959117077391724</v>
      </c>
      <c r="Y117" s="97">
        <f t="shared" si="61"/>
        <v>23306279.030000001</v>
      </c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  <c r="IW117" s="23"/>
      <c r="IX117" s="23"/>
      <c r="IY117" s="23"/>
      <c r="IZ117" s="23"/>
      <c r="JA117" s="23"/>
      <c r="JB117" s="23"/>
      <c r="JC117" s="23"/>
      <c r="JD117" s="23"/>
      <c r="JE117" s="23"/>
      <c r="JF117" s="23"/>
      <c r="JG117" s="23"/>
      <c r="JH117" s="23"/>
      <c r="JI117" s="23"/>
      <c r="JJ117" s="23"/>
      <c r="JK117" s="23"/>
      <c r="JL117" s="23"/>
      <c r="JM117" s="23"/>
      <c r="JN117" s="23"/>
      <c r="JO117" s="23"/>
      <c r="JP117" s="23"/>
      <c r="JQ117" s="23"/>
      <c r="JR117" s="23"/>
      <c r="JS117" s="23"/>
      <c r="JT117" s="23"/>
      <c r="JU117" s="23"/>
      <c r="JV117" s="23"/>
      <c r="JW117" s="23"/>
      <c r="JX117" s="23"/>
      <c r="JY117" s="23"/>
      <c r="JZ117" s="23"/>
      <c r="KA117" s="23"/>
      <c r="KB117" s="23"/>
      <c r="KC117" s="23"/>
      <c r="KD117" s="23"/>
      <c r="KE117" s="23"/>
      <c r="KF117" s="23"/>
      <c r="KG117" s="23"/>
      <c r="KH117" s="23"/>
      <c r="KI117" s="23"/>
      <c r="KJ117" s="23"/>
      <c r="KK117" s="23"/>
      <c r="KL117" s="23"/>
      <c r="KM117" s="23"/>
      <c r="KN117" s="23"/>
      <c r="KO117" s="23"/>
      <c r="KP117" s="23"/>
      <c r="KQ117" s="23"/>
      <c r="KR117" s="23"/>
      <c r="KS117" s="23"/>
      <c r="KT117" s="23"/>
      <c r="KU117" s="23"/>
      <c r="KV117" s="23"/>
      <c r="KW117" s="23"/>
      <c r="KX117" s="23"/>
      <c r="KY117" s="23"/>
      <c r="KZ117" s="23"/>
      <c r="LA117" s="23"/>
      <c r="LB117" s="23"/>
      <c r="LC117" s="23"/>
      <c r="LD117" s="23"/>
      <c r="LE117" s="23"/>
      <c r="LF117" s="23"/>
      <c r="LG117" s="23"/>
      <c r="LH117" s="23"/>
      <c r="LI117" s="23"/>
      <c r="LJ117" s="23"/>
      <c r="LK117" s="23"/>
      <c r="LL117" s="23"/>
      <c r="LM117" s="23"/>
      <c r="LN117" s="23"/>
      <c r="LO117" s="23"/>
      <c r="LP117" s="23"/>
      <c r="LQ117" s="23"/>
      <c r="LR117" s="23"/>
      <c r="LS117" s="23"/>
      <c r="LT117" s="23"/>
      <c r="LU117" s="23"/>
      <c r="LV117" s="23"/>
      <c r="LW117" s="23"/>
      <c r="LX117" s="23"/>
      <c r="LY117" s="23"/>
      <c r="LZ117" s="23"/>
      <c r="MA117" s="23"/>
      <c r="MB117" s="23"/>
      <c r="MC117" s="23"/>
      <c r="MD117" s="23"/>
      <c r="ME117" s="23"/>
      <c r="MF117" s="23"/>
      <c r="MG117" s="23"/>
      <c r="MH117" s="23"/>
      <c r="MI117" s="23"/>
      <c r="MJ117" s="23"/>
      <c r="MK117" s="23"/>
      <c r="ML117" s="23"/>
      <c r="MM117" s="23"/>
      <c r="MN117" s="23"/>
      <c r="MO117" s="23"/>
      <c r="MP117" s="23"/>
      <c r="MQ117" s="23"/>
      <c r="MR117" s="23"/>
      <c r="MS117" s="23"/>
      <c r="MT117" s="23"/>
      <c r="MU117" s="23"/>
      <c r="MV117" s="23"/>
      <c r="MW117" s="23"/>
      <c r="MX117" s="23"/>
      <c r="MY117" s="23"/>
      <c r="MZ117" s="23"/>
      <c r="NA117" s="23"/>
      <c r="NB117" s="23"/>
      <c r="NC117" s="23"/>
      <c r="ND117" s="23"/>
      <c r="NE117" s="23"/>
      <c r="NF117" s="23"/>
      <c r="NG117" s="23"/>
      <c r="NH117" s="23"/>
      <c r="NI117" s="23"/>
      <c r="NJ117" s="23"/>
      <c r="NK117" s="23"/>
      <c r="NL117" s="23"/>
      <c r="NM117" s="23"/>
      <c r="NN117" s="23"/>
      <c r="NO117" s="23"/>
      <c r="NP117" s="23"/>
      <c r="NQ117" s="23"/>
      <c r="NR117" s="23"/>
      <c r="NS117" s="23"/>
      <c r="NT117" s="23"/>
      <c r="NU117" s="23"/>
      <c r="NV117" s="23"/>
      <c r="NW117" s="23"/>
      <c r="NX117" s="23"/>
      <c r="NY117" s="23"/>
      <c r="NZ117" s="23"/>
      <c r="OA117" s="23"/>
      <c r="OB117" s="23"/>
      <c r="OC117" s="23"/>
      <c r="OD117" s="23"/>
      <c r="OE117" s="23"/>
      <c r="OF117" s="23"/>
      <c r="OG117" s="23"/>
      <c r="OH117" s="23"/>
      <c r="OI117" s="23"/>
      <c r="OJ117" s="23"/>
      <c r="OK117" s="23"/>
      <c r="OL117" s="23"/>
      <c r="OM117" s="23"/>
      <c r="ON117" s="23"/>
      <c r="OO117" s="23"/>
      <c r="OP117" s="23"/>
      <c r="OQ117" s="23"/>
      <c r="OR117" s="23"/>
      <c r="OS117" s="23"/>
      <c r="OT117" s="23"/>
      <c r="OU117" s="23"/>
      <c r="OV117" s="23"/>
      <c r="OW117" s="23"/>
      <c r="OX117" s="23"/>
      <c r="OY117" s="23"/>
      <c r="OZ117" s="23"/>
      <c r="PA117" s="23"/>
      <c r="PB117" s="23"/>
      <c r="PC117" s="23"/>
      <c r="PD117" s="23"/>
      <c r="PE117" s="23"/>
      <c r="PF117" s="23"/>
      <c r="PG117" s="23"/>
      <c r="PH117" s="23"/>
      <c r="PI117" s="23"/>
      <c r="PJ117" s="23"/>
      <c r="PK117" s="23"/>
      <c r="PL117" s="23"/>
      <c r="PM117" s="23"/>
      <c r="PN117" s="23"/>
      <c r="PO117" s="23"/>
      <c r="PP117" s="23"/>
      <c r="PQ117" s="23"/>
      <c r="PR117" s="23"/>
      <c r="PS117" s="23"/>
      <c r="PT117" s="23"/>
      <c r="PU117" s="23"/>
      <c r="PV117" s="23"/>
      <c r="PW117" s="23"/>
      <c r="PX117" s="23"/>
      <c r="PY117" s="23"/>
      <c r="PZ117" s="23"/>
      <c r="QA117" s="23"/>
      <c r="QB117" s="23"/>
      <c r="QC117" s="23"/>
      <c r="QD117" s="23"/>
      <c r="QE117" s="23"/>
      <c r="QF117" s="23"/>
      <c r="QG117" s="23"/>
      <c r="QH117" s="23"/>
      <c r="QI117" s="23"/>
      <c r="QJ117" s="23"/>
      <c r="QK117" s="23"/>
      <c r="QL117" s="23"/>
      <c r="QM117" s="23"/>
      <c r="QN117" s="23"/>
      <c r="QO117" s="23"/>
      <c r="QP117" s="23"/>
      <c r="QQ117" s="23"/>
      <c r="QR117" s="23"/>
      <c r="QS117" s="23"/>
      <c r="QT117" s="23"/>
      <c r="QU117" s="23"/>
      <c r="QV117" s="23"/>
      <c r="QW117" s="23"/>
      <c r="QX117" s="23"/>
      <c r="QY117" s="23"/>
      <c r="QZ117" s="23"/>
      <c r="RA117" s="23"/>
      <c r="RB117" s="23"/>
      <c r="RC117" s="23"/>
      <c r="RD117" s="23"/>
      <c r="RE117" s="23"/>
      <c r="RF117" s="23"/>
      <c r="RG117" s="23"/>
      <c r="RH117" s="23"/>
      <c r="RI117" s="23"/>
      <c r="RJ117" s="23"/>
      <c r="RK117" s="23"/>
      <c r="RL117" s="23"/>
      <c r="RM117" s="23"/>
      <c r="RN117" s="23"/>
      <c r="RO117" s="23"/>
      <c r="RP117" s="23"/>
      <c r="RQ117" s="23"/>
      <c r="RR117" s="23"/>
      <c r="RS117" s="23"/>
      <c r="RT117" s="23"/>
      <c r="RU117" s="23"/>
      <c r="RV117" s="23"/>
      <c r="RW117" s="23"/>
      <c r="RX117" s="23"/>
      <c r="RY117" s="23"/>
      <c r="RZ117" s="23"/>
      <c r="SA117" s="23"/>
      <c r="SB117" s="23"/>
      <c r="SC117" s="23"/>
      <c r="SD117" s="23"/>
      <c r="SE117" s="23"/>
      <c r="SF117" s="23"/>
      <c r="SG117" s="23"/>
      <c r="SH117" s="23"/>
      <c r="SI117" s="23"/>
      <c r="SJ117" s="23"/>
      <c r="SK117" s="23"/>
      <c r="SL117" s="23"/>
      <c r="SM117" s="23"/>
      <c r="SN117" s="23"/>
      <c r="SO117" s="23"/>
      <c r="SP117" s="23"/>
    </row>
    <row r="118" spans="1:510" s="24" customFormat="1" ht="18.75" customHeight="1" x14ac:dyDescent="0.25">
      <c r="A118" s="82"/>
      <c r="B118" s="107"/>
      <c r="C118" s="82"/>
      <c r="D118" s="85" t="s">
        <v>394</v>
      </c>
      <c r="E118" s="98">
        <v>0</v>
      </c>
      <c r="F118" s="98"/>
      <c r="G118" s="98"/>
      <c r="H118" s="98"/>
      <c r="I118" s="98"/>
      <c r="J118" s="98"/>
      <c r="K118" s="166" t="e">
        <f t="shared" si="59"/>
        <v>#DIV/0!</v>
      </c>
      <c r="L118" s="98">
        <f t="shared" si="57"/>
        <v>250000</v>
      </c>
      <c r="M118" s="98">
        <v>250000</v>
      </c>
      <c r="N118" s="98"/>
      <c r="O118" s="98"/>
      <c r="P118" s="98"/>
      <c r="Q118" s="98">
        <v>250000</v>
      </c>
      <c r="R118" s="155">
        <f t="shared" si="58"/>
        <v>250000</v>
      </c>
      <c r="S118" s="147">
        <v>250000</v>
      </c>
      <c r="T118" s="147"/>
      <c r="U118" s="147"/>
      <c r="V118" s="147"/>
      <c r="W118" s="147">
        <v>250000</v>
      </c>
      <c r="X118" s="165">
        <f t="shared" si="60"/>
        <v>100</v>
      </c>
      <c r="Y118" s="98">
        <f t="shared" si="61"/>
        <v>250000</v>
      </c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</row>
    <row r="119" spans="1:510" s="22" customFormat="1" ht="51" customHeight="1" x14ac:dyDescent="0.25">
      <c r="A119" s="59" t="s">
        <v>548</v>
      </c>
      <c r="B119" s="91">
        <v>7363</v>
      </c>
      <c r="C119" s="59" t="s">
        <v>82</v>
      </c>
      <c r="D119" s="6" t="s">
        <v>397</v>
      </c>
      <c r="E119" s="97">
        <v>0</v>
      </c>
      <c r="F119" s="97"/>
      <c r="G119" s="97"/>
      <c r="H119" s="97"/>
      <c r="I119" s="97"/>
      <c r="J119" s="97"/>
      <c r="K119" s="162" t="e">
        <f t="shared" si="59"/>
        <v>#DIV/0!</v>
      </c>
      <c r="L119" s="97">
        <f t="shared" si="57"/>
        <v>20939667</v>
      </c>
      <c r="M119" s="97">
        <v>17446717</v>
      </c>
      <c r="N119" s="97"/>
      <c r="O119" s="97"/>
      <c r="P119" s="97"/>
      <c r="Q119" s="97">
        <v>20939667</v>
      </c>
      <c r="R119" s="145">
        <f t="shared" si="58"/>
        <v>15799845.01</v>
      </c>
      <c r="S119" s="146">
        <v>12306895.01</v>
      </c>
      <c r="T119" s="146"/>
      <c r="U119" s="146"/>
      <c r="V119" s="146"/>
      <c r="W119" s="146">
        <v>15799845.01</v>
      </c>
      <c r="X119" s="161">
        <f t="shared" si="60"/>
        <v>75.454136925864205</v>
      </c>
      <c r="Y119" s="97">
        <f t="shared" si="61"/>
        <v>15799845.01</v>
      </c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  <c r="IW119" s="23"/>
      <c r="IX119" s="23"/>
      <c r="IY119" s="23"/>
      <c r="IZ119" s="23"/>
      <c r="JA119" s="23"/>
      <c r="JB119" s="23"/>
      <c r="JC119" s="23"/>
      <c r="JD119" s="23"/>
      <c r="JE119" s="23"/>
      <c r="JF119" s="23"/>
      <c r="JG119" s="23"/>
      <c r="JH119" s="23"/>
      <c r="JI119" s="23"/>
      <c r="JJ119" s="23"/>
      <c r="JK119" s="23"/>
      <c r="JL119" s="23"/>
      <c r="JM119" s="23"/>
      <c r="JN119" s="23"/>
      <c r="JO119" s="23"/>
      <c r="JP119" s="23"/>
      <c r="JQ119" s="23"/>
      <c r="JR119" s="23"/>
      <c r="JS119" s="23"/>
      <c r="JT119" s="23"/>
      <c r="JU119" s="23"/>
      <c r="JV119" s="23"/>
      <c r="JW119" s="23"/>
      <c r="JX119" s="23"/>
      <c r="JY119" s="23"/>
      <c r="JZ119" s="23"/>
      <c r="KA119" s="23"/>
      <c r="KB119" s="23"/>
      <c r="KC119" s="23"/>
      <c r="KD119" s="23"/>
      <c r="KE119" s="23"/>
      <c r="KF119" s="23"/>
      <c r="KG119" s="23"/>
      <c r="KH119" s="23"/>
      <c r="KI119" s="23"/>
      <c r="KJ119" s="23"/>
      <c r="KK119" s="23"/>
      <c r="KL119" s="23"/>
      <c r="KM119" s="23"/>
      <c r="KN119" s="23"/>
      <c r="KO119" s="23"/>
      <c r="KP119" s="23"/>
      <c r="KQ119" s="23"/>
      <c r="KR119" s="23"/>
      <c r="KS119" s="23"/>
      <c r="KT119" s="23"/>
      <c r="KU119" s="23"/>
      <c r="KV119" s="23"/>
      <c r="KW119" s="23"/>
      <c r="KX119" s="23"/>
      <c r="KY119" s="23"/>
      <c r="KZ119" s="23"/>
      <c r="LA119" s="23"/>
      <c r="LB119" s="23"/>
      <c r="LC119" s="23"/>
      <c r="LD119" s="23"/>
      <c r="LE119" s="23"/>
      <c r="LF119" s="23"/>
      <c r="LG119" s="23"/>
      <c r="LH119" s="23"/>
      <c r="LI119" s="23"/>
      <c r="LJ119" s="23"/>
      <c r="LK119" s="23"/>
      <c r="LL119" s="23"/>
      <c r="LM119" s="23"/>
      <c r="LN119" s="23"/>
      <c r="LO119" s="23"/>
      <c r="LP119" s="23"/>
      <c r="LQ119" s="23"/>
      <c r="LR119" s="23"/>
      <c r="LS119" s="23"/>
      <c r="LT119" s="23"/>
      <c r="LU119" s="23"/>
      <c r="LV119" s="23"/>
      <c r="LW119" s="23"/>
      <c r="LX119" s="23"/>
      <c r="LY119" s="23"/>
      <c r="LZ119" s="23"/>
      <c r="MA119" s="23"/>
      <c r="MB119" s="23"/>
      <c r="MC119" s="23"/>
      <c r="MD119" s="23"/>
      <c r="ME119" s="23"/>
      <c r="MF119" s="23"/>
      <c r="MG119" s="23"/>
      <c r="MH119" s="23"/>
      <c r="MI119" s="23"/>
      <c r="MJ119" s="23"/>
      <c r="MK119" s="23"/>
      <c r="ML119" s="23"/>
      <c r="MM119" s="23"/>
      <c r="MN119" s="23"/>
      <c r="MO119" s="23"/>
      <c r="MP119" s="23"/>
      <c r="MQ119" s="23"/>
      <c r="MR119" s="23"/>
      <c r="MS119" s="23"/>
      <c r="MT119" s="23"/>
      <c r="MU119" s="23"/>
      <c r="MV119" s="23"/>
      <c r="MW119" s="23"/>
      <c r="MX119" s="23"/>
      <c r="MY119" s="23"/>
      <c r="MZ119" s="23"/>
      <c r="NA119" s="23"/>
      <c r="NB119" s="23"/>
      <c r="NC119" s="23"/>
      <c r="ND119" s="23"/>
      <c r="NE119" s="23"/>
      <c r="NF119" s="23"/>
      <c r="NG119" s="23"/>
      <c r="NH119" s="23"/>
      <c r="NI119" s="23"/>
      <c r="NJ119" s="23"/>
      <c r="NK119" s="23"/>
      <c r="NL119" s="23"/>
      <c r="NM119" s="23"/>
      <c r="NN119" s="23"/>
      <c r="NO119" s="23"/>
      <c r="NP119" s="23"/>
      <c r="NQ119" s="23"/>
      <c r="NR119" s="23"/>
      <c r="NS119" s="23"/>
      <c r="NT119" s="23"/>
      <c r="NU119" s="23"/>
      <c r="NV119" s="23"/>
      <c r="NW119" s="23"/>
      <c r="NX119" s="23"/>
      <c r="NY119" s="23"/>
      <c r="NZ119" s="23"/>
      <c r="OA119" s="23"/>
      <c r="OB119" s="23"/>
      <c r="OC119" s="23"/>
      <c r="OD119" s="23"/>
      <c r="OE119" s="23"/>
      <c r="OF119" s="23"/>
      <c r="OG119" s="23"/>
      <c r="OH119" s="23"/>
      <c r="OI119" s="23"/>
      <c r="OJ119" s="23"/>
      <c r="OK119" s="23"/>
      <c r="OL119" s="23"/>
      <c r="OM119" s="23"/>
      <c r="ON119" s="23"/>
      <c r="OO119" s="23"/>
      <c r="OP119" s="23"/>
      <c r="OQ119" s="23"/>
      <c r="OR119" s="23"/>
      <c r="OS119" s="23"/>
      <c r="OT119" s="23"/>
      <c r="OU119" s="23"/>
      <c r="OV119" s="23"/>
      <c r="OW119" s="23"/>
      <c r="OX119" s="23"/>
      <c r="OY119" s="23"/>
      <c r="OZ119" s="23"/>
      <c r="PA119" s="23"/>
      <c r="PB119" s="23"/>
      <c r="PC119" s="23"/>
      <c r="PD119" s="23"/>
      <c r="PE119" s="23"/>
      <c r="PF119" s="23"/>
      <c r="PG119" s="23"/>
      <c r="PH119" s="23"/>
      <c r="PI119" s="23"/>
      <c r="PJ119" s="23"/>
      <c r="PK119" s="23"/>
      <c r="PL119" s="23"/>
      <c r="PM119" s="23"/>
      <c r="PN119" s="23"/>
      <c r="PO119" s="23"/>
      <c r="PP119" s="23"/>
      <c r="PQ119" s="23"/>
      <c r="PR119" s="23"/>
      <c r="PS119" s="23"/>
      <c r="PT119" s="23"/>
      <c r="PU119" s="23"/>
      <c r="PV119" s="23"/>
      <c r="PW119" s="23"/>
      <c r="PX119" s="23"/>
      <c r="PY119" s="23"/>
      <c r="PZ119" s="23"/>
      <c r="QA119" s="23"/>
      <c r="QB119" s="23"/>
      <c r="QC119" s="23"/>
      <c r="QD119" s="23"/>
      <c r="QE119" s="23"/>
      <c r="QF119" s="23"/>
      <c r="QG119" s="23"/>
      <c r="QH119" s="23"/>
      <c r="QI119" s="23"/>
      <c r="QJ119" s="23"/>
      <c r="QK119" s="23"/>
      <c r="QL119" s="23"/>
      <c r="QM119" s="23"/>
      <c r="QN119" s="23"/>
      <c r="QO119" s="23"/>
      <c r="QP119" s="23"/>
      <c r="QQ119" s="23"/>
      <c r="QR119" s="23"/>
      <c r="QS119" s="23"/>
      <c r="QT119" s="23"/>
      <c r="QU119" s="23"/>
      <c r="QV119" s="23"/>
      <c r="QW119" s="23"/>
      <c r="QX119" s="23"/>
      <c r="QY119" s="23"/>
      <c r="QZ119" s="23"/>
      <c r="RA119" s="23"/>
      <c r="RB119" s="23"/>
      <c r="RC119" s="23"/>
      <c r="RD119" s="23"/>
      <c r="RE119" s="23"/>
      <c r="RF119" s="23"/>
      <c r="RG119" s="23"/>
      <c r="RH119" s="23"/>
      <c r="RI119" s="23"/>
      <c r="RJ119" s="23"/>
      <c r="RK119" s="23"/>
      <c r="RL119" s="23"/>
      <c r="RM119" s="23"/>
      <c r="RN119" s="23"/>
      <c r="RO119" s="23"/>
      <c r="RP119" s="23"/>
      <c r="RQ119" s="23"/>
      <c r="RR119" s="23"/>
      <c r="RS119" s="23"/>
      <c r="RT119" s="23"/>
      <c r="RU119" s="23"/>
      <c r="RV119" s="23"/>
      <c r="RW119" s="23"/>
      <c r="RX119" s="23"/>
      <c r="RY119" s="23"/>
      <c r="RZ119" s="23"/>
      <c r="SA119" s="23"/>
      <c r="SB119" s="23"/>
      <c r="SC119" s="23"/>
      <c r="SD119" s="23"/>
      <c r="SE119" s="23"/>
      <c r="SF119" s="23"/>
      <c r="SG119" s="23"/>
      <c r="SH119" s="23"/>
      <c r="SI119" s="23"/>
      <c r="SJ119" s="23"/>
      <c r="SK119" s="23"/>
      <c r="SL119" s="23"/>
      <c r="SM119" s="23"/>
      <c r="SN119" s="23"/>
      <c r="SO119" s="23"/>
      <c r="SP119" s="23"/>
    </row>
    <row r="120" spans="1:510" s="24" customFormat="1" ht="47.25" x14ac:dyDescent="0.25">
      <c r="A120" s="82"/>
      <c r="B120" s="107"/>
      <c r="C120" s="82"/>
      <c r="D120" s="79" t="s">
        <v>559</v>
      </c>
      <c r="E120" s="98">
        <v>0</v>
      </c>
      <c r="F120" s="98"/>
      <c r="G120" s="98"/>
      <c r="H120" s="98"/>
      <c r="I120" s="98"/>
      <c r="J120" s="98"/>
      <c r="K120" s="166" t="e">
        <f t="shared" si="59"/>
        <v>#DIV/0!</v>
      </c>
      <c r="L120" s="98">
        <f t="shared" si="57"/>
        <v>13762433</v>
      </c>
      <c r="M120" s="98">
        <v>10269483</v>
      </c>
      <c r="N120" s="98"/>
      <c r="O120" s="98"/>
      <c r="P120" s="98"/>
      <c r="Q120" s="98">
        <v>13762433</v>
      </c>
      <c r="R120" s="155">
        <f t="shared" si="58"/>
        <v>9015335.8200000003</v>
      </c>
      <c r="S120" s="147">
        <v>5522385.8200000003</v>
      </c>
      <c r="T120" s="147"/>
      <c r="U120" s="147"/>
      <c r="V120" s="147"/>
      <c r="W120" s="147">
        <v>9015335.8200000003</v>
      </c>
      <c r="X120" s="165">
        <f t="shared" si="60"/>
        <v>65.506846209532867</v>
      </c>
      <c r="Y120" s="98">
        <f t="shared" si="61"/>
        <v>9015335.8200000003</v>
      </c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</row>
    <row r="121" spans="1:510" s="22" customFormat="1" ht="21" customHeight="1" x14ac:dyDescent="0.25">
      <c r="A121" s="59" t="s">
        <v>493</v>
      </c>
      <c r="B121" s="91">
        <v>7640</v>
      </c>
      <c r="C121" s="59" t="s">
        <v>86</v>
      </c>
      <c r="D121" s="3" t="s">
        <v>421</v>
      </c>
      <c r="E121" s="97">
        <v>665150</v>
      </c>
      <c r="F121" s="97"/>
      <c r="G121" s="97"/>
      <c r="H121" s="97">
        <v>648505.9</v>
      </c>
      <c r="I121" s="97"/>
      <c r="J121" s="97"/>
      <c r="K121" s="161">
        <f t="shared" si="59"/>
        <v>97.49769224986845</v>
      </c>
      <c r="L121" s="97">
        <f t="shared" si="57"/>
        <v>11580816</v>
      </c>
      <c r="M121" s="97">
        <v>11580816</v>
      </c>
      <c r="N121" s="97"/>
      <c r="O121" s="97"/>
      <c r="P121" s="97"/>
      <c r="Q121" s="97">
        <v>11580816</v>
      </c>
      <c r="R121" s="145">
        <f t="shared" si="58"/>
        <v>11538720.789999999</v>
      </c>
      <c r="S121" s="146">
        <v>11538720.789999999</v>
      </c>
      <c r="T121" s="146"/>
      <c r="U121" s="146"/>
      <c r="V121" s="146"/>
      <c r="W121" s="146">
        <v>11538720.789999999</v>
      </c>
      <c r="X121" s="161">
        <f t="shared" si="60"/>
        <v>99.636509119910016</v>
      </c>
      <c r="Y121" s="97">
        <f t="shared" si="61"/>
        <v>12187226.689999999</v>
      </c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  <c r="IW121" s="23"/>
      <c r="IX121" s="23"/>
      <c r="IY121" s="23"/>
      <c r="IZ121" s="23"/>
      <c r="JA121" s="23"/>
      <c r="JB121" s="23"/>
      <c r="JC121" s="23"/>
      <c r="JD121" s="23"/>
      <c r="JE121" s="23"/>
      <c r="JF121" s="23"/>
      <c r="JG121" s="23"/>
      <c r="JH121" s="23"/>
      <c r="JI121" s="23"/>
      <c r="JJ121" s="23"/>
      <c r="JK121" s="23"/>
      <c r="JL121" s="23"/>
      <c r="JM121" s="23"/>
      <c r="JN121" s="23"/>
      <c r="JO121" s="23"/>
      <c r="JP121" s="23"/>
      <c r="JQ121" s="23"/>
      <c r="JR121" s="23"/>
      <c r="JS121" s="23"/>
      <c r="JT121" s="23"/>
      <c r="JU121" s="23"/>
      <c r="JV121" s="23"/>
      <c r="JW121" s="23"/>
      <c r="JX121" s="23"/>
      <c r="JY121" s="23"/>
      <c r="JZ121" s="23"/>
      <c r="KA121" s="23"/>
      <c r="KB121" s="23"/>
      <c r="KC121" s="23"/>
      <c r="KD121" s="23"/>
      <c r="KE121" s="23"/>
      <c r="KF121" s="23"/>
      <c r="KG121" s="23"/>
      <c r="KH121" s="23"/>
      <c r="KI121" s="23"/>
      <c r="KJ121" s="23"/>
      <c r="KK121" s="23"/>
      <c r="KL121" s="23"/>
      <c r="KM121" s="23"/>
      <c r="KN121" s="23"/>
      <c r="KO121" s="23"/>
      <c r="KP121" s="23"/>
      <c r="KQ121" s="23"/>
      <c r="KR121" s="23"/>
      <c r="KS121" s="23"/>
      <c r="KT121" s="23"/>
      <c r="KU121" s="23"/>
      <c r="KV121" s="23"/>
      <c r="KW121" s="23"/>
      <c r="KX121" s="23"/>
      <c r="KY121" s="23"/>
      <c r="KZ121" s="23"/>
      <c r="LA121" s="23"/>
      <c r="LB121" s="23"/>
      <c r="LC121" s="23"/>
      <c r="LD121" s="23"/>
      <c r="LE121" s="23"/>
      <c r="LF121" s="23"/>
      <c r="LG121" s="23"/>
      <c r="LH121" s="23"/>
      <c r="LI121" s="23"/>
      <c r="LJ121" s="23"/>
      <c r="LK121" s="23"/>
      <c r="LL121" s="23"/>
      <c r="LM121" s="23"/>
      <c r="LN121" s="23"/>
      <c r="LO121" s="23"/>
      <c r="LP121" s="23"/>
      <c r="LQ121" s="23"/>
      <c r="LR121" s="23"/>
      <c r="LS121" s="23"/>
      <c r="LT121" s="23"/>
      <c r="LU121" s="23"/>
      <c r="LV121" s="23"/>
      <c r="LW121" s="23"/>
      <c r="LX121" s="23"/>
      <c r="LY121" s="23"/>
      <c r="LZ121" s="23"/>
      <c r="MA121" s="23"/>
      <c r="MB121" s="23"/>
      <c r="MC121" s="23"/>
      <c r="MD121" s="23"/>
      <c r="ME121" s="23"/>
      <c r="MF121" s="23"/>
      <c r="MG121" s="23"/>
      <c r="MH121" s="23"/>
      <c r="MI121" s="23"/>
      <c r="MJ121" s="23"/>
      <c r="MK121" s="23"/>
      <c r="ML121" s="23"/>
      <c r="MM121" s="23"/>
      <c r="MN121" s="23"/>
      <c r="MO121" s="23"/>
      <c r="MP121" s="23"/>
      <c r="MQ121" s="23"/>
      <c r="MR121" s="23"/>
      <c r="MS121" s="23"/>
      <c r="MT121" s="23"/>
      <c r="MU121" s="23"/>
      <c r="MV121" s="23"/>
      <c r="MW121" s="23"/>
      <c r="MX121" s="23"/>
      <c r="MY121" s="23"/>
      <c r="MZ121" s="23"/>
      <c r="NA121" s="23"/>
      <c r="NB121" s="23"/>
      <c r="NC121" s="23"/>
      <c r="ND121" s="23"/>
      <c r="NE121" s="23"/>
      <c r="NF121" s="23"/>
      <c r="NG121" s="23"/>
      <c r="NH121" s="23"/>
      <c r="NI121" s="23"/>
      <c r="NJ121" s="23"/>
      <c r="NK121" s="23"/>
      <c r="NL121" s="23"/>
      <c r="NM121" s="23"/>
      <c r="NN121" s="23"/>
      <c r="NO121" s="23"/>
      <c r="NP121" s="23"/>
      <c r="NQ121" s="23"/>
      <c r="NR121" s="23"/>
      <c r="NS121" s="23"/>
      <c r="NT121" s="23"/>
      <c r="NU121" s="23"/>
      <c r="NV121" s="23"/>
      <c r="NW121" s="23"/>
      <c r="NX121" s="23"/>
      <c r="NY121" s="23"/>
      <c r="NZ121" s="23"/>
      <c r="OA121" s="23"/>
      <c r="OB121" s="23"/>
      <c r="OC121" s="23"/>
      <c r="OD121" s="23"/>
      <c r="OE121" s="23"/>
      <c r="OF121" s="23"/>
      <c r="OG121" s="23"/>
      <c r="OH121" s="23"/>
      <c r="OI121" s="23"/>
      <c r="OJ121" s="23"/>
      <c r="OK121" s="23"/>
      <c r="OL121" s="23"/>
      <c r="OM121" s="23"/>
      <c r="ON121" s="23"/>
      <c r="OO121" s="23"/>
      <c r="OP121" s="23"/>
      <c r="OQ121" s="23"/>
      <c r="OR121" s="23"/>
      <c r="OS121" s="23"/>
      <c r="OT121" s="23"/>
      <c r="OU121" s="23"/>
      <c r="OV121" s="23"/>
      <c r="OW121" s="23"/>
      <c r="OX121" s="23"/>
      <c r="OY121" s="23"/>
      <c r="OZ121" s="23"/>
      <c r="PA121" s="23"/>
      <c r="PB121" s="23"/>
      <c r="PC121" s="23"/>
      <c r="PD121" s="23"/>
      <c r="PE121" s="23"/>
      <c r="PF121" s="23"/>
      <c r="PG121" s="23"/>
      <c r="PH121" s="23"/>
      <c r="PI121" s="23"/>
      <c r="PJ121" s="23"/>
      <c r="PK121" s="23"/>
      <c r="PL121" s="23"/>
      <c r="PM121" s="23"/>
      <c r="PN121" s="23"/>
      <c r="PO121" s="23"/>
      <c r="PP121" s="23"/>
      <c r="PQ121" s="23"/>
      <c r="PR121" s="23"/>
      <c r="PS121" s="23"/>
      <c r="PT121" s="23"/>
      <c r="PU121" s="23"/>
      <c r="PV121" s="23"/>
      <c r="PW121" s="23"/>
      <c r="PX121" s="23"/>
      <c r="PY121" s="23"/>
      <c r="PZ121" s="23"/>
      <c r="QA121" s="23"/>
      <c r="QB121" s="23"/>
      <c r="QC121" s="23"/>
      <c r="QD121" s="23"/>
      <c r="QE121" s="23"/>
      <c r="QF121" s="23"/>
      <c r="QG121" s="23"/>
      <c r="QH121" s="23"/>
      <c r="QI121" s="23"/>
      <c r="QJ121" s="23"/>
      <c r="QK121" s="23"/>
      <c r="QL121" s="23"/>
      <c r="QM121" s="23"/>
      <c r="QN121" s="23"/>
      <c r="QO121" s="23"/>
      <c r="QP121" s="23"/>
      <c r="QQ121" s="23"/>
      <c r="QR121" s="23"/>
      <c r="QS121" s="23"/>
      <c r="QT121" s="23"/>
      <c r="QU121" s="23"/>
      <c r="QV121" s="23"/>
      <c r="QW121" s="23"/>
      <c r="QX121" s="23"/>
      <c r="QY121" s="23"/>
      <c r="QZ121" s="23"/>
      <c r="RA121" s="23"/>
      <c r="RB121" s="23"/>
      <c r="RC121" s="23"/>
      <c r="RD121" s="23"/>
      <c r="RE121" s="23"/>
      <c r="RF121" s="23"/>
      <c r="RG121" s="23"/>
      <c r="RH121" s="23"/>
      <c r="RI121" s="23"/>
      <c r="RJ121" s="23"/>
      <c r="RK121" s="23"/>
      <c r="RL121" s="23"/>
      <c r="RM121" s="23"/>
      <c r="RN121" s="23"/>
      <c r="RO121" s="23"/>
      <c r="RP121" s="23"/>
      <c r="RQ121" s="23"/>
      <c r="RR121" s="23"/>
      <c r="RS121" s="23"/>
      <c r="RT121" s="23"/>
      <c r="RU121" s="23"/>
      <c r="RV121" s="23"/>
      <c r="RW121" s="23"/>
      <c r="RX121" s="23"/>
      <c r="RY121" s="23"/>
      <c r="RZ121" s="23"/>
      <c r="SA121" s="23"/>
      <c r="SB121" s="23"/>
      <c r="SC121" s="23"/>
      <c r="SD121" s="23"/>
      <c r="SE121" s="23"/>
      <c r="SF121" s="23"/>
      <c r="SG121" s="23"/>
      <c r="SH121" s="23"/>
      <c r="SI121" s="23"/>
      <c r="SJ121" s="23"/>
      <c r="SK121" s="23"/>
      <c r="SL121" s="23"/>
      <c r="SM121" s="23"/>
      <c r="SN121" s="23"/>
      <c r="SO121" s="23"/>
      <c r="SP121" s="23"/>
    </row>
    <row r="122" spans="1:510" s="22" customFormat="1" ht="47.25" x14ac:dyDescent="0.25">
      <c r="A122" s="59" t="s">
        <v>496</v>
      </c>
      <c r="B122" s="91">
        <v>7700</v>
      </c>
      <c r="C122" s="59" t="s">
        <v>93</v>
      </c>
      <c r="D122" s="3" t="s">
        <v>361</v>
      </c>
      <c r="E122" s="97">
        <v>0</v>
      </c>
      <c r="F122" s="97"/>
      <c r="G122" s="97"/>
      <c r="H122" s="97"/>
      <c r="I122" s="97"/>
      <c r="J122" s="97"/>
      <c r="K122" s="162" t="e">
        <f t="shared" si="59"/>
        <v>#DIV/0!</v>
      </c>
      <c r="L122" s="97">
        <f t="shared" si="57"/>
        <v>630000</v>
      </c>
      <c r="M122" s="97"/>
      <c r="N122" s="97"/>
      <c r="O122" s="97"/>
      <c r="P122" s="97"/>
      <c r="Q122" s="97">
        <v>630000</v>
      </c>
      <c r="R122" s="145">
        <f t="shared" si="58"/>
        <v>587200</v>
      </c>
      <c r="S122" s="146"/>
      <c r="T122" s="146"/>
      <c r="U122" s="146"/>
      <c r="V122" s="146"/>
      <c r="W122" s="146">
        <v>587200</v>
      </c>
      <c r="X122" s="161">
        <f t="shared" si="60"/>
        <v>93.206349206349202</v>
      </c>
      <c r="Y122" s="97">
        <f t="shared" si="61"/>
        <v>587200</v>
      </c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  <c r="IW122" s="23"/>
      <c r="IX122" s="23"/>
      <c r="IY122" s="23"/>
      <c r="IZ122" s="23"/>
      <c r="JA122" s="23"/>
      <c r="JB122" s="23"/>
      <c r="JC122" s="23"/>
      <c r="JD122" s="23"/>
      <c r="JE122" s="23"/>
      <c r="JF122" s="23"/>
      <c r="JG122" s="23"/>
      <c r="JH122" s="23"/>
      <c r="JI122" s="23"/>
      <c r="JJ122" s="23"/>
      <c r="JK122" s="23"/>
      <c r="JL122" s="23"/>
      <c r="JM122" s="23"/>
      <c r="JN122" s="23"/>
      <c r="JO122" s="23"/>
      <c r="JP122" s="23"/>
      <c r="JQ122" s="23"/>
      <c r="JR122" s="23"/>
      <c r="JS122" s="23"/>
      <c r="JT122" s="23"/>
      <c r="JU122" s="23"/>
      <c r="JV122" s="23"/>
      <c r="JW122" s="23"/>
      <c r="JX122" s="23"/>
      <c r="JY122" s="23"/>
      <c r="JZ122" s="23"/>
      <c r="KA122" s="23"/>
      <c r="KB122" s="23"/>
      <c r="KC122" s="23"/>
      <c r="KD122" s="23"/>
      <c r="KE122" s="23"/>
      <c r="KF122" s="23"/>
      <c r="KG122" s="23"/>
      <c r="KH122" s="23"/>
      <c r="KI122" s="23"/>
      <c r="KJ122" s="23"/>
      <c r="KK122" s="23"/>
      <c r="KL122" s="23"/>
      <c r="KM122" s="23"/>
      <c r="KN122" s="23"/>
      <c r="KO122" s="23"/>
      <c r="KP122" s="23"/>
      <c r="KQ122" s="23"/>
      <c r="KR122" s="23"/>
      <c r="KS122" s="23"/>
      <c r="KT122" s="23"/>
      <c r="KU122" s="23"/>
      <c r="KV122" s="23"/>
      <c r="KW122" s="23"/>
      <c r="KX122" s="23"/>
      <c r="KY122" s="23"/>
      <c r="KZ122" s="23"/>
      <c r="LA122" s="23"/>
      <c r="LB122" s="23"/>
      <c r="LC122" s="23"/>
      <c r="LD122" s="23"/>
      <c r="LE122" s="23"/>
      <c r="LF122" s="23"/>
      <c r="LG122" s="23"/>
      <c r="LH122" s="23"/>
      <c r="LI122" s="23"/>
      <c r="LJ122" s="23"/>
      <c r="LK122" s="23"/>
      <c r="LL122" s="23"/>
      <c r="LM122" s="23"/>
      <c r="LN122" s="23"/>
      <c r="LO122" s="23"/>
      <c r="LP122" s="23"/>
      <c r="LQ122" s="23"/>
      <c r="LR122" s="23"/>
      <c r="LS122" s="23"/>
      <c r="LT122" s="23"/>
      <c r="LU122" s="23"/>
      <c r="LV122" s="23"/>
      <c r="LW122" s="23"/>
      <c r="LX122" s="23"/>
      <c r="LY122" s="23"/>
      <c r="LZ122" s="23"/>
      <c r="MA122" s="23"/>
      <c r="MB122" s="23"/>
      <c r="MC122" s="23"/>
      <c r="MD122" s="23"/>
      <c r="ME122" s="23"/>
      <c r="MF122" s="23"/>
      <c r="MG122" s="23"/>
      <c r="MH122" s="23"/>
      <c r="MI122" s="23"/>
      <c r="MJ122" s="23"/>
      <c r="MK122" s="23"/>
      <c r="ML122" s="23"/>
      <c r="MM122" s="23"/>
      <c r="MN122" s="23"/>
      <c r="MO122" s="23"/>
      <c r="MP122" s="23"/>
      <c r="MQ122" s="23"/>
      <c r="MR122" s="23"/>
      <c r="MS122" s="23"/>
      <c r="MT122" s="23"/>
      <c r="MU122" s="23"/>
      <c r="MV122" s="23"/>
      <c r="MW122" s="23"/>
      <c r="MX122" s="23"/>
      <c r="MY122" s="23"/>
      <c r="MZ122" s="23"/>
      <c r="NA122" s="23"/>
      <c r="NB122" s="23"/>
      <c r="NC122" s="23"/>
      <c r="ND122" s="23"/>
      <c r="NE122" s="23"/>
      <c r="NF122" s="23"/>
      <c r="NG122" s="23"/>
      <c r="NH122" s="23"/>
      <c r="NI122" s="23"/>
      <c r="NJ122" s="23"/>
      <c r="NK122" s="23"/>
      <c r="NL122" s="23"/>
      <c r="NM122" s="23"/>
      <c r="NN122" s="23"/>
      <c r="NO122" s="23"/>
      <c r="NP122" s="23"/>
      <c r="NQ122" s="23"/>
      <c r="NR122" s="23"/>
      <c r="NS122" s="23"/>
      <c r="NT122" s="23"/>
      <c r="NU122" s="23"/>
      <c r="NV122" s="23"/>
      <c r="NW122" s="23"/>
      <c r="NX122" s="23"/>
      <c r="NY122" s="23"/>
      <c r="NZ122" s="23"/>
      <c r="OA122" s="23"/>
      <c r="OB122" s="23"/>
      <c r="OC122" s="23"/>
      <c r="OD122" s="23"/>
      <c r="OE122" s="23"/>
      <c r="OF122" s="23"/>
      <c r="OG122" s="23"/>
      <c r="OH122" s="23"/>
      <c r="OI122" s="23"/>
      <c r="OJ122" s="23"/>
      <c r="OK122" s="23"/>
      <c r="OL122" s="23"/>
      <c r="OM122" s="23"/>
      <c r="ON122" s="23"/>
      <c r="OO122" s="23"/>
      <c r="OP122" s="23"/>
      <c r="OQ122" s="23"/>
      <c r="OR122" s="23"/>
      <c r="OS122" s="23"/>
      <c r="OT122" s="23"/>
      <c r="OU122" s="23"/>
      <c r="OV122" s="23"/>
      <c r="OW122" s="23"/>
      <c r="OX122" s="23"/>
      <c r="OY122" s="23"/>
      <c r="OZ122" s="23"/>
      <c r="PA122" s="23"/>
      <c r="PB122" s="23"/>
      <c r="PC122" s="23"/>
      <c r="PD122" s="23"/>
      <c r="PE122" s="23"/>
      <c r="PF122" s="23"/>
      <c r="PG122" s="23"/>
      <c r="PH122" s="23"/>
      <c r="PI122" s="23"/>
      <c r="PJ122" s="23"/>
      <c r="PK122" s="23"/>
      <c r="PL122" s="23"/>
      <c r="PM122" s="23"/>
      <c r="PN122" s="23"/>
      <c r="PO122" s="23"/>
      <c r="PP122" s="23"/>
      <c r="PQ122" s="23"/>
      <c r="PR122" s="23"/>
      <c r="PS122" s="23"/>
      <c r="PT122" s="23"/>
      <c r="PU122" s="23"/>
      <c r="PV122" s="23"/>
      <c r="PW122" s="23"/>
      <c r="PX122" s="23"/>
      <c r="PY122" s="23"/>
      <c r="PZ122" s="23"/>
      <c r="QA122" s="23"/>
      <c r="QB122" s="23"/>
      <c r="QC122" s="23"/>
      <c r="QD122" s="23"/>
      <c r="QE122" s="23"/>
      <c r="QF122" s="23"/>
      <c r="QG122" s="23"/>
      <c r="QH122" s="23"/>
      <c r="QI122" s="23"/>
      <c r="QJ122" s="23"/>
      <c r="QK122" s="23"/>
      <c r="QL122" s="23"/>
      <c r="QM122" s="23"/>
      <c r="QN122" s="23"/>
      <c r="QO122" s="23"/>
      <c r="QP122" s="23"/>
      <c r="QQ122" s="23"/>
      <c r="QR122" s="23"/>
      <c r="QS122" s="23"/>
      <c r="QT122" s="23"/>
      <c r="QU122" s="23"/>
      <c r="QV122" s="23"/>
      <c r="QW122" s="23"/>
      <c r="QX122" s="23"/>
      <c r="QY122" s="23"/>
      <c r="QZ122" s="23"/>
      <c r="RA122" s="23"/>
      <c r="RB122" s="23"/>
      <c r="RC122" s="23"/>
      <c r="RD122" s="23"/>
      <c r="RE122" s="23"/>
      <c r="RF122" s="23"/>
      <c r="RG122" s="23"/>
      <c r="RH122" s="23"/>
      <c r="RI122" s="23"/>
      <c r="RJ122" s="23"/>
      <c r="RK122" s="23"/>
      <c r="RL122" s="23"/>
      <c r="RM122" s="23"/>
      <c r="RN122" s="23"/>
      <c r="RO122" s="23"/>
      <c r="RP122" s="23"/>
      <c r="RQ122" s="23"/>
      <c r="RR122" s="23"/>
      <c r="RS122" s="23"/>
      <c r="RT122" s="23"/>
      <c r="RU122" s="23"/>
      <c r="RV122" s="23"/>
      <c r="RW122" s="23"/>
      <c r="RX122" s="23"/>
      <c r="RY122" s="23"/>
      <c r="RZ122" s="23"/>
      <c r="SA122" s="23"/>
      <c r="SB122" s="23"/>
      <c r="SC122" s="23"/>
      <c r="SD122" s="23"/>
      <c r="SE122" s="23"/>
      <c r="SF122" s="23"/>
      <c r="SG122" s="23"/>
      <c r="SH122" s="23"/>
      <c r="SI122" s="23"/>
      <c r="SJ122" s="23"/>
      <c r="SK122" s="23"/>
      <c r="SL122" s="23"/>
      <c r="SM122" s="23"/>
      <c r="SN122" s="23"/>
      <c r="SO122" s="23"/>
      <c r="SP122" s="23"/>
    </row>
    <row r="123" spans="1:510" s="22" customFormat="1" ht="37.5" customHeight="1" x14ac:dyDescent="0.25">
      <c r="A123" s="59" t="s">
        <v>494</v>
      </c>
      <c r="B123" s="91">
        <v>8340</v>
      </c>
      <c r="C123" s="59" t="s">
        <v>92</v>
      </c>
      <c r="D123" s="3" t="s">
        <v>10</v>
      </c>
      <c r="E123" s="97">
        <v>0</v>
      </c>
      <c r="F123" s="97"/>
      <c r="G123" s="97"/>
      <c r="H123" s="97"/>
      <c r="I123" s="97"/>
      <c r="J123" s="97"/>
      <c r="K123" s="162" t="e">
        <f t="shared" si="59"/>
        <v>#DIV/0!</v>
      </c>
      <c r="L123" s="97">
        <f t="shared" si="57"/>
        <v>625000</v>
      </c>
      <c r="M123" s="97"/>
      <c r="N123" s="97">
        <v>575100</v>
      </c>
      <c r="O123" s="97"/>
      <c r="P123" s="97"/>
      <c r="Q123" s="97">
        <v>49900</v>
      </c>
      <c r="R123" s="145">
        <f t="shared" si="58"/>
        <v>610741.76000000001</v>
      </c>
      <c r="S123" s="146"/>
      <c r="T123" s="146">
        <v>560841.76</v>
      </c>
      <c r="U123" s="146"/>
      <c r="V123" s="146"/>
      <c r="W123" s="146">
        <v>49900</v>
      </c>
      <c r="X123" s="161">
        <f t="shared" si="60"/>
        <v>97.718681599999996</v>
      </c>
      <c r="Y123" s="97">
        <f t="shared" si="61"/>
        <v>610741.76000000001</v>
      </c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F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N123" s="23"/>
      <c r="MO123" s="23"/>
      <c r="MP123" s="23"/>
      <c r="MQ123" s="23"/>
      <c r="MR123" s="23"/>
      <c r="MS123" s="23"/>
      <c r="MT123" s="23"/>
      <c r="MU123" s="23"/>
      <c r="MV123" s="23"/>
      <c r="MW123" s="23"/>
      <c r="MX123" s="23"/>
      <c r="MY123" s="23"/>
      <c r="MZ123" s="23"/>
      <c r="NA123" s="23"/>
      <c r="NB123" s="23"/>
      <c r="NC123" s="23"/>
      <c r="ND123" s="23"/>
      <c r="NE123" s="23"/>
      <c r="NF123" s="23"/>
      <c r="NG123" s="23"/>
      <c r="NH123" s="23"/>
      <c r="NI123" s="23"/>
      <c r="NJ123" s="23"/>
      <c r="NK123" s="23"/>
      <c r="NL123" s="23"/>
      <c r="NM123" s="23"/>
      <c r="NN123" s="23"/>
      <c r="NO123" s="23"/>
      <c r="NP123" s="23"/>
      <c r="NQ123" s="23"/>
      <c r="NR123" s="23"/>
      <c r="NS123" s="23"/>
      <c r="NT123" s="23"/>
      <c r="NU123" s="23"/>
      <c r="NV123" s="23"/>
      <c r="NW123" s="23"/>
      <c r="NX123" s="23"/>
      <c r="NY123" s="23"/>
      <c r="NZ123" s="23"/>
      <c r="OA123" s="23"/>
      <c r="OB123" s="23"/>
      <c r="OC123" s="23"/>
      <c r="OD123" s="23"/>
      <c r="OE123" s="23"/>
      <c r="OF123" s="23"/>
      <c r="OG123" s="23"/>
      <c r="OH123" s="23"/>
      <c r="OI123" s="23"/>
      <c r="OJ123" s="23"/>
      <c r="OK123" s="23"/>
      <c r="OL123" s="23"/>
      <c r="OM123" s="23"/>
      <c r="ON123" s="23"/>
      <c r="OO123" s="23"/>
      <c r="OP123" s="23"/>
      <c r="OQ123" s="23"/>
      <c r="OR123" s="23"/>
      <c r="OS123" s="23"/>
      <c r="OT123" s="23"/>
      <c r="OU123" s="23"/>
      <c r="OV123" s="23"/>
      <c r="OW123" s="23"/>
      <c r="OX123" s="23"/>
      <c r="OY123" s="23"/>
      <c r="OZ123" s="23"/>
      <c r="PA123" s="23"/>
      <c r="PB123" s="23"/>
      <c r="PC123" s="23"/>
      <c r="PD123" s="23"/>
      <c r="PE123" s="23"/>
      <c r="PF123" s="23"/>
      <c r="PG123" s="23"/>
      <c r="PH123" s="23"/>
      <c r="PI123" s="23"/>
      <c r="PJ123" s="23"/>
      <c r="PK123" s="23"/>
      <c r="PL123" s="23"/>
      <c r="PM123" s="23"/>
      <c r="PN123" s="23"/>
      <c r="PO123" s="23"/>
      <c r="PP123" s="23"/>
      <c r="PQ123" s="23"/>
      <c r="PR123" s="23"/>
      <c r="PS123" s="23"/>
      <c r="PT123" s="23"/>
      <c r="PU123" s="23"/>
      <c r="PV123" s="23"/>
      <c r="PW123" s="23"/>
      <c r="PX123" s="23"/>
      <c r="PY123" s="23"/>
      <c r="PZ123" s="23"/>
      <c r="QA123" s="23"/>
      <c r="QB123" s="23"/>
      <c r="QC123" s="23"/>
      <c r="QD123" s="23"/>
      <c r="QE123" s="23"/>
      <c r="QF123" s="23"/>
      <c r="QG123" s="23"/>
      <c r="QH123" s="23"/>
      <c r="QI123" s="23"/>
      <c r="QJ123" s="23"/>
      <c r="QK123" s="23"/>
      <c r="QL123" s="23"/>
      <c r="QM123" s="23"/>
      <c r="QN123" s="23"/>
      <c r="QO123" s="23"/>
      <c r="QP123" s="23"/>
      <c r="QQ123" s="23"/>
      <c r="QR123" s="23"/>
      <c r="QS123" s="23"/>
      <c r="QT123" s="23"/>
      <c r="QU123" s="23"/>
      <c r="QV123" s="23"/>
      <c r="QW123" s="23"/>
      <c r="QX123" s="23"/>
      <c r="QY123" s="23"/>
      <c r="QZ123" s="23"/>
      <c r="RA123" s="23"/>
      <c r="RB123" s="23"/>
      <c r="RC123" s="23"/>
      <c r="RD123" s="23"/>
      <c r="RE123" s="23"/>
      <c r="RF123" s="23"/>
      <c r="RG123" s="23"/>
      <c r="RH123" s="23"/>
      <c r="RI123" s="23"/>
      <c r="RJ123" s="23"/>
      <c r="RK123" s="23"/>
      <c r="RL123" s="23"/>
      <c r="RM123" s="23"/>
      <c r="RN123" s="23"/>
      <c r="RO123" s="23"/>
      <c r="RP123" s="23"/>
      <c r="RQ123" s="23"/>
      <c r="RR123" s="23"/>
      <c r="RS123" s="23"/>
      <c r="RT123" s="23"/>
      <c r="RU123" s="23"/>
      <c r="RV123" s="23"/>
      <c r="RW123" s="23"/>
      <c r="RX123" s="23"/>
      <c r="RY123" s="23"/>
      <c r="RZ123" s="23"/>
      <c r="SA123" s="23"/>
      <c r="SB123" s="23"/>
      <c r="SC123" s="23"/>
      <c r="SD123" s="23"/>
      <c r="SE123" s="23"/>
      <c r="SF123" s="23"/>
      <c r="SG123" s="23"/>
      <c r="SH123" s="23"/>
      <c r="SI123" s="23"/>
      <c r="SJ123" s="23"/>
      <c r="SK123" s="23"/>
      <c r="SL123" s="23"/>
      <c r="SM123" s="23"/>
      <c r="SN123" s="23"/>
      <c r="SO123" s="23"/>
      <c r="SP123" s="23"/>
    </row>
    <row r="124" spans="1:510" s="22" customFormat="1" ht="47.25" x14ac:dyDescent="0.25">
      <c r="A124" s="59" t="s">
        <v>532</v>
      </c>
      <c r="B124" s="91">
        <v>9320</v>
      </c>
      <c r="C124" s="59" t="s">
        <v>45</v>
      </c>
      <c r="D124" s="6" t="s">
        <v>596</v>
      </c>
      <c r="E124" s="97">
        <v>693000</v>
      </c>
      <c r="F124" s="97"/>
      <c r="G124" s="97"/>
      <c r="H124" s="97">
        <v>693000</v>
      </c>
      <c r="I124" s="97"/>
      <c r="J124" s="97"/>
      <c r="K124" s="161">
        <f t="shared" si="59"/>
        <v>100</v>
      </c>
      <c r="L124" s="97">
        <f t="shared" si="57"/>
        <v>3307000</v>
      </c>
      <c r="M124" s="97">
        <v>3307000</v>
      </c>
      <c r="N124" s="97"/>
      <c r="O124" s="97"/>
      <c r="P124" s="97"/>
      <c r="Q124" s="97">
        <v>3307000</v>
      </c>
      <c r="R124" s="145">
        <f t="shared" si="58"/>
        <v>3291724.68</v>
      </c>
      <c r="S124" s="146">
        <v>3291724.68</v>
      </c>
      <c r="T124" s="146"/>
      <c r="U124" s="146"/>
      <c r="V124" s="146"/>
      <c r="W124" s="146">
        <v>3291724.68</v>
      </c>
      <c r="X124" s="161">
        <f t="shared" si="60"/>
        <v>99.538091321439381</v>
      </c>
      <c r="Y124" s="97">
        <f t="shared" si="61"/>
        <v>3984724.68</v>
      </c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  <c r="IV124" s="23"/>
      <c r="IW124" s="23"/>
      <c r="IX124" s="23"/>
      <c r="IY124" s="23"/>
      <c r="IZ124" s="23"/>
      <c r="JA124" s="23"/>
      <c r="JB124" s="23"/>
      <c r="JC124" s="23"/>
      <c r="JD124" s="23"/>
      <c r="JE124" s="23"/>
      <c r="JF124" s="23"/>
      <c r="JG124" s="23"/>
      <c r="JH124" s="23"/>
      <c r="JI124" s="23"/>
      <c r="JJ124" s="23"/>
      <c r="JK124" s="23"/>
      <c r="JL124" s="23"/>
      <c r="JM124" s="23"/>
      <c r="JN124" s="23"/>
      <c r="JO124" s="23"/>
      <c r="JP124" s="23"/>
      <c r="JQ124" s="23"/>
      <c r="JR124" s="23"/>
      <c r="JS124" s="23"/>
      <c r="JT124" s="23"/>
      <c r="JU124" s="23"/>
      <c r="JV124" s="23"/>
      <c r="JW124" s="23"/>
      <c r="JX124" s="23"/>
      <c r="JY124" s="23"/>
      <c r="JZ124" s="23"/>
      <c r="KA124" s="23"/>
      <c r="KB124" s="23"/>
      <c r="KC124" s="23"/>
      <c r="KD124" s="23"/>
      <c r="KE124" s="23"/>
      <c r="KF124" s="23"/>
      <c r="KG124" s="23"/>
      <c r="KH124" s="23"/>
      <c r="KI124" s="23"/>
      <c r="KJ124" s="23"/>
      <c r="KK124" s="23"/>
      <c r="KL124" s="23"/>
      <c r="KM124" s="23"/>
      <c r="KN124" s="23"/>
      <c r="KO124" s="23"/>
      <c r="KP124" s="23"/>
      <c r="KQ124" s="23"/>
      <c r="KR124" s="23"/>
      <c r="KS124" s="23"/>
      <c r="KT124" s="23"/>
      <c r="KU124" s="23"/>
      <c r="KV124" s="23"/>
      <c r="KW124" s="23"/>
      <c r="KX124" s="23"/>
      <c r="KY124" s="23"/>
      <c r="KZ124" s="23"/>
      <c r="LA124" s="23"/>
      <c r="LB124" s="23"/>
      <c r="LC124" s="23"/>
      <c r="LD124" s="23"/>
      <c r="LE124" s="23"/>
      <c r="LF124" s="23"/>
      <c r="LG124" s="23"/>
      <c r="LH124" s="23"/>
      <c r="LI124" s="23"/>
      <c r="LJ124" s="23"/>
      <c r="LK124" s="23"/>
      <c r="LL124" s="23"/>
      <c r="LM124" s="23"/>
      <c r="LN124" s="23"/>
      <c r="LO124" s="23"/>
      <c r="LP124" s="23"/>
      <c r="LQ124" s="23"/>
      <c r="LR124" s="23"/>
      <c r="LS124" s="23"/>
      <c r="LT124" s="23"/>
      <c r="LU124" s="23"/>
      <c r="LV124" s="23"/>
      <c r="LW124" s="23"/>
      <c r="LX124" s="23"/>
      <c r="LY124" s="23"/>
      <c r="LZ124" s="23"/>
      <c r="MA124" s="23"/>
      <c r="MB124" s="23"/>
      <c r="MC124" s="23"/>
      <c r="MD124" s="23"/>
      <c r="ME124" s="23"/>
      <c r="MF124" s="23"/>
      <c r="MG124" s="23"/>
      <c r="MH124" s="23"/>
      <c r="MI124" s="23"/>
      <c r="MJ124" s="23"/>
      <c r="MK124" s="23"/>
      <c r="ML124" s="23"/>
      <c r="MM124" s="23"/>
      <c r="MN124" s="23"/>
      <c r="MO124" s="23"/>
      <c r="MP124" s="23"/>
      <c r="MQ124" s="23"/>
      <c r="MR124" s="23"/>
      <c r="MS124" s="23"/>
      <c r="MT124" s="23"/>
      <c r="MU124" s="23"/>
      <c r="MV124" s="23"/>
      <c r="MW124" s="23"/>
      <c r="MX124" s="23"/>
      <c r="MY124" s="23"/>
      <c r="MZ124" s="23"/>
      <c r="NA124" s="23"/>
      <c r="NB124" s="23"/>
      <c r="NC124" s="23"/>
      <c r="ND124" s="23"/>
      <c r="NE124" s="23"/>
      <c r="NF124" s="23"/>
      <c r="NG124" s="23"/>
      <c r="NH124" s="23"/>
      <c r="NI124" s="23"/>
      <c r="NJ124" s="23"/>
      <c r="NK124" s="23"/>
      <c r="NL124" s="23"/>
      <c r="NM124" s="23"/>
      <c r="NN124" s="23"/>
      <c r="NO124" s="23"/>
      <c r="NP124" s="23"/>
      <c r="NQ124" s="23"/>
      <c r="NR124" s="23"/>
      <c r="NS124" s="23"/>
      <c r="NT124" s="23"/>
      <c r="NU124" s="23"/>
      <c r="NV124" s="23"/>
      <c r="NW124" s="23"/>
      <c r="NX124" s="23"/>
      <c r="NY124" s="23"/>
      <c r="NZ124" s="23"/>
      <c r="OA124" s="23"/>
      <c r="OB124" s="23"/>
      <c r="OC124" s="23"/>
      <c r="OD124" s="23"/>
      <c r="OE124" s="23"/>
      <c r="OF124" s="23"/>
      <c r="OG124" s="23"/>
      <c r="OH124" s="23"/>
      <c r="OI124" s="23"/>
      <c r="OJ124" s="23"/>
      <c r="OK124" s="23"/>
      <c r="OL124" s="23"/>
      <c r="OM124" s="23"/>
      <c r="ON124" s="23"/>
      <c r="OO124" s="23"/>
      <c r="OP124" s="23"/>
      <c r="OQ124" s="23"/>
      <c r="OR124" s="23"/>
      <c r="OS124" s="23"/>
      <c r="OT124" s="23"/>
      <c r="OU124" s="23"/>
      <c r="OV124" s="23"/>
      <c r="OW124" s="23"/>
      <c r="OX124" s="23"/>
      <c r="OY124" s="23"/>
      <c r="OZ124" s="23"/>
      <c r="PA124" s="23"/>
      <c r="PB124" s="23"/>
      <c r="PC124" s="23"/>
      <c r="PD124" s="23"/>
      <c r="PE124" s="23"/>
      <c r="PF124" s="23"/>
      <c r="PG124" s="23"/>
      <c r="PH124" s="23"/>
      <c r="PI124" s="23"/>
      <c r="PJ124" s="23"/>
      <c r="PK124" s="23"/>
      <c r="PL124" s="23"/>
      <c r="PM124" s="23"/>
      <c r="PN124" s="23"/>
      <c r="PO124" s="23"/>
      <c r="PP124" s="23"/>
      <c r="PQ124" s="23"/>
      <c r="PR124" s="23"/>
      <c r="PS124" s="23"/>
      <c r="PT124" s="23"/>
      <c r="PU124" s="23"/>
      <c r="PV124" s="23"/>
      <c r="PW124" s="23"/>
      <c r="PX124" s="23"/>
      <c r="PY124" s="23"/>
      <c r="PZ124" s="23"/>
      <c r="QA124" s="23"/>
      <c r="QB124" s="23"/>
      <c r="QC124" s="23"/>
      <c r="QD124" s="23"/>
      <c r="QE124" s="23"/>
      <c r="QF124" s="23"/>
      <c r="QG124" s="23"/>
      <c r="QH124" s="23"/>
      <c r="QI124" s="23"/>
      <c r="QJ124" s="23"/>
      <c r="QK124" s="23"/>
      <c r="QL124" s="23"/>
      <c r="QM124" s="23"/>
      <c r="QN124" s="23"/>
      <c r="QO124" s="23"/>
      <c r="QP124" s="23"/>
      <c r="QQ124" s="23"/>
      <c r="QR124" s="23"/>
      <c r="QS124" s="23"/>
      <c r="QT124" s="23"/>
      <c r="QU124" s="23"/>
      <c r="QV124" s="23"/>
      <c r="QW124" s="23"/>
      <c r="QX124" s="23"/>
      <c r="QY124" s="23"/>
      <c r="QZ124" s="23"/>
      <c r="RA124" s="23"/>
      <c r="RB124" s="23"/>
      <c r="RC124" s="23"/>
      <c r="RD124" s="23"/>
      <c r="RE124" s="23"/>
      <c r="RF124" s="23"/>
      <c r="RG124" s="23"/>
      <c r="RH124" s="23"/>
      <c r="RI124" s="23"/>
      <c r="RJ124" s="23"/>
      <c r="RK124" s="23"/>
      <c r="RL124" s="23"/>
      <c r="RM124" s="23"/>
      <c r="RN124" s="23"/>
      <c r="RO124" s="23"/>
      <c r="RP124" s="23"/>
      <c r="RQ124" s="23"/>
      <c r="RR124" s="23"/>
      <c r="RS124" s="23"/>
      <c r="RT124" s="23"/>
      <c r="RU124" s="23"/>
      <c r="RV124" s="23"/>
      <c r="RW124" s="23"/>
      <c r="RX124" s="23"/>
      <c r="RY124" s="23"/>
      <c r="RZ124" s="23"/>
      <c r="SA124" s="23"/>
      <c r="SB124" s="23"/>
      <c r="SC124" s="23"/>
      <c r="SD124" s="23"/>
      <c r="SE124" s="23"/>
      <c r="SF124" s="23"/>
      <c r="SG124" s="23"/>
      <c r="SH124" s="23"/>
      <c r="SI124" s="23"/>
      <c r="SJ124" s="23"/>
      <c r="SK124" s="23"/>
      <c r="SL124" s="23"/>
      <c r="SM124" s="23"/>
      <c r="SN124" s="23"/>
      <c r="SO124" s="23"/>
      <c r="SP124" s="23"/>
    </row>
    <row r="125" spans="1:510" s="24" customFormat="1" ht="31.5" x14ac:dyDescent="0.25">
      <c r="A125" s="82"/>
      <c r="B125" s="107"/>
      <c r="C125" s="82"/>
      <c r="D125" s="85" t="s">
        <v>528</v>
      </c>
      <c r="E125" s="98">
        <v>693000</v>
      </c>
      <c r="F125" s="98"/>
      <c r="G125" s="98"/>
      <c r="H125" s="98">
        <v>693000</v>
      </c>
      <c r="I125" s="98"/>
      <c r="J125" s="98"/>
      <c r="K125" s="165">
        <f t="shared" si="59"/>
        <v>100</v>
      </c>
      <c r="L125" s="98">
        <f t="shared" si="57"/>
        <v>3307000</v>
      </c>
      <c r="M125" s="98">
        <v>3307000</v>
      </c>
      <c r="N125" s="98"/>
      <c r="O125" s="98"/>
      <c r="P125" s="98"/>
      <c r="Q125" s="98">
        <v>3307000</v>
      </c>
      <c r="R125" s="155">
        <f t="shared" si="58"/>
        <v>3291724.68</v>
      </c>
      <c r="S125" s="147">
        <v>3291724.68</v>
      </c>
      <c r="T125" s="147"/>
      <c r="U125" s="147"/>
      <c r="V125" s="147"/>
      <c r="W125" s="147">
        <v>3291724.68</v>
      </c>
      <c r="X125" s="165">
        <f t="shared" si="60"/>
        <v>99.538091321439381</v>
      </c>
      <c r="Y125" s="98">
        <f t="shared" si="61"/>
        <v>3984724.68</v>
      </c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</row>
    <row r="126" spans="1:510" s="24" customFormat="1" ht="22.5" customHeight="1" x14ac:dyDescent="0.25">
      <c r="A126" s="59" t="s">
        <v>495</v>
      </c>
      <c r="B126" s="91">
        <v>9770</v>
      </c>
      <c r="C126" s="59" t="s">
        <v>45</v>
      </c>
      <c r="D126" s="6" t="s">
        <v>356</v>
      </c>
      <c r="E126" s="97">
        <v>72650000</v>
      </c>
      <c r="F126" s="97"/>
      <c r="G126" s="97"/>
      <c r="H126" s="97">
        <v>72649999.989999995</v>
      </c>
      <c r="I126" s="97"/>
      <c r="J126" s="97"/>
      <c r="K126" s="161">
        <f t="shared" si="59"/>
        <v>99.999999986235366</v>
      </c>
      <c r="L126" s="97">
        <f>N126+Q126</f>
        <v>1256508</v>
      </c>
      <c r="M126" s="97">
        <v>1256508</v>
      </c>
      <c r="N126" s="97"/>
      <c r="O126" s="97"/>
      <c r="P126" s="97"/>
      <c r="Q126" s="97">
        <v>1256508</v>
      </c>
      <c r="R126" s="145">
        <f t="shared" si="58"/>
        <v>1236268.1000000001</v>
      </c>
      <c r="S126" s="146">
        <v>1236268.1000000001</v>
      </c>
      <c r="T126" s="147"/>
      <c r="U126" s="147"/>
      <c r="V126" s="147"/>
      <c r="W126" s="147">
        <v>1236268.1000000001</v>
      </c>
      <c r="X126" s="161">
        <f t="shared" si="60"/>
        <v>98.389194497766823</v>
      </c>
      <c r="Y126" s="97">
        <f t="shared" si="61"/>
        <v>73886268.089999989</v>
      </c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</row>
    <row r="127" spans="1:510" s="24" customFormat="1" ht="48.75" customHeight="1" x14ac:dyDescent="0.25">
      <c r="A127" s="59" t="s">
        <v>523</v>
      </c>
      <c r="B127" s="91">
        <v>9800</v>
      </c>
      <c r="C127" s="59" t="s">
        <v>45</v>
      </c>
      <c r="D127" s="6" t="s">
        <v>366</v>
      </c>
      <c r="E127" s="97">
        <v>58930</v>
      </c>
      <c r="F127" s="97"/>
      <c r="G127" s="97"/>
      <c r="H127" s="97">
        <v>57972</v>
      </c>
      <c r="I127" s="97"/>
      <c r="J127" s="97"/>
      <c r="K127" s="161">
        <f t="shared" si="59"/>
        <v>98.37434244018327</v>
      </c>
      <c r="L127" s="97">
        <f t="shared" si="57"/>
        <v>0</v>
      </c>
      <c r="M127" s="97"/>
      <c r="N127" s="97"/>
      <c r="O127" s="97"/>
      <c r="P127" s="97"/>
      <c r="Q127" s="97"/>
      <c r="R127" s="145">
        <f t="shared" si="58"/>
        <v>0</v>
      </c>
      <c r="S127" s="146"/>
      <c r="T127" s="147"/>
      <c r="U127" s="147"/>
      <c r="V127" s="147"/>
      <c r="W127" s="147"/>
      <c r="X127" s="162" t="e">
        <f t="shared" si="60"/>
        <v>#DIV/0!</v>
      </c>
      <c r="Y127" s="97">
        <f t="shared" si="61"/>
        <v>57972</v>
      </c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30"/>
      <c r="JA127" s="30"/>
      <c r="JB127" s="30"/>
      <c r="JC127" s="30"/>
      <c r="JD127" s="30"/>
      <c r="JE127" s="30"/>
      <c r="JF127" s="30"/>
      <c r="JG127" s="30"/>
      <c r="JH127" s="30"/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30"/>
      <c r="KG127" s="30"/>
      <c r="KH127" s="30"/>
      <c r="KI127" s="30"/>
      <c r="KJ127" s="30"/>
      <c r="KK127" s="30"/>
      <c r="KL127" s="30"/>
      <c r="KM127" s="30"/>
      <c r="KN127" s="30"/>
      <c r="KO127" s="30"/>
      <c r="KP127" s="30"/>
      <c r="KQ127" s="30"/>
      <c r="KR127" s="30"/>
      <c r="KS127" s="30"/>
      <c r="KT127" s="30"/>
      <c r="KU127" s="30"/>
      <c r="KV127" s="30"/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/>
      <c r="LK127" s="30"/>
      <c r="LL127" s="30"/>
      <c r="LM127" s="30"/>
      <c r="LN127" s="30"/>
      <c r="LO127" s="30"/>
      <c r="LP127" s="30"/>
      <c r="LQ127" s="30"/>
      <c r="LR127" s="30"/>
      <c r="LS127" s="30"/>
      <c r="LT127" s="30"/>
      <c r="LU127" s="30"/>
      <c r="LV127" s="30"/>
      <c r="LW127" s="30"/>
      <c r="LX127" s="30"/>
      <c r="LY127" s="30"/>
      <c r="LZ127" s="30"/>
      <c r="MA127" s="30"/>
      <c r="MB127" s="30"/>
      <c r="MC127" s="30"/>
      <c r="MD127" s="30"/>
      <c r="ME127" s="30"/>
      <c r="MF127" s="30"/>
      <c r="MG127" s="30"/>
      <c r="MH127" s="30"/>
      <c r="MI127" s="30"/>
      <c r="MJ127" s="30"/>
      <c r="MK127" s="30"/>
      <c r="ML127" s="30"/>
      <c r="MM127" s="30"/>
      <c r="MN127" s="30"/>
      <c r="MO127" s="30"/>
      <c r="MP127" s="30"/>
      <c r="MQ127" s="30"/>
      <c r="MR127" s="30"/>
      <c r="MS127" s="30"/>
      <c r="MT127" s="30"/>
      <c r="MU127" s="30"/>
      <c r="MV127" s="30"/>
      <c r="MW127" s="30"/>
      <c r="MX127" s="30"/>
      <c r="MY127" s="30"/>
      <c r="MZ127" s="30"/>
      <c r="NA127" s="30"/>
      <c r="NB127" s="30"/>
      <c r="NC127" s="30"/>
      <c r="ND127" s="30"/>
      <c r="NE127" s="30"/>
      <c r="NF127" s="30"/>
      <c r="NG127" s="30"/>
      <c r="NH127" s="30"/>
      <c r="NI127" s="30"/>
      <c r="NJ127" s="30"/>
      <c r="NK127" s="30"/>
      <c r="NL127" s="30"/>
      <c r="NM127" s="30"/>
      <c r="NN127" s="30"/>
      <c r="NO127" s="30"/>
      <c r="NP127" s="30"/>
      <c r="NQ127" s="30"/>
      <c r="NR127" s="30"/>
      <c r="NS127" s="30"/>
      <c r="NT127" s="30"/>
      <c r="NU127" s="30"/>
      <c r="NV127" s="30"/>
      <c r="NW127" s="30"/>
      <c r="NX127" s="30"/>
      <c r="NY127" s="30"/>
      <c r="NZ127" s="30"/>
      <c r="OA127" s="30"/>
      <c r="OB127" s="30"/>
      <c r="OC127" s="30"/>
      <c r="OD127" s="30"/>
      <c r="OE127" s="30"/>
      <c r="OF127" s="30"/>
      <c r="OG127" s="30"/>
      <c r="OH127" s="30"/>
      <c r="OI127" s="30"/>
      <c r="OJ127" s="30"/>
      <c r="OK127" s="30"/>
      <c r="OL127" s="30"/>
      <c r="OM127" s="30"/>
      <c r="ON127" s="30"/>
      <c r="OO127" s="30"/>
      <c r="OP127" s="30"/>
      <c r="OQ127" s="30"/>
      <c r="OR127" s="30"/>
      <c r="OS127" s="30"/>
      <c r="OT127" s="30"/>
      <c r="OU127" s="30"/>
      <c r="OV127" s="30"/>
      <c r="OW127" s="30"/>
      <c r="OX127" s="30"/>
      <c r="OY127" s="30"/>
      <c r="OZ127" s="30"/>
      <c r="PA127" s="30"/>
      <c r="PB127" s="30"/>
      <c r="PC127" s="30"/>
      <c r="PD127" s="30"/>
      <c r="PE127" s="30"/>
      <c r="PF127" s="30"/>
      <c r="PG127" s="30"/>
      <c r="PH127" s="30"/>
      <c r="PI127" s="30"/>
      <c r="PJ127" s="30"/>
      <c r="PK127" s="30"/>
      <c r="PL127" s="30"/>
      <c r="PM127" s="30"/>
      <c r="PN127" s="30"/>
      <c r="PO127" s="30"/>
      <c r="PP127" s="30"/>
      <c r="PQ127" s="30"/>
      <c r="PR127" s="30"/>
      <c r="PS127" s="30"/>
      <c r="PT127" s="30"/>
      <c r="PU127" s="30"/>
      <c r="PV127" s="30"/>
      <c r="PW127" s="30"/>
      <c r="PX127" s="30"/>
      <c r="PY127" s="30"/>
      <c r="PZ127" s="30"/>
      <c r="QA127" s="30"/>
      <c r="QB127" s="30"/>
      <c r="QC127" s="30"/>
      <c r="QD127" s="30"/>
      <c r="QE127" s="30"/>
      <c r="QF127" s="30"/>
      <c r="QG127" s="30"/>
      <c r="QH127" s="30"/>
      <c r="QI127" s="30"/>
      <c r="QJ127" s="30"/>
      <c r="QK127" s="30"/>
      <c r="QL127" s="30"/>
      <c r="QM127" s="30"/>
      <c r="QN127" s="30"/>
      <c r="QO127" s="30"/>
      <c r="QP127" s="30"/>
      <c r="QQ127" s="30"/>
      <c r="QR127" s="30"/>
      <c r="QS127" s="30"/>
      <c r="QT127" s="30"/>
      <c r="QU127" s="30"/>
      <c r="QV127" s="30"/>
      <c r="QW127" s="30"/>
      <c r="QX127" s="30"/>
      <c r="QY127" s="30"/>
      <c r="QZ127" s="30"/>
      <c r="RA127" s="30"/>
      <c r="RB127" s="30"/>
      <c r="RC127" s="30"/>
      <c r="RD127" s="30"/>
      <c r="RE127" s="30"/>
      <c r="RF127" s="30"/>
      <c r="RG127" s="30"/>
      <c r="RH127" s="30"/>
      <c r="RI127" s="30"/>
      <c r="RJ127" s="30"/>
      <c r="RK127" s="30"/>
      <c r="RL127" s="30"/>
      <c r="RM127" s="30"/>
      <c r="RN127" s="30"/>
      <c r="RO127" s="30"/>
      <c r="RP127" s="30"/>
      <c r="RQ127" s="30"/>
      <c r="RR127" s="30"/>
      <c r="RS127" s="30"/>
      <c r="RT127" s="30"/>
      <c r="RU127" s="30"/>
      <c r="RV127" s="30"/>
      <c r="RW127" s="30"/>
      <c r="RX127" s="30"/>
      <c r="RY127" s="30"/>
      <c r="RZ127" s="30"/>
      <c r="SA127" s="30"/>
      <c r="SB127" s="30"/>
      <c r="SC127" s="30"/>
      <c r="SD127" s="30"/>
      <c r="SE127" s="30"/>
      <c r="SF127" s="30"/>
      <c r="SG127" s="30"/>
      <c r="SH127" s="30"/>
      <c r="SI127" s="30"/>
      <c r="SJ127" s="30"/>
      <c r="SK127" s="30"/>
      <c r="SL127" s="30"/>
      <c r="SM127" s="30"/>
      <c r="SN127" s="30"/>
      <c r="SO127" s="30"/>
      <c r="SP127" s="30"/>
    </row>
    <row r="128" spans="1:510" s="27" customFormat="1" ht="33.75" customHeight="1" x14ac:dyDescent="0.25">
      <c r="A128" s="106" t="s">
        <v>169</v>
      </c>
      <c r="B128" s="108"/>
      <c r="C128" s="108"/>
      <c r="D128" s="103" t="s">
        <v>459</v>
      </c>
      <c r="E128" s="93">
        <f>E129</f>
        <v>100297931.23</v>
      </c>
      <c r="F128" s="93">
        <f t="shared" ref="F128:W128" si="62">F129</f>
        <v>4343800</v>
      </c>
      <c r="G128" s="93">
        <f t="shared" si="62"/>
        <v>119268</v>
      </c>
      <c r="H128" s="93">
        <f t="shared" si="62"/>
        <v>98048765.339999989</v>
      </c>
      <c r="I128" s="93">
        <f t="shared" si="62"/>
        <v>4174049.41</v>
      </c>
      <c r="J128" s="93">
        <f t="shared" si="62"/>
        <v>102034.98999999999</v>
      </c>
      <c r="K128" s="159">
        <f t="shared" si="59"/>
        <v>97.757515172628743</v>
      </c>
      <c r="L128" s="93">
        <f t="shared" si="62"/>
        <v>159953805.37</v>
      </c>
      <c r="M128" s="93">
        <f t="shared" si="62"/>
        <v>154953805.37</v>
      </c>
      <c r="N128" s="93">
        <f t="shared" si="62"/>
        <v>0</v>
      </c>
      <c r="O128" s="93">
        <f t="shared" si="62"/>
        <v>0</v>
      </c>
      <c r="P128" s="93">
        <f t="shared" si="62"/>
        <v>0</v>
      </c>
      <c r="Q128" s="93">
        <f t="shared" si="62"/>
        <v>159953805.37</v>
      </c>
      <c r="R128" s="93">
        <f t="shared" si="62"/>
        <v>154952119.59</v>
      </c>
      <c r="S128" s="93">
        <f t="shared" si="62"/>
        <v>144873967.27000001</v>
      </c>
      <c r="T128" s="93">
        <f t="shared" si="62"/>
        <v>46152.32</v>
      </c>
      <c r="U128" s="93">
        <f t="shared" si="62"/>
        <v>0</v>
      </c>
      <c r="V128" s="93">
        <f t="shared" si="62"/>
        <v>0</v>
      </c>
      <c r="W128" s="93">
        <f t="shared" si="62"/>
        <v>154905967.27000001</v>
      </c>
      <c r="X128" s="159">
        <f t="shared" si="60"/>
        <v>96.873043583783286</v>
      </c>
      <c r="Y128" s="93">
        <f t="shared" si="61"/>
        <v>253000884.93000001</v>
      </c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  <c r="IT128" s="32"/>
      <c r="IU128" s="32"/>
      <c r="IV128" s="32"/>
      <c r="IW128" s="32"/>
      <c r="IX128" s="32"/>
      <c r="IY128" s="32"/>
      <c r="IZ128" s="32"/>
      <c r="JA128" s="32"/>
      <c r="JB128" s="32"/>
      <c r="JC128" s="32"/>
      <c r="JD128" s="32"/>
      <c r="JE128" s="32"/>
      <c r="JF128" s="32"/>
      <c r="JG128" s="32"/>
      <c r="JH128" s="32"/>
      <c r="JI128" s="32"/>
      <c r="JJ128" s="32"/>
      <c r="JK128" s="32"/>
      <c r="JL128" s="32"/>
      <c r="JM128" s="32"/>
      <c r="JN128" s="32"/>
      <c r="JO128" s="32"/>
      <c r="JP128" s="32"/>
      <c r="JQ128" s="32"/>
      <c r="JR128" s="32"/>
      <c r="JS128" s="32"/>
      <c r="JT128" s="32"/>
      <c r="JU128" s="32"/>
      <c r="JV128" s="32"/>
      <c r="JW128" s="32"/>
      <c r="JX128" s="32"/>
      <c r="JY128" s="32"/>
      <c r="JZ128" s="32"/>
      <c r="KA128" s="32"/>
      <c r="KB128" s="32"/>
      <c r="KC128" s="32"/>
      <c r="KD128" s="32"/>
      <c r="KE128" s="32"/>
      <c r="KF128" s="32"/>
      <c r="KG128" s="32"/>
      <c r="KH128" s="32"/>
      <c r="KI128" s="32"/>
      <c r="KJ128" s="32"/>
      <c r="KK128" s="32"/>
      <c r="KL128" s="32"/>
      <c r="KM128" s="32"/>
      <c r="KN128" s="32"/>
      <c r="KO128" s="32"/>
      <c r="KP128" s="32"/>
      <c r="KQ128" s="32"/>
      <c r="KR128" s="32"/>
      <c r="KS128" s="32"/>
      <c r="KT128" s="32"/>
      <c r="KU128" s="32"/>
      <c r="KV128" s="32"/>
      <c r="KW128" s="32"/>
      <c r="KX128" s="32"/>
      <c r="KY128" s="32"/>
      <c r="KZ128" s="32"/>
      <c r="LA128" s="32"/>
      <c r="LB128" s="32"/>
      <c r="LC128" s="32"/>
      <c r="LD128" s="32"/>
      <c r="LE128" s="32"/>
      <c r="LF128" s="32"/>
      <c r="LG128" s="32"/>
      <c r="LH128" s="32"/>
      <c r="LI128" s="32"/>
      <c r="LJ128" s="32"/>
      <c r="LK128" s="32"/>
      <c r="LL128" s="32"/>
      <c r="LM128" s="32"/>
      <c r="LN128" s="32"/>
      <c r="LO128" s="32"/>
      <c r="LP128" s="32"/>
      <c r="LQ128" s="32"/>
      <c r="LR128" s="32"/>
      <c r="LS128" s="32"/>
      <c r="LT128" s="32"/>
      <c r="LU128" s="32"/>
      <c r="LV128" s="32"/>
      <c r="LW128" s="32"/>
      <c r="LX128" s="32"/>
      <c r="LY128" s="32"/>
      <c r="LZ128" s="32"/>
      <c r="MA128" s="32"/>
      <c r="MB128" s="32"/>
      <c r="MC128" s="32"/>
      <c r="MD128" s="32"/>
      <c r="ME128" s="32"/>
      <c r="MF128" s="32"/>
      <c r="MG128" s="32"/>
      <c r="MH128" s="32"/>
      <c r="MI128" s="32"/>
      <c r="MJ128" s="32"/>
      <c r="MK128" s="32"/>
      <c r="ML128" s="32"/>
      <c r="MM128" s="32"/>
      <c r="MN128" s="32"/>
      <c r="MO128" s="32"/>
      <c r="MP128" s="32"/>
      <c r="MQ128" s="32"/>
      <c r="MR128" s="32"/>
      <c r="MS128" s="32"/>
      <c r="MT128" s="32"/>
      <c r="MU128" s="32"/>
      <c r="MV128" s="32"/>
      <c r="MW128" s="32"/>
      <c r="MX128" s="32"/>
      <c r="MY128" s="32"/>
      <c r="MZ128" s="32"/>
      <c r="NA128" s="32"/>
      <c r="NB128" s="32"/>
      <c r="NC128" s="32"/>
      <c r="ND128" s="32"/>
      <c r="NE128" s="32"/>
      <c r="NF128" s="32"/>
      <c r="NG128" s="32"/>
      <c r="NH128" s="32"/>
      <c r="NI128" s="32"/>
      <c r="NJ128" s="32"/>
      <c r="NK128" s="32"/>
      <c r="NL128" s="32"/>
      <c r="NM128" s="32"/>
      <c r="NN128" s="32"/>
      <c r="NO128" s="32"/>
      <c r="NP128" s="32"/>
      <c r="NQ128" s="32"/>
      <c r="NR128" s="32"/>
      <c r="NS128" s="32"/>
      <c r="NT128" s="32"/>
      <c r="NU128" s="32"/>
      <c r="NV128" s="32"/>
      <c r="NW128" s="32"/>
      <c r="NX128" s="32"/>
      <c r="NY128" s="32"/>
      <c r="NZ128" s="32"/>
      <c r="OA128" s="32"/>
      <c r="OB128" s="32"/>
      <c r="OC128" s="32"/>
      <c r="OD128" s="32"/>
      <c r="OE128" s="32"/>
      <c r="OF128" s="32"/>
      <c r="OG128" s="32"/>
      <c r="OH128" s="32"/>
      <c r="OI128" s="32"/>
      <c r="OJ128" s="32"/>
      <c r="OK128" s="32"/>
      <c r="OL128" s="32"/>
      <c r="OM128" s="32"/>
      <c r="ON128" s="32"/>
      <c r="OO128" s="32"/>
      <c r="OP128" s="32"/>
      <c r="OQ128" s="32"/>
      <c r="OR128" s="32"/>
      <c r="OS128" s="32"/>
      <c r="OT128" s="32"/>
      <c r="OU128" s="32"/>
      <c r="OV128" s="32"/>
      <c r="OW128" s="32"/>
      <c r="OX128" s="32"/>
      <c r="OY128" s="32"/>
      <c r="OZ128" s="32"/>
      <c r="PA128" s="32"/>
      <c r="PB128" s="32"/>
      <c r="PC128" s="32"/>
      <c r="PD128" s="32"/>
      <c r="PE128" s="32"/>
      <c r="PF128" s="32"/>
      <c r="PG128" s="32"/>
      <c r="PH128" s="32"/>
      <c r="PI128" s="32"/>
      <c r="PJ128" s="32"/>
      <c r="PK128" s="32"/>
      <c r="PL128" s="32"/>
      <c r="PM128" s="32"/>
      <c r="PN128" s="32"/>
      <c r="PO128" s="32"/>
      <c r="PP128" s="32"/>
      <c r="PQ128" s="32"/>
      <c r="PR128" s="32"/>
      <c r="PS128" s="32"/>
      <c r="PT128" s="32"/>
      <c r="PU128" s="32"/>
      <c r="PV128" s="32"/>
      <c r="PW128" s="32"/>
      <c r="PX128" s="32"/>
      <c r="PY128" s="32"/>
      <c r="PZ128" s="32"/>
      <c r="QA128" s="32"/>
      <c r="QB128" s="32"/>
      <c r="QC128" s="32"/>
      <c r="QD128" s="32"/>
      <c r="QE128" s="32"/>
      <c r="QF128" s="32"/>
      <c r="QG128" s="32"/>
      <c r="QH128" s="32"/>
      <c r="QI128" s="32"/>
      <c r="QJ128" s="32"/>
      <c r="QK128" s="32"/>
      <c r="QL128" s="32"/>
      <c r="QM128" s="32"/>
      <c r="QN128" s="32"/>
      <c r="QO128" s="32"/>
      <c r="QP128" s="32"/>
      <c r="QQ128" s="32"/>
      <c r="QR128" s="32"/>
      <c r="QS128" s="32"/>
      <c r="QT128" s="32"/>
      <c r="QU128" s="32"/>
      <c r="QV128" s="32"/>
      <c r="QW128" s="32"/>
      <c r="QX128" s="32"/>
      <c r="QY128" s="32"/>
      <c r="QZ128" s="32"/>
      <c r="RA128" s="32"/>
      <c r="RB128" s="32"/>
      <c r="RC128" s="32"/>
      <c r="RD128" s="32"/>
      <c r="RE128" s="32"/>
      <c r="RF128" s="32"/>
      <c r="RG128" s="32"/>
      <c r="RH128" s="32"/>
      <c r="RI128" s="32"/>
      <c r="RJ128" s="32"/>
      <c r="RK128" s="32"/>
      <c r="RL128" s="32"/>
      <c r="RM128" s="32"/>
      <c r="RN128" s="32"/>
      <c r="RO128" s="32"/>
      <c r="RP128" s="32"/>
      <c r="RQ128" s="32"/>
      <c r="RR128" s="32"/>
      <c r="RS128" s="32"/>
      <c r="RT128" s="32"/>
      <c r="RU128" s="32"/>
      <c r="RV128" s="32"/>
      <c r="RW128" s="32"/>
      <c r="RX128" s="32"/>
      <c r="RY128" s="32"/>
      <c r="RZ128" s="32"/>
      <c r="SA128" s="32"/>
      <c r="SB128" s="32"/>
      <c r="SC128" s="32"/>
      <c r="SD128" s="32"/>
      <c r="SE128" s="32"/>
      <c r="SF128" s="32"/>
      <c r="SG128" s="32"/>
      <c r="SH128" s="32"/>
      <c r="SI128" s="32"/>
      <c r="SJ128" s="32"/>
      <c r="SK128" s="32"/>
      <c r="SL128" s="32"/>
      <c r="SM128" s="32"/>
      <c r="SN128" s="32"/>
      <c r="SO128" s="32"/>
      <c r="SP128" s="32"/>
    </row>
    <row r="129" spans="1:510" s="34" customFormat="1" ht="33" customHeight="1" x14ac:dyDescent="0.25">
      <c r="A129" s="94" t="s">
        <v>170</v>
      </c>
      <c r="B129" s="105"/>
      <c r="C129" s="105"/>
      <c r="D129" s="75" t="s">
        <v>465</v>
      </c>
      <c r="E129" s="96">
        <f>E138+E139+E145+E147+E149+E151+E154+E155+E156+E158+E159+E161+E163+E164+E144</f>
        <v>100297931.23</v>
      </c>
      <c r="F129" s="96">
        <f t="shared" ref="F129:W129" si="63">F138+F139+F145+F147+F149+F151+F154+F155+F156+F158+F159+F161+F163+F164+F144</f>
        <v>4343800</v>
      </c>
      <c r="G129" s="96">
        <f t="shared" si="63"/>
        <v>119268</v>
      </c>
      <c r="H129" s="96">
        <f t="shared" si="63"/>
        <v>98048765.339999989</v>
      </c>
      <c r="I129" s="96">
        <f t="shared" si="63"/>
        <v>4174049.41</v>
      </c>
      <c r="J129" s="96">
        <f t="shared" si="63"/>
        <v>102034.98999999999</v>
      </c>
      <c r="K129" s="163">
        <f t="shared" si="59"/>
        <v>97.757515172628743</v>
      </c>
      <c r="L129" s="96">
        <f t="shared" si="63"/>
        <v>159953805.37</v>
      </c>
      <c r="M129" s="96">
        <f>M138+M139+M145+M147+M149+M151+M154+M155+M156+M158+M159+M161+M163+M164+M144</f>
        <v>154953805.37</v>
      </c>
      <c r="N129" s="96">
        <f t="shared" si="63"/>
        <v>0</v>
      </c>
      <c r="O129" s="96">
        <f t="shared" si="63"/>
        <v>0</v>
      </c>
      <c r="P129" s="96">
        <f t="shared" si="63"/>
        <v>0</v>
      </c>
      <c r="Q129" s="96">
        <f t="shared" si="63"/>
        <v>159953805.37</v>
      </c>
      <c r="R129" s="96">
        <f t="shared" si="63"/>
        <v>154952119.59</v>
      </c>
      <c r="S129" s="96">
        <f t="shared" si="63"/>
        <v>144873967.27000001</v>
      </c>
      <c r="T129" s="96">
        <f t="shared" si="63"/>
        <v>46152.32</v>
      </c>
      <c r="U129" s="96">
        <f t="shared" si="63"/>
        <v>0</v>
      </c>
      <c r="V129" s="96">
        <f t="shared" si="63"/>
        <v>0</v>
      </c>
      <c r="W129" s="96">
        <f t="shared" si="63"/>
        <v>154905967.27000001</v>
      </c>
      <c r="X129" s="163">
        <f t="shared" si="60"/>
        <v>96.873043583783286</v>
      </c>
      <c r="Y129" s="96">
        <f t="shared" si="61"/>
        <v>253000884.93000001</v>
      </c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</row>
    <row r="130" spans="1:510" s="34" customFormat="1" ht="31.5" hidden="1" customHeight="1" x14ac:dyDescent="0.25">
      <c r="A130" s="94"/>
      <c r="B130" s="105"/>
      <c r="C130" s="105"/>
      <c r="D130" s="75" t="s">
        <v>389</v>
      </c>
      <c r="E130" s="96">
        <f>E140+E146+E148</f>
        <v>0</v>
      </c>
      <c r="F130" s="96">
        <f t="shared" ref="F130:W130" si="64">F140+F146+F148</f>
        <v>0</v>
      </c>
      <c r="G130" s="96">
        <f t="shared" si="64"/>
        <v>0</v>
      </c>
      <c r="H130" s="96">
        <f t="shared" si="64"/>
        <v>0</v>
      </c>
      <c r="I130" s="96">
        <f t="shared" si="64"/>
        <v>0</v>
      </c>
      <c r="J130" s="96">
        <f t="shared" si="64"/>
        <v>0</v>
      </c>
      <c r="K130" s="159" t="e">
        <f t="shared" si="59"/>
        <v>#DIV/0!</v>
      </c>
      <c r="L130" s="96">
        <f t="shared" si="64"/>
        <v>0</v>
      </c>
      <c r="M130" s="96">
        <f t="shared" si="64"/>
        <v>0</v>
      </c>
      <c r="N130" s="96">
        <f t="shared" si="64"/>
        <v>0</v>
      </c>
      <c r="O130" s="96">
        <f t="shared" si="64"/>
        <v>0</v>
      </c>
      <c r="P130" s="96">
        <f t="shared" si="64"/>
        <v>0</v>
      </c>
      <c r="Q130" s="96">
        <f t="shared" si="64"/>
        <v>0</v>
      </c>
      <c r="R130" s="96">
        <f t="shared" si="64"/>
        <v>0</v>
      </c>
      <c r="S130" s="96">
        <f t="shared" si="64"/>
        <v>0</v>
      </c>
      <c r="T130" s="96">
        <f t="shared" si="64"/>
        <v>0</v>
      </c>
      <c r="U130" s="96">
        <f t="shared" si="64"/>
        <v>0</v>
      </c>
      <c r="V130" s="96">
        <f t="shared" si="64"/>
        <v>0</v>
      </c>
      <c r="W130" s="96">
        <f t="shared" si="64"/>
        <v>0</v>
      </c>
      <c r="X130" s="159" t="e">
        <f t="shared" si="60"/>
        <v>#DIV/0!</v>
      </c>
      <c r="Y130" s="96">
        <f t="shared" si="61"/>
        <v>0</v>
      </c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</row>
    <row r="131" spans="1:510" s="34" customFormat="1" ht="63" hidden="1" customHeight="1" x14ac:dyDescent="0.25">
      <c r="A131" s="94"/>
      <c r="B131" s="105"/>
      <c r="C131" s="105"/>
      <c r="D131" s="75" t="s">
        <v>387</v>
      </c>
      <c r="E131" s="96">
        <f>E160</f>
        <v>0</v>
      </c>
      <c r="F131" s="96">
        <f t="shared" ref="F131:J131" si="65">F160</f>
        <v>0</v>
      </c>
      <c r="G131" s="96">
        <f t="shared" si="65"/>
        <v>0</v>
      </c>
      <c r="H131" s="96">
        <f t="shared" si="65"/>
        <v>0</v>
      </c>
      <c r="I131" s="96">
        <f t="shared" si="65"/>
        <v>0</v>
      </c>
      <c r="J131" s="96">
        <f t="shared" si="65"/>
        <v>0</v>
      </c>
      <c r="K131" s="159" t="e">
        <f t="shared" si="59"/>
        <v>#DIV/0!</v>
      </c>
      <c r="L131" s="96">
        <f>L160</f>
        <v>3580860</v>
      </c>
      <c r="M131" s="96">
        <f t="shared" ref="M131:W131" si="66">M160</f>
        <v>3580860</v>
      </c>
      <c r="N131" s="96">
        <f t="shared" si="66"/>
        <v>0</v>
      </c>
      <c r="O131" s="96">
        <f t="shared" si="66"/>
        <v>0</v>
      </c>
      <c r="P131" s="96">
        <f t="shared" si="66"/>
        <v>0</v>
      </c>
      <c r="Q131" s="96">
        <f t="shared" si="66"/>
        <v>3580860</v>
      </c>
      <c r="R131" s="96">
        <f t="shared" si="66"/>
        <v>3385300</v>
      </c>
      <c r="S131" s="96">
        <f t="shared" si="66"/>
        <v>3385300</v>
      </c>
      <c r="T131" s="96">
        <f t="shared" si="66"/>
        <v>0</v>
      </c>
      <c r="U131" s="96">
        <f t="shared" si="66"/>
        <v>0</v>
      </c>
      <c r="V131" s="96">
        <f t="shared" si="66"/>
        <v>0</v>
      </c>
      <c r="W131" s="96">
        <f t="shared" si="66"/>
        <v>3385300</v>
      </c>
      <c r="X131" s="159">
        <f t="shared" si="60"/>
        <v>94.538742089889013</v>
      </c>
      <c r="Y131" s="96">
        <f t="shared" si="61"/>
        <v>3385300</v>
      </c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</row>
    <row r="132" spans="1:510" s="34" customFormat="1" ht="47.25" hidden="1" customHeight="1" x14ac:dyDescent="0.25">
      <c r="A132" s="94"/>
      <c r="B132" s="105"/>
      <c r="C132" s="105"/>
      <c r="D132" s="75" t="s">
        <v>390</v>
      </c>
      <c r="E132" s="96">
        <f>E141+E152</f>
        <v>0</v>
      </c>
      <c r="F132" s="96">
        <f t="shared" ref="F132:W132" si="67">F141+F152</f>
        <v>0</v>
      </c>
      <c r="G132" s="96">
        <f t="shared" si="67"/>
        <v>0</v>
      </c>
      <c r="H132" s="96">
        <f t="shared" si="67"/>
        <v>0</v>
      </c>
      <c r="I132" s="96">
        <f t="shared" si="67"/>
        <v>0</v>
      </c>
      <c r="J132" s="96">
        <f t="shared" si="67"/>
        <v>0</v>
      </c>
      <c r="K132" s="159" t="e">
        <f t="shared" si="59"/>
        <v>#DIV/0!</v>
      </c>
      <c r="L132" s="96">
        <f t="shared" si="67"/>
        <v>0</v>
      </c>
      <c r="M132" s="96">
        <f t="shared" si="67"/>
        <v>0</v>
      </c>
      <c r="N132" s="96">
        <f t="shared" si="67"/>
        <v>0</v>
      </c>
      <c r="O132" s="96">
        <f t="shared" si="67"/>
        <v>0</v>
      </c>
      <c r="P132" s="96">
        <f t="shared" si="67"/>
        <v>0</v>
      </c>
      <c r="Q132" s="96">
        <f t="shared" si="67"/>
        <v>0</v>
      </c>
      <c r="R132" s="96">
        <f t="shared" si="67"/>
        <v>0</v>
      </c>
      <c r="S132" s="96">
        <f t="shared" si="67"/>
        <v>0</v>
      </c>
      <c r="T132" s="96">
        <f t="shared" si="67"/>
        <v>0</v>
      </c>
      <c r="U132" s="96">
        <f t="shared" si="67"/>
        <v>0</v>
      </c>
      <c r="V132" s="96">
        <f t="shared" si="67"/>
        <v>0</v>
      </c>
      <c r="W132" s="96">
        <f t="shared" si="67"/>
        <v>0</v>
      </c>
      <c r="X132" s="159" t="e">
        <f t="shared" si="60"/>
        <v>#DIV/0!</v>
      </c>
      <c r="Y132" s="96">
        <f t="shared" si="61"/>
        <v>0</v>
      </c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</row>
    <row r="133" spans="1:510" s="34" customFormat="1" ht="63" x14ac:dyDescent="0.25">
      <c r="A133" s="94"/>
      <c r="B133" s="105"/>
      <c r="C133" s="105"/>
      <c r="D133" s="75" t="s">
        <v>391</v>
      </c>
      <c r="E133" s="96">
        <f>E142+E150+E153</f>
        <v>11403653.83</v>
      </c>
      <c r="F133" s="96">
        <f t="shared" ref="F133:W133" si="68">F142+F150+F153</f>
        <v>0</v>
      </c>
      <c r="G133" s="96">
        <f t="shared" si="68"/>
        <v>0</v>
      </c>
      <c r="H133" s="96">
        <f t="shared" si="68"/>
        <v>11403653.83</v>
      </c>
      <c r="I133" s="96">
        <f t="shared" si="68"/>
        <v>0</v>
      </c>
      <c r="J133" s="96">
        <f t="shared" si="68"/>
        <v>0</v>
      </c>
      <c r="K133" s="163">
        <f t="shared" si="59"/>
        <v>100</v>
      </c>
      <c r="L133" s="96">
        <f t="shared" si="68"/>
        <v>5000000</v>
      </c>
      <c r="M133" s="96">
        <f t="shared" si="68"/>
        <v>0</v>
      </c>
      <c r="N133" s="96">
        <f t="shared" si="68"/>
        <v>0</v>
      </c>
      <c r="O133" s="96">
        <f t="shared" si="68"/>
        <v>0</v>
      </c>
      <c r="P133" s="96">
        <f t="shared" si="68"/>
        <v>0</v>
      </c>
      <c r="Q133" s="96">
        <f t="shared" si="68"/>
        <v>5000000</v>
      </c>
      <c r="R133" s="96">
        <f t="shared" si="68"/>
        <v>5000000</v>
      </c>
      <c r="S133" s="96">
        <f t="shared" si="68"/>
        <v>0</v>
      </c>
      <c r="T133" s="96">
        <f t="shared" si="68"/>
        <v>0</v>
      </c>
      <c r="U133" s="96">
        <f t="shared" si="68"/>
        <v>0</v>
      </c>
      <c r="V133" s="96">
        <f t="shared" si="68"/>
        <v>0</v>
      </c>
      <c r="W133" s="96">
        <f t="shared" si="68"/>
        <v>5000000</v>
      </c>
      <c r="X133" s="163">
        <f t="shared" si="60"/>
        <v>100</v>
      </c>
      <c r="Y133" s="96">
        <f t="shared" si="61"/>
        <v>16403653.83</v>
      </c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</row>
    <row r="134" spans="1:510" s="34" customFormat="1" ht="49.5" customHeight="1" x14ac:dyDescent="0.25">
      <c r="A134" s="94"/>
      <c r="B134" s="105"/>
      <c r="C134" s="105"/>
      <c r="D134" s="75" t="s">
        <v>387</v>
      </c>
      <c r="E134" s="96">
        <f>E160</f>
        <v>0</v>
      </c>
      <c r="F134" s="96">
        <f t="shared" ref="F134:W134" si="69">F160</f>
        <v>0</v>
      </c>
      <c r="G134" s="96">
        <f t="shared" si="69"/>
        <v>0</v>
      </c>
      <c r="H134" s="96">
        <f t="shared" si="69"/>
        <v>0</v>
      </c>
      <c r="I134" s="96">
        <f t="shared" si="69"/>
        <v>0</v>
      </c>
      <c r="J134" s="96">
        <f t="shared" si="69"/>
        <v>0</v>
      </c>
      <c r="K134" s="164" t="e">
        <f t="shared" si="59"/>
        <v>#DIV/0!</v>
      </c>
      <c r="L134" s="96">
        <f t="shared" si="69"/>
        <v>3580860</v>
      </c>
      <c r="M134" s="96">
        <f t="shared" si="69"/>
        <v>3580860</v>
      </c>
      <c r="N134" s="96">
        <f t="shared" si="69"/>
        <v>0</v>
      </c>
      <c r="O134" s="96">
        <f t="shared" si="69"/>
        <v>0</v>
      </c>
      <c r="P134" s="96">
        <f t="shared" si="69"/>
        <v>0</v>
      </c>
      <c r="Q134" s="96">
        <f t="shared" si="69"/>
        <v>3580860</v>
      </c>
      <c r="R134" s="96">
        <f t="shared" si="69"/>
        <v>3385300</v>
      </c>
      <c r="S134" s="96">
        <f t="shared" si="69"/>
        <v>3385300</v>
      </c>
      <c r="T134" s="96">
        <f t="shared" si="69"/>
        <v>0</v>
      </c>
      <c r="U134" s="96">
        <f t="shared" si="69"/>
        <v>0</v>
      </c>
      <c r="V134" s="96">
        <f t="shared" si="69"/>
        <v>0</v>
      </c>
      <c r="W134" s="96">
        <f t="shared" si="69"/>
        <v>3385300</v>
      </c>
      <c r="X134" s="163">
        <f t="shared" si="60"/>
        <v>94.538742089889013</v>
      </c>
      <c r="Y134" s="96">
        <f t="shared" si="61"/>
        <v>3385300</v>
      </c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  <c r="QA134" s="33"/>
      <c r="QB134" s="33"/>
      <c r="QC134" s="33"/>
      <c r="QD134" s="33"/>
      <c r="QE134" s="33"/>
      <c r="QF134" s="33"/>
      <c r="QG134" s="33"/>
      <c r="QH134" s="33"/>
      <c r="QI134" s="33"/>
      <c r="QJ134" s="33"/>
      <c r="QK134" s="33"/>
      <c r="QL134" s="33"/>
      <c r="QM134" s="33"/>
      <c r="QN134" s="33"/>
      <c r="QO134" s="33"/>
      <c r="QP134" s="33"/>
      <c r="QQ134" s="33"/>
      <c r="QR134" s="33"/>
      <c r="QS134" s="33"/>
      <c r="QT134" s="33"/>
      <c r="QU134" s="33"/>
      <c r="QV134" s="33"/>
      <c r="QW134" s="33"/>
      <c r="QX134" s="33"/>
      <c r="QY134" s="33"/>
      <c r="QZ134" s="33"/>
      <c r="RA134" s="33"/>
      <c r="RB134" s="33"/>
      <c r="RC134" s="33"/>
      <c r="RD134" s="33"/>
      <c r="RE134" s="33"/>
      <c r="RF134" s="33"/>
      <c r="RG134" s="33"/>
      <c r="RH134" s="33"/>
      <c r="RI134" s="33"/>
      <c r="RJ134" s="33"/>
      <c r="RK134" s="33"/>
      <c r="RL134" s="33"/>
      <c r="RM134" s="33"/>
      <c r="RN134" s="33"/>
      <c r="RO134" s="33"/>
      <c r="RP134" s="33"/>
      <c r="RQ134" s="33"/>
      <c r="RR134" s="33"/>
      <c r="RS134" s="33"/>
      <c r="RT134" s="33"/>
      <c r="RU134" s="33"/>
      <c r="RV134" s="33"/>
      <c r="RW134" s="33"/>
      <c r="RX134" s="33"/>
      <c r="RY134" s="33"/>
      <c r="RZ134" s="33"/>
      <c r="SA134" s="33"/>
      <c r="SB134" s="33"/>
      <c r="SC134" s="33"/>
      <c r="SD134" s="33"/>
      <c r="SE134" s="33"/>
      <c r="SF134" s="33"/>
      <c r="SG134" s="33"/>
      <c r="SH134" s="33"/>
      <c r="SI134" s="33"/>
      <c r="SJ134" s="33"/>
      <c r="SK134" s="33"/>
      <c r="SL134" s="33"/>
      <c r="SM134" s="33"/>
      <c r="SN134" s="33"/>
      <c r="SO134" s="33"/>
      <c r="SP134" s="33"/>
    </row>
    <row r="135" spans="1:510" s="34" customFormat="1" ht="78.75" x14ac:dyDescent="0.25">
      <c r="A135" s="94"/>
      <c r="B135" s="105"/>
      <c r="C135" s="105"/>
      <c r="D135" s="122" t="s">
        <v>606</v>
      </c>
      <c r="E135" s="96">
        <f>E157</f>
        <v>0</v>
      </c>
      <c r="F135" s="96">
        <f t="shared" ref="F135:W135" si="70">F157</f>
        <v>0</v>
      </c>
      <c r="G135" s="96">
        <f t="shared" si="70"/>
        <v>0</v>
      </c>
      <c r="H135" s="96">
        <f t="shared" si="70"/>
        <v>0</v>
      </c>
      <c r="I135" s="96">
        <f t="shared" si="70"/>
        <v>0</v>
      </c>
      <c r="J135" s="96">
        <f t="shared" si="70"/>
        <v>0</v>
      </c>
      <c r="K135" s="164" t="e">
        <f t="shared" si="59"/>
        <v>#DIV/0!</v>
      </c>
      <c r="L135" s="96">
        <f t="shared" si="70"/>
        <v>1530600</v>
      </c>
      <c r="M135" s="96">
        <f t="shared" si="70"/>
        <v>1530600</v>
      </c>
      <c r="N135" s="96">
        <f t="shared" si="70"/>
        <v>0</v>
      </c>
      <c r="O135" s="96">
        <f t="shared" si="70"/>
        <v>0</v>
      </c>
      <c r="P135" s="96">
        <f t="shared" si="70"/>
        <v>0</v>
      </c>
      <c r="Q135" s="96">
        <f t="shared" si="70"/>
        <v>1530600</v>
      </c>
      <c r="R135" s="96">
        <f t="shared" si="70"/>
        <v>0</v>
      </c>
      <c r="S135" s="96">
        <f t="shared" si="70"/>
        <v>0</v>
      </c>
      <c r="T135" s="96">
        <f t="shared" si="70"/>
        <v>0</v>
      </c>
      <c r="U135" s="96">
        <f t="shared" si="70"/>
        <v>0</v>
      </c>
      <c r="V135" s="96">
        <f t="shared" si="70"/>
        <v>0</v>
      </c>
      <c r="W135" s="96">
        <f t="shared" si="70"/>
        <v>0</v>
      </c>
      <c r="X135" s="163">
        <f t="shared" si="60"/>
        <v>0</v>
      </c>
      <c r="Y135" s="96">
        <f t="shared" si="61"/>
        <v>0</v>
      </c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</row>
    <row r="136" spans="1:510" s="34" customFormat="1" ht="15.75" x14ac:dyDescent="0.25">
      <c r="A136" s="94"/>
      <c r="B136" s="105"/>
      <c r="C136" s="105"/>
      <c r="D136" s="75" t="s">
        <v>392</v>
      </c>
      <c r="E136" s="96">
        <f>E143</f>
        <v>124646</v>
      </c>
      <c r="F136" s="96">
        <f t="shared" ref="F136:W136" si="71">F143</f>
        <v>0</v>
      </c>
      <c r="G136" s="96">
        <f t="shared" si="71"/>
        <v>0</v>
      </c>
      <c r="H136" s="96">
        <f t="shared" si="71"/>
        <v>65890.98</v>
      </c>
      <c r="I136" s="96">
        <f t="shared" si="71"/>
        <v>0</v>
      </c>
      <c r="J136" s="96">
        <f t="shared" si="71"/>
        <v>0</v>
      </c>
      <c r="K136" s="163">
        <f t="shared" si="59"/>
        <v>52.862490573303589</v>
      </c>
      <c r="L136" s="96">
        <f t="shared" si="71"/>
        <v>5750000</v>
      </c>
      <c r="M136" s="96">
        <f t="shared" si="71"/>
        <v>5750000</v>
      </c>
      <c r="N136" s="96">
        <f t="shared" si="71"/>
        <v>0</v>
      </c>
      <c r="O136" s="96">
        <f t="shared" si="71"/>
        <v>0</v>
      </c>
      <c r="P136" s="96">
        <f t="shared" si="71"/>
        <v>0</v>
      </c>
      <c r="Q136" s="96">
        <f t="shared" si="71"/>
        <v>5750000</v>
      </c>
      <c r="R136" s="96">
        <f t="shared" si="71"/>
        <v>5750000</v>
      </c>
      <c r="S136" s="96">
        <f t="shared" si="71"/>
        <v>5750000</v>
      </c>
      <c r="T136" s="96">
        <f t="shared" si="71"/>
        <v>0</v>
      </c>
      <c r="U136" s="96">
        <f t="shared" si="71"/>
        <v>0</v>
      </c>
      <c r="V136" s="96">
        <f t="shared" si="71"/>
        <v>0</v>
      </c>
      <c r="W136" s="96">
        <f t="shared" si="71"/>
        <v>5750000</v>
      </c>
      <c r="X136" s="163">
        <f t="shared" si="60"/>
        <v>100</v>
      </c>
      <c r="Y136" s="96">
        <f t="shared" si="61"/>
        <v>5815890.9800000004</v>
      </c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  <c r="QA136" s="33"/>
      <c r="QB136" s="33"/>
      <c r="QC136" s="33"/>
      <c r="QD136" s="33"/>
      <c r="QE136" s="33"/>
      <c r="QF136" s="33"/>
      <c r="QG136" s="33"/>
      <c r="QH136" s="33"/>
      <c r="QI136" s="33"/>
      <c r="QJ136" s="33"/>
      <c r="QK136" s="33"/>
      <c r="QL136" s="33"/>
      <c r="QM136" s="33"/>
      <c r="QN136" s="33"/>
      <c r="QO136" s="33"/>
      <c r="QP136" s="33"/>
      <c r="QQ136" s="33"/>
      <c r="QR136" s="33"/>
      <c r="QS136" s="33"/>
      <c r="QT136" s="33"/>
      <c r="QU136" s="33"/>
      <c r="QV136" s="33"/>
      <c r="QW136" s="33"/>
      <c r="QX136" s="33"/>
      <c r="QY136" s="33"/>
      <c r="QZ136" s="33"/>
      <c r="RA136" s="33"/>
      <c r="RB136" s="33"/>
      <c r="RC136" s="33"/>
      <c r="RD136" s="33"/>
      <c r="RE136" s="33"/>
      <c r="RF136" s="33"/>
      <c r="RG136" s="33"/>
      <c r="RH136" s="33"/>
      <c r="RI136" s="33"/>
      <c r="RJ136" s="33"/>
      <c r="RK136" s="33"/>
      <c r="RL136" s="33"/>
      <c r="RM136" s="33"/>
      <c r="RN136" s="33"/>
      <c r="RO136" s="33"/>
      <c r="RP136" s="33"/>
      <c r="RQ136" s="33"/>
      <c r="RR136" s="33"/>
      <c r="RS136" s="33"/>
      <c r="RT136" s="33"/>
      <c r="RU136" s="33"/>
      <c r="RV136" s="33"/>
      <c r="RW136" s="33"/>
      <c r="RX136" s="33"/>
      <c r="RY136" s="33"/>
      <c r="RZ136" s="33"/>
      <c r="SA136" s="33"/>
      <c r="SB136" s="33"/>
      <c r="SC136" s="33"/>
      <c r="SD136" s="33"/>
      <c r="SE136" s="33"/>
      <c r="SF136" s="33"/>
      <c r="SG136" s="33"/>
      <c r="SH136" s="33"/>
      <c r="SI136" s="33"/>
      <c r="SJ136" s="33"/>
      <c r="SK136" s="33"/>
      <c r="SL136" s="33"/>
      <c r="SM136" s="33"/>
      <c r="SN136" s="33"/>
      <c r="SO136" s="33"/>
      <c r="SP136" s="33"/>
    </row>
    <row r="137" spans="1:510" s="34" customFormat="1" ht="15.75" x14ac:dyDescent="0.25">
      <c r="A137" s="94"/>
      <c r="B137" s="105"/>
      <c r="C137" s="105"/>
      <c r="D137" s="81" t="s">
        <v>418</v>
      </c>
      <c r="E137" s="96">
        <f>E162</f>
        <v>0</v>
      </c>
      <c r="F137" s="96">
        <f t="shared" ref="F137:W137" si="72">F162</f>
        <v>0</v>
      </c>
      <c r="G137" s="96">
        <f t="shared" si="72"/>
        <v>0</v>
      </c>
      <c r="H137" s="96">
        <f t="shared" si="72"/>
        <v>0</v>
      </c>
      <c r="I137" s="96">
        <f t="shared" si="72"/>
        <v>0</v>
      </c>
      <c r="J137" s="96">
        <f t="shared" si="72"/>
        <v>0</v>
      </c>
      <c r="K137" s="164" t="e">
        <f t="shared" si="59"/>
        <v>#DIV/0!</v>
      </c>
      <c r="L137" s="96">
        <f t="shared" si="72"/>
        <v>4662070.12</v>
      </c>
      <c r="M137" s="96">
        <f t="shared" si="72"/>
        <v>4662070.12</v>
      </c>
      <c r="N137" s="96">
        <f t="shared" si="72"/>
        <v>0</v>
      </c>
      <c r="O137" s="96">
        <f t="shared" si="72"/>
        <v>0</v>
      </c>
      <c r="P137" s="96">
        <f t="shared" si="72"/>
        <v>0</v>
      </c>
      <c r="Q137" s="96">
        <f t="shared" si="72"/>
        <v>4662070.12</v>
      </c>
      <c r="R137" s="96">
        <f t="shared" si="72"/>
        <v>4662070.12</v>
      </c>
      <c r="S137" s="96">
        <f t="shared" si="72"/>
        <v>4662070.12</v>
      </c>
      <c r="T137" s="96">
        <f t="shared" si="72"/>
        <v>0</v>
      </c>
      <c r="U137" s="96">
        <f t="shared" si="72"/>
        <v>0</v>
      </c>
      <c r="V137" s="96">
        <f t="shared" si="72"/>
        <v>0</v>
      </c>
      <c r="W137" s="96">
        <f t="shared" si="72"/>
        <v>4662070.12</v>
      </c>
      <c r="X137" s="163">
        <f t="shared" si="60"/>
        <v>100</v>
      </c>
      <c r="Y137" s="96">
        <f t="shared" si="61"/>
        <v>4662070.12</v>
      </c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  <c r="IW137" s="33"/>
      <c r="IX137" s="33"/>
      <c r="IY137" s="33"/>
      <c r="IZ137" s="33"/>
      <c r="JA137" s="33"/>
      <c r="JB137" s="33"/>
      <c r="JC137" s="33"/>
      <c r="JD137" s="33"/>
      <c r="JE137" s="33"/>
      <c r="JF137" s="33"/>
      <c r="JG137" s="33"/>
      <c r="JH137" s="33"/>
      <c r="JI137" s="33"/>
      <c r="JJ137" s="33"/>
      <c r="JK137" s="33"/>
      <c r="JL137" s="33"/>
      <c r="JM137" s="33"/>
      <c r="JN137" s="33"/>
      <c r="JO137" s="33"/>
      <c r="JP137" s="33"/>
      <c r="JQ137" s="33"/>
      <c r="JR137" s="33"/>
      <c r="JS137" s="33"/>
      <c r="JT137" s="33"/>
      <c r="JU137" s="33"/>
      <c r="JV137" s="33"/>
      <c r="JW137" s="33"/>
      <c r="JX137" s="33"/>
      <c r="JY137" s="33"/>
      <c r="JZ137" s="33"/>
      <c r="KA137" s="33"/>
      <c r="KB137" s="33"/>
      <c r="KC137" s="33"/>
      <c r="KD137" s="33"/>
      <c r="KE137" s="33"/>
      <c r="KF137" s="33"/>
      <c r="KG137" s="33"/>
      <c r="KH137" s="33"/>
      <c r="KI137" s="33"/>
      <c r="KJ137" s="33"/>
      <c r="KK137" s="33"/>
      <c r="KL137" s="33"/>
      <c r="KM137" s="33"/>
      <c r="KN137" s="33"/>
      <c r="KO137" s="33"/>
      <c r="KP137" s="33"/>
      <c r="KQ137" s="33"/>
      <c r="KR137" s="33"/>
      <c r="KS137" s="33"/>
      <c r="KT137" s="33"/>
      <c r="KU137" s="33"/>
      <c r="KV137" s="33"/>
      <c r="KW137" s="33"/>
      <c r="KX137" s="33"/>
      <c r="KY137" s="33"/>
      <c r="KZ137" s="33"/>
      <c r="LA137" s="33"/>
      <c r="LB137" s="33"/>
      <c r="LC137" s="33"/>
      <c r="LD137" s="33"/>
      <c r="LE137" s="33"/>
      <c r="LF137" s="33"/>
      <c r="LG137" s="33"/>
      <c r="LH137" s="33"/>
      <c r="LI137" s="33"/>
      <c r="LJ137" s="33"/>
      <c r="LK137" s="33"/>
      <c r="LL137" s="33"/>
      <c r="LM137" s="33"/>
      <c r="LN137" s="33"/>
      <c r="LO137" s="33"/>
      <c r="LP137" s="33"/>
      <c r="LQ137" s="33"/>
      <c r="LR137" s="33"/>
      <c r="LS137" s="33"/>
      <c r="LT137" s="33"/>
      <c r="LU137" s="33"/>
      <c r="LV137" s="33"/>
      <c r="LW137" s="33"/>
      <c r="LX137" s="33"/>
      <c r="LY137" s="33"/>
      <c r="LZ137" s="33"/>
      <c r="MA137" s="33"/>
      <c r="MB137" s="33"/>
      <c r="MC137" s="33"/>
      <c r="MD137" s="33"/>
      <c r="ME137" s="33"/>
      <c r="MF137" s="33"/>
      <c r="MG137" s="33"/>
      <c r="MH137" s="33"/>
      <c r="MI137" s="33"/>
      <c r="MJ137" s="33"/>
      <c r="MK137" s="33"/>
      <c r="ML137" s="33"/>
      <c r="MM137" s="33"/>
      <c r="MN137" s="33"/>
      <c r="MO137" s="33"/>
      <c r="MP137" s="33"/>
      <c r="MQ137" s="33"/>
      <c r="MR137" s="33"/>
      <c r="MS137" s="33"/>
      <c r="MT137" s="33"/>
      <c r="MU137" s="33"/>
      <c r="MV137" s="33"/>
      <c r="MW137" s="33"/>
      <c r="MX137" s="33"/>
      <c r="MY137" s="33"/>
      <c r="MZ137" s="33"/>
      <c r="NA137" s="33"/>
      <c r="NB137" s="33"/>
      <c r="NC137" s="33"/>
      <c r="ND137" s="33"/>
      <c r="NE137" s="33"/>
      <c r="NF137" s="33"/>
      <c r="NG137" s="33"/>
      <c r="NH137" s="33"/>
      <c r="NI137" s="33"/>
      <c r="NJ137" s="33"/>
      <c r="NK137" s="33"/>
      <c r="NL137" s="33"/>
      <c r="NM137" s="33"/>
      <c r="NN137" s="33"/>
      <c r="NO137" s="33"/>
      <c r="NP137" s="33"/>
      <c r="NQ137" s="33"/>
      <c r="NR137" s="33"/>
      <c r="NS137" s="33"/>
      <c r="NT137" s="33"/>
      <c r="NU137" s="33"/>
      <c r="NV137" s="33"/>
      <c r="NW137" s="33"/>
      <c r="NX137" s="33"/>
      <c r="NY137" s="33"/>
      <c r="NZ137" s="33"/>
      <c r="OA137" s="33"/>
      <c r="OB137" s="33"/>
      <c r="OC137" s="33"/>
      <c r="OD137" s="33"/>
      <c r="OE137" s="33"/>
      <c r="OF137" s="33"/>
      <c r="OG137" s="33"/>
      <c r="OH137" s="33"/>
      <c r="OI137" s="33"/>
      <c r="OJ137" s="33"/>
      <c r="OK137" s="33"/>
      <c r="OL137" s="33"/>
      <c r="OM137" s="33"/>
      <c r="ON137" s="33"/>
      <c r="OO137" s="33"/>
      <c r="OP137" s="33"/>
      <c r="OQ137" s="33"/>
      <c r="OR137" s="33"/>
      <c r="OS137" s="33"/>
      <c r="OT137" s="33"/>
      <c r="OU137" s="33"/>
      <c r="OV137" s="33"/>
      <c r="OW137" s="33"/>
      <c r="OX137" s="33"/>
      <c r="OY137" s="33"/>
      <c r="OZ137" s="33"/>
      <c r="PA137" s="33"/>
      <c r="PB137" s="33"/>
      <c r="PC137" s="33"/>
      <c r="PD137" s="33"/>
      <c r="PE137" s="33"/>
      <c r="PF137" s="33"/>
      <c r="PG137" s="33"/>
      <c r="PH137" s="33"/>
      <c r="PI137" s="33"/>
      <c r="PJ137" s="33"/>
      <c r="PK137" s="33"/>
      <c r="PL137" s="33"/>
      <c r="PM137" s="33"/>
      <c r="PN137" s="33"/>
      <c r="PO137" s="33"/>
      <c r="PP137" s="33"/>
      <c r="PQ137" s="33"/>
      <c r="PR137" s="33"/>
      <c r="PS137" s="33"/>
      <c r="PT137" s="33"/>
      <c r="PU137" s="33"/>
      <c r="PV137" s="33"/>
      <c r="PW137" s="33"/>
      <c r="PX137" s="33"/>
      <c r="PY137" s="33"/>
      <c r="PZ137" s="33"/>
      <c r="QA137" s="33"/>
      <c r="QB137" s="33"/>
      <c r="QC137" s="33"/>
      <c r="QD137" s="33"/>
      <c r="QE137" s="33"/>
      <c r="QF137" s="33"/>
      <c r="QG137" s="33"/>
      <c r="QH137" s="33"/>
      <c r="QI137" s="33"/>
      <c r="QJ137" s="33"/>
      <c r="QK137" s="33"/>
      <c r="QL137" s="33"/>
      <c r="QM137" s="33"/>
      <c r="QN137" s="33"/>
      <c r="QO137" s="33"/>
      <c r="QP137" s="33"/>
      <c r="QQ137" s="33"/>
      <c r="QR137" s="33"/>
      <c r="QS137" s="33"/>
      <c r="QT137" s="33"/>
      <c r="QU137" s="33"/>
      <c r="QV137" s="33"/>
      <c r="QW137" s="33"/>
      <c r="QX137" s="33"/>
      <c r="QY137" s="33"/>
      <c r="QZ137" s="33"/>
      <c r="RA137" s="33"/>
      <c r="RB137" s="33"/>
      <c r="RC137" s="33"/>
      <c r="RD137" s="33"/>
      <c r="RE137" s="33"/>
      <c r="RF137" s="33"/>
      <c r="RG137" s="33"/>
      <c r="RH137" s="33"/>
      <c r="RI137" s="33"/>
      <c r="RJ137" s="33"/>
      <c r="RK137" s="33"/>
      <c r="RL137" s="33"/>
      <c r="RM137" s="33"/>
      <c r="RN137" s="33"/>
      <c r="RO137" s="33"/>
      <c r="RP137" s="33"/>
      <c r="RQ137" s="33"/>
      <c r="RR137" s="33"/>
      <c r="RS137" s="33"/>
      <c r="RT137" s="33"/>
      <c r="RU137" s="33"/>
      <c r="RV137" s="33"/>
      <c r="RW137" s="33"/>
      <c r="RX137" s="33"/>
      <c r="RY137" s="33"/>
      <c r="RZ137" s="33"/>
      <c r="SA137" s="33"/>
      <c r="SB137" s="33"/>
      <c r="SC137" s="33"/>
      <c r="SD137" s="33"/>
      <c r="SE137" s="33"/>
      <c r="SF137" s="33"/>
      <c r="SG137" s="33"/>
      <c r="SH137" s="33"/>
      <c r="SI137" s="33"/>
      <c r="SJ137" s="33"/>
      <c r="SK137" s="33"/>
      <c r="SL137" s="33"/>
      <c r="SM137" s="33"/>
      <c r="SN137" s="33"/>
      <c r="SO137" s="33"/>
      <c r="SP137" s="33"/>
    </row>
    <row r="138" spans="1:510" s="22" customFormat="1" ht="48" customHeight="1" x14ac:dyDescent="0.25">
      <c r="A138" s="59" t="s">
        <v>171</v>
      </c>
      <c r="B138" s="91" t="s">
        <v>119</v>
      </c>
      <c r="C138" s="91" t="s">
        <v>46</v>
      </c>
      <c r="D138" s="36" t="s">
        <v>490</v>
      </c>
      <c r="E138" s="97">
        <v>2564384</v>
      </c>
      <c r="F138" s="97">
        <v>1956200</v>
      </c>
      <c r="G138" s="97">
        <v>44084</v>
      </c>
      <c r="H138" s="97">
        <v>2311729.33</v>
      </c>
      <c r="I138" s="97">
        <v>1786449.41</v>
      </c>
      <c r="J138" s="97">
        <v>40567.449999999997</v>
      </c>
      <c r="K138" s="161">
        <f t="shared" si="59"/>
        <v>90.147549274991576</v>
      </c>
      <c r="L138" s="97">
        <f t="shared" ref="L138:L164" si="73">N138+Q138</f>
        <v>600000</v>
      </c>
      <c r="M138" s="97">
        <v>600000</v>
      </c>
      <c r="N138" s="97"/>
      <c r="O138" s="97"/>
      <c r="P138" s="97"/>
      <c r="Q138" s="97">
        <v>600000</v>
      </c>
      <c r="R138" s="145">
        <f t="shared" ref="R138:R164" si="74">T138+W138</f>
        <v>622990</v>
      </c>
      <c r="S138" s="146">
        <v>598000</v>
      </c>
      <c r="T138" s="146">
        <v>24990</v>
      </c>
      <c r="U138" s="146"/>
      <c r="V138" s="146"/>
      <c r="W138" s="146">
        <v>598000</v>
      </c>
      <c r="X138" s="161">
        <f t="shared" si="60"/>
        <v>103.83166666666668</v>
      </c>
      <c r="Y138" s="97">
        <f t="shared" si="61"/>
        <v>2934719.33</v>
      </c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</row>
    <row r="139" spans="1:510" s="22" customFormat="1" ht="33" customHeight="1" x14ac:dyDescent="0.25">
      <c r="A139" s="59" t="s">
        <v>172</v>
      </c>
      <c r="B139" s="91" t="s">
        <v>60</v>
      </c>
      <c r="C139" s="91" t="s">
        <v>61</v>
      </c>
      <c r="D139" s="6" t="s">
        <v>597</v>
      </c>
      <c r="E139" s="97">
        <v>46642713.399999999</v>
      </c>
      <c r="F139" s="97"/>
      <c r="G139" s="97"/>
      <c r="H139" s="97">
        <v>45674168.82</v>
      </c>
      <c r="I139" s="97"/>
      <c r="J139" s="97"/>
      <c r="K139" s="161">
        <f t="shared" si="59"/>
        <v>97.923481484248299</v>
      </c>
      <c r="L139" s="97">
        <f t="shared" si="73"/>
        <v>58545966.82</v>
      </c>
      <c r="M139" s="97">
        <v>53545966.82</v>
      </c>
      <c r="N139" s="97"/>
      <c r="O139" s="97"/>
      <c r="P139" s="97"/>
      <c r="Q139" s="97">
        <v>58545966.82</v>
      </c>
      <c r="R139" s="145">
        <f t="shared" si="74"/>
        <v>58118309.490000002</v>
      </c>
      <c r="S139" s="146">
        <v>53118309.490000002</v>
      </c>
      <c r="T139" s="146"/>
      <c r="U139" s="146"/>
      <c r="V139" s="146"/>
      <c r="W139" s="146">
        <v>58118309.490000002</v>
      </c>
      <c r="X139" s="161">
        <f t="shared" si="60"/>
        <v>99.269535796863977</v>
      </c>
      <c r="Y139" s="97">
        <f t="shared" si="61"/>
        <v>103792478.31</v>
      </c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F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N139" s="23"/>
      <c r="MO139" s="23"/>
      <c r="MP139" s="23"/>
      <c r="MQ139" s="23"/>
      <c r="MR139" s="23"/>
      <c r="MS139" s="23"/>
      <c r="MT139" s="23"/>
      <c r="MU139" s="23"/>
      <c r="MV139" s="23"/>
      <c r="MW139" s="23"/>
      <c r="MX139" s="23"/>
      <c r="MY139" s="23"/>
      <c r="MZ139" s="23"/>
      <c r="NA139" s="23"/>
      <c r="NB139" s="23"/>
      <c r="NC139" s="23"/>
      <c r="ND139" s="23"/>
      <c r="NE139" s="23"/>
      <c r="NF139" s="23"/>
      <c r="NG139" s="23"/>
      <c r="NH139" s="23"/>
      <c r="NI139" s="23"/>
      <c r="NJ139" s="23"/>
      <c r="NK139" s="23"/>
      <c r="NL139" s="23"/>
      <c r="NM139" s="23"/>
      <c r="NN139" s="23"/>
      <c r="NO139" s="23"/>
      <c r="NP139" s="23"/>
      <c r="NQ139" s="23"/>
      <c r="NR139" s="23"/>
      <c r="NS139" s="23"/>
      <c r="NT139" s="23"/>
      <c r="NU139" s="23"/>
      <c r="NV139" s="23"/>
      <c r="NW139" s="23"/>
      <c r="NX139" s="23"/>
      <c r="NY139" s="23"/>
      <c r="NZ139" s="23"/>
      <c r="OA139" s="23"/>
      <c r="OB139" s="23"/>
      <c r="OC139" s="23"/>
      <c r="OD139" s="23"/>
      <c r="OE139" s="23"/>
      <c r="OF139" s="23"/>
      <c r="OG139" s="23"/>
      <c r="OH139" s="23"/>
      <c r="OI139" s="23"/>
      <c r="OJ139" s="23"/>
      <c r="OK139" s="23"/>
      <c r="OL139" s="23"/>
      <c r="OM139" s="23"/>
      <c r="ON139" s="23"/>
      <c r="OO139" s="23"/>
      <c r="OP139" s="23"/>
      <c r="OQ139" s="23"/>
      <c r="OR139" s="23"/>
      <c r="OS139" s="23"/>
      <c r="OT139" s="23"/>
      <c r="OU139" s="23"/>
      <c r="OV139" s="23"/>
      <c r="OW139" s="23"/>
      <c r="OX139" s="23"/>
      <c r="OY139" s="23"/>
      <c r="OZ139" s="23"/>
      <c r="PA139" s="23"/>
      <c r="PB139" s="23"/>
      <c r="PC139" s="23"/>
      <c r="PD139" s="23"/>
      <c r="PE139" s="23"/>
      <c r="PF139" s="23"/>
      <c r="PG139" s="23"/>
      <c r="PH139" s="23"/>
      <c r="PI139" s="23"/>
      <c r="PJ139" s="23"/>
      <c r="PK139" s="23"/>
      <c r="PL139" s="23"/>
      <c r="PM139" s="23"/>
      <c r="PN139" s="23"/>
      <c r="PO139" s="23"/>
      <c r="PP139" s="23"/>
      <c r="PQ139" s="23"/>
      <c r="PR139" s="23"/>
      <c r="PS139" s="23"/>
      <c r="PT139" s="23"/>
      <c r="PU139" s="23"/>
      <c r="PV139" s="23"/>
      <c r="PW139" s="23"/>
      <c r="PX139" s="23"/>
      <c r="PY139" s="23"/>
      <c r="PZ139" s="23"/>
      <c r="QA139" s="23"/>
      <c r="QB139" s="23"/>
      <c r="QC139" s="23"/>
      <c r="QD139" s="23"/>
      <c r="QE139" s="23"/>
      <c r="QF139" s="23"/>
      <c r="QG139" s="23"/>
      <c r="QH139" s="23"/>
      <c r="QI139" s="23"/>
      <c r="QJ139" s="23"/>
      <c r="QK139" s="23"/>
      <c r="QL139" s="23"/>
      <c r="QM139" s="23"/>
      <c r="QN139" s="23"/>
      <c r="QO139" s="23"/>
      <c r="QP139" s="23"/>
      <c r="QQ139" s="23"/>
      <c r="QR139" s="23"/>
      <c r="QS139" s="23"/>
      <c r="QT139" s="23"/>
      <c r="QU139" s="23"/>
      <c r="QV139" s="23"/>
      <c r="QW139" s="23"/>
      <c r="QX139" s="23"/>
      <c r="QY139" s="23"/>
      <c r="QZ139" s="23"/>
      <c r="RA139" s="23"/>
      <c r="RB139" s="23"/>
      <c r="RC139" s="23"/>
      <c r="RD139" s="23"/>
      <c r="RE139" s="23"/>
      <c r="RF139" s="23"/>
      <c r="RG139" s="23"/>
      <c r="RH139" s="23"/>
      <c r="RI139" s="23"/>
      <c r="RJ139" s="23"/>
      <c r="RK139" s="23"/>
      <c r="RL139" s="23"/>
      <c r="RM139" s="23"/>
      <c r="RN139" s="23"/>
      <c r="RO139" s="23"/>
      <c r="RP139" s="23"/>
      <c r="RQ139" s="23"/>
      <c r="RR139" s="23"/>
      <c r="RS139" s="23"/>
      <c r="RT139" s="23"/>
      <c r="RU139" s="23"/>
      <c r="RV139" s="23"/>
      <c r="RW139" s="23"/>
      <c r="RX139" s="23"/>
      <c r="RY139" s="23"/>
      <c r="RZ139" s="23"/>
      <c r="SA139" s="23"/>
      <c r="SB139" s="23"/>
      <c r="SC139" s="23"/>
      <c r="SD139" s="23"/>
      <c r="SE139" s="23"/>
      <c r="SF139" s="23"/>
      <c r="SG139" s="23"/>
      <c r="SH139" s="23"/>
      <c r="SI139" s="23"/>
      <c r="SJ139" s="23"/>
      <c r="SK139" s="23"/>
      <c r="SL139" s="23"/>
      <c r="SM139" s="23"/>
      <c r="SN139" s="23"/>
      <c r="SO139" s="23"/>
      <c r="SP139" s="23"/>
    </row>
    <row r="140" spans="1:510" s="24" customFormat="1" ht="31.5" hidden="1" x14ac:dyDescent="0.25">
      <c r="A140" s="82"/>
      <c r="B140" s="107"/>
      <c r="C140" s="107"/>
      <c r="D140" s="85" t="s">
        <v>389</v>
      </c>
      <c r="E140" s="98">
        <v>0</v>
      </c>
      <c r="F140" s="98"/>
      <c r="G140" s="98"/>
      <c r="H140" s="98"/>
      <c r="I140" s="98"/>
      <c r="J140" s="98"/>
      <c r="K140" s="159" t="e">
        <f t="shared" si="59"/>
        <v>#DIV/0!</v>
      </c>
      <c r="L140" s="97">
        <f t="shared" si="73"/>
        <v>0</v>
      </c>
      <c r="M140" s="98"/>
      <c r="N140" s="98"/>
      <c r="O140" s="98"/>
      <c r="P140" s="98"/>
      <c r="Q140" s="98"/>
      <c r="R140" s="145">
        <f t="shared" si="74"/>
        <v>0</v>
      </c>
      <c r="S140" s="146"/>
      <c r="T140" s="147"/>
      <c r="U140" s="147"/>
      <c r="V140" s="147"/>
      <c r="W140" s="147"/>
      <c r="X140" s="159" t="e">
        <f t="shared" si="60"/>
        <v>#DIV/0!</v>
      </c>
      <c r="Y140" s="97">
        <f t="shared" si="61"/>
        <v>0</v>
      </c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  <c r="SO140" s="30"/>
      <c r="SP140" s="30"/>
    </row>
    <row r="141" spans="1:510" s="24" customFormat="1" ht="47.25" hidden="1" x14ac:dyDescent="0.25">
      <c r="A141" s="82"/>
      <c r="B141" s="107"/>
      <c r="C141" s="107"/>
      <c r="D141" s="85" t="s">
        <v>390</v>
      </c>
      <c r="E141" s="98">
        <v>0</v>
      </c>
      <c r="F141" s="98"/>
      <c r="G141" s="98"/>
      <c r="H141" s="98"/>
      <c r="I141" s="98"/>
      <c r="J141" s="98"/>
      <c r="K141" s="159" t="e">
        <f t="shared" si="59"/>
        <v>#DIV/0!</v>
      </c>
      <c r="L141" s="97">
        <f t="shared" si="73"/>
        <v>0</v>
      </c>
      <c r="M141" s="98"/>
      <c r="N141" s="98"/>
      <c r="O141" s="98"/>
      <c r="P141" s="98"/>
      <c r="Q141" s="98"/>
      <c r="R141" s="145">
        <f t="shared" si="74"/>
        <v>0</v>
      </c>
      <c r="S141" s="146"/>
      <c r="T141" s="147"/>
      <c r="U141" s="147"/>
      <c r="V141" s="147"/>
      <c r="W141" s="147"/>
      <c r="X141" s="159" t="e">
        <f t="shared" si="60"/>
        <v>#DIV/0!</v>
      </c>
      <c r="Y141" s="97">
        <f t="shared" si="61"/>
        <v>0</v>
      </c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  <c r="SO141" s="30"/>
      <c r="SP141" s="30"/>
    </row>
    <row r="142" spans="1:510" s="24" customFormat="1" ht="63" x14ac:dyDescent="0.25">
      <c r="A142" s="82"/>
      <c r="B142" s="107"/>
      <c r="C142" s="107"/>
      <c r="D142" s="85" t="s">
        <v>391</v>
      </c>
      <c r="E142" s="98">
        <v>0</v>
      </c>
      <c r="F142" s="98"/>
      <c r="G142" s="98"/>
      <c r="H142" s="98"/>
      <c r="I142" s="98"/>
      <c r="J142" s="98"/>
      <c r="K142" s="166" t="e">
        <f t="shared" si="59"/>
        <v>#DIV/0!</v>
      </c>
      <c r="L142" s="98">
        <f t="shared" si="73"/>
        <v>5000000</v>
      </c>
      <c r="M142" s="98"/>
      <c r="N142" s="98"/>
      <c r="O142" s="98"/>
      <c r="P142" s="98"/>
      <c r="Q142" s="98">
        <v>5000000</v>
      </c>
      <c r="R142" s="155">
        <f t="shared" si="74"/>
        <v>5000000</v>
      </c>
      <c r="S142" s="147"/>
      <c r="T142" s="147"/>
      <c r="U142" s="147"/>
      <c r="V142" s="147"/>
      <c r="W142" s="147">
        <v>5000000</v>
      </c>
      <c r="X142" s="165">
        <f t="shared" si="60"/>
        <v>100</v>
      </c>
      <c r="Y142" s="98">
        <f t="shared" si="61"/>
        <v>5000000</v>
      </c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  <c r="SO142" s="30"/>
      <c r="SP142" s="30"/>
    </row>
    <row r="143" spans="1:510" s="24" customFormat="1" ht="15.75" x14ac:dyDescent="0.25">
      <c r="A143" s="82"/>
      <c r="B143" s="107"/>
      <c r="C143" s="107"/>
      <c r="D143" s="85" t="s">
        <v>392</v>
      </c>
      <c r="E143" s="98">
        <v>124646</v>
      </c>
      <c r="F143" s="98"/>
      <c r="G143" s="98"/>
      <c r="H143" s="98">
        <v>65890.98</v>
      </c>
      <c r="I143" s="98"/>
      <c r="J143" s="98"/>
      <c r="K143" s="165">
        <f t="shared" si="59"/>
        <v>52.862490573303589</v>
      </c>
      <c r="L143" s="98">
        <f t="shared" si="73"/>
        <v>5750000</v>
      </c>
      <c r="M143" s="98">
        <v>5750000</v>
      </c>
      <c r="N143" s="98"/>
      <c r="O143" s="98"/>
      <c r="P143" s="98"/>
      <c r="Q143" s="98">
        <v>5750000</v>
      </c>
      <c r="R143" s="155">
        <f t="shared" si="74"/>
        <v>5750000</v>
      </c>
      <c r="S143" s="147">
        <v>5750000</v>
      </c>
      <c r="T143" s="147"/>
      <c r="U143" s="147"/>
      <c r="V143" s="147"/>
      <c r="W143" s="147">
        <v>5750000</v>
      </c>
      <c r="X143" s="165">
        <f t="shared" si="60"/>
        <v>100</v>
      </c>
      <c r="Y143" s="98">
        <f t="shared" si="61"/>
        <v>5815890.9800000004</v>
      </c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0"/>
      <c r="NR143" s="30"/>
      <c r="NS143" s="30"/>
      <c r="NT143" s="30"/>
      <c r="NU143" s="30"/>
      <c r="NV143" s="30"/>
      <c r="NW143" s="30"/>
      <c r="NX143" s="30"/>
      <c r="NY143" s="30"/>
      <c r="NZ143" s="30"/>
      <c r="OA143" s="30"/>
      <c r="OB143" s="30"/>
      <c r="OC143" s="30"/>
      <c r="OD143" s="30"/>
      <c r="OE143" s="30"/>
      <c r="OF143" s="30"/>
      <c r="OG143" s="30"/>
      <c r="OH143" s="30"/>
      <c r="OI143" s="30"/>
      <c r="OJ143" s="30"/>
      <c r="OK143" s="30"/>
      <c r="OL143" s="30"/>
      <c r="OM143" s="30"/>
      <c r="ON143" s="30"/>
      <c r="OO143" s="30"/>
      <c r="OP143" s="30"/>
      <c r="OQ143" s="30"/>
      <c r="OR143" s="30"/>
      <c r="OS143" s="30"/>
      <c r="OT143" s="30"/>
      <c r="OU143" s="30"/>
      <c r="OV143" s="30"/>
      <c r="OW143" s="30"/>
      <c r="OX143" s="30"/>
      <c r="OY143" s="30"/>
      <c r="OZ143" s="30"/>
      <c r="PA143" s="30"/>
      <c r="PB143" s="30"/>
      <c r="PC143" s="30"/>
      <c r="PD143" s="30"/>
      <c r="PE143" s="30"/>
      <c r="PF143" s="30"/>
      <c r="PG143" s="30"/>
      <c r="PH143" s="30"/>
      <c r="PI143" s="30"/>
      <c r="PJ143" s="30"/>
      <c r="PK143" s="30"/>
      <c r="PL143" s="30"/>
      <c r="PM143" s="30"/>
      <c r="PN143" s="30"/>
      <c r="PO143" s="30"/>
      <c r="PP143" s="30"/>
      <c r="PQ143" s="30"/>
      <c r="PR143" s="30"/>
      <c r="PS143" s="30"/>
      <c r="PT143" s="30"/>
      <c r="PU143" s="30"/>
      <c r="PV143" s="30"/>
      <c r="PW143" s="30"/>
      <c r="PX143" s="30"/>
      <c r="PY143" s="30"/>
      <c r="PZ143" s="30"/>
      <c r="QA143" s="30"/>
      <c r="QB143" s="30"/>
      <c r="QC143" s="30"/>
      <c r="QD143" s="30"/>
      <c r="QE143" s="30"/>
      <c r="QF143" s="30"/>
      <c r="QG143" s="30"/>
      <c r="QH143" s="30"/>
      <c r="QI143" s="30"/>
      <c r="QJ143" s="30"/>
      <c r="QK143" s="30"/>
      <c r="QL143" s="30"/>
      <c r="QM143" s="30"/>
      <c r="QN143" s="30"/>
      <c r="QO143" s="30"/>
      <c r="QP143" s="30"/>
      <c r="QQ143" s="30"/>
      <c r="QR143" s="30"/>
      <c r="QS143" s="30"/>
      <c r="QT143" s="30"/>
      <c r="QU143" s="30"/>
      <c r="QV143" s="30"/>
      <c r="QW143" s="30"/>
      <c r="QX143" s="30"/>
      <c r="QY143" s="30"/>
      <c r="QZ143" s="30"/>
      <c r="RA143" s="30"/>
      <c r="RB143" s="30"/>
      <c r="RC143" s="30"/>
      <c r="RD143" s="30"/>
      <c r="RE143" s="30"/>
      <c r="RF143" s="30"/>
      <c r="RG143" s="30"/>
      <c r="RH143" s="30"/>
      <c r="RI143" s="30"/>
      <c r="RJ143" s="30"/>
      <c r="RK143" s="30"/>
      <c r="RL143" s="30"/>
      <c r="RM143" s="30"/>
      <c r="RN143" s="30"/>
      <c r="RO143" s="30"/>
      <c r="RP143" s="30"/>
      <c r="RQ143" s="30"/>
      <c r="RR143" s="30"/>
      <c r="RS143" s="30"/>
      <c r="RT143" s="30"/>
      <c r="RU143" s="30"/>
      <c r="RV143" s="30"/>
      <c r="RW143" s="30"/>
      <c r="RX143" s="30"/>
      <c r="RY143" s="30"/>
      <c r="RZ143" s="30"/>
      <c r="SA143" s="30"/>
      <c r="SB143" s="30"/>
      <c r="SC143" s="30"/>
      <c r="SD143" s="30"/>
      <c r="SE143" s="30"/>
      <c r="SF143" s="30"/>
      <c r="SG143" s="30"/>
      <c r="SH143" s="30"/>
      <c r="SI143" s="30"/>
      <c r="SJ143" s="30"/>
      <c r="SK143" s="30"/>
      <c r="SL143" s="30"/>
      <c r="SM143" s="30"/>
      <c r="SN143" s="30"/>
      <c r="SO143" s="30"/>
      <c r="SP143" s="30"/>
    </row>
    <row r="144" spans="1:510" s="22" customFormat="1" ht="31.5" x14ac:dyDescent="0.25">
      <c r="A144" s="59" t="s">
        <v>445</v>
      </c>
      <c r="B144" s="91">
        <v>2020</v>
      </c>
      <c r="C144" s="59" t="s">
        <v>446</v>
      </c>
      <c r="D144" s="60" t="s">
        <v>615</v>
      </c>
      <c r="E144" s="97">
        <v>90000</v>
      </c>
      <c r="F144" s="97"/>
      <c r="G144" s="97"/>
      <c r="H144" s="97">
        <v>90000</v>
      </c>
      <c r="I144" s="97"/>
      <c r="J144" s="97"/>
      <c r="K144" s="161">
        <f t="shared" si="59"/>
        <v>100</v>
      </c>
      <c r="L144" s="97">
        <f t="shared" si="73"/>
        <v>0</v>
      </c>
      <c r="M144" s="97"/>
      <c r="N144" s="97"/>
      <c r="O144" s="97"/>
      <c r="P144" s="97"/>
      <c r="Q144" s="97"/>
      <c r="R144" s="145">
        <f t="shared" si="74"/>
        <v>0</v>
      </c>
      <c r="S144" s="146"/>
      <c r="T144" s="146"/>
      <c r="U144" s="146"/>
      <c r="V144" s="146"/>
      <c r="W144" s="146"/>
      <c r="X144" s="162" t="e">
        <f t="shared" si="60"/>
        <v>#DIV/0!</v>
      </c>
      <c r="Y144" s="97">
        <f t="shared" si="61"/>
        <v>90000</v>
      </c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  <c r="IW144" s="23"/>
      <c r="IX144" s="23"/>
      <c r="IY144" s="23"/>
      <c r="IZ144" s="23"/>
      <c r="JA144" s="23"/>
      <c r="JB144" s="23"/>
      <c r="JC144" s="23"/>
      <c r="JD144" s="23"/>
      <c r="JE144" s="23"/>
      <c r="JF144" s="23"/>
      <c r="JG144" s="23"/>
      <c r="JH144" s="23"/>
      <c r="JI144" s="23"/>
      <c r="JJ144" s="23"/>
      <c r="JK144" s="23"/>
      <c r="JL144" s="23"/>
      <c r="JM144" s="23"/>
      <c r="JN144" s="23"/>
      <c r="JO144" s="23"/>
      <c r="JP144" s="23"/>
      <c r="JQ144" s="23"/>
      <c r="JR144" s="23"/>
      <c r="JS144" s="23"/>
      <c r="JT144" s="23"/>
      <c r="JU144" s="23"/>
      <c r="JV144" s="23"/>
      <c r="JW144" s="23"/>
      <c r="JX144" s="23"/>
      <c r="JY144" s="23"/>
      <c r="JZ144" s="23"/>
      <c r="KA144" s="23"/>
      <c r="KB144" s="23"/>
      <c r="KC144" s="23"/>
      <c r="KD144" s="23"/>
      <c r="KE144" s="23"/>
      <c r="KF144" s="23"/>
      <c r="KG144" s="23"/>
      <c r="KH144" s="23"/>
      <c r="KI144" s="23"/>
      <c r="KJ144" s="23"/>
      <c r="KK144" s="23"/>
      <c r="KL144" s="23"/>
      <c r="KM144" s="23"/>
      <c r="KN144" s="23"/>
      <c r="KO144" s="23"/>
      <c r="KP144" s="23"/>
      <c r="KQ144" s="23"/>
      <c r="KR144" s="23"/>
      <c r="KS144" s="23"/>
      <c r="KT144" s="23"/>
      <c r="KU144" s="23"/>
      <c r="KV144" s="23"/>
      <c r="KW144" s="23"/>
      <c r="KX144" s="23"/>
      <c r="KY144" s="23"/>
      <c r="KZ144" s="23"/>
      <c r="LA144" s="23"/>
      <c r="LB144" s="23"/>
      <c r="LC144" s="23"/>
      <c r="LD144" s="23"/>
      <c r="LE144" s="23"/>
      <c r="LF144" s="23"/>
      <c r="LG144" s="23"/>
      <c r="LH144" s="23"/>
      <c r="LI144" s="23"/>
      <c r="LJ144" s="23"/>
      <c r="LK144" s="23"/>
      <c r="LL144" s="23"/>
      <c r="LM144" s="23"/>
      <c r="LN144" s="23"/>
      <c r="LO144" s="23"/>
      <c r="LP144" s="23"/>
      <c r="LQ144" s="23"/>
      <c r="LR144" s="23"/>
      <c r="LS144" s="23"/>
      <c r="LT144" s="23"/>
      <c r="LU144" s="23"/>
      <c r="LV144" s="23"/>
      <c r="LW144" s="23"/>
      <c r="LX144" s="23"/>
      <c r="LY144" s="23"/>
      <c r="LZ144" s="23"/>
      <c r="MA144" s="23"/>
      <c r="MB144" s="23"/>
      <c r="MC144" s="23"/>
      <c r="MD144" s="23"/>
      <c r="ME144" s="23"/>
      <c r="MF144" s="23"/>
      <c r="MG144" s="23"/>
      <c r="MH144" s="23"/>
      <c r="MI144" s="23"/>
      <c r="MJ144" s="23"/>
      <c r="MK144" s="23"/>
      <c r="ML144" s="23"/>
      <c r="MM144" s="23"/>
      <c r="MN144" s="23"/>
      <c r="MO144" s="23"/>
      <c r="MP144" s="23"/>
      <c r="MQ144" s="23"/>
      <c r="MR144" s="23"/>
      <c r="MS144" s="23"/>
      <c r="MT144" s="23"/>
      <c r="MU144" s="23"/>
      <c r="MV144" s="23"/>
      <c r="MW144" s="23"/>
      <c r="MX144" s="23"/>
      <c r="MY144" s="23"/>
      <c r="MZ144" s="23"/>
      <c r="NA144" s="23"/>
      <c r="NB144" s="23"/>
      <c r="NC144" s="23"/>
      <c r="ND144" s="23"/>
      <c r="NE144" s="23"/>
      <c r="NF144" s="23"/>
      <c r="NG144" s="23"/>
      <c r="NH144" s="23"/>
      <c r="NI144" s="23"/>
      <c r="NJ144" s="23"/>
      <c r="NK144" s="23"/>
      <c r="NL144" s="23"/>
      <c r="NM144" s="23"/>
      <c r="NN144" s="23"/>
      <c r="NO144" s="23"/>
      <c r="NP144" s="23"/>
      <c r="NQ144" s="23"/>
      <c r="NR144" s="23"/>
      <c r="NS144" s="23"/>
      <c r="NT144" s="23"/>
      <c r="NU144" s="23"/>
      <c r="NV144" s="23"/>
      <c r="NW144" s="23"/>
      <c r="NX144" s="23"/>
      <c r="NY144" s="23"/>
      <c r="NZ144" s="23"/>
      <c r="OA144" s="23"/>
      <c r="OB144" s="23"/>
      <c r="OC144" s="23"/>
      <c r="OD144" s="23"/>
      <c r="OE144" s="23"/>
      <c r="OF144" s="23"/>
      <c r="OG144" s="23"/>
      <c r="OH144" s="23"/>
      <c r="OI144" s="23"/>
      <c r="OJ144" s="23"/>
      <c r="OK144" s="23"/>
      <c r="OL144" s="23"/>
      <c r="OM144" s="23"/>
      <c r="ON144" s="23"/>
      <c r="OO144" s="23"/>
      <c r="OP144" s="23"/>
      <c r="OQ144" s="23"/>
      <c r="OR144" s="23"/>
      <c r="OS144" s="23"/>
      <c r="OT144" s="23"/>
      <c r="OU144" s="23"/>
      <c r="OV144" s="23"/>
      <c r="OW144" s="23"/>
      <c r="OX144" s="23"/>
      <c r="OY144" s="23"/>
      <c r="OZ144" s="23"/>
      <c r="PA144" s="23"/>
      <c r="PB144" s="23"/>
      <c r="PC144" s="23"/>
      <c r="PD144" s="23"/>
      <c r="PE144" s="23"/>
      <c r="PF144" s="23"/>
      <c r="PG144" s="23"/>
      <c r="PH144" s="23"/>
      <c r="PI144" s="23"/>
      <c r="PJ144" s="23"/>
      <c r="PK144" s="23"/>
      <c r="PL144" s="23"/>
      <c r="PM144" s="23"/>
      <c r="PN144" s="23"/>
      <c r="PO144" s="23"/>
      <c r="PP144" s="23"/>
      <c r="PQ144" s="23"/>
      <c r="PR144" s="23"/>
      <c r="PS144" s="23"/>
      <c r="PT144" s="23"/>
      <c r="PU144" s="23"/>
      <c r="PV144" s="23"/>
      <c r="PW144" s="23"/>
      <c r="PX144" s="23"/>
      <c r="PY144" s="23"/>
      <c r="PZ144" s="23"/>
      <c r="QA144" s="23"/>
      <c r="QB144" s="23"/>
      <c r="QC144" s="23"/>
      <c r="QD144" s="23"/>
      <c r="QE144" s="23"/>
      <c r="QF144" s="23"/>
      <c r="QG144" s="23"/>
      <c r="QH144" s="23"/>
      <c r="QI144" s="23"/>
      <c r="QJ144" s="23"/>
      <c r="QK144" s="23"/>
      <c r="QL144" s="23"/>
      <c r="QM144" s="23"/>
      <c r="QN144" s="23"/>
      <c r="QO144" s="23"/>
      <c r="QP144" s="23"/>
      <c r="QQ144" s="23"/>
      <c r="QR144" s="23"/>
      <c r="QS144" s="23"/>
      <c r="QT144" s="23"/>
      <c r="QU144" s="23"/>
      <c r="QV144" s="23"/>
      <c r="QW144" s="23"/>
      <c r="QX144" s="23"/>
      <c r="QY144" s="23"/>
      <c r="QZ144" s="23"/>
      <c r="RA144" s="23"/>
      <c r="RB144" s="23"/>
      <c r="RC144" s="23"/>
      <c r="RD144" s="23"/>
      <c r="RE144" s="23"/>
      <c r="RF144" s="23"/>
      <c r="RG144" s="23"/>
      <c r="RH144" s="23"/>
      <c r="RI144" s="23"/>
      <c r="RJ144" s="23"/>
      <c r="RK144" s="23"/>
      <c r="RL144" s="23"/>
      <c r="RM144" s="23"/>
      <c r="RN144" s="23"/>
      <c r="RO144" s="23"/>
      <c r="RP144" s="23"/>
      <c r="RQ144" s="23"/>
      <c r="RR144" s="23"/>
      <c r="RS144" s="23"/>
      <c r="RT144" s="23"/>
      <c r="RU144" s="23"/>
      <c r="RV144" s="23"/>
      <c r="RW144" s="23"/>
      <c r="RX144" s="23"/>
      <c r="RY144" s="23"/>
      <c r="RZ144" s="23"/>
      <c r="SA144" s="23"/>
      <c r="SB144" s="23"/>
      <c r="SC144" s="23"/>
      <c r="SD144" s="23"/>
      <c r="SE144" s="23"/>
      <c r="SF144" s="23"/>
      <c r="SG144" s="23"/>
      <c r="SH144" s="23"/>
      <c r="SI144" s="23"/>
      <c r="SJ144" s="23"/>
      <c r="SK144" s="23"/>
      <c r="SL144" s="23"/>
      <c r="SM144" s="23"/>
      <c r="SN144" s="23"/>
      <c r="SO144" s="23"/>
      <c r="SP144" s="23"/>
    </row>
    <row r="145" spans="1:510" s="22" customFormat="1" ht="36.75" customHeight="1" x14ac:dyDescent="0.25">
      <c r="A145" s="59" t="s">
        <v>177</v>
      </c>
      <c r="B145" s="91" t="s">
        <v>120</v>
      </c>
      <c r="C145" s="91" t="s">
        <v>62</v>
      </c>
      <c r="D145" s="60" t="s">
        <v>460</v>
      </c>
      <c r="E145" s="97">
        <v>4498159</v>
      </c>
      <c r="F145" s="97"/>
      <c r="G145" s="97"/>
      <c r="H145" s="97">
        <v>3851832.42</v>
      </c>
      <c r="I145" s="97"/>
      <c r="J145" s="97"/>
      <c r="K145" s="161">
        <f t="shared" si="59"/>
        <v>85.631308719856278</v>
      </c>
      <c r="L145" s="97">
        <f t="shared" si="73"/>
        <v>5100000</v>
      </c>
      <c r="M145" s="97">
        <v>5100000</v>
      </c>
      <c r="N145" s="97"/>
      <c r="O145" s="97"/>
      <c r="P145" s="97"/>
      <c r="Q145" s="97">
        <v>5100000</v>
      </c>
      <c r="R145" s="145">
        <f t="shared" si="74"/>
        <v>5092999.3</v>
      </c>
      <c r="S145" s="146">
        <v>5092999.3</v>
      </c>
      <c r="T145" s="146"/>
      <c r="U145" s="146"/>
      <c r="V145" s="146"/>
      <c r="W145" s="146">
        <v>5092999.3</v>
      </c>
      <c r="X145" s="161">
        <f t="shared" si="60"/>
        <v>99.862731372549021</v>
      </c>
      <c r="Y145" s="97">
        <f t="shared" si="61"/>
        <v>8944831.7199999988</v>
      </c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  <c r="OX145" s="23"/>
      <c r="OY145" s="23"/>
      <c r="OZ145" s="23"/>
      <c r="PA145" s="23"/>
      <c r="PB145" s="23"/>
      <c r="PC145" s="23"/>
      <c r="PD145" s="23"/>
      <c r="PE145" s="23"/>
      <c r="PF145" s="23"/>
      <c r="PG145" s="23"/>
      <c r="PH145" s="23"/>
      <c r="PI145" s="23"/>
      <c r="PJ145" s="23"/>
      <c r="PK145" s="23"/>
      <c r="PL145" s="23"/>
      <c r="PM145" s="23"/>
      <c r="PN145" s="23"/>
      <c r="PO145" s="23"/>
      <c r="PP145" s="23"/>
      <c r="PQ145" s="23"/>
      <c r="PR145" s="23"/>
      <c r="PS145" s="23"/>
      <c r="PT145" s="23"/>
      <c r="PU145" s="23"/>
      <c r="PV145" s="23"/>
      <c r="PW145" s="23"/>
      <c r="PX145" s="23"/>
      <c r="PY145" s="23"/>
      <c r="PZ145" s="23"/>
      <c r="QA145" s="23"/>
      <c r="QB145" s="23"/>
      <c r="QC145" s="23"/>
      <c r="QD145" s="23"/>
      <c r="QE145" s="23"/>
      <c r="QF145" s="23"/>
      <c r="QG145" s="23"/>
      <c r="QH145" s="23"/>
      <c r="QI145" s="23"/>
      <c r="QJ145" s="23"/>
      <c r="QK145" s="23"/>
      <c r="QL145" s="23"/>
      <c r="QM145" s="23"/>
      <c r="QN145" s="23"/>
      <c r="QO145" s="23"/>
      <c r="QP145" s="23"/>
      <c r="QQ145" s="23"/>
      <c r="QR145" s="23"/>
      <c r="QS145" s="23"/>
      <c r="QT145" s="23"/>
      <c r="QU145" s="23"/>
      <c r="QV145" s="23"/>
      <c r="QW145" s="23"/>
      <c r="QX145" s="23"/>
      <c r="QY145" s="23"/>
      <c r="QZ145" s="23"/>
      <c r="RA145" s="23"/>
      <c r="RB145" s="23"/>
      <c r="RC145" s="23"/>
      <c r="RD145" s="23"/>
      <c r="RE145" s="23"/>
      <c r="RF145" s="23"/>
      <c r="RG145" s="23"/>
      <c r="RH145" s="23"/>
      <c r="RI145" s="23"/>
      <c r="RJ145" s="23"/>
      <c r="RK145" s="23"/>
      <c r="RL145" s="23"/>
      <c r="RM145" s="23"/>
      <c r="RN145" s="23"/>
      <c r="RO145" s="23"/>
      <c r="RP145" s="23"/>
      <c r="RQ145" s="23"/>
      <c r="RR145" s="23"/>
      <c r="RS145" s="23"/>
      <c r="RT145" s="23"/>
      <c r="RU145" s="23"/>
      <c r="RV145" s="23"/>
      <c r="RW145" s="23"/>
      <c r="RX145" s="23"/>
      <c r="RY145" s="23"/>
      <c r="RZ145" s="23"/>
      <c r="SA145" s="23"/>
      <c r="SB145" s="23"/>
      <c r="SC145" s="23"/>
      <c r="SD145" s="23"/>
      <c r="SE145" s="23"/>
      <c r="SF145" s="23"/>
      <c r="SG145" s="23"/>
      <c r="SH145" s="23"/>
      <c r="SI145" s="23"/>
      <c r="SJ145" s="23"/>
      <c r="SK145" s="23"/>
      <c r="SL145" s="23"/>
      <c r="SM145" s="23"/>
      <c r="SN145" s="23"/>
      <c r="SO145" s="23"/>
      <c r="SP145" s="23"/>
    </row>
    <row r="146" spans="1:510" s="22" customFormat="1" ht="30" hidden="1" customHeight="1" x14ac:dyDescent="0.25">
      <c r="A146" s="59"/>
      <c r="B146" s="91"/>
      <c r="C146" s="91"/>
      <c r="D146" s="36" t="s">
        <v>389</v>
      </c>
      <c r="E146" s="97">
        <v>0</v>
      </c>
      <c r="F146" s="97"/>
      <c r="G146" s="97"/>
      <c r="H146" s="97"/>
      <c r="I146" s="97"/>
      <c r="J146" s="97"/>
      <c r="K146" s="161" t="e">
        <f t="shared" si="59"/>
        <v>#DIV/0!</v>
      </c>
      <c r="L146" s="97">
        <f t="shared" si="73"/>
        <v>0</v>
      </c>
      <c r="M146" s="97"/>
      <c r="N146" s="97"/>
      <c r="O146" s="97"/>
      <c r="P146" s="97"/>
      <c r="Q146" s="97"/>
      <c r="R146" s="145">
        <f t="shared" si="74"/>
        <v>0</v>
      </c>
      <c r="S146" s="146"/>
      <c r="T146" s="146"/>
      <c r="U146" s="146"/>
      <c r="V146" s="146"/>
      <c r="W146" s="146"/>
      <c r="X146" s="161" t="e">
        <f t="shared" si="60"/>
        <v>#DIV/0!</v>
      </c>
      <c r="Y146" s="97">
        <f t="shared" si="61"/>
        <v>0</v>
      </c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</row>
    <row r="147" spans="1:510" s="22" customFormat="1" ht="24" customHeight="1" x14ac:dyDescent="0.25">
      <c r="A147" s="59" t="s">
        <v>176</v>
      </c>
      <c r="B147" s="91" t="s">
        <v>121</v>
      </c>
      <c r="C147" s="91" t="s">
        <v>63</v>
      </c>
      <c r="D147" s="60" t="s">
        <v>461</v>
      </c>
      <c r="E147" s="97">
        <v>7745106</v>
      </c>
      <c r="F147" s="97"/>
      <c r="G147" s="97"/>
      <c r="H147" s="97">
        <v>7744901.5800000001</v>
      </c>
      <c r="I147" s="97"/>
      <c r="J147" s="97"/>
      <c r="K147" s="161">
        <f t="shared" ref="K147:K210" si="75">H147/E147*100</f>
        <v>99.997360655877401</v>
      </c>
      <c r="L147" s="97">
        <f t="shared" si="73"/>
        <v>0</v>
      </c>
      <c r="M147" s="97"/>
      <c r="N147" s="97"/>
      <c r="O147" s="97"/>
      <c r="P147" s="97"/>
      <c r="Q147" s="97"/>
      <c r="R147" s="145">
        <f t="shared" si="74"/>
        <v>0</v>
      </c>
      <c r="S147" s="146"/>
      <c r="T147" s="146"/>
      <c r="U147" s="146"/>
      <c r="V147" s="146"/>
      <c r="W147" s="146"/>
      <c r="X147" s="162" t="e">
        <f t="shared" ref="X147:X210" si="76">R147/L147*100</f>
        <v>#DIV/0!</v>
      </c>
      <c r="Y147" s="97">
        <f t="shared" ref="Y147:Y210" si="77">H147+R147</f>
        <v>7744901.5800000001</v>
      </c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  <c r="PA147" s="23"/>
      <c r="PB147" s="23"/>
      <c r="PC147" s="23"/>
      <c r="PD147" s="23"/>
      <c r="PE147" s="23"/>
      <c r="PF147" s="23"/>
      <c r="PG147" s="23"/>
      <c r="PH147" s="23"/>
      <c r="PI147" s="23"/>
      <c r="PJ147" s="23"/>
      <c r="PK147" s="23"/>
      <c r="PL147" s="23"/>
      <c r="PM147" s="23"/>
      <c r="PN147" s="23"/>
      <c r="PO147" s="23"/>
      <c r="PP147" s="23"/>
      <c r="PQ147" s="23"/>
      <c r="PR147" s="23"/>
      <c r="PS147" s="23"/>
      <c r="PT147" s="23"/>
      <c r="PU147" s="23"/>
      <c r="PV147" s="23"/>
      <c r="PW147" s="23"/>
      <c r="PX147" s="23"/>
      <c r="PY147" s="23"/>
      <c r="PZ147" s="23"/>
      <c r="QA147" s="23"/>
      <c r="QB147" s="23"/>
      <c r="QC147" s="23"/>
      <c r="QD147" s="23"/>
      <c r="QE147" s="23"/>
      <c r="QF147" s="23"/>
      <c r="QG147" s="23"/>
      <c r="QH147" s="23"/>
      <c r="QI147" s="23"/>
      <c r="QJ147" s="23"/>
      <c r="QK147" s="23"/>
      <c r="QL147" s="23"/>
      <c r="QM147" s="23"/>
      <c r="QN147" s="23"/>
      <c r="QO147" s="23"/>
      <c r="QP147" s="23"/>
      <c r="QQ147" s="23"/>
      <c r="QR147" s="23"/>
      <c r="QS147" s="23"/>
      <c r="QT147" s="23"/>
      <c r="QU147" s="23"/>
      <c r="QV147" s="23"/>
      <c r="QW147" s="23"/>
      <c r="QX147" s="23"/>
      <c r="QY147" s="23"/>
      <c r="QZ147" s="23"/>
      <c r="RA147" s="23"/>
      <c r="RB147" s="23"/>
      <c r="RC147" s="23"/>
      <c r="RD147" s="23"/>
      <c r="RE147" s="23"/>
      <c r="RF147" s="23"/>
      <c r="RG147" s="23"/>
      <c r="RH147" s="23"/>
      <c r="RI147" s="23"/>
      <c r="RJ147" s="23"/>
      <c r="RK147" s="23"/>
      <c r="RL147" s="23"/>
      <c r="RM147" s="23"/>
      <c r="RN147" s="23"/>
      <c r="RO147" s="23"/>
      <c r="RP147" s="23"/>
      <c r="RQ147" s="23"/>
      <c r="RR147" s="23"/>
      <c r="RS147" s="23"/>
      <c r="RT147" s="23"/>
      <c r="RU147" s="23"/>
      <c r="RV147" s="23"/>
      <c r="RW147" s="23"/>
      <c r="RX147" s="23"/>
      <c r="RY147" s="23"/>
      <c r="RZ147" s="23"/>
      <c r="SA147" s="23"/>
      <c r="SB147" s="23"/>
      <c r="SC147" s="23"/>
      <c r="SD147" s="23"/>
      <c r="SE147" s="23"/>
      <c r="SF147" s="23"/>
      <c r="SG147" s="23"/>
      <c r="SH147" s="23"/>
      <c r="SI147" s="23"/>
      <c r="SJ147" s="23"/>
      <c r="SK147" s="23"/>
      <c r="SL147" s="23"/>
      <c r="SM147" s="23"/>
      <c r="SN147" s="23"/>
      <c r="SO147" s="23"/>
      <c r="SP147" s="23"/>
    </row>
    <row r="148" spans="1:510" s="22" customFormat="1" ht="30" hidden="1" customHeight="1" x14ac:dyDescent="0.25">
      <c r="A148" s="59"/>
      <c r="B148" s="91"/>
      <c r="C148" s="91"/>
      <c r="D148" s="36" t="s">
        <v>389</v>
      </c>
      <c r="E148" s="97">
        <v>0</v>
      </c>
      <c r="F148" s="97"/>
      <c r="G148" s="97"/>
      <c r="H148" s="97"/>
      <c r="I148" s="97"/>
      <c r="J148" s="97"/>
      <c r="K148" s="161" t="e">
        <f t="shared" si="75"/>
        <v>#DIV/0!</v>
      </c>
      <c r="L148" s="97">
        <f t="shared" si="73"/>
        <v>0</v>
      </c>
      <c r="M148" s="97"/>
      <c r="N148" s="97"/>
      <c r="O148" s="97"/>
      <c r="P148" s="97"/>
      <c r="Q148" s="97"/>
      <c r="R148" s="145">
        <f t="shared" si="74"/>
        <v>0</v>
      </c>
      <c r="S148" s="146"/>
      <c r="T148" s="146"/>
      <c r="U148" s="146"/>
      <c r="V148" s="146"/>
      <c r="W148" s="146"/>
      <c r="X148" s="162" t="e">
        <f t="shared" si="76"/>
        <v>#DIV/0!</v>
      </c>
      <c r="Y148" s="97">
        <f t="shared" si="77"/>
        <v>0</v>
      </c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  <c r="MJ148" s="23"/>
      <c r="MK148" s="23"/>
      <c r="ML148" s="23"/>
      <c r="MM148" s="23"/>
      <c r="MN148" s="23"/>
      <c r="MO148" s="23"/>
      <c r="MP148" s="23"/>
      <c r="MQ148" s="23"/>
      <c r="MR148" s="23"/>
      <c r="MS148" s="23"/>
      <c r="MT148" s="23"/>
      <c r="MU148" s="23"/>
      <c r="MV148" s="23"/>
      <c r="MW148" s="23"/>
      <c r="MX148" s="23"/>
      <c r="MY148" s="23"/>
      <c r="MZ148" s="23"/>
      <c r="NA148" s="23"/>
      <c r="NB148" s="23"/>
      <c r="NC148" s="23"/>
      <c r="ND148" s="23"/>
      <c r="NE148" s="23"/>
      <c r="NF148" s="23"/>
      <c r="NG148" s="23"/>
      <c r="NH148" s="23"/>
      <c r="NI148" s="23"/>
      <c r="NJ148" s="23"/>
      <c r="NK148" s="23"/>
      <c r="NL148" s="23"/>
      <c r="NM148" s="23"/>
      <c r="NN148" s="23"/>
      <c r="NO148" s="23"/>
      <c r="NP148" s="23"/>
      <c r="NQ148" s="23"/>
      <c r="NR148" s="23"/>
      <c r="NS148" s="23"/>
      <c r="NT148" s="23"/>
      <c r="NU148" s="23"/>
      <c r="NV148" s="23"/>
      <c r="NW148" s="23"/>
      <c r="NX148" s="23"/>
      <c r="NY148" s="23"/>
      <c r="NZ148" s="23"/>
      <c r="OA148" s="23"/>
      <c r="OB148" s="23"/>
      <c r="OC148" s="23"/>
      <c r="OD148" s="23"/>
      <c r="OE148" s="23"/>
      <c r="OF148" s="23"/>
      <c r="OG148" s="23"/>
      <c r="OH148" s="23"/>
      <c r="OI148" s="23"/>
      <c r="OJ148" s="23"/>
      <c r="OK148" s="23"/>
      <c r="OL148" s="23"/>
      <c r="OM148" s="23"/>
      <c r="ON148" s="23"/>
      <c r="OO148" s="23"/>
      <c r="OP148" s="23"/>
      <c r="OQ148" s="23"/>
      <c r="OR148" s="23"/>
      <c r="OS148" s="23"/>
      <c r="OT148" s="23"/>
      <c r="OU148" s="23"/>
      <c r="OV148" s="23"/>
      <c r="OW148" s="23"/>
      <c r="OX148" s="23"/>
      <c r="OY148" s="23"/>
      <c r="OZ148" s="23"/>
      <c r="PA148" s="23"/>
      <c r="PB148" s="23"/>
      <c r="PC148" s="23"/>
      <c r="PD148" s="23"/>
      <c r="PE148" s="23"/>
      <c r="PF148" s="23"/>
      <c r="PG148" s="23"/>
      <c r="PH148" s="23"/>
      <c r="PI148" s="23"/>
      <c r="PJ148" s="23"/>
      <c r="PK148" s="23"/>
      <c r="PL148" s="23"/>
      <c r="PM148" s="23"/>
      <c r="PN148" s="23"/>
      <c r="PO148" s="23"/>
      <c r="PP148" s="23"/>
      <c r="PQ148" s="23"/>
      <c r="PR148" s="23"/>
      <c r="PS148" s="23"/>
      <c r="PT148" s="23"/>
      <c r="PU148" s="23"/>
      <c r="PV148" s="23"/>
      <c r="PW148" s="23"/>
      <c r="PX148" s="23"/>
      <c r="PY148" s="23"/>
      <c r="PZ148" s="23"/>
      <c r="QA148" s="23"/>
      <c r="QB148" s="23"/>
      <c r="QC148" s="23"/>
      <c r="QD148" s="23"/>
      <c r="QE148" s="23"/>
      <c r="QF148" s="23"/>
      <c r="QG148" s="23"/>
      <c r="QH148" s="23"/>
      <c r="QI148" s="23"/>
      <c r="QJ148" s="23"/>
      <c r="QK148" s="23"/>
      <c r="QL148" s="23"/>
      <c r="QM148" s="23"/>
      <c r="QN148" s="23"/>
      <c r="QO148" s="23"/>
      <c r="QP148" s="23"/>
      <c r="QQ148" s="23"/>
      <c r="QR148" s="23"/>
      <c r="QS148" s="23"/>
      <c r="QT148" s="23"/>
      <c r="QU148" s="23"/>
      <c r="QV148" s="23"/>
      <c r="QW148" s="23"/>
      <c r="QX148" s="23"/>
      <c r="QY148" s="23"/>
      <c r="QZ148" s="23"/>
      <c r="RA148" s="23"/>
      <c r="RB148" s="23"/>
      <c r="RC148" s="23"/>
      <c r="RD148" s="23"/>
      <c r="RE148" s="23"/>
      <c r="RF148" s="23"/>
      <c r="RG148" s="23"/>
      <c r="RH148" s="23"/>
      <c r="RI148" s="23"/>
      <c r="RJ148" s="23"/>
      <c r="RK148" s="23"/>
      <c r="RL148" s="23"/>
      <c r="RM148" s="23"/>
      <c r="RN148" s="23"/>
      <c r="RO148" s="23"/>
      <c r="RP148" s="23"/>
      <c r="RQ148" s="23"/>
      <c r="RR148" s="23"/>
      <c r="RS148" s="23"/>
      <c r="RT148" s="23"/>
      <c r="RU148" s="23"/>
      <c r="RV148" s="23"/>
      <c r="RW148" s="23"/>
      <c r="RX148" s="23"/>
      <c r="RY148" s="23"/>
      <c r="RZ148" s="23"/>
      <c r="SA148" s="23"/>
      <c r="SB148" s="23"/>
      <c r="SC148" s="23"/>
      <c r="SD148" s="23"/>
      <c r="SE148" s="23"/>
      <c r="SF148" s="23"/>
      <c r="SG148" s="23"/>
      <c r="SH148" s="23"/>
      <c r="SI148" s="23"/>
      <c r="SJ148" s="23"/>
      <c r="SK148" s="23"/>
      <c r="SL148" s="23"/>
      <c r="SM148" s="23"/>
      <c r="SN148" s="23"/>
      <c r="SO148" s="23"/>
      <c r="SP148" s="23"/>
    </row>
    <row r="149" spans="1:510" s="22" customFormat="1" ht="48" customHeight="1" x14ac:dyDescent="0.25">
      <c r="A149" s="59" t="s">
        <v>175</v>
      </c>
      <c r="B149" s="91" t="s">
        <v>122</v>
      </c>
      <c r="C149" s="91" t="s">
        <v>313</v>
      </c>
      <c r="D149" s="60" t="s">
        <v>462</v>
      </c>
      <c r="E149" s="97">
        <v>3732831</v>
      </c>
      <c r="F149" s="97"/>
      <c r="G149" s="97"/>
      <c r="H149" s="97">
        <v>3538310.48</v>
      </c>
      <c r="I149" s="97"/>
      <c r="J149" s="97"/>
      <c r="K149" s="161">
        <f t="shared" si="75"/>
        <v>94.788927760190589</v>
      </c>
      <c r="L149" s="97">
        <f t="shared" si="73"/>
        <v>0</v>
      </c>
      <c r="M149" s="97"/>
      <c r="N149" s="97"/>
      <c r="O149" s="97"/>
      <c r="P149" s="97"/>
      <c r="Q149" s="97"/>
      <c r="R149" s="145">
        <f t="shared" si="74"/>
        <v>0</v>
      </c>
      <c r="S149" s="146"/>
      <c r="T149" s="146"/>
      <c r="U149" s="146"/>
      <c r="V149" s="146"/>
      <c r="W149" s="146"/>
      <c r="X149" s="162" t="e">
        <f t="shared" si="76"/>
        <v>#DIV/0!</v>
      </c>
      <c r="Y149" s="97">
        <f t="shared" si="77"/>
        <v>3538310.48</v>
      </c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  <c r="IW149" s="23"/>
      <c r="IX149" s="23"/>
      <c r="IY149" s="23"/>
      <c r="IZ149" s="23"/>
      <c r="JA149" s="23"/>
      <c r="JB149" s="23"/>
      <c r="JC149" s="23"/>
      <c r="JD149" s="23"/>
      <c r="JE149" s="23"/>
      <c r="JF149" s="23"/>
      <c r="JG149" s="23"/>
      <c r="JH149" s="23"/>
      <c r="JI149" s="23"/>
      <c r="JJ149" s="23"/>
      <c r="JK149" s="23"/>
      <c r="JL149" s="23"/>
      <c r="JM149" s="23"/>
      <c r="JN149" s="23"/>
      <c r="JO149" s="23"/>
      <c r="JP149" s="23"/>
      <c r="JQ149" s="23"/>
      <c r="JR149" s="23"/>
      <c r="JS149" s="23"/>
      <c r="JT149" s="23"/>
      <c r="JU149" s="23"/>
      <c r="JV149" s="23"/>
      <c r="JW149" s="23"/>
      <c r="JX149" s="23"/>
      <c r="JY149" s="23"/>
      <c r="JZ149" s="23"/>
      <c r="KA149" s="23"/>
      <c r="KB149" s="23"/>
      <c r="KC149" s="23"/>
      <c r="KD149" s="23"/>
      <c r="KE149" s="23"/>
      <c r="KF149" s="23"/>
      <c r="KG149" s="23"/>
      <c r="KH149" s="23"/>
      <c r="KI149" s="23"/>
      <c r="KJ149" s="23"/>
      <c r="KK149" s="23"/>
      <c r="KL149" s="23"/>
      <c r="KM149" s="23"/>
      <c r="KN149" s="23"/>
      <c r="KO149" s="23"/>
      <c r="KP149" s="23"/>
      <c r="KQ149" s="23"/>
      <c r="KR149" s="23"/>
      <c r="KS149" s="23"/>
      <c r="KT149" s="23"/>
      <c r="KU149" s="23"/>
      <c r="KV149" s="23"/>
      <c r="KW149" s="23"/>
      <c r="KX149" s="23"/>
      <c r="KY149" s="23"/>
      <c r="KZ149" s="23"/>
      <c r="LA149" s="23"/>
      <c r="LB149" s="23"/>
      <c r="LC149" s="23"/>
      <c r="LD149" s="23"/>
      <c r="LE149" s="23"/>
      <c r="LF149" s="23"/>
      <c r="LG149" s="23"/>
      <c r="LH149" s="23"/>
      <c r="LI149" s="23"/>
      <c r="LJ149" s="23"/>
      <c r="LK149" s="23"/>
      <c r="LL149" s="23"/>
      <c r="LM149" s="23"/>
      <c r="LN149" s="23"/>
      <c r="LO149" s="23"/>
      <c r="LP149" s="23"/>
      <c r="LQ149" s="23"/>
      <c r="LR149" s="23"/>
      <c r="LS149" s="23"/>
      <c r="LT149" s="23"/>
      <c r="LU149" s="23"/>
      <c r="LV149" s="23"/>
      <c r="LW149" s="23"/>
      <c r="LX149" s="23"/>
      <c r="LY149" s="23"/>
      <c r="LZ149" s="23"/>
      <c r="MA149" s="23"/>
      <c r="MB149" s="23"/>
      <c r="MC149" s="23"/>
      <c r="MD149" s="23"/>
      <c r="ME149" s="23"/>
      <c r="MF149" s="23"/>
      <c r="MG149" s="23"/>
      <c r="MH149" s="23"/>
      <c r="MI149" s="23"/>
      <c r="MJ149" s="23"/>
      <c r="MK149" s="23"/>
      <c r="ML149" s="23"/>
      <c r="MM149" s="23"/>
      <c r="MN149" s="23"/>
      <c r="MO149" s="23"/>
      <c r="MP149" s="23"/>
      <c r="MQ149" s="23"/>
      <c r="MR149" s="23"/>
      <c r="MS149" s="23"/>
      <c r="MT149" s="23"/>
      <c r="MU149" s="23"/>
      <c r="MV149" s="23"/>
      <c r="MW149" s="23"/>
      <c r="MX149" s="23"/>
      <c r="MY149" s="23"/>
      <c r="MZ149" s="23"/>
      <c r="NA149" s="23"/>
      <c r="NB149" s="23"/>
      <c r="NC149" s="23"/>
      <c r="ND149" s="23"/>
      <c r="NE149" s="23"/>
      <c r="NF149" s="23"/>
      <c r="NG149" s="23"/>
      <c r="NH149" s="23"/>
      <c r="NI149" s="23"/>
      <c r="NJ149" s="23"/>
      <c r="NK149" s="23"/>
      <c r="NL149" s="23"/>
      <c r="NM149" s="23"/>
      <c r="NN149" s="23"/>
      <c r="NO149" s="23"/>
      <c r="NP149" s="23"/>
      <c r="NQ149" s="23"/>
      <c r="NR149" s="23"/>
      <c r="NS149" s="23"/>
      <c r="NT149" s="23"/>
      <c r="NU149" s="23"/>
      <c r="NV149" s="23"/>
      <c r="NW149" s="23"/>
      <c r="NX149" s="23"/>
      <c r="NY149" s="23"/>
      <c r="NZ149" s="23"/>
      <c r="OA149" s="23"/>
      <c r="OB149" s="23"/>
      <c r="OC149" s="23"/>
      <c r="OD149" s="23"/>
      <c r="OE149" s="23"/>
      <c r="OF149" s="23"/>
      <c r="OG149" s="23"/>
      <c r="OH149" s="23"/>
      <c r="OI149" s="23"/>
      <c r="OJ149" s="23"/>
      <c r="OK149" s="23"/>
      <c r="OL149" s="23"/>
      <c r="OM149" s="23"/>
      <c r="ON149" s="23"/>
      <c r="OO149" s="23"/>
      <c r="OP149" s="23"/>
      <c r="OQ149" s="23"/>
      <c r="OR149" s="23"/>
      <c r="OS149" s="23"/>
      <c r="OT149" s="23"/>
      <c r="OU149" s="23"/>
      <c r="OV149" s="23"/>
      <c r="OW149" s="23"/>
      <c r="OX149" s="23"/>
      <c r="OY149" s="23"/>
      <c r="OZ149" s="23"/>
      <c r="PA149" s="23"/>
      <c r="PB149" s="23"/>
      <c r="PC149" s="23"/>
      <c r="PD149" s="23"/>
      <c r="PE149" s="23"/>
      <c r="PF149" s="23"/>
      <c r="PG149" s="23"/>
      <c r="PH149" s="23"/>
      <c r="PI149" s="23"/>
      <c r="PJ149" s="23"/>
      <c r="PK149" s="23"/>
      <c r="PL149" s="23"/>
      <c r="PM149" s="23"/>
      <c r="PN149" s="23"/>
      <c r="PO149" s="23"/>
      <c r="PP149" s="23"/>
      <c r="PQ149" s="23"/>
      <c r="PR149" s="23"/>
      <c r="PS149" s="23"/>
      <c r="PT149" s="23"/>
      <c r="PU149" s="23"/>
      <c r="PV149" s="23"/>
      <c r="PW149" s="23"/>
      <c r="PX149" s="23"/>
      <c r="PY149" s="23"/>
      <c r="PZ149" s="23"/>
      <c r="QA149" s="23"/>
      <c r="QB149" s="23"/>
      <c r="QC149" s="23"/>
      <c r="QD149" s="23"/>
      <c r="QE149" s="23"/>
      <c r="QF149" s="23"/>
      <c r="QG149" s="23"/>
      <c r="QH149" s="23"/>
      <c r="QI149" s="23"/>
      <c r="QJ149" s="23"/>
      <c r="QK149" s="23"/>
      <c r="QL149" s="23"/>
      <c r="QM149" s="23"/>
      <c r="QN149" s="23"/>
      <c r="QO149" s="23"/>
      <c r="QP149" s="23"/>
      <c r="QQ149" s="23"/>
      <c r="QR149" s="23"/>
      <c r="QS149" s="23"/>
      <c r="QT149" s="23"/>
      <c r="QU149" s="23"/>
      <c r="QV149" s="23"/>
      <c r="QW149" s="23"/>
      <c r="QX149" s="23"/>
      <c r="QY149" s="23"/>
      <c r="QZ149" s="23"/>
      <c r="RA149" s="23"/>
      <c r="RB149" s="23"/>
      <c r="RC149" s="23"/>
      <c r="RD149" s="23"/>
      <c r="RE149" s="23"/>
      <c r="RF149" s="23"/>
      <c r="RG149" s="23"/>
      <c r="RH149" s="23"/>
      <c r="RI149" s="23"/>
      <c r="RJ149" s="23"/>
      <c r="RK149" s="23"/>
      <c r="RL149" s="23"/>
      <c r="RM149" s="23"/>
      <c r="RN149" s="23"/>
      <c r="RO149" s="23"/>
      <c r="RP149" s="23"/>
      <c r="RQ149" s="23"/>
      <c r="RR149" s="23"/>
      <c r="RS149" s="23"/>
      <c r="RT149" s="23"/>
      <c r="RU149" s="23"/>
      <c r="RV149" s="23"/>
      <c r="RW149" s="23"/>
      <c r="RX149" s="23"/>
      <c r="RY149" s="23"/>
      <c r="RZ149" s="23"/>
      <c r="SA149" s="23"/>
      <c r="SB149" s="23"/>
      <c r="SC149" s="23"/>
      <c r="SD149" s="23"/>
      <c r="SE149" s="23"/>
      <c r="SF149" s="23"/>
      <c r="SG149" s="23"/>
      <c r="SH149" s="23"/>
      <c r="SI149" s="23"/>
      <c r="SJ149" s="23"/>
      <c r="SK149" s="23"/>
      <c r="SL149" s="23"/>
      <c r="SM149" s="23"/>
      <c r="SN149" s="23"/>
      <c r="SO149" s="23"/>
      <c r="SP149" s="23"/>
    </row>
    <row r="150" spans="1:510" s="22" customFormat="1" ht="63" hidden="1" x14ac:dyDescent="0.25">
      <c r="A150" s="59"/>
      <c r="B150" s="91"/>
      <c r="C150" s="91"/>
      <c r="D150" s="60" t="s">
        <v>391</v>
      </c>
      <c r="E150" s="97">
        <v>0</v>
      </c>
      <c r="F150" s="97"/>
      <c r="G150" s="97"/>
      <c r="H150" s="97"/>
      <c r="I150" s="97"/>
      <c r="J150" s="97"/>
      <c r="K150" s="161" t="e">
        <f t="shared" si="75"/>
        <v>#DIV/0!</v>
      </c>
      <c r="L150" s="97">
        <f t="shared" si="73"/>
        <v>0</v>
      </c>
      <c r="M150" s="97"/>
      <c r="N150" s="97"/>
      <c r="O150" s="97"/>
      <c r="P150" s="97"/>
      <c r="Q150" s="97"/>
      <c r="R150" s="145">
        <f t="shared" si="74"/>
        <v>0</v>
      </c>
      <c r="S150" s="146"/>
      <c r="T150" s="146"/>
      <c r="U150" s="146"/>
      <c r="V150" s="146"/>
      <c r="W150" s="146"/>
      <c r="X150" s="162" t="e">
        <f t="shared" si="76"/>
        <v>#DIV/0!</v>
      </c>
      <c r="Y150" s="97">
        <f t="shared" si="77"/>
        <v>0</v>
      </c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  <c r="IW150" s="23"/>
      <c r="IX150" s="23"/>
      <c r="IY150" s="23"/>
      <c r="IZ150" s="23"/>
      <c r="JA150" s="23"/>
      <c r="JB150" s="23"/>
      <c r="JC150" s="23"/>
      <c r="JD150" s="23"/>
      <c r="JE150" s="23"/>
      <c r="JF150" s="23"/>
      <c r="JG150" s="23"/>
      <c r="JH150" s="23"/>
      <c r="JI150" s="23"/>
      <c r="JJ150" s="23"/>
      <c r="JK150" s="23"/>
      <c r="JL150" s="23"/>
      <c r="JM150" s="23"/>
      <c r="JN150" s="23"/>
      <c r="JO150" s="23"/>
      <c r="JP150" s="23"/>
      <c r="JQ150" s="23"/>
      <c r="JR150" s="23"/>
      <c r="JS150" s="23"/>
      <c r="JT150" s="23"/>
      <c r="JU150" s="23"/>
      <c r="JV150" s="23"/>
      <c r="JW150" s="23"/>
      <c r="JX150" s="23"/>
      <c r="JY150" s="23"/>
      <c r="JZ150" s="23"/>
      <c r="KA150" s="23"/>
      <c r="KB150" s="23"/>
      <c r="KC150" s="23"/>
      <c r="KD150" s="23"/>
      <c r="KE150" s="23"/>
      <c r="KF150" s="23"/>
      <c r="KG150" s="23"/>
      <c r="KH150" s="23"/>
      <c r="KI150" s="23"/>
      <c r="KJ150" s="23"/>
      <c r="KK150" s="23"/>
      <c r="KL150" s="23"/>
      <c r="KM150" s="23"/>
      <c r="KN150" s="23"/>
      <c r="KO150" s="23"/>
      <c r="KP150" s="23"/>
      <c r="KQ150" s="23"/>
      <c r="KR150" s="23"/>
      <c r="KS150" s="23"/>
      <c r="KT150" s="23"/>
      <c r="KU150" s="23"/>
      <c r="KV150" s="23"/>
      <c r="KW150" s="23"/>
      <c r="KX150" s="23"/>
      <c r="KY150" s="23"/>
      <c r="KZ150" s="23"/>
      <c r="LA150" s="23"/>
      <c r="LB150" s="23"/>
      <c r="LC150" s="23"/>
      <c r="LD150" s="23"/>
      <c r="LE150" s="23"/>
      <c r="LF150" s="23"/>
      <c r="LG150" s="23"/>
      <c r="LH150" s="23"/>
      <c r="LI150" s="23"/>
      <c r="LJ150" s="23"/>
      <c r="LK150" s="23"/>
      <c r="LL150" s="23"/>
      <c r="LM150" s="23"/>
      <c r="LN150" s="23"/>
      <c r="LO150" s="23"/>
      <c r="LP150" s="23"/>
      <c r="LQ150" s="23"/>
      <c r="LR150" s="23"/>
      <c r="LS150" s="23"/>
      <c r="LT150" s="23"/>
      <c r="LU150" s="23"/>
      <c r="LV150" s="23"/>
      <c r="LW150" s="23"/>
      <c r="LX150" s="23"/>
      <c r="LY150" s="23"/>
      <c r="LZ150" s="23"/>
      <c r="MA150" s="23"/>
      <c r="MB150" s="23"/>
      <c r="MC150" s="23"/>
      <c r="MD150" s="23"/>
      <c r="ME150" s="23"/>
      <c r="MF150" s="23"/>
      <c r="MG150" s="23"/>
      <c r="MH150" s="23"/>
      <c r="MI150" s="23"/>
      <c r="MJ150" s="23"/>
      <c r="MK150" s="23"/>
      <c r="ML150" s="23"/>
      <c r="MM150" s="23"/>
      <c r="MN150" s="23"/>
      <c r="MO150" s="23"/>
      <c r="MP150" s="23"/>
      <c r="MQ150" s="23"/>
      <c r="MR150" s="23"/>
      <c r="MS150" s="23"/>
      <c r="MT150" s="23"/>
      <c r="MU150" s="23"/>
      <c r="MV150" s="23"/>
      <c r="MW150" s="23"/>
      <c r="MX150" s="23"/>
      <c r="MY150" s="23"/>
      <c r="MZ150" s="23"/>
      <c r="NA150" s="23"/>
      <c r="NB150" s="23"/>
      <c r="NC150" s="23"/>
      <c r="ND150" s="23"/>
      <c r="NE150" s="23"/>
      <c r="NF150" s="23"/>
      <c r="NG150" s="23"/>
      <c r="NH150" s="23"/>
      <c r="NI150" s="23"/>
      <c r="NJ150" s="23"/>
      <c r="NK150" s="23"/>
      <c r="NL150" s="23"/>
      <c r="NM150" s="23"/>
      <c r="NN150" s="23"/>
      <c r="NO150" s="23"/>
      <c r="NP150" s="23"/>
      <c r="NQ150" s="23"/>
      <c r="NR150" s="23"/>
      <c r="NS150" s="23"/>
      <c r="NT150" s="23"/>
      <c r="NU150" s="23"/>
      <c r="NV150" s="23"/>
      <c r="NW150" s="23"/>
      <c r="NX150" s="23"/>
      <c r="NY150" s="23"/>
      <c r="NZ150" s="23"/>
      <c r="OA150" s="23"/>
      <c r="OB150" s="23"/>
      <c r="OC150" s="23"/>
      <c r="OD150" s="23"/>
      <c r="OE150" s="23"/>
      <c r="OF150" s="23"/>
      <c r="OG150" s="23"/>
      <c r="OH150" s="23"/>
      <c r="OI150" s="23"/>
      <c r="OJ150" s="23"/>
      <c r="OK150" s="23"/>
      <c r="OL150" s="23"/>
      <c r="OM150" s="23"/>
      <c r="ON150" s="23"/>
      <c r="OO150" s="23"/>
      <c r="OP150" s="23"/>
      <c r="OQ150" s="23"/>
      <c r="OR150" s="23"/>
      <c r="OS150" s="23"/>
      <c r="OT150" s="23"/>
      <c r="OU150" s="23"/>
      <c r="OV150" s="23"/>
      <c r="OW150" s="23"/>
      <c r="OX150" s="23"/>
      <c r="OY150" s="23"/>
      <c r="OZ150" s="23"/>
      <c r="PA150" s="23"/>
      <c r="PB150" s="23"/>
      <c r="PC150" s="23"/>
      <c r="PD150" s="23"/>
      <c r="PE150" s="23"/>
      <c r="PF150" s="23"/>
      <c r="PG150" s="23"/>
      <c r="PH150" s="23"/>
      <c r="PI150" s="23"/>
      <c r="PJ150" s="23"/>
      <c r="PK150" s="23"/>
      <c r="PL150" s="23"/>
      <c r="PM150" s="23"/>
      <c r="PN150" s="23"/>
      <c r="PO150" s="23"/>
      <c r="PP150" s="23"/>
      <c r="PQ150" s="23"/>
      <c r="PR150" s="23"/>
      <c r="PS150" s="23"/>
      <c r="PT150" s="23"/>
      <c r="PU150" s="23"/>
      <c r="PV150" s="23"/>
      <c r="PW150" s="23"/>
      <c r="PX150" s="23"/>
      <c r="PY150" s="23"/>
      <c r="PZ150" s="23"/>
      <c r="QA150" s="23"/>
      <c r="QB150" s="23"/>
      <c r="QC150" s="23"/>
      <c r="QD150" s="23"/>
      <c r="QE150" s="23"/>
      <c r="QF150" s="23"/>
      <c r="QG150" s="23"/>
      <c r="QH150" s="23"/>
      <c r="QI150" s="23"/>
      <c r="QJ150" s="23"/>
      <c r="QK150" s="23"/>
      <c r="QL150" s="23"/>
      <c r="QM150" s="23"/>
      <c r="QN150" s="23"/>
      <c r="QO150" s="23"/>
      <c r="QP150" s="23"/>
      <c r="QQ150" s="23"/>
      <c r="QR150" s="23"/>
      <c r="QS150" s="23"/>
      <c r="QT150" s="23"/>
      <c r="QU150" s="23"/>
      <c r="QV150" s="23"/>
      <c r="QW150" s="23"/>
      <c r="QX150" s="23"/>
      <c r="QY150" s="23"/>
      <c r="QZ150" s="23"/>
      <c r="RA150" s="23"/>
      <c r="RB150" s="23"/>
      <c r="RC150" s="23"/>
      <c r="RD150" s="23"/>
      <c r="RE150" s="23"/>
      <c r="RF150" s="23"/>
      <c r="RG150" s="23"/>
      <c r="RH150" s="23"/>
      <c r="RI150" s="23"/>
      <c r="RJ150" s="23"/>
      <c r="RK150" s="23"/>
      <c r="RL150" s="23"/>
      <c r="RM150" s="23"/>
      <c r="RN150" s="23"/>
      <c r="RO150" s="23"/>
      <c r="RP150" s="23"/>
      <c r="RQ150" s="23"/>
      <c r="RR150" s="23"/>
      <c r="RS150" s="23"/>
      <c r="RT150" s="23"/>
      <c r="RU150" s="23"/>
      <c r="RV150" s="23"/>
      <c r="RW150" s="23"/>
      <c r="RX150" s="23"/>
      <c r="RY150" s="23"/>
      <c r="RZ150" s="23"/>
      <c r="SA150" s="23"/>
      <c r="SB150" s="23"/>
      <c r="SC150" s="23"/>
      <c r="SD150" s="23"/>
      <c r="SE150" s="23"/>
      <c r="SF150" s="23"/>
      <c r="SG150" s="23"/>
      <c r="SH150" s="23"/>
      <c r="SI150" s="23"/>
      <c r="SJ150" s="23"/>
      <c r="SK150" s="23"/>
      <c r="SL150" s="23"/>
      <c r="SM150" s="23"/>
      <c r="SN150" s="23"/>
      <c r="SO150" s="23"/>
      <c r="SP150" s="23"/>
    </row>
    <row r="151" spans="1:510" s="22" customFormat="1" ht="31.5" x14ac:dyDescent="0.25">
      <c r="A151" s="59" t="s">
        <v>174</v>
      </c>
      <c r="B151" s="91">
        <v>2144</v>
      </c>
      <c r="C151" s="91" t="s">
        <v>64</v>
      </c>
      <c r="D151" s="113" t="s">
        <v>403</v>
      </c>
      <c r="E151" s="97">
        <v>11403653.83</v>
      </c>
      <c r="F151" s="97"/>
      <c r="G151" s="97"/>
      <c r="H151" s="97">
        <v>11403653.83</v>
      </c>
      <c r="I151" s="97"/>
      <c r="J151" s="97"/>
      <c r="K151" s="161">
        <f t="shared" si="75"/>
        <v>100</v>
      </c>
      <c r="L151" s="97">
        <f t="shared" si="73"/>
        <v>0</v>
      </c>
      <c r="M151" s="97"/>
      <c r="N151" s="97"/>
      <c r="O151" s="97"/>
      <c r="P151" s="97"/>
      <c r="Q151" s="97"/>
      <c r="R151" s="145">
        <f t="shared" si="74"/>
        <v>0</v>
      </c>
      <c r="S151" s="146"/>
      <c r="T151" s="146"/>
      <c r="U151" s="146"/>
      <c r="V151" s="146"/>
      <c r="W151" s="146"/>
      <c r="X151" s="162" t="e">
        <f t="shared" si="76"/>
        <v>#DIV/0!</v>
      </c>
      <c r="Y151" s="97">
        <f t="shared" si="77"/>
        <v>11403653.83</v>
      </c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  <c r="IW151" s="23"/>
      <c r="IX151" s="23"/>
      <c r="IY151" s="23"/>
      <c r="IZ151" s="23"/>
      <c r="JA151" s="23"/>
      <c r="JB151" s="23"/>
      <c r="JC151" s="23"/>
      <c r="JD151" s="23"/>
      <c r="JE151" s="23"/>
      <c r="JF151" s="23"/>
      <c r="JG151" s="23"/>
      <c r="JH151" s="23"/>
      <c r="JI151" s="23"/>
      <c r="JJ151" s="23"/>
      <c r="JK151" s="23"/>
      <c r="JL151" s="23"/>
      <c r="JM151" s="23"/>
      <c r="JN151" s="23"/>
      <c r="JO151" s="23"/>
      <c r="JP151" s="23"/>
      <c r="JQ151" s="23"/>
      <c r="JR151" s="23"/>
      <c r="JS151" s="23"/>
      <c r="JT151" s="23"/>
      <c r="JU151" s="23"/>
      <c r="JV151" s="23"/>
      <c r="JW151" s="23"/>
      <c r="JX151" s="23"/>
      <c r="JY151" s="23"/>
      <c r="JZ151" s="23"/>
      <c r="KA151" s="23"/>
      <c r="KB151" s="23"/>
      <c r="KC151" s="23"/>
      <c r="KD151" s="23"/>
      <c r="KE151" s="23"/>
      <c r="KF151" s="23"/>
      <c r="KG151" s="23"/>
      <c r="KH151" s="23"/>
      <c r="KI151" s="23"/>
      <c r="KJ151" s="23"/>
      <c r="KK151" s="23"/>
      <c r="KL151" s="23"/>
      <c r="KM151" s="23"/>
      <c r="KN151" s="23"/>
      <c r="KO151" s="23"/>
      <c r="KP151" s="23"/>
      <c r="KQ151" s="23"/>
      <c r="KR151" s="23"/>
      <c r="KS151" s="23"/>
      <c r="KT151" s="23"/>
      <c r="KU151" s="23"/>
      <c r="KV151" s="23"/>
      <c r="KW151" s="23"/>
      <c r="KX151" s="23"/>
      <c r="KY151" s="23"/>
      <c r="KZ151" s="23"/>
      <c r="LA151" s="23"/>
      <c r="LB151" s="23"/>
      <c r="LC151" s="23"/>
      <c r="LD151" s="23"/>
      <c r="LE151" s="23"/>
      <c r="LF151" s="23"/>
      <c r="LG151" s="23"/>
      <c r="LH151" s="23"/>
      <c r="LI151" s="23"/>
      <c r="LJ151" s="23"/>
      <c r="LK151" s="23"/>
      <c r="LL151" s="23"/>
      <c r="LM151" s="23"/>
      <c r="LN151" s="23"/>
      <c r="LO151" s="23"/>
      <c r="LP151" s="23"/>
      <c r="LQ151" s="23"/>
      <c r="LR151" s="23"/>
      <c r="LS151" s="23"/>
      <c r="LT151" s="23"/>
      <c r="LU151" s="23"/>
      <c r="LV151" s="23"/>
      <c r="LW151" s="23"/>
      <c r="LX151" s="23"/>
      <c r="LY151" s="23"/>
      <c r="LZ151" s="23"/>
      <c r="MA151" s="23"/>
      <c r="MB151" s="23"/>
      <c r="MC151" s="23"/>
      <c r="MD151" s="23"/>
      <c r="ME151" s="23"/>
      <c r="MF151" s="23"/>
      <c r="MG151" s="23"/>
      <c r="MH151" s="23"/>
      <c r="MI151" s="23"/>
      <c r="MJ151" s="23"/>
      <c r="MK151" s="23"/>
      <c r="ML151" s="23"/>
      <c r="MM151" s="23"/>
      <c r="MN151" s="23"/>
      <c r="MO151" s="23"/>
      <c r="MP151" s="23"/>
      <c r="MQ151" s="23"/>
      <c r="MR151" s="23"/>
      <c r="MS151" s="23"/>
      <c r="MT151" s="23"/>
      <c r="MU151" s="23"/>
      <c r="MV151" s="23"/>
      <c r="MW151" s="23"/>
      <c r="MX151" s="23"/>
      <c r="MY151" s="23"/>
      <c r="MZ151" s="23"/>
      <c r="NA151" s="23"/>
      <c r="NB151" s="23"/>
      <c r="NC151" s="23"/>
      <c r="ND151" s="23"/>
      <c r="NE151" s="23"/>
      <c r="NF151" s="23"/>
      <c r="NG151" s="23"/>
      <c r="NH151" s="23"/>
      <c r="NI151" s="23"/>
      <c r="NJ151" s="23"/>
      <c r="NK151" s="23"/>
      <c r="NL151" s="23"/>
      <c r="NM151" s="23"/>
      <c r="NN151" s="23"/>
      <c r="NO151" s="23"/>
      <c r="NP151" s="23"/>
      <c r="NQ151" s="23"/>
      <c r="NR151" s="23"/>
      <c r="NS151" s="23"/>
      <c r="NT151" s="23"/>
      <c r="NU151" s="23"/>
      <c r="NV151" s="23"/>
      <c r="NW151" s="23"/>
      <c r="NX151" s="23"/>
      <c r="NY151" s="23"/>
      <c r="NZ151" s="23"/>
      <c r="OA151" s="23"/>
      <c r="OB151" s="23"/>
      <c r="OC151" s="23"/>
      <c r="OD151" s="23"/>
      <c r="OE151" s="23"/>
      <c r="OF151" s="23"/>
      <c r="OG151" s="23"/>
      <c r="OH151" s="23"/>
      <c r="OI151" s="23"/>
      <c r="OJ151" s="23"/>
      <c r="OK151" s="23"/>
      <c r="OL151" s="23"/>
      <c r="OM151" s="23"/>
      <c r="ON151" s="23"/>
      <c r="OO151" s="23"/>
      <c r="OP151" s="23"/>
      <c r="OQ151" s="23"/>
      <c r="OR151" s="23"/>
      <c r="OS151" s="23"/>
      <c r="OT151" s="23"/>
      <c r="OU151" s="23"/>
      <c r="OV151" s="23"/>
      <c r="OW151" s="23"/>
      <c r="OX151" s="23"/>
      <c r="OY151" s="23"/>
      <c r="OZ151" s="23"/>
      <c r="PA151" s="23"/>
      <c r="PB151" s="23"/>
      <c r="PC151" s="23"/>
      <c r="PD151" s="23"/>
      <c r="PE151" s="23"/>
      <c r="PF151" s="23"/>
      <c r="PG151" s="23"/>
      <c r="PH151" s="23"/>
      <c r="PI151" s="23"/>
      <c r="PJ151" s="23"/>
      <c r="PK151" s="23"/>
      <c r="PL151" s="23"/>
      <c r="PM151" s="23"/>
      <c r="PN151" s="23"/>
      <c r="PO151" s="23"/>
      <c r="PP151" s="23"/>
      <c r="PQ151" s="23"/>
      <c r="PR151" s="23"/>
      <c r="PS151" s="23"/>
      <c r="PT151" s="23"/>
      <c r="PU151" s="23"/>
      <c r="PV151" s="23"/>
      <c r="PW151" s="23"/>
      <c r="PX151" s="23"/>
      <c r="PY151" s="23"/>
      <c r="PZ151" s="23"/>
      <c r="QA151" s="23"/>
      <c r="QB151" s="23"/>
      <c r="QC151" s="23"/>
      <c r="QD151" s="23"/>
      <c r="QE151" s="23"/>
      <c r="QF151" s="23"/>
      <c r="QG151" s="23"/>
      <c r="QH151" s="23"/>
      <c r="QI151" s="23"/>
      <c r="QJ151" s="23"/>
      <c r="QK151" s="23"/>
      <c r="QL151" s="23"/>
      <c r="QM151" s="23"/>
      <c r="QN151" s="23"/>
      <c r="QO151" s="23"/>
      <c r="QP151" s="23"/>
      <c r="QQ151" s="23"/>
      <c r="QR151" s="23"/>
      <c r="QS151" s="23"/>
      <c r="QT151" s="23"/>
      <c r="QU151" s="23"/>
      <c r="QV151" s="23"/>
      <c r="QW151" s="23"/>
      <c r="QX151" s="23"/>
      <c r="QY151" s="23"/>
      <c r="QZ151" s="23"/>
      <c r="RA151" s="23"/>
      <c r="RB151" s="23"/>
      <c r="RC151" s="23"/>
      <c r="RD151" s="23"/>
      <c r="RE151" s="23"/>
      <c r="RF151" s="23"/>
      <c r="RG151" s="23"/>
      <c r="RH151" s="23"/>
      <c r="RI151" s="23"/>
      <c r="RJ151" s="23"/>
      <c r="RK151" s="23"/>
      <c r="RL151" s="23"/>
      <c r="RM151" s="23"/>
      <c r="RN151" s="23"/>
      <c r="RO151" s="23"/>
      <c r="RP151" s="23"/>
      <c r="RQ151" s="23"/>
      <c r="RR151" s="23"/>
      <c r="RS151" s="23"/>
      <c r="RT151" s="23"/>
      <c r="RU151" s="23"/>
      <c r="RV151" s="23"/>
      <c r="RW151" s="23"/>
      <c r="RX151" s="23"/>
      <c r="RY151" s="23"/>
      <c r="RZ151" s="23"/>
      <c r="SA151" s="23"/>
      <c r="SB151" s="23"/>
      <c r="SC151" s="23"/>
      <c r="SD151" s="23"/>
      <c r="SE151" s="23"/>
      <c r="SF151" s="23"/>
      <c r="SG151" s="23"/>
      <c r="SH151" s="23"/>
      <c r="SI151" s="23"/>
      <c r="SJ151" s="23"/>
      <c r="SK151" s="23"/>
      <c r="SL151" s="23"/>
      <c r="SM151" s="23"/>
      <c r="SN151" s="23"/>
      <c r="SO151" s="23"/>
      <c r="SP151" s="23"/>
    </row>
    <row r="152" spans="1:510" s="24" customFormat="1" ht="47.25" hidden="1" customHeight="1" x14ac:dyDescent="0.25">
      <c r="A152" s="82"/>
      <c r="B152" s="107"/>
      <c r="C152" s="107"/>
      <c r="D152" s="114" t="s">
        <v>390</v>
      </c>
      <c r="E152" s="98">
        <v>0</v>
      </c>
      <c r="F152" s="98"/>
      <c r="G152" s="98"/>
      <c r="H152" s="98"/>
      <c r="I152" s="98"/>
      <c r="J152" s="98"/>
      <c r="K152" s="159" t="e">
        <f t="shared" si="75"/>
        <v>#DIV/0!</v>
      </c>
      <c r="L152" s="97">
        <f t="shared" si="73"/>
        <v>0</v>
      </c>
      <c r="M152" s="98"/>
      <c r="N152" s="98"/>
      <c r="O152" s="98"/>
      <c r="P152" s="98"/>
      <c r="Q152" s="98"/>
      <c r="R152" s="145">
        <f t="shared" si="74"/>
        <v>0</v>
      </c>
      <c r="S152" s="146"/>
      <c r="T152" s="147"/>
      <c r="U152" s="147"/>
      <c r="V152" s="147"/>
      <c r="W152" s="147"/>
      <c r="X152" s="160" t="e">
        <f t="shared" si="76"/>
        <v>#DIV/0!</v>
      </c>
      <c r="Y152" s="97">
        <f t="shared" si="77"/>
        <v>0</v>
      </c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  <c r="LU152" s="30"/>
      <c r="LV152" s="30"/>
      <c r="LW152" s="30"/>
      <c r="LX152" s="30"/>
      <c r="LY152" s="30"/>
      <c r="LZ152" s="30"/>
      <c r="MA152" s="30"/>
      <c r="MB152" s="30"/>
      <c r="MC152" s="30"/>
      <c r="MD152" s="30"/>
      <c r="ME152" s="30"/>
      <c r="MF152" s="30"/>
      <c r="MG152" s="30"/>
      <c r="MH152" s="30"/>
      <c r="MI152" s="30"/>
      <c r="MJ152" s="30"/>
      <c r="MK152" s="30"/>
      <c r="ML152" s="30"/>
      <c r="MM152" s="30"/>
      <c r="MN152" s="30"/>
      <c r="MO152" s="30"/>
      <c r="MP152" s="30"/>
      <c r="MQ152" s="30"/>
      <c r="MR152" s="30"/>
      <c r="MS152" s="30"/>
      <c r="MT152" s="30"/>
      <c r="MU152" s="30"/>
      <c r="MV152" s="30"/>
      <c r="MW152" s="30"/>
      <c r="MX152" s="30"/>
      <c r="MY152" s="30"/>
      <c r="MZ152" s="30"/>
      <c r="NA152" s="30"/>
      <c r="NB152" s="30"/>
      <c r="NC152" s="30"/>
      <c r="ND152" s="30"/>
      <c r="NE152" s="30"/>
      <c r="NF152" s="30"/>
      <c r="NG152" s="30"/>
      <c r="NH152" s="30"/>
      <c r="NI152" s="30"/>
      <c r="NJ152" s="30"/>
      <c r="NK152" s="30"/>
      <c r="NL152" s="30"/>
      <c r="NM152" s="30"/>
      <c r="NN152" s="30"/>
      <c r="NO152" s="30"/>
      <c r="NP152" s="30"/>
      <c r="NQ152" s="30"/>
      <c r="NR152" s="30"/>
      <c r="NS152" s="30"/>
      <c r="NT152" s="30"/>
      <c r="NU152" s="30"/>
      <c r="NV152" s="30"/>
      <c r="NW152" s="30"/>
      <c r="NX152" s="30"/>
      <c r="NY152" s="30"/>
      <c r="NZ152" s="30"/>
      <c r="OA152" s="30"/>
      <c r="OB152" s="30"/>
      <c r="OC152" s="30"/>
      <c r="OD152" s="30"/>
      <c r="OE152" s="30"/>
      <c r="OF152" s="30"/>
      <c r="OG152" s="30"/>
      <c r="OH152" s="30"/>
      <c r="OI152" s="30"/>
      <c r="OJ152" s="30"/>
      <c r="OK152" s="30"/>
      <c r="OL152" s="30"/>
      <c r="OM152" s="30"/>
      <c r="ON152" s="30"/>
      <c r="OO152" s="30"/>
      <c r="OP152" s="30"/>
      <c r="OQ152" s="30"/>
      <c r="OR152" s="30"/>
      <c r="OS152" s="30"/>
      <c r="OT152" s="30"/>
      <c r="OU152" s="30"/>
      <c r="OV152" s="30"/>
      <c r="OW152" s="30"/>
      <c r="OX152" s="30"/>
      <c r="OY152" s="30"/>
      <c r="OZ152" s="30"/>
      <c r="PA152" s="30"/>
      <c r="PB152" s="30"/>
      <c r="PC152" s="30"/>
      <c r="PD152" s="30"/>
      <c r="PE152" s="30"/>
      <c r="PF152" s="30"/>
      <c r="PG152" s="30"/>
      <c r="PH152" s="30"/>
      <c r="PI152" s="30"/>
      <c r="PJ152" s="30"/>
      <c r="PK152" s="30"/>
      <c r="PL152" s="30"/>
      <c r="PM152" s="30"/>
      <c r="PN152" s="30"/>
      <c r="PO152" s="30"/>
      <c r="PP152" s="30"/>
      <c r="PQ152" s="30"/>
      <c r="PR152" s="30"/>
      <c r="PS152" s="30"/>
      <c r="PT152" s="30"/>
      <c r="PU152" s="30"/>
      <c r="PV152" s="30"/>
      <c r="PW152" s="30"/>
      <c r="PX152" s="30"/>
      <c r="PY152" s="30"/>
      <c r="PZ152" s="30"/>
      <c r="QA152" s="30"/>
      <c r="QB152" s="30"/>
      <c r="QC152" s="30"/>
      <c r="QD152" s="30"/>
      <c r="QE152" s="30"/>
      <c r="QF152" s="30"/>
      <c r="QG152" s="30"/>
      <c r="QH152" s="30"/>
      <c r="QI152" s="30"/>
      <c r="QJ152" s="30"/>
      <c r="QK152" s="30"/>
      <c r="QL152" s="30"/>
      <c r="QM152" s="30"/>
      <c r="QN152" s="30"/>
      <c r="QO152" s="30"/>
      <c r="QP152" s="30"/>
      <c r="QQ152" s="30"/>
      <c r="QR152" s="30"/>
      <c r="QS152" s="30"/>
      <c r="QT152" s="30"/>
      <c r="QU152" s="30"/>
      <c r="QV152" s="30"/>
      <c r="QW152" s="30"/>
      <c r="QX152" s="30"/>
      <c r="QY152" s="30"/>
      <c r="QZ152" s="30"/>
      <c r="RA152" s="30"/>
      <c r="RB152" s="30"/>
      <c r="RC152" s="30"/>
      <c r="RD152" s="30"/>
      <c r="RE152" s="30"/>
      <c r="RF152" s="30"/>
      <c r="RG152" s="30"/>
      <c r="RH152" s="30"/>
      <c r="RI152" s="30"/>
      <c r="RJ152" s="30"/>
      <c r="RK152" s="30"/>
      <c r="RL152" s="30"/>
      <c r="RM152" s="30"/>
      <c r="RN152" s="30"/>
      <c r="RO152" s="30"/>
      <c r="RP152" s="30"/>
      <c r="RQ152" s="30"/>
      <c r="RR152" s="30"/>
      <c r="RS152" s="30"/>
      <c r="RT152" s="30"/>
      <c r="RU152" s="30"/>
      <c r="RV152" s="30"/>
      <c r="RW152" s="30"/>
      <c r="RX152" s="30"/>
      <c r="RY152" s="30"/>
      <c r="RZ152" s="30"/>
      <c r="SA152" s="30"/>
      <c r="SB152" s="30"/>
      <c r="SC152" s="30"/>
      <c r="SD152" s="30"/>
      <c r="SE152" s="30"/>
      <c r="SF152" s="30"/>
      <c r="SG152" s="30"/>
      <c r="SH152" s="30"/>
      <c r="SI152" s="30"/>
      <c r="SJ152" s="30"/>
      <c r="SK152" s="30"/>
      <c r="SL152" s="30"/>
      <c r="SM152" s="30"/>
      <c r="SN152" s="30"/>
      <c r="SO152" s="30"/>
      <c r="SP152" s="30"/>
    </row>
    <row r="153" spans="1:510" s="24" customFormat="1" ht="63" x14ac:dyDescent="0.25">
      <c r="A153" s="82"/>
      <c r="B153" s="107"/>
      <c r="C153" s="107"/>
      <c r="D153" s="114" t="s">
        <v>391</v>
      </c>
      <c r="E153" s="98">
        <v>11403653.83</v>
      </c>
      <c r="F153" s="98"/>
      <c r="G153" s="98"/>
      <c r="H153" s="98">
        <v>11403653.83</v>
      </c>
      <c r="I153" s="98"/>
      <c r="J153" s="98"/>
      <c r="K153" s="165">
        <f t="shared" si="75"/>
        <v>100</v>
      </c>
      <c r="L153" s="98">
        <f t="shared" si="73"/>
        <v>0</v>
      </c>
      <c r="M153" s="98"/>
      <c r="N153" s="98"/>
      <c r="O153" s="98"/>
      <c r="P153" s="98"/>
      <c r="Q153" s="98"/>
      <c r="R153" s="155">
        <f t="shared" si="74"/>
        <v>0</v>
      </c>
      <c r="S153" s="147"/>
      <c r="T153" s="147"/>
      <c r="U153" s="147"/>
      <c r="V153" s="147"/>
      <c r="W153" s="147"/>
      <c r="X153" s="166" t="e">
        <f t="shared" si="76"/>
        <v>#DIV/0!</v>
      </c>
      <c r="Y153" s="98">
        <f t="shared" si="77"/>
        <v>11403653.83</v>
      </c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  <c r="IW153" s="30"/>
      <c r="IX153" s="30"/>
      <c r="IY153" s="30"/>
      <c r="IZ153" s="30"/>
      <c r="JA153" s="30"/>
      <c r="JB153" s="30"/>
      <c r="JC153" s="30"/>
      <c r="JD153" s="30"/>
      <c r="JE153" s="30"/>
      <c r="JF153" s="30"/>
      <c r="JG153" s="30"/>
      <c r="JH153" s="30"/>
      <c r="JI153" s="30"/>
      <c r="JJ153" s="30"/>
      <c r="JK153" s="30"/>
      <c r="JL153" s="30"/>
      <c r="JM153" s="30"/>
      <c r="JN153" s="30"/>
      <c r="JO153" s="30"/>
      <c r="JP153" s="30"/>
      <c r="JQ153" s="30"/>
      <c r="JR153" s="30"/>
      <c r="JS153" s="30"/>
      <c r="JT153" s="30"/>
      <c r="JU153" s="30"/>
      <c r="JV153" s="30"/>
      <c r="JW153" s="30"/>
      <c r="JX153" s="30"/>
      <c r="JY153" s="30"/>
      <c r="JZ153" s="30"/>
      <c r="KA153" s="30"/>
      <c r="KB153" s="30"/>
      <c r="KC153" s="30"/>
      <c r="KD153" s="30"/>
      <c r="KE153" s="30"/>
      <c r="KF153" s="30"/>
      <c r="KG153" s="30"/>
      <c r="KH153" s="30"/>
      <c r="KI153" s="30"/>
      <c r="KJ153" s="30"/>
      <c r="KK153" s="30"/>
      <c r="KL153" s="30"/>
      <c r="KM153" s="30"/>
      <c r="KN153" s="30"/>
      <c r="KO153" s="30"/>
      <c r="KP153" s="30"/>
      <c r="KQ153" s="30"/>
      <c r="KR153" s="30"/>
      <c r="KS153" s="30"/>
      <c r="KT153" s="30"/>
      <c r="KU153" s="30"/>
      <c r="KV153" s="30"/>
      <c r="KW153" s="30"/>
      <c r="KX153" s="30"/>
      <c r="KY153" s="30"/>
      <c r="KZ153" s="30"/>
      <c r="LA153" s="30"/>
      <c r="LB153" s="30"/>
      <c r="LC153" s="30"/>
      <c r="LD153" s="30"/>
      <c r="LE153" s="30"/>
      <c r="LF153" s="30"/>
      <c r="LG153" s="30"/>
      <c r="LH153" s="30"/>
      <c r="LI153" s="30"/>
      <c r="LJ153" s="30"/>
      <c r="LK153" s="30"/>
      <c r="LL153" s="30"/>
      <c r="LM153" s="30"/>
      <c r="LN153" s="30"/>
      <c r="LO153" s="30"/>
      <c r="LP153" s="30"/>
      <c r="LQ153" s="30"/>
      <c r="LR153" s="30"/>
      <c r="LS153" s="30"/>
      <c r="LT153" s="30"/>
      <c r="LU153" s="30"/>
      <c r="LV153" s="30"/>
      <c r="LW153" s="30"/>
      <c r="LX153" s="30"/>
      <c r="LY153" s="30"/>
      <c r="LZ153" s="30"/>
      <c r="MA153" s="30"/>
      <c r="MB153" s="30"/>
      <c r="MC153" s="30"/>
      <c r="MD153" s="30"/>
      <c r="ME153" s="30"/>
      <c r="MF153" s="30"/>
      <c r="MG153" s="30"/>
      <c r="MH153" s="30"/>
      <c r="MI153" s="30"/>
      <c r="MJ153" s="30"/>
      <c r="MK153" s="30"/>
      <c r="ML153" s="30"/>
      <c r="MM153" s="30"/>
      <c r="MN153" s="30"/>
      <c r="MO153" s="30"/>
      <c r="MP153" s="30"/>
      <c r="MQ153" s="30"/>
      <c r="MR153" s="30"/>
      <c r="MS153" s="30"/>
      <c r="MT153" s="30"/>
      <c r="MU153" s="30"/>
      <c r="MV153" s="30"/>
      <c r="MW153" s="30"/>
      <c r="MX153" s="30"/>
      <c r="MY153" s="30"/>
      <c r="MZ153" s="30"/>
      <c r="NA153" s="30"/>
      <c r="NB153" s="30"/>
      <c r="NC153" s="30"/>
      <c r="ND153" s="30"/>
      <c r="NE153" s="30"/>
      <c r="NF153" s="30"/>
      <c r="NG153" s="30"/>
      <c r="NH153" s="30"/>
      <c r="NI153" s="30"/>
      <c r="NJ153" s="30"/>
      <c r="NK153" s="30"/>
      <c r="NL153" s="30"/>
      <c r="NM153" s="30"/>
      <c r="NN153" s="30"/>
      <c r="NO153" s="30"/>
      <c r="NP153" s="30"/>
      <c r="NQ153" s="30"/>
      <c r="NR153" s="30"/>
      <c r="NS153" s="30"/>
      <c r="NT153" s="30"/>
      <c r="NU153" s="30"/>
      <c r="NV153" s="30"/>
      <c r="NW153" s="30"/>
      <c r="NX153" s="30"/>
      <c r="NY153" s="30"/>
      <c r="NZ153" s="30"/>
      <c r="OA153" s="30"/>
      <c r="OB153" s="30"/>
      <c r="OC153" s="30"/>
      <c r="OD153" s="30"/>
      <c r="OE153" s="30"/>
      <c r="OF153" s="30"/>
      <c r="OG153" s="30"/>
      <c r="OH153" s="30"/>
      <c r="OI153" s="30"/>
      <c r="OJ153" s="30"/>
      <c r="OK153" s="30"/>
      <c r="OL153" s="30"/>
      <c r="OM153" s="30"/>
      <c r="ON153" s="30"/>
      <c r="OO153" s="30"/>
      <c r="OP153" s="30"/>
      <c r="OQ153" s="30"/>
      <c r="OR153" s="30"/>
      <c r="OS153" s="30"/>
      <c r="OT153" s="30"/>
      <c r="OU153" s="30"/>
      <c r="OV153" s="30"/>
      <c r="OW153" s="30"/>
      <c r="OX153" s="30"/>
      <c r="OY153" s="30"/>
      <c r="OZ153" s="30"/>
      <c r="PA153" s="30"/>
      <c r="PB153" s="30"/>
      <c r="PC153" s="30"/>
      <c r="PD153" s="30"/>
      <c r="PE153" s="30"/>
      <c r="PF153" s="30"/>
      <c r="PG153" s="30"/>
      <c r="PH153" s="30"/>
      <c r="PI153" s="30"/>
      <c r="PJ153" s="30"/>
      <c r="PK153" s="30"/>
      <c r="PL153" s="30"/>
      <c r="PM153" s="30"/>
      <c r="PN153" s="30"/>
      <c r="PO153" s="30"/>
      <c r="PP153" s="30"/>
      <c r="PQ153" s="30"/>
      <c r="PR153" s="30"/>
      <c r="PS153" s="30"/>
      <c r="PT153" s="30"/>
      <c r="PU153" s="30"/>
      <c r="PV153" s="30"/>
      <c r="PW153" s="30"/>
      <c r="PX153" s="30"/>
      <c r="PY153" s="30"/>
      <c r="PZ153" s="30"/>
      <c r="QA153" s="30"/>
      <c r="QB153" s="30"/>
      <c r="QC153" s="30"/>
      <c r="QD153" s="30"/>
      <c r="QE153" s="30"/>
      <c r="QF153" s="30"/>
      <c r="QG153" s="30"/>
      <c r="QH153" s="30"/>
      <c r="QI153" s="30"/>
      <c r="QJ153" s="30"/>
      <c r="QK153" s="30"/>
      <c r="QL153" s="30"/>
      <c r="QM153" s="30"/>
      <c r="QN153" s="30"/>
      <c r="QO153" s="30"/>
      <c r="QP153" s="30"/>
      <c r="QQ153" s="30"/>
      <c r="QR153" s="30"/>
      <c r="QS153" s="30"/>
      <c r="QT153" s="30"/>
      <c r="QU153" s="30"/>
      <c r="QV153" s="30"/>
      <c r="QW153" s="30"/>
      <c r="QX153" s="30"/>
      <c r="QY153" s="30"/>
      <c r="QZ153" s="30"/>
      <c r="RA153" s="30"/>
      <c r="RB153" s="30"/>
      <c r="RC153" s="30"/>
      <c r="RD153" s="30"/>
      <c r="RE153" s="30"/>
      <c r="RF153" s="30"/>
      <c r="RG153" s="30"/>
      <c r="RH153" s="30"/>
      <c r="RI153" s="30"/>
      <c r="RJ153" s="30"/>
      <c r="RK153" s="30"/>
      <c r="RL153" s="30"/>
      <c r="RM153" s="30"/>
      <c r="RN153" s="30"/>
      <c r="RO153" s="30"/>
      <c r="RP153" s="30"/>
      <c r="RQ153" s="30"/>
      <c r="RR153" s="30"/>
      <c r="RS153" s="30"/>
      <c r="RT153" s="30"/>
      <c r="RU153" s="30"/>
      <c r="RV153" s="30"/>
      <c r="RW153" s="30"/>
      <c r="RX153" s="30"/>
      <c r="RY153" s="30"/>
      <c r="RZ153" s="30"/>
      <c r="SA153" s="30"/>
      <c r="SB153" s="30"/>
      <c r="SC153" s="30"/>
      <c r="SD153" s="30"/>
      <c r="SE153" s="30"/>
      <c r="SF153" s="30"/>
      <c r="SG153" s="30"/>
      <c r="SH153" s="30"/>
      <c r="SI153" s="30"/>
      <c r="SJ153" s="30"/>
      <c r="SK153" s="30"/>
      <c r="SL153" s="30"/>
      <c r="SM153" s="30"/>
      <c r="SN153" s="30"/>
      <c r="SO153" s="30"/>
      <c r="SP153" s="30"/>
    </row>
    <row r="154" spans="1:510" s="22" customFormat="1" ht="30" customHeight="1" x14ac:dyDescent="0.25">
      <c r="A154" s="59" t="s">
        <v>325</v>
      </c>
      <c r="B154" s="42" t="s">
        <v>282</v>
      </c>
      <c r="C154" s="42" t="s">
        <v>64</v>
      </c>
      <c r="D154" s="60" t="s">
        <v>284</v>
      </c>
      <c r="E154" s="97">
        <v>3075784</v>
      </c>
      <c r="F154" s="97">
        <v>2387600</v>
      </c>
      <c r="G154" s="97">
        <v>75184</v>
      </c>
      <c r="H154" s="97">
        <v>3052899.94</v>
      </c>
      <c r="I154" s="97">
        <v>2387600</v>
      </c>
      <c r="J154" s="97">
        <v>61467.54</v>
      </c>
      <c r="K154" s="161">
        <f t="shared" si="75"/>
        <v>99.25599261846736</v>
      </c>
      <c r="L154" s="97">
        <f t="shared" si="73"/>
        <v>0</v>
      </c>
      <c r="M154" s="97"/>
      <c r="N154" s="97"/>
      <c r="O154" s="97"/>
      <c r="P154" s="97"/>
      <c r="Q154" s="97"/>
      <c r="R154" s="145">
        <f t="shared" si="74"/>
        <v>125</v>
      </c>
      <c r="S154" s="146"/>
      <c r="T154" s="146">
        <v>125</v>
      </c>
      <c r="U154" s="146"/>
      <c r="V154" s="146"/>
      <c r="W154" s="146"/>
      <c r="X154" s="162" t="e">
        <f t="shared" si="76"/>
        <v>#DIV/0!</v>
      </c>
      <c r="Y154" s="97">
        <f t="shared" si="77"/>
        <v>3053024.94</v>
      </c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</row>
    <row r="155" spans="1:510" s="22" customFormat="1" ht="24.75" customHeight="1" x14ac:dyDescent="0.25">
      <c r="A155" s="59" t="s">
        <v>326</v>
      </c>
      <c r="B155" s="42" t="s">
        <v>283</v>
      </c>
      <c r="C155" s="42" t="s">
        <v>64</v>
      </c>
      <c r="D155" s="36" t="s">
        <v>285</v>
      </c>
      <c r="E155" s="97">
        <v>20438800</v>
      </c>
      <c r="F155" s="97"/>
      <c r="G155" s="97"/>
      <c r="H155" s="97">
        <v>20344368.940000001</v>
      </c>
      <c r="I155" s="97"/>
      <c r="J155" s="97"/>
      <c r="K155" s="161">
        <f t="shared" si="75"/>
        <v>99.53798138833983</v>
      </c>
      <c r="L155" s="97">
        <f t="shared" si="73"/>
        <v>39891354</v>
      </c>
      <c r="M155" s="97">
        <v>39891354</v>
      </c>
      <c r="N155" s="97"/>
      <c r="O155" s="97"/>
      <c r="P155" s="97"/>
      <c r="Q155" s="97">
        <v>39891354</v>
      </c>
      <c r="R155" s="145">
        <f t="shared" si="74"/>
        <v>44620431.32</v>
      </c>
      <c r="S155" s="146">
        <v>39567394</v>
      </c>
      <c r="T155" s="146">
        <v>21037.32</v>
      </c>
      <c r="U155" s="146"/>
      <c r="V155" s="146"/>
      <c r="W155" s="146">
        <v>44599394</v>
      </c>
      <c r="X155" s="161">
        <f t="shared" si="76"/>
        <v>111.85489296753377</v>
      </c>
      <c r="Y155" s="97">
        <f t="shared" si="77"/>
        <v>64964800.260000005</v>
      </c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</row>
    <row r="156" spans="1:510" s="22" customFormat="1" ht="24.75" customHeight="1" x14ac:dyDescent="0.25">
      <c r="A156" s="59" t="s">
        <v>415</v>
      </c>
      <c r="B156" s="42">
        <v>7322</v>
      </c>
      <c r="C156" s="99" t="s">
        <v>111</v>
      </c>
      <c r="D156" s="6" t="s">
        <v>544</v>
      </c>
      <c r="E156" s="97">
        <v>0</v>
      </c>
      <c r="F156" s="97"/>
      <c r="G156" s="97"/>
      <c r="H156" s="97"/>
      <c r="I156" s="97"/>
      <c r="J156" s="97"/>
      <c r="K156" s="162" t="e">
        <f t="shared" si="75"/>
        <v>#DIV/0!</v>
      </c>
      <c r="L156" s="97">
        <f t="shared" si="73"/>
        <v>35908576</v>
      </c>
      <c r="M156" s="97">
        <v>35908576</v>
      </c>
      <c r="N156" s="97"/>
      <c r="O156" s="97"/>
      <c r="P156" s="97"/>
      <c r="Q156" s="97">
        <v>35908576</v>
      </c>
      <c r="R156" s="145">
        <f t="shared" si="74"/>
        <v>28640415.280000001</v>
      </c>
      <c r="S156" s="146">
        <v>28640415.280000001</v>
      </c>
      <c r="T156" s="146"/>
      <c r="U156" s="146"/>
      <c r="V156" s="146"/>
      <c r="W156" s="146">
        <v>28640415.280000001</v>
      </c>
      <c r="X156" s="161">
        <f t="shared" si="76"/>
        <v>79.759262188508956</v>
      </c>
      <c r="Y156" s="97">
        <f t="shared" si="77"/>
        <v>28640415.280000001</v>
      </c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</row>
    <row r="157" spans="1:510" s="24" customFormat="1" ht="78.75" x14ac:dyDescent="0.25">
      <c r="A157" s="82"/>
      <c r="B157" s="86"/>
      <c r="C157" s="101"/>
      <c r="D157" s="79" t="s">
        <v>606</v>
      </c>
      <c r="E157" s="98">
        <v>0</v>
      </c>
      <c r="F157" s="98"/>
      <c r="G157" s="98"/>
      <c r="H157" s="98"/>
      <c r="I157" s="98"/>
      <c r="J157" s="98"/>
      <c r="K157" s="166" t="e">
        <f t="shared" si="75"/>
        <v>#DIV/0!</v>
      </c>
      <c r="L157" s="98">
        <f t="shared" si="73"/>
        <v>1530600</v>
      </c>
      <c r="M157" s="98">
        <v>1530600</v>
      </c>
      <c r="N157" s="98"/>
      <c r="O157" s="98"/>
      <c r="P157" s="98"/>
      <c r="Q157" s="98">
        <v>1530600</v>
      </c>
      <c r="R157" s="155">
        <f t="shared" si="74"/>
        <v>0</v>
      </c>
      <c r="S157" s="147"/>
      <c r="T157" s="147"/>
      <c r="U157" s="147"/>
      <c r="V157" s="147"/>
      <c r="W157" s="147"/>
      <c r="X157" s="165">
        <f t="shared" si="76"/>
        <v>0</v>
      </c>
      <c r="Y157" s="98">
        <f t="shared" si="77"/>
        <v>0</v>
      </c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30"/>
      <c r="KG157" s="30"/>
      <c r="KH157" s="30"/>
      <c r="KI157" s="30"/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30"/>
      <c r="KU157" s="30"/>
      <c r="KV157" s="30"/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  <c r="LU157" s="30"/>
      <c r="LV157" s="30"/>
      <c r="LW157" s="30"/>
      <c r="LX157" s="30"/>
      <c r="LY157" s="30"/>
      <c r="LZ157" s="30"/>
      <c r="MA157" s="30"/>
      <c r="MB157" s="30"/>
      <c r="MC157" s="30"/>
      <c r="MD157" s="30"/>
      <c r="ME157" s="30"/>
      <c r="MF157" s="30"/>
      <c r="MG157" s="30"/>
      <c r="MH157" s="30"/>
      <c r="MI157" s="30"/>
      <c r="MJ157" s="30"/>
      <c r="MK157" s="30"/>
      <c r="ML157" s="30"/>
      <c r="MM157" s="30"/>
      <c r="MN157" s="30"/>
      <c r="MO157" s="30"/>
      <c r="MP157" s="30"/>
      <c r="MQ157" s="30"/>
      <c r="MR157" s="30"/>
      <c r="MS157" s="30"/>
      <c r="MT157" s="30"/>
      <c r="MU157" s="30"/>
      <c r="MV157" s="30"/>
      <c r="MW157" s="30"/>
      <c r="MX157" s="30"/>
      <c r="MY157" s="30"/>
      <c r="MZ157" s="30"/>
      <c r="NA157" s="30"/>
      <c r="NB157" s="30"/>
      <c r="NC157" s="30"/>
      <c r="ND157" s="30"/>
      <c r="NE157" s="30"/>
      <c r="NF157" s="30"/>
      <c r="NG157" s="30"/>
      <c r="NH157" s="30"/>
      <c r="NI157" s="30"/>
      <c r="NJ157" s="30"/>
      <c r="NK157" s="30"/>
      <c r="NL157" s="30"/>
      <c r="NM157" s="30"/>
      <c r="NN157" s="30"/>
      <c r="NO157" s="30"/>
      <c r="NP157" s="30"/>
      <c r="NQ157" s="30"/>
      <c r="NR157" s="30"/>
      <c r="NS157" s="30"/>
      <c r="NT157" s="30"/>
      <c r="NU157" s="30"/>
      <c r="NV157" s="30"/>
      <c r="NW157" s="30"/>
      <c r="NX157" s="30"/>
      <c r="NY157" s="30"/>
      <c r="NZ157" s="30"/>
      <c r="OA157" s="30"/>
      <c r="OB157" s="30"/>
      <c r="OC157" s="30"/>
      <c r="OD157" s="30"/>
      <c r="OE157" s="30"/>
      <c r="OF157" s="30"/>
      <c r="OG157" s="30"/>
      <c r="OH157" s="30"/>
      <c r="OI157" s="30"/>
      <c r="OJ157" s="30"/>
      <c r="OK157" s="30"/>
      <c r="OL157" s="30"/>
      <c r="OM157" s="30"/>
      <c r="ON157" s="30"/>
      <c r="OO157" s="30"/>
      <c r="OP157" s="30"/>
      <c r="OQ157" s="30"/>
      <c r="OR157" s="30"/>
      <c r="OS157" s="30"/>
      <c r="OT157" s="30"/>
      <c r="OU157" s="30"/>
      <c r="OV157" s="30"/>
      <c r="OW157" s="30"/>
      <c r="OX157" s="30"/>
      <c r="OY157" s="30"/>
      <c r="OZ157" s="30"/>
      <c r="PA157" s="30"/>
      <c r="PB157" s="30"/>
      <c r="PC157" s="30"/>
      <c r="PD157" s="30"/>
      <c r="PE157" s="30"/>
      <c r="PF157" s="30"/>
      <c r="PG157" s="30"/>
      <c r="PH157" s="30"/>
      <c r="PI157" s="30"/>
      <c r="PJ157" s="30"/>
      <c r="PK157" s="30"/>
      <c r="PL157" s="30"/>
      <c r="PM157" s="30"/>
      <c r="PN157" s="30"/>
      <c r="PO157" s="30"/>
      <c r="PP157" s="30"/>
      <c r="PQ157" s="30"/>
      <c r="PR157" s="30"/>
      <c r="PS157" s="30"/>
      <c r="PT157" s="30"/>
      <c r="PU157" s="30"/>
      <c r="PV157" s="30"/>
      <c r="PW157" s="30"/>
      <c r="PX157" s="30"/>
      <c r="PY157" s="30"/>
      <c r="PZ157" s="30"/>
      <c r="QA157" s="30"/>
      <c r="QB157" s="30"/>
      <c r="QC157" s="30"/>
      <c r="QD157" s="30"/>
      <c r="QE157" s="30"/>
      <c r="QF157" s="30"/>
      <c r="QG157" s="30"/>
      <c r="QH157" s="30"/>
      <c r="QI157" s="30"/>
      <c r="QJ157" s="30"/>
      <c r="QK157" s="30"/>
      <c r="QL157" s="30"/>
      <c r="QM157" s="30"/>
      <c r="QN157" s="30"/>
      <c r="QO157" s="30"/>
      <c r="QP157" s="30"/>
      <c r="QQ157" s="30"/>
      <c r="QR157" s="30"/>
      <c r="QS157" s="30"/>
      <c r="QT157" s="30"/>
      <c r="QU157" s="30"/>
      <c r="QV157" s="30"/>
      <c r="QW157" s="30"/>
      <c r="QX157" s="30"/>
      <c r="QY157" s="30"/>
      <c r="QZ157" s="30"/>
      <c r="RA157" s="30"/>
      <c r="RB157" s="30"/>
      <c r="RC157" s="30"/>
      <c r="RD157" s="30"/>
      <c r="RE157" s="30"/>
      <c r="RF157" s="30"/>
      <c r="RG157" s="30"/>
      <c r="RH157" s="30"/>
      <c r="RI157" s="30"/>
      <c r="RJ157" s="30"/>
      <c r="RK157" s="30"/>
      <c r="RL157" s="30"/>
      <c r="RM157" s="30"/>
      <c r="RN157" s="30"/>
      <c r="RO157" s="30"/>
      <c r="RP157" s="30"/>
      <c r="RQ157" s="30"/>
      <c r="RR157" s="30"/>
      <c r="RS157" s="30"/>
      <c r="RT157" s="30"/>
      <c r="RU157" s="30"/>
      <c r="RV157" s="30"/>
      <c r="RW157" s="30"/>
      <c r="RX157" s="30"/>
      <c r="RY157" s="30"/>
      <c r="RZ157" s="30"/>
      <c r="SA157" s="30"/>
      <c r="SB157" s="30"/>
      <c r="SC157" s="30"/>
      <c r="SD157" s="30"/>
      <c r="SE157" s="30"/>
      <c r="SF157" s="30"/>
      <c r="SG157" s="30"/>
      <c r="SH157" s="30"/>
      <c r="SI157" s="30"/>
      <c r="SJ157" s="30"/>
      <c r="SK157" s="30"/>
      <c r="SL157" s="30"/>
      <c r="SM157" s="30"/>
      <c r="SN157" s="30"/>
      <c r="SO157" s="30"/>
      <c r="SP157" s="30"/>
    </row>
    <row r="158" spans="1:510" s="22" customFormat="1" ht="47.25" x14ac:dyDescent="0.25">
      <c r="A158" s="59" t="s">
        <v>372</v>
      </c>
      <c r="B158" s="42">
        <v>7361</v>
      </c>
      <c r="C158" s="42" t="s">
        <v>82</v>
      </c>
      <c r="D158" s="36" t="s">
        <v>371</v>
      </c>
      <c r="E158" s="97">
        <v>0</v>
      </c>
      <c r="F158" s="97"/>
      <c r="G158" s="97"/>
      <c r="H158" s="97"/>
      <c r="I158" s="97"/>
      <c r="J158" s="97"/>
      <c r="K158" s="162" t="e">
        <f t="shared" si="75"/>
        <v>#DIV/0!</v>
      </c>
      <c r="L158" s="97">
        <f t="shared" si="73"/>
        <v>6711507</v>
      </c>
      <c r="M158" s="97">
        <v>6711507</v>
      </c>
      <c r="N158" s="97"/>
      <c r="O158" s="97"/>
      <c r="P158" s="97"/>
      <c r="Q158" s="97">
        <v>6711507</v>
      </c>
      <c r="R158" s="145">
        <f t="shared" si="74"/>
        <v>6369966.3399999999</v>
      </c>
      <c r="S158" s="146">
        <v>6369966.3399999999</v>
      </c>
      <c r="T158" s="146"/>
      <c r="U158" s="146"/>
      <c r="V158" s="146"/>
      <c r="W158" s="146">
        <v>6369966.3399999999</v>
      </c>
      <c r="X158" s="161">
        <f t="shared" si="76"/>
        <v>94.911118173608401</v>
      </c>
      <c r="Y158" s="97">
        <f t="shared" si="77"/>
        <v>6369966.3399999999</v>
      </c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</row>
    <row r="159" spans="1:510" s="22" customFormat="1" ht="47.25" x14ac:dyDescent="0.25">
      <c r="A159" s="59" t="s">
        <v>422</v>
      </c>
      <c r="B159" s="42">
        <v>7363</v>
      </c>
      <c r="C159" s="99" t="s">
        <v>82</v>
      </c>
      <c r="D159" s="60" t="s">
        <v>397</v>
      </c>
      <c r="E159" s="97">
        <v>0</v>
      </c>
      <c r="F159" s="97"/>
      <c r="G159" s="97"/>
      <c r="H159" s="97"/>
      <c r="I159" s="97"/>
      <c r="J159" s="97"/>
      <c r="K159" s="162" t="e">
        <f t="shared" si="75"/>
        <v>#DIV/0!</v>
      </c>
      <c r="L159" s="97">
        <f t="shared" si="73"/>
        <v>3580860</v>
      </c>
      <c r="M159" s="97">
        <v>3580860</v>
      </c>
      <c r="N159" s="97"/>
      <c r="O159" s="97"/>
      <c r="P159" s="97"/>
      <c r="Q159" s="97">
        <v>3580860</v>
      </c>
      <c r="R159" s="145">
        <f t="shared" si="74"/>
        <v>3385300</v>
      </c>
      <c r="S159" s="146">
        <v>3385300</v>
      </c>
      <c r="T159" s="146"/>
      <c r="U159" s="146"/>
      <c r="V159" s="146"/>
      <c r="W159" s="146">
        <v>3385300</v>
      </c>
      <c r="X159" s="161">
        <f t="shared" si="76"/>
        <v>94.538742089889013</v>
      </c>
      <c r="Y159" s="97">
        <f t="shared" si="77"/>
        <v>3385300</v>
      </c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</row>
    <row r="160" spans="1:510" s="24" customFormat="1" ht="47.25" x14ac:dyDescent="0.25">
      <c r="A160" s="82"/>
      <c r="B160" s="86"/>
      <c r="C160" s="86"/>
      <c r="D160" s="85" t="s">
        <v>387</v>
      </c>
      <c r="E160" s="98">
        <v>0</v>
      </c>
      <c r="F160" s="98"/>
      <c r="G160" s="98"/>
      <c r="H160" s="98"/>
      <c r="I160" s="98"/>
      <c r="J160" s="98"/>
      <c r="K160" s="164" t="e">
        <f t="shared" si="75"/>
        <v>#DIV/0!</v>
      </c>
      <c r="L160" s="98">
        <f t="shared" si="73"/>
        <v>3580860</v>
      </c>
      <c r="M160" s="98">
        <v>3580860</v>
      </c>
      <c r="N160" s="98"/>
      <c r="O160" s="98"/>
      <c r="P160" s="98"/>
      <c r="Q160" s="98">
        <v>3580860</v>
      </c>
      <c r="R160" s="155">
        <f t="shared" si="74"/>
        <v>3385300</v>
      </c>
      <c r="S160" s="147">
        <v>3385300</v>
      </c>
      <c r="T160" s="147"/>
      <c r="U160" s="147"/>
      <c r="V160" s="147"/>
      <c r="W160" s="147">
        <v>3385300</v>
      </c>
      <c r="X160" s="163">
        <f t="shared" si="76"/>
        <v>94.538742089889013</v>
      </c>
      <c r="Y160" s="98">
        <f t="shared" si="77"/>
        <v>3385300</v>
      </c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  <c r="IW160" s="30"/>
      <c r="IX160" s="30"/>
      <c r="IY160" s="30"/>
      <c r="IZ160" s="30"/>
      <c r="JA160" s="30"/>
      <c r="JB160" s="30"/>
      <c r="JC160" s="30"/>
      <c r="JD160" s="30"/>
      <c r="JE160" s="30"/>
      <c r="JF160" s="30"/>
      <c r="JG160" s="30"/>
      <c r="JH160" s="30"/>
      <c r="JI160" s="30"/>
      <c r="JJ160" s="30"/>
      <c r="JK160" s="30"/>
      <c r="JL160" s="30"/>
      <c r="JM160" s="30"/>
      <c r="JN160" s="30"/>
      <c r="JO160" s="30"/>
      <c r="JP160" s="30"/>
      <c r="JQ160" s="30"/>
      <c r="JR160" s="30"/>
      <c r="JS160" s="30"/>
      <c r="JT160" s="30"/>
      <c r="JU160" s="30"/>
      <c r="JV160" s="30"/>
      <c r="JW160" s="30"/>
      <c r="JX160" s="30"/>
      <c r="JY160" s="30"/>
      <c r="JZ160" s="30"/>
      <c r="KA160" s="30"/>
      <c r="KB160" s="30"/>
      <c r="KC160" s="30"/>
      <c r="KD160" s="30"/>
      <c r="KE160" s="30"/>
      <c r="KF160" s="30"/>
      <c r="KG160" s="30"/>
      <c r="KH160" s="30"/>
      <c r="KI160" s="30"/>
      <c r="KJ160" s="30"/>
      <c r="KK160" s="30"/>
      <c r="KL160" s="30"/>
      <c r="KM160" s="30"/>
      <c r="KN160" s="30"/>
      <c r="KO160" s="30"/>
      <c r="KP160" s="30"/>
      <c r="KQ160" s="30"/>
      <c r="KR160" s="30"/>
      <c r="KS160" s="30"/>
      <c r="KT160" s="30"/>
      <c r="KU160" s="30"/>
      <c r="KV160" s="30"/>
      <c r="KW160" s="30"/>
      <c r="KX160" s="30"/>
      <c r="KY160" s="30"/>
      <c r="KZ160" s="30"/>
      <c r="LA160" s="30"/>
      <c r="LB160" s="30"/>
      <c r="LC160" s="30"/>
      <c r="LD160" s="30"/>
      <c r="LE160" s="30"/>
      <c r="LF160" s="30"/>
      <c r="LG160" s="30"/>
      <c r="LH160" s="30"/>
      <c r="LI160" s="30"/>
      <c r="LJ160" s="30"/>
      <c r="LK160" s="30"/>
      <c r="LL160" s="30"/>
      <c r="LM160" s="30"/>
      <c r="LN160" s="30"/>
      <c r="LO160" s="30"/>
      <c r="LP160" s="30"/>
      <c r="LQ160" s="30"/>
      <c r="LR160" s="30"/>
      <c r="LS160" s="30"/>
      <c r="LT160" s="30"/>
      <c r="LU160" s="30"/>
      <c r="LV160" s="30"/>
      <c r="LW160" s="30"/>
      <c r="LX160" s="30"/>
      <c r="LY160" s="30"/>
      <c r="LZ160" s="30"/>
      <c r="MA160" s="30"/>
      <c r="MB160" s="30"/>
      <c r="MC160" s="30"/>
      <c r="MD160" s="30"/>
      <c r="ME160" s="30"/>
      <c r="MF160" s="30"/>
      <c r="MG160" s="30"/>
      <c r="MH160" s="30"/>
      <c r="MI160" s="30"/>
      <c r="MJ160" s="30"/>
      <c r="MK160" s="30"/>
      <c r="ML160" s="30"/>
      <c r="MM160" s="30"/>
      <c r="MN160" s="30"/>
      <c r="MO160" s="30"/>
      <c r="MP160" s="30"/>
      <c r="MQ160" s="30"/>
      <c r="MR160" s="30"/>
      <c r="MS160" s="30"/>
      <c r="MT160" s="30"/>
      <c r="MU160" s="30"/>
      <c r="MV160" s="30"/>
      <c r="MW160" s="30"/>
      <c r="MX160" s="30"/>
      <c r="MY160" s="30"/>
      <c r="MZ160" s="30"/>
      <c r="NA160" s="30"/>
      <c r="NB160" s="30"/>
      <c r="NC160" s="30"/>
      <c r="ND160" s="30"/>
      <c r="NE160" s="30"/>
      <c r="NF160" s="30"/>
      <c r="NG160" s="30"/>
      <c r="NH160" s="30"/>
      <c r="NI160" s="30"/>
      <c r="NJ160" s="30"/>
      <c r="NK160" s="30"/>
      <c r="NL160" s="30"/>
      <c r="NM160" s="30"/>
      <c r="NN160" s="30"/>
      <c r="NO160" s="30"/>
      <c r="NP160" s="30"/>
      <c r="NQ160" s="30"/>
      <c r="NR160" s="30"/>
      <c r="NS160" s="30"/>
      <c r="NT160" s="30"/>
      <c r="NU160" s="30"/>
      <c r="NV160" s="30"/>
      <c r="NW160" s="30"/>
      <c r="NX160" s="30"/>
      <c r="NY160" s="30"/>
      <c r="NZ160" s="30"/>
      <c r="OA160" s="30"/>
      <c r="OB160" s="30"/>
      <c r="OC160" s="30"/>
      <c r="OD160" s="30"/>
      <c r="OE160" s="30"/>
      <c r="OF160" s="30"/>
      <c r="OG160" s="30"/>
      <c r="OH160" s="30"/>
      <c r="OI160" s="30"/>
      <c r="OJ160" s="30"/>
      <c r="OK160" s="30"/>
      <c r="OL160" s="30"/>
      <c r="OM160" s="30"/>
      <c r="ON160" s="30"/>
      <c r="OO160" s="30"/>
      <c r="OP160" s="30"/>
      <c r="OQ160" s="30"/>
      <c r="OR160" s="30"/>
      <c r="OS160" s="30"/>
      <c r="OT160" s="30"/>
      <c r="OU160" s="30"/>
      <c r="OV160" s="30"/>
      <c r="OW160" s="30"/>
      <c r="OX160" s="30"/>
      <c r="OY160" s="30"/>
      <c r="OZ160" s="30"/>
      <c r="PA160" s="30"/>
      <c r="PB160" s="30"/>
      <c r="PC160" s="30"/>
      <c r="PD160" s="30"/>
      <c r="PE160" s="30"/>
      <c r="PF160" s="30"/>
      <c r="PG160" s="30"/>
      <c r="PH160" s="30"/>
      <c r="PI160" s="30"/>
      <c r="PJ160" s="30"/>
      <c r="PK160" s="30"/>
      <c r="PL160" s="30"/>
      <c r="PM160" s="30"/>
      <c r="PN160" s="30"/>
      <c r="PO160" s="30"/>
      <c r="PP160" s="30"/>
      <c r="PQ160" s="30"/>
      <c r="PR160" s="30"/>
      <c r="PS160" s="30"/>
      <c r="PT160" s="30"/>
      <c r="PU160" s="30"/>
      <c r="PV160" s="30"/>
      <c r="PW160" s="30"/>
      <c r="PX160" s="30"/>
      <c r="PY160" s="30"/>
      <c r="PZ160" s="30"/>
      <c r="QA160" s="30"/>
      <c r="QB160" s="30"/>
      <c r="QC160" s="30"/>
      <c r="QD160" s="30"/>
      <c r="QE160" s="30"/>
      <c r="QF160" s="30"/>
      <c r="QG160" s="30"/>
      <c r="QH160" s="30"/>
      <c r="QI160" s="30"/>
      <c r="QJ160" s="30"/>
      <c r="QK160" s="30"/>
      <c r="QL160" s="30"/>
      <c r="QM160" s="30"/>
      <c r="QN160" s="30"/>
      <c r="QO160" s="30"/>
      <c r="QP160" s="30"/>
      <c r="QQ160" s="30"/>
      <c r="QR160" s="30"/>
      <c r="QS160" s="30"/>
      <c r="QT160" s="30"/>
      <c r="QU160" s="30"/>
      <c r="QV160" s="30"/>
      <c r="QW160" s="30"/>
      <c r="QX160" s="30"/>
      <c r="QY160" s="30"/>
      <c r="QZ160" s="30"/>
      <c r="RA160" s="30"/>
      <c r="RB160" s="30"/>
      <c r="RC160" s="30"/>
      <c r="RD160" s="30"/>
      <c r="RE160" s="30"/>
      <c r="RF160" s="30"/>
      <c r="RG160" s="30"/>
      <c r="RH160" s="30"/>
      <c r="RI160" s="30"/>
      <c r="RJ160" s="30"/>
      <c r="RK160" s="30"/>
      <c r="RL160" s="30"/>
      <c r="RM160" s="30"/>
      <c r="RN160" s="30"/>
      <c r="RO160" s="30"/>
      <c r="RP160" s="30"/>
      <c r="RQ160" s="30"/>
      <c r="RR160" s="30"/>
      <c r="RS160" s="30"/>
      <c r="RT160" s="30"/>
      <c r="RU160" s="30"/>
      <c r="RV160" s="30"/>
      <c r="RW160" s="30"/>
      <c r="RX160" s="30"/>
      <c r="RY160" s="30"/>
      <c r="RZ160" s="30"/>
      <c r="SA160" s="30"/>
      <c r="SB160" s="30"/>
      <c r="SC160" s="30"/>
      <c r="SD160" s="30"/>
      <c r="SE160" s="30"/>
      <c r="SF160" s="30"/>
      <c r="SG160" s="30"/>
      <c r="SH160" s="30"/>
      <c r="SI160" s="30"/>
      <c r="SJ160" s="30"/>
      <c r="SK160" s="30"/>
      <c r="SL160" s="30"/>
      <c r="SM160" s="30"/>
      <c r="SN160" s="30"/>
      <c r="SO160" s="30"/>
      <c r="SP160" s="30"/>
    </row>
    <row r="161" spans="1:510" s="22" customFormat="1" ht="18.75" customHeight="1" x14ac:dyDescent="0.25">
      <c r="A161" s="59" t="s">
        <v>173</v>
      </c>
      <c r="B161" s="91" t="s">
        <v>2</v>
      </c>
      <c r="C161" s="91" t="s">
        <v>86</v>
      </c>
      <c r="D161" s="60" t="s">
        <v>417</v>
      </c>
      <c r="E161" s="97">
        <v>106500</v>
      </c>
      <c r="F161" s="97"/>
      <c r="G161" s="97"/>
      <c r="H161" s="97">
        <v>36900</v>
      </c>
      <c r="I161" s="97"/>
      <c r="J161" s="97"/>
      <c r="K161" s="161">
        <f t="shared" si="75"/>
        <v>34.647887323943664</v>
      </c>
      <c r="L161" s="97">
        <f t="shared" si="73"/>
        <v>6795310.1199999992</v>
      </c>
      <c r="M161" s="97">
        <v>6795310.1199999992</v>
      </c>
      <c r="N161" s="97"/>
      <c r="O161" s="97"/>
      <c r="P161" s="97"/>
      <c r="Q161" s="97">
        <v>6795310.1199999992</v>
      </c>
      <c r="R161" s="145">
        <f t="shared" si="74"/>
        <v>5281351.43</v>
      </c>
      <c r="S161" s="146">
        <v>5281351.43</v>
      </c>
      <c r="T161" s="146"/>
      <c r="U161" s="146"/>
      <c r="V161" s="146"/>
      <c r="W161" s="146">
        <v>5281351.43</v>
      </c>
      <c r="X161" s="161">
        <f t="shared" si="76"/>
        <v>77.720535733253641</v>
      </c>
      <c r="Y161" s="97">
        <f t="shared" si="77"/>
        <v>5318251.43</v>
      </c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</row>
    <row r="162" spans="1:510" s="24" customFormat="1" ht="15" customHeight="1" x14ac:dyDescent="0.25">
      <c r="A162" s="82"/>
      <c r="B162" s="107"/>
      <c r="C162" s="107"/>
      <c r="D162" s="83" t="s">
        <v>418</v>
      </c>
      <c r="E162" s="98">
        <v>0</v>
      </c>
      <c r="F162" s="98"/>
      <c r="G162" s="98"/>
      <c r="H162" s="98"/>
      <c r="I162" s="98"/>
      <c r="J162" s="98"/>
      <c r="K162" s="166" t="e">
        <f t="shared" si="75"/>
        <v>#DIV/0!</v>
      </c>
      <c r="L162" s="98">
        <f t="shared" si="73"/>
        <v>4662070.12</v>
      </c>
      <c r="M162" s="98">
        <v>4662070.12</v>
      </c>
      <c r="N162" s="98"/>
      <c r="O162" s="98"/>
      <c r="P162" s="98"/>
      <c r="Q162" s="98">
        <v>4662070.12</v>
      </c>
      <c r="R162" s="155">
        <f t="shared" si="74"/>
        <v>4662070.12</v>
      </c>
      <c r="S162" s="147">
        <v>4662070.12</v>
      </c>
      <c r="T162" s="147"/>
      <c r="U162" s="147"/>
      <c r="V162" s="147"/>
      <c r="W162" s="147">
        <v>4662070.12</v>
      </c>
      <c r="X162" s="165">
        <f t="shared" si="76"/>
        <v>100</v>
      </c>
      <c r="Y162" s="98">
        <f t="shared" si="77"/>
        <v>4662070.12</v>
      </c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/>
      <c r="IZ162" s="30"/>
      <c r="JA162" s="30"/>
      <c r="JB162" s="30"/>
      <c r="JC162" s="30"/>
      <c r="JD162" s="30"/>
      <c r="JE162" s="30"/>
      <c r="JF162" s="30"/>
      <c r="JG162" s="30"/>
      <c r="JH162" s="30"/>
      <c r="JI162" s="30"/>
      <c r="JJ162" s="30"/>
      <c r="JK162" s="30"/>
      <c r="JL162" s="30"/>
      <c r="JM162" s="30"/>
      <c r="JN162" s="30"/>
      <c r="JO162" s="30"/>
      <c r="JP162" s="30"/>
      <c r="JQ162" s="30"/>
      <c r="JR162" s="30"/>
      <c r="JS162" s="30"/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30"/>
      <c r="KG162" s="30"/>
      <c r="KH162" s="30"/>
      <c r="KI162" s="30"/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30"/>
      <c r="KU162" s="30"/>
      <c r="KV162" s="30"/>
      <c r="KW162" s="30"/>
      <c r="KX162" s="30"/>
      <c r="KY162" s="30"/>
      <c r="KZ162" s="30"/>
      <c r="LA162" s="30"/>
      <c r="LB162" s="30"/>
      <c r="LC162" s="30"/>
      <c r="LD162" s="30"/>
      <c r="LE162" s="30"/>
      <c r="LF162" s="30"/>
      <c r="LG162" s="30"/>
      <c r="LH162" s="30"/>
      <c r="LI162" s="30"/>
      <c r="LJ162" s="30"/>
      <c r="LK162" s="30"/>
      <c r="LL162" s="30"/>
      <c r="LM162" s="30"/>
      <c r="LN162" s="30"/>
      <c r="LO162" s="30"/>
      <c r="LP162" s="30"/>
      <c r="LQ162" s="30"/>
      <c r="LR162" s="30"/>
      <c r="LS162" s="30"/>
      <c r="LT162" s="30"/>
      <c r="LU162" s="30"/>
      <c r="LV162" s="30"/>
      <c r="LW162" s="30"/>
      <c r="LX162" s="30"/>
      <c r="LY162" s="30"/>
      <c r="LZ162" s="30"/>
      <c r="MA162" s="30"/>
      <c r="MB162" s="30"/>
      <c r="MC162" s="30"/>
      <c r="MD162" s="30"/>
      <c r="ME162" s="30"/>
      <c r="MF162" s="30"/>
      <c r="MG162" s="30"/>
      <c r="MH162" s="30"/>
      <c r="MI162" s="30"/>
      <c r="MJ162" s="30"/>
      <c r="MK162" s="30"/>
      <c r="ML162" s="30"/>
      <c r="MM162" s="30"/>
      <c r="MN162" s="30"/>
      <c r="MO162" s="30"/>
      <c r="MP162" s="30"/>
      <c r="MQ162" s="30"/>
      <c r="MR162" s="30"/>
      <c r="MS162" s="30"/>
      <c r="MT162" s="30"/>
      <c r="MU162" s="30"/>
      <c r="MV162" s="30"/>
      <c r="MW162" s="30"/>
      <c r="MX162" s="30"/>
      <c r="MY162" s="30"/>
      <c r="MZ162" s="30"/>
      <c r="NA162" s="30"/>
      <c r="NB162" s="30"/>
      <c r="NC162" s="30"/>
      <c r="ND162" s="30"/>
      <c r="NE162" s="30"/>
      <c r="NF162" s="30"/>
      <c r="NG162" s="30"/>
      <c r="NH162" s="30"/>
      <c r="NI162" s="30"/>
      <c r="NJ162" s="30"/>
      <c r="NK162" s="30"/>
      <c r="NL162" s="30"/>
      <c r="NM162" s="30"/>
      <c r="NN162" s="30"/>
      <c r="NO162" s="30"/>
      <c r="NP162" s="30"/>
      <c r="NQ162" s="30"/>
      <c r="NR162" s="30"/>
      <c r="NS162" s="30"/>
      <c r="NT162" s="30"/>
      <c r="NU162" s="30"/>
      <c r="NV162" s="30"/>
      <c r="NW162" s="30"/>
      <c r="NX162" s="30"/>
      <c r="NY162" s="30"/>
      <c r="NZ162" s="30"/>
      <c r="OA162" s="30"/>
      <c r="OB162" s="30"/>
      <c r="OC162" s="30"/>
      <c r="OD162" s="30"/>
      <c r="OE162" s="30"/>
      <c r="OF162" s="30"/>
      <c r="OG162" s="30"/>
      <c r="OH162" s="30"/>
      <c r="OI162" s="30"/>
      <c r="OJ162" s="30"/>
      <c r="OK162" s="30"/>
      <c r="OL162" s="30"/>
      <c r="OM162" s="30"/>
      <c r="ON162" s="30"/>
      <c r="OO162" s="30"/>
      <c r="OP162" s="30"/>
      <c r="OQ162" s="30"/>
      <c r="OR162" s="30"/>
      <c r="OS162" s="30"/>
      <c r="OT162" s="30"/>
      <c r="OU162" s="30"/>
      <c r="OV162" s="30"/>
      <c r="OW162" s="30"/>
      <c r="OX162" s="30"/>
      <c r="OY162" s="30"/>
      <c r="OZ162" s="30"/>
      <c r="PA162" s="30"/>
      <c r="PB162" s="30"/>
      <c r="PC162" s="30"/>
      <c r="PD162" s="30"/>
      <c r="PE162" s="30"/>
      <c r="PF162" s="30"/>
      <c r="PG162" s="30"/>
      <c r="PH162" s="30"/>
      <c r="PI162" s="30"/>
      <c r="PJ162" s="30"/>
      <c r="PK162" s="30"/>
      <c r="PL162" s="30"/>
      <c r="PM162" s="30"/>
      <c r="PN162" s="30"/>
      <c r="PO162" s="30"/>
      <c r="PP162" s="30"/>
      <c r="PQ162" s="30"/>
      <c r="PR162" s="30"/>
      <c r="PS162" s="30"/>
      <c r="PT162" s="30"/>
      <c r="PU162" s="30"/>
      <c r="PV162" s="30"/>
      <c r="PW162" s="30"/>
      <c r="PX162" s="30"/>
      <c r="PY162" s="30"/>
      <c r="PZ162" s="30"/>
      <c r="QA162" s="30"/>
      <c r="QB162" s="30"/>
      <c r="QC162" s="30"/>
      <c r="QD162" s="30"/>
      <c r="QE162" s="30"/>
      <c r="QF162" s="30"/>
      <c r="QG162" s="30"/>
      <c r="QH162" s="30"/>
      <c r="QI162" s="30"/>
      <c r="QJ162" s="30"/>
      <c r="QK162" s="30"/>
      <c r="QL162" s="30"/>
      <c r="QM162" s="30"/>
      <c r="QN162" s="30"/>
      <c r="QO162" s="30"/>
      <c r="QP162" s="30"/>
      <c r="QQ162" s="30"/>
      <c r="QR162" s="30"/>
      <c r="QS162" s="30"/>
      <c r="QT162" s="30"/>
      <c r="QU162" s="30"/>
      <c r="QV162" s="30"/>
      <c r="QW162" s="30"/>
      <c r="QX162" s="30"/>
      <c r="QY162" s="30"/>
      <c r="QZ162" s="30"/>
      <c r="RA162" s="30"/>
      <c r="RB162" s="30"/>
      <c r="RC162" s="30"/>
      <c r="RD162" s="30"/>
      <c r="RE162" s="30"/>
      <c r="RF162" s="30"/>
      <c r="RG162" s="30"/>
      <c r="RH162" s="30"/>
      <c r="RI162" s="30"/>
      <c r="RJ162" s="30"/>
      <c r="RK162" s="30"/>
      <c r="RL162" s="30"/>
      <c r="RM162" s="30"/>
      <c r="RN162" s="30"/>
      <c r="RO162" s="30"/>
      <c r="RP162" s="30"/>
      <c r="RQ162" s="30"/>
      <c r="RR162" s="30"/>
      <c r="RS162" s="30"/>
      <c r="RT162" s="30"/>
      <c r="RU162" s="30"/>
      <c r="RV162" s="30"/>
      <c r="RW162" s="30"/>
      <c r="RX162" s="30"/>
      <c r="RY162" s="30"/>
      <c r="RZ162" s="30"/>
      <c r="SA162" s="30"/>
      <c r="SB162" s="30"/>
      <c r="SC162" s="30"/>
      <c r="SD162" s="30"/>
      <c r="SE162" s="30"/>
      <c r="SF162" s="30"/>
      <c r="SG162" s="30"/>
      <c r="SH162" s="30"/>
      <c r="SI162" s="30"/>
      <c r="SJ162" s="30"/>
      <c r="SK162" s="30"/>
      <c r="SL162" s="30"/>
      <c r="SM162" s="30"/>
      <c r="SN162" s="30"/>
      <c r="SO162" s="30"/>
      <c r="SP162" s="30"/>
    </row>
    <row r="163" spans="1:510" s="22" customFormat="1" ht="45" hidden="1" customHeight="1" x14ac:dyDescent="0.25">
      <c r="A163" s="59" t="s">
        <v>360</v>
      </c>
      <c r="B163" s="91">
        <v>7700</v>
      </c>
      <c r="C163" s="59" t="s">
        <v>93</v>
      </c>
      <c r="D163" s="60" t="s">
        <v>361</v>
      </c>
      <c r="E163" s="97">
        <v>0</v>
      </c>
      <c r="F163" s="97"/>
      <c r="G163" s="97"/>
      <c r="H163" s="97"/>
      <c r="I163" s="97"/>
      <c r="J163" s="97"/>
      <c r="K163" s="160" t="e">
        <f t="shared" si="75"/>
        <v>#DIV/0!</v>
      </c>
      <c r="L163" s="97">
        <f t="shared" si="73"/>
        <v>0</v>
      </c>
      <c r="M163" s="97"/>
      <c r="N163" s="97"/>
      <c r="O163" s="97"/>
      <c r="P163" s="97"/>
      <c r="Q163" s="97">
        <v>0</v>
      </c>
      <c r="R163" s="145">
        <f t="shared" si="74"/>
        <v>0</v>
      </c>
      <c r="S163" s="146"/>
      <c r="T163" s="146"/>
      <c r="U163" s="146"/>
      <c r="V163" s="146"/>
      <c r="W163" s="146"/>
      <c r="X163" s="159" t="e">
        <f t="shared" si="76"/>
        <v>#DIV/0!</v>
      </c>
      <c r="Y163" s="97">
        <f t="shared" si="77"/>
        <v>0</v>
      </c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</row>
    <row r="164" spans="1:510" s="22" customFormat="1" ht="15.75" x14ac:dyDescent="0.25">
      <c r="A164" s="59" t="s">
        <v>431</v>
      </c>
      <c r="B164" s="91">
        <v>9770</v>
      </c>
      <c r="C164" s="59" t="s">
        <v>45</v>
      </c>
      <c r="D164" s="60" t="s">
        <v>432</v>
      </c>
      <c r="E164" s="97">
        <v>0</v>
      </c>
      <c r="F164" s="97"/>
      <c r="G164" s="97"/>
      <c r="H164" s="97"/>
      <c r="I164" s="97"/>
      <c r="J164" s="97"/>
      <c r="K164" s="162" t="e">
        <f t="shared" si="75"/>
        <v>#DIV/0!</v>
      </c>
      <c r="L164" s="97">
        <f t="shared" si="73"/>
        <v>2820231.4299999997</v>
      </c>
      <c r="M164" s="97">
        <v>2820231.4299999997</v>
      </c>
      <c r="N164" s="97"/>
      <c r="O164" s="97"/>
      <c r="P164" s="97"/>
      <c r="Q164" s="97">
        <v>2820231.4299999997</v>
      </c>
      <c r="R164" s="145">
        <f t="shared" si="74"/>
        <v>2820231.43</v>
      </c>
      <c r="S164" s="146">
        <v>2820231.43</v>
      </c>
      <c r="T164" s="146"/>
      <c r="U164" s="146"/>
      <c r="V164" s="146"/>
      <c r="W164" s="146">
        <v>2820231.43</v>
      </c>
      <c r="X164" s="161">
        <f t="shared" si="76"/>
        <v>100.00000000000003</v>
      </c>
      <c r="Y164" s="97">
        <f t="shared" si="77"/>
        <v>2820231.43</v>
      </c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</row>
    <row r="165" spans="1:510" s="27" customFormat="1" ht="36" customHeight="1" x14ac:dyDescent="0.25">
      <c r="A165" s="106" t="s">
        <v>178</v>
      </c>
      <c r="B165" s="108"/>
      <c r="C165" s="108"/>
      <c r="D165" s="103" t="s">
        <v>38</v>
      </c>
      <c r="E165" s="93">
        <f>E166</f>
        <v>198630104.35000002</v>
      </c>
      <c r="F165" s="93">
        <f t="shared" ref="F165:L165" si="78">F166</f>
        <v>60863900</v>
      </c>
      <c r="G165" s="93">
        <f t="shared" si="78"/>
        <v>1771829</v>
      </c>
      <c r="H165" s="93">
        <f t="shared" si="78"/>
        <v>192469714.14999995</v>
      </c>
      <c r="I165" s="93">
        <f t="shared" si="78"/>
        <v>60806646.050000004</v>
      </c>
      <c r="J165" s="93">
        <f t="shared" si="78"/>
        <v>1636928.0499999998</v>
      </c>
      <c r="K165" s="159">
        <f t="shared" si="75"/>
        <v>96.898561665584666</v>
      </c>
      <c r="L165" s="93">
        <f t="shared" si="78"/>
        <v>2926614.05</v>
      </c>
      <c r="M165" s="93">
        <f t="shared" ref="M165" si="79">M166</f>
        <v>2830414.05</v>
      </c>
      <c r="N165" s="93">
        <f t="shared" ref="N165" si="80">N166</f>
        <v>96200</v>
      </c>
      <c r="O165" s="93">
        <f t="shared" ref="O165" si="81">O166</f>
        <v>75000</v>
      </c>
      <c r="P165" s="93">
        <f t="shared" ref="P165" si="82">P166</f>
        <v>0</v>
      </c>
      <c r="Q165" s="93">
        <f t="shared" ref="Q165:W165" si="83">Q166</f>
        <v>2830414.05</v>
      </c>
      <c r="R165" s="93">
        <f t="shared" si="83"/>
        <v>4066312.74</v>
      </c>
      <c r="S165" s="93">
        <f t="shared" si="83"/>
        <v>2641929.0499999998</v>
      </c>
      <c r="T165" s="93">
        <f t="shared" si="83"/>
        <v>875841.53</v>
      </c>
      <c r="U165" s="93">
        <f t="shared" si="83"/>
        <v>36103.11</v>
      </c>
      <c r="V165" s="93">
        <f t="shared" si="83"/>
        <v>0</v>
      </c>
      <c r="W165" s="93">
        <f t="shared" si="83"/>
        <v>3190471.21</v>
      </c>
      <c r="X165" s="159">
        <f t="shared" si="76"/>
        <v>138.94256880233323</v>
      </c>
      <c r="Y165" s="93">
        <f t="shared" si="77"/>
        <v>196536026.88999996</v>
      </c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  <c r="IT165" s="32"/>
      <c r="IU165" s="32"/>
      <c r="IV165" s="32"/>
      <c r="IW165" s="32"/>
      <c r="IX165" s="32"/>
      <c r="IY165" s="32"/>
      <c r="IZ165" s="32"/>
      <c r="JA165" s="32"/>
      <c r="JB165" s="32"/>
      <c r="JC165" s="32"/>
      <c r="JD165" s="32"/>
      <c r="JE165" s="32"/>
      <c r="JF165" s="32"/>
      <c r="JG165" s="32"/>
      <c r="JH165" s="32"/>
      <c r="JI165" s="32"/>
      <c r="JJ165" s="32"/>
      <c r="JK165" s="32"/>
      <c r="JL165" s="32"/>
      <c r="JM165" s="32"/>
      <c r="JN165" s="32"/>
      <c r="JO165" s="32"/>
      <c r="JP165" s="32"/>
      <c r="JQ165" s="32"/>
      <c r="JR165" s="32"/>
      <c r="JS165" s="32"/>
      <c r="JT165" s="32"/>
      <c r="JU165" s="32"/>
      <c r="JV165" s="32"/>
      <c r="JW165" s="32"/>
      <c r="JX165" s="32"/>
      <c r="JY165" s="32"/>
      <c r="JZ165" s="32"/>
      <c r="KA165" s="32"/>
      <c r="KB165" s="32"/>
      <c r="KC165" s="32"/>
      <c r="KD165" s="32"/>
      <c r="KE165" s="32"/>
      <c r="KF165" s="32"/>
      <c r="KG165" s="32"/>
      <c r="KH165" s="32"/>
      <c r="KI165" s="32"/>
      <c r="KJ165" s="32"/>
      <c r="KK165" s="32"/>
      <c r="KL165" s="32"/>
      <c r="KM165" s="32"/>
      <c r="KN165" s="32"/>
      <c r="KO165" s="32"/>
      <c r="KP165" s="32"/>
      <c r="KQ165" s="32"/>
      <c r="KR165" s="32"/>
      <c r="KS165" s="32"/>
      <c r="KT165" s="32"/>
      <c r="KU165" s="32"/>
      <c r="KV165" s="32"/>
      <c r="KW165" s="32"/>
      <c r="KX165" s="32"/>
      <c r="KY165" s="32"/>
      <c r="KZ165" s="32"/>
      <c r="LA165" s="32"/>
      <c r="LB165" s="32"/>
      <c r="LC165" s="32"/>
      <c r="LD165" s="32"/>
      <c r="LE165" s="32"/>
      <c r="LF165" s="32"/>
      <c r="LG165" s="32"/>
      <c r="LH165" s="32"/>
      <c r="LI165" s="32"/>
      <c r="LJ165" s="32"/>
      <c r="LK165" s="32"/>
      <c r="LL165" s="32"/>
      <c r="LM165" s="32"/>
      <c r="LN165" s="32"/>
      <c r="LO165" s="32"/>
      <c r="LP165" s="32"/>
      <c r="LQ165" s="32"/>
      <c r="LR165" s="32"/>
      <c r="LS165" s="32"/>
      <c r="LT165" s="32"/>
      <c r="LU165" s="32"/>
      <c r="LV165" s="32"/>
      <c r="LW165" s="32"/>
      <c r="LX165" s="32"/>
      <c r="LY165" s="32"/>
      <c r="LZ165" s="32"/>
      <c r="MA165" s="32"/>
      <c r="MB165" s="32"/>
      <c r="MC165" s="32"/>
      <c r="MD165" s="32"/>
      <c r="ME165" s="32"/>
      <c r="MF165" s="32"/>
      <c r="MG165" s="32"/>
      <c r="MH165" s="32"/>
      <c r="MI165" s="32"/>
      <c r="MJ165" s="32"/>
      <c r="MK165" s="32"/>
      <c r="ML165" s="32"/>
      <c r="MM165" s="32"/>
      <c r="MN165" s="32"/>
      <c r="MO165" s="32"/>
      <c r="MP165" s="32"/>
      <c r="MQ165" s="32"/>
      <c r="MR165" s="32"/>
      <c r="MS165" s="32"/>
      <c r="MT165" s="32"/>
      <c r="MU165" s="32"/>
      <c r="MV165" s="32"/>
      <c r="MW165" s="32"/>
      <c r="MX165" s="32"/>
      <c r="MY165" s="32"/>
      <c r="MZ165" s="32"/>
      <c r="NA165" s="32"/>
      <c r="NB165" s="32"/>
      <c r="NC165" s="32"/>
      <c r="ND165" s="32"/>
      <c r="NE165" s="32"/>
      <c r="NF165" s="32"/>
      <c r="NG165" s="32"/>
      <c r="NH165" s="32"/>
      <c r="NI165" s="32"/>
      <c r="NJ165" s="32"/>
      <c r="NK165" s="32"/>
      <c r="NL165" s="32"/>
      <c r="NM165" s="32"/>
      <c r="NN165" s="32"/>
      <c r="NO165" s="32"/>
      <c r="NP165" s="32"/>
      <c r="NQ165" s="32"/>
      <c r="NR165" s="32"/>
      <c r="NS165" s="32"/>
      <c r="NT165" s="32"/>
      <c r="NU165" s="32"/>
      <c r="NV165" s="32"/>
      <c r="NW165" s="32"/>
      <c r="NX165" s="32"/>
      <c r="NY165" s="32"/>
      <c r="NZ165" s="32"/>
      <c r="OA165" s="32"/>
      <c r="OB165" s="32"/>
      <c r="OC165" s="32"/>
      <c r="OD165" s="32"/>
      <c r="OE165" s="32"/>
      <c r="OF165" s="32"/>
      <c r="OG165" s="32"/>
      <c r="OH165" s="32"/>
      <c r="OI165" s="32"/>
      <c r="OJ165" s="32"/>
      <c r="OK165" s="32"/>
      <c r="OL165" s="32"/>
      <c r="OM165" s="32"/>
      <c r="ON165" s="32"/>
      <c r="OO165" s="32"/>
      <c r="OP165" s="32"/>
      <c r="OQ165" s="32"/>
      <c r="OR165" s="32"/>
      <c r="OS165" s="32"/>
      <c r="OT165" s="32"/>
      <c r="OU165" s="32"/>
      <c r="OV165" s="32"/>
      <c r="OW165" s="32"/>
      <c r="OX165" s="32"/>
      <c r="OY165" s="32"/>
      <c r="OZ165" s="32"/>
      <c r="PA165" s="32"/>
      <c r="PB165" s="32"/>
      <c r="PC165" s="32"/>
      <c r="PD165" s="32"/>
      <c r="PE165" s="32"/>
      <c r="PF165" s="32"/>
      <c r="PG165" s="32"/>
      <c r="PH165" s="32"/>
      <c r="PI165" s="32"/>
      <c r="PJ165" s="32"/>
      <c r="PK165" s="32"/>
      <c r="PL165" s="32"/>
      <c r="PM165" s="32"/>
      <c r="PN165" s="32"/>
      <c r="PO165" s="32"/>
      <c r="PP165" s="32"/>
      <c r="PQ165" s="32"/>
      <c r="PR165" s="32"/>
      <c r="PS165" s="32"/>
      <c r="PT165" s="32"/>
      <c r="PU165" s="32"/>
      <c r="PV165" s="32"/>
      <c r="PW165" s="32"/>
      <c r="PX165" s="32"/>
      <c r="PY165" s="32"/>
      <c r="PZ165" s="32"/>
      <c r="QA165" s="32"/>
      <c r="QB165" s="32"/>
      <c r="QC165" s="32"/>
      <c r="QD165" s="32"/>
      <c r="QE165" s="32"/>
      <c r="QF165" s="32"/>
      <c r="QG165" s="32"/>
      <c r="QH165" s="32"/>
      <c r="QI165" s="32"/>
      <c r="QJ165" s="32"/>
      <c r="QK165" s="32"/>
      <c r="QL165" s="32"/>
      <c r="QM165" s="32"/>
      <c r="QN165" s="32"/>
      <c r="QO165" s="32"/>
      <c r="QP165" s="32"/>
      <c r="QQ165" s="32"/>
      <c r="QR165" s="32"/>
      <c r="QS165" s="32"/>
      <c r="QT165" s="32"/>
      <c r="QU165" s="32"/>
      <c r="QV165" s="32"/>
      <c r="QW165" s="32"/>
      <c r="QX165" s="32"/>
      <c r="QY165" s="32"/>
      <c r="QZ165" s="32"/>
      <c r="RA165" s="32"/>
      <c r="RB165" s="32"/>
      <c r="RC165" s="32"/>
      <c r="RD165" s="32"/>
      <c r="RE165" s="32"/>
      <c r="RF165" s="32"/>
      <c r="RG165" s="32"/>
      <c r="RH165" s="32"/>
      <c r="RI165" s="32"/>
      <c r="RJ165" s="32"/>
      <c r="RK165" s="32"/>
      <c r="RL165" s="32"/>
      <c r="RM165" s="32"/>
      <c r="RN165" s="32"/>
      <c r="RO165" s="32"/>
      <c r="RP165" s="32"/>
      <c r="RQ165" s="32"/>
      <c r="RR165" s="32"/>
      <c r="RS165" s="32"/>
      <c r="RT165" s="32"/>
      <c r="RU165" s="32"/>
      <c r="RV165" s="32"/>
      <c r="RW165" s="32"/>
      <c r="RX165" s="32"/>
      <c r="RY165" s="32"/>
      <c r="RZ165" s="32"/>
      <c r="SA165" s="32"/>
      <c r="SB165" s="32"/>
      <c r="SC165" s="32"/>
      <c r="SD165" s="32"/>
      <c r="SE165" s="32"/>
      <c r="SF165" s="32"/>
      <c r="SG165" s="32"/>
      <c r="SH165" s="32"/>
      <c r="SI165" s="32"/>
      <c r="SJ165" s="32"/>
      <c r="SK165" s="32"/>
      <c r="SL165" s="32"/>
      <c r="SM165" s="32"/>
      <c r="SN165" s="32"/>
      <c r="SO165" s="32"/>
      <c r="SP165" s="32"/>
    </row>
    <row r="166" spans="1:510" s="34" customFormat="1" ht="32.25" customHeight="1" x14ac:dyDescent="0.25">
      <c r="A166" s="94" t="s">
        <v>179</v>
      </c>
      <c r="B166" s="105"/>
      <c r="C166" s="105"/>
      <c r="D166" s="75" t="s">
        <v>393</v>
      </c>
      <c r="E166" s="96">
        <f>E172+E173+E174+E175+E176+E178+E179+E180+E182+E184+E185+E186+E188+E190+E191+E192+E193+E194+E195+E197+E199+E201+E202+E204+E205</f>
        <v>198630104.35000002</v>
      </c>
      <c r="F166" s="96">
        <f t="shared" ref="F166:W166" si="84">F172+F173+F174+F175+F176+F178+F179+F180+F182+F184+F185+F186+F188+F190+F191+F192+F193+F194+F195+F197+F199+F201+F202+F204+F205</f>
        <v>60863900</v>
      </c>
      <c r="G166" s="96">
        <f t="shared" si="84"/>
        <v>1771829</v>
      </c>
      <c r="H166" s="96">
        <f t="shared" si="84"/>
        <v>192469714.14999995</v>
      </c>
      <c r="I166" s="96">
        <f t="shared" si="84"/>
        <v>60806646.050000004</v>
      </c>
      <c r="J166" s="96">
        <f t="shared" si="84"/>
        <v>1636928.0499999998</v>
      </c>
      <c r="K166" s="163">
        <f t="shared" si="75"/>
        <v>96.898561665584666</v>
      </c>
      <c r="L166" s="96">
        <f t="shared" si="84"/>
        <v>2926614.05</v>
      </c>
      <c r="M166" s="96">
        <f t="shared" si="84"/>
        <v>2830414.05</v>
      </c>
      <c r="N166" s="96">
        <f t="shared" si="84"/>
        <v>96200</v>
      </c>
      <c r="O166" s="96">
        <f t="shared" si="84"/>
        <v>75000</v>
      </c>
      <c r="P166" s="96">
        <f t="shared" si="84"/>
        <v>0</v>
      </c>
      <c r="Q166" s="96">
        <f t="shared" si="84"/>
        <v>2830414.05</v>
      </c>
      <c r="R166" s="96">
        <f t="shared" si="84"/>
        <v>4066312.74</v>
      </c>
      <c r="S166" s="96">
        <f t="shared" si="84"/>
        <v>2641929.0499999998</v>
      </c>
      <c r="T166" s="96">
        <f t="shared" si="84"/>
        <v>875841.53</v>
      </c>
      <c r="U166" s="96">
        <f t="shared" si="84"/>
        <v>36103.11</v>
      </c>
      <c r="V166" s="96">
        <f t="shared" si="84"/>
        <v>0</v>
      </c>
      <c r="W166" s="96">
        <f t="shared" si="84"/>
        <v>3190471.21</v>
      </c>
      <c r="X166" s="163">
        <f t="shared" si="76"/>
        <v>138.94256880233323</v>
      </c>
      <c r="Y166" s="96">
        <f t="shared" si="77"/>
        <v>196536026.88999996</v>
      </c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</row>
    <row r="167" spans="1:510" s="34" customFormat="1" ht="275.25" hidden="1" customHeight="1" x14ac:dyDescent="0.25">
      <c r="A167" s="94"/>
      <c r="B167" s="105"/>
      <c r="C167" s="105"/>
      <c r="D167" s="75" t="s">
        <v>443</v>
      </c>
      <c r="E167" s="96">
        <f>E196</f>
        <v>0</v>
      </c>
      <c r="F167" s="96">
        <f t="shared" ref="F167:W167" si="85">F196</f>
        <v>0</v>
      </c>
      <c r="G167" s="96">
        <f t="shared" si="85"/>
        <v>0</v>
      </c>
      <c r="H167" s="96">
        <f t="shared" si="85"/>
        <v>0</v>
      </c>
      <c r="I167" s="96">
        <f t="shared" si="85"/>
        <v>0</v>
      </c>
      <c r="J167" s="96">
        <f t="shared" si="85"/>
        <v>0</v>
      </c>
      <c r="K167" s="163" t="e">
        <f t="shared" si="75"/>
        <v>#DIV/0!</v>
      </c>
      <c r="L167" s="96">
        <f t="shared" si="85"/>
        <v>975480.06</v>
      </c>
      <c r="M167" s="96">
        <f t="shared" si="85"/>
        <v>975480.06</v>
      </c>
      <c r="N167" s="96">
        <f t="shared" si="85"/>
        <v>0</v>
      </c>
      <c r="O167" s="96">
        <f t="shared" si="85"/>
        <v>0</v>
      </c>
      <c r="P167" s="96">
        <f t="shared" si="85"/>
        <v>0</v>
      </c>
      <c r="Q167" s="96">
        <f t="shared" si="85"/>
        <v>975480.06</v>
      </c>
      <c r="R167" s="96">
        <f t="shared" si="85"/>
        <v>975480.06</v>
      </c>
      <c r="S167" s="96">
        <f t="shared" si="85"/>
        <v>975480.06</v>
      </c>
      <c r="T167" s="96">
        <f t="shared" si="85"/>
        <v>0</v>
      </c>
      <c r="U167" s="96">
        <f t="shared" si="85"/>
        <v>0</v>
      </c>
      <c r="V167" s="96">
        <f t="shared" si="85"/>
        <v>0</v>
      </c>
      <c r="W167" s="96">
        <f t="shared" si="85"/>
        <v>975480.06</v>
      </c>
      <c r="X167" s="163">
        <f t="shared" si="76"/>
        <v>100</v>
      </c>
      <c r="Y167" s="96">
        <f t="shared" si="77"/>
        <v>975480.06</v>
      </c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3"/>
      <c r="KY167" s="33"/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3"/>
      <c r="LZ167" s="33"/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3"/>
      <c r="MZ167" s="33"/>
      <c r="NA167" s="33"/>
      <c r="NB167" s="33"/>
      <c r="NC167" s="33"/>
      <c r="ND167" s="33"/>
      <c r="NE167" s="33"/>
      <c r="NF167" s="33"/>
      <c r="NG167" s="33"/>
      <c r="NH167" s="33"/>
      <c r="NI167" s="33"/>
      <c r="NJ167" s="33"/>
      <c r="NK167" s="33"/>
      <c r="NL167" s="33"/>
      <c r="NM167" s="33"/>
      <c r="NN167" s="33"/>
      <c r="NO167" s="33"/>
      <c r="NP167" s="33"/>
      <c r="NQ167" s="33"/>
      <c r="NR167" s="33"/>
      <c r="NS167" s="33"/>
      <c r="NT167" s="33"/>
      <c r="NU167" s="33"/>
      <c r="NV167" s="33"/>
      <c r="NW167" s="33"/>
      <c r="NX167" s="33"/>
      <c r="NY167" s="33"/>
      <c r="NZ167" s="33"/>
      <c r="OA167" s="33"/>
      <c r="OB167" s="33"/>
      <c r="OC167" s="33"/>
      <c r="OD167" s="33"/>
      <c r="OE167" s="33"/>
      <c r="OF167" s="33"/>
      <c r="OG167" s="33"/>
      <c r="OH167" s="33"/>
      <c r="OI167" s="33"/>
      <c r="OJ167" s="33"/>
      <c r="OK167" s="33"/>
      <c r="OL167" s="33"/>
      <c r="OM167" s="33"/>
      <c r="ON167" s="33"/>
      <c r="OO167" s="33"/>
      <c r="OP167" s="33"/>
      <c r="OQ167" s="33"/>
      <c r="OR167" s="33"/>
      <c r="OS167" s="33"/>
      <c r="OT167" s="33"/>
      <c r="OU167" s="33"/>
      <c r="OV167" s="33"/>
      <c r="OW167" s="33"/>
      <c r="OX167" s="33"/>
      <c r="OY167" s="33"/>
      <c r="OZ167" s="33"/>
      <c r="PA167" s="33"/>
      <c r="PB167" s="33"/>
      <c r="PC167" s="33"/>
      <c r="PD167" s="33"/>
      <c r="PE167" s="33"/>
      <c r="PF167" s="33"/>
      <c r="PG167" s="33"/>
      <c r="PH167" s="33"/>
      <c r="PI167" s="33"/>
      <c r="PJ167" s="33"/>
      <c r="PK167" s="33"/>
      <c r="PL167" s="33"/>
      <c r="PM167" s="33"/>
      <c r="PN167" s="33"/>
      <c r="PO167" s="33"/>
      <c r="PP167" s="33"/>
      <c r="PQ167" s="33"/>
      <c r="PR167" s="33"/>
      <c r="PS167" s="33"/>
      <c r="PT167" s="33"/>
      <c r="PU167" s="33"/>
      <c r="PV167" s="33"/>
      <c r="PW167" s="33"/>
      <c r="PX167" s="33"/>
      <c r="PY167" s="33"/>
      <c r="PZ167" s="33"/>
      <c r="QA167" s="33"/>
      <c r="QB167" s="33"/>
      <c r="QC167" s="33"/>
      <c r="QD167" s="33"/>
      <c r="QE167" s="33"/>
      <c r="QF167" s="33"/>
      <c r="QG167" s="33"/>
      <c r="QH167" s="33"/>
      <c r="QI167" s="33"/>
      <c r="QJ167" s="33"/>
      <c r="QK167" s="33"/>
      <c r="QL167" s="33"/>
      <c r="QM167" s="33"/>
      <c r="QN167" s="33"/>
      <c r="QO167" s="33"/>
      <c r="QP167" s="33"/>
      <c r="QQ167" s="33"/>
      <c r="QR167" s="33"/>
      <c r="QS167" s="33"/>
      <c r="QT167" s="33"/>
      <c r="QU167" s="33"/>
      <c r="QV167" s="33"/>
      <c r="QW167" s="33"/>
      <c r="QX167" s="33"/>
      <c r="QY167" s="33"/>
      <c r="QZ167" s="33"/>
      <c r="RA167" s="33"/>
      <c r="RB167" s="33"/>
      <c r="RC167" s="33"/>
      <c r="RD167" s="33"/>
      <c r="RE167" s="33"/>
      <c r="RF167" s="33"/>
      <c r="RG167" s="33"/>
      <c r="RH167" s="33"/>
      <c r="RI167" s="33"/>
      <c r="RJ167" s="33"/>
      <c r="RK167" s="33"/>
      <c r="RL167" s="33"/>
      <c r="RM167" s="33"/>
      <c r="RN167" s="33"/>
      <c r="RO167" s="33"/>
      <c r="RP167" s="33"/>
      <c r="RQ167" s="33"/>
      <c r="RR167" s="33"/>
      <c r="RS167" s="33"/>
      <c r="RT167" s="33"/>
      <c r="RU167" s="33"/>
      <c r="RV167" s="33"/>
      <c r="RW167" s="33"/>
      <c r="RX167" s="33"/>
      <c r="RY167" s="33"/>
      <c r="RZ167" s="33"/>
      <c r="SA167" s="33"/>
      <c r="SB167" s="33"/>
      <c r="SC167" s="33"/>
      <c r="SD167" s="33"/>
      <c r="SE167" s="33"/>
      <c r="SF167" s="33"/>
      <c r="SG167" s="33"/>
      <c r="SH167" s="33"/>
      <c r="SI167" s="33"/>
      <c r="SJ167" s="33"/>
      <c r="SK167" s="33"/>
      <c r="SL167" s="33"/>
      <c r="SM167" s="33"/>
      <c r="SN167" s="33"/>
      <c r="SO167" s="33"/>
      <c r="SP167" s="33"/>
    </row>
    <row r="168" spans="1:510" s="34" customFormat="1" ht="255" hidden="1" customHeight="1" x14ac:dyDescent="0.25">
      <c r="A168" s="94"/>
      <c r="B168" s="105"/>
      <c r="C168" s="105"/>
      <c r="D168" s="75" t="s">
        <v>442</v>
      </c>
      <c r="E168" s="96">
        <f>E200</f>
        <v>0</v>
      </c>
      <c r="F168" s="96">
        <f t="shared" ref="F168:W168" si="86">F200</f>
        <v>0</v>
      </c>
      <c r="G168" s="96">
        <f t="shared" si="86"/>
        <v>0</v>
      </c>
      <c r="H168" s="96">
        <f t="shared" si="86"/>
        <v>0</v>
      </c>
      <c r="I168" s="96">
        <f t="shared" si="86"/>
        <v>0</v>
      </c>
      <c r="J168" s="96">
        <f t="shared" si="86"/>
        <v>0</v>
      </c>
      <c r="K168" s="163" t="e">
        <f t="shared" si="75"/>
        <v>#DIV/0!</v>
      </c>
      <c r="L168" s="96">
        <f t="shared" si="86"/>
        <v>0</v>
      </c>
      <c r="M168" s="96">
        <f t="shared" si="86"/>
        <v>0</v>
      </c>
      <c r="N168" s="96">
        <f t="shared" si="86"/>
        <v>0</v>
      </c>
      <c r="O168" s="96">
        <f t="shared" si="86"/>
        <v>0</v>
      </c>
      <c r="P168" s="96">
        <f t="shared" si="86"/>
        <v>0</v>
      </c>
      <c r="Q168" s="96">
        <f t="shared" si="86"/>
        <v>0</v>
      </c>
      <c r="R168" s="96">
        <f t="shared" si="86"/>
        <v>0</v>
      </c>
      <c r="S168" s="96">
        <f t="shared" si="86"/>
        <v>0</v>
      </c>
      <c r="T168" s="96">
        <f t="shared" si="86"/>
        <v>0</v>
      </c>
      <c r="U168" s="96">
        <f t="shared" si="86"/>
        <v>0</v>
      </c>
      <c r="V168" s="96">
        <f t="shared" si="86"/>
        <v>0</v>
      </c>
      <c r="W168" s="96">
        <f t="shared" si="86"/>
        <v>0</v>
      </c>
      <c r="X168" s="163" t="e">
        <f t="shared" si="76"/>
        <v>#DIV/0!</v>
      </c>
      <c r="Y168" s="96">
        <f t="shared" si="77"/>
        <v>0</v>
      </c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  <c r="IW168" s="33"/>
      <c r="IX168" s="33"/>
      <c r="IY168" s="33"/>
      <c r="IZ168" s="33"/>
      <c r="JA168" s="33"/>
      <c r="JB168" s="33"/>
      <c r="JC168" s="33"/>
      <c r="JD168" s="33"/>
      <c r="JE168" s="33"/>
      <c r="JF168" s="33"/>
      <c r="JG168" s="33"/>
      <c r="JH168" s="33"/>
      <c r="JI168" s="33"/>
      <c r="JJ168" s="33"/>
      <c r="JK168" s="33"/>
      <c r="JL168" s="33"/>
      <c r="JM168" s="33"/>
      <c r="JN168" s="33"/>
      <c r="JO168" s="33"/>
      <c r="JP168" s="33"/>
      <c r="JQ168" s="33"/>
      <c r="JR168" s="33"/>
      <c r="JS168" s="33"/>
      <c r="JT168" s="33"/>
      <c r="JU168" s="33"/>
      <c r="JV168" s="33"/>
      <c r="JW168" s="33"/>
      <c r="JX168" s="33"/>
      <c r="JY168" s="33"/>
      <c r="JZ168" s="33"/>
      <c r="KA168" s="33"/>
      <c r="KB168" s="33"/>
      <c r="KC168" s="33"/>
      <c r="KD168" s="33"/>
      <c r="KE168" s="33"/>
      <c r="KF168" s="33"/>
      <c r="KG168" s="33"/>
      <c r="KH168" s="33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3"/>
      <c r="KY168" s="33"/>
      <c r="KZ168" s="33"/>
      <c r="LA168" s="33"/>
      <c r="LB168" s="33"/>
      <c r="LC168" s="33"/>
      <c r="LD168" s="33"/>
      <c r="LE168" s="33"/>
      <c r="LF168" s="33"/>
      <c r="LG168" s="33"/>
      <c r="LH168" s="33"/>
      <c r="LI168" s="33"/>
      <c r="LJ168" s="33"/>
      <c r="LK168" s="33"/>
      <c r="LL168" s="33"/>
      <c r="LM168" s="33"/>
      <c r="LN168" s="33"/>
      <c r="LO168" s="33"/>
      <c r="LP168" s="33"/>
      <c r="LQ168" s="33"/>
      <c r="LR168" s="33"/>
      <c r="LS168" s="33"/>
      <c r="LT168" s="33"/>
      <c r="LU168" s="33"/>
      <c r="LV168" s="33"/>
      <c r="LW168" s="33"/>
      <c r="LX168" s="33"/>
      <c r="LY168" s="33"/>
      <c r="LZ168" s="33"/>
      <c r="MA168" s="33"/>
      <c r="MB168" s="33"/>
      <c r="MC168" s="33"/>
      <c r="MD168" s="33"/>
      <c r="ME168" s="33"/>
      <c r="MF168" s="33"/>
      <c r="MG168" s="33"/>
      <c r="MH168" s="33"/>
      <c r="MI168" s="33"/>
      <c r="MJ168" s="33"/>
      <c r="MK168" s="33"/>
      <c r="ML168" s="33"/>
      <c r="MM168" s="33"/>
      <c r="MN168" s="33"/>
      <c r="MO168" s="33"/>
      <c r="MP168" s="33"/>
      <c r="MQ168" s="33"/>
      <c r="MR168" s="33"/>
      <c r="MS168" s="33"/>
      <c r="MT168" s="33"/>
      <c r="MU168" s="33"/>
      <c r="MV168" s="33"/>
      <c r="MW168" s="33"/>
      <c r="MX168" s="33"/>
      <c r="MY168" s="33"/>
      <c r="MZ168" s="33"/>
      <c r="NA168" s="33"/>
      <c r="NB168" s="33"/>
      <c r="NC168" s="33"/>
      <c r="ND168" s="33"/>
      <c r="NE168" s="33"/>
      <c r="NF168" s="33"/>
      <c r="NG168" s="33"/>
      <c r="NH168" s="33"/>
      <c r="NI168" s="33"/>
      <c r="NJ168" s="33"/>
      <c r="NK168" s="33"/>
      <c r="NL168" s="33"/>
      <c r="NM168" s="33"/>
      <c r="NN168" s="33"/>
      <c r="NO168" s="33"/>
      <c r="NP168" s="33"/>
      <c r="NQ168" s="33"/>
      <c r="NR168" s="33"/>
      <c r="NS168" s="33"/>
      <c r="NT168" s="33"/>
      <c r="NU168" s="33"/>
      <c r="NV168" s="33"/>
      <c r="NW168" s="33"/>
      <c r="NX168" s="33"/>
      <c r="NY168" s="33"/>
      <c r="NZ168" s="33"/>
      <c r="OA168" s="33"/>
      <c r="OB168" s="33"/>
      <c r="OC168" s="33"/>
      <c r="OD168" s="33"/>
      <c r="OE168" s="33"/>
      <c r="OF168" s="33"/>
      <c r="OG168" s="33"/>
      <c r="OH168" s="33"/>
      <c r="OI168" s="33"/>
      <c r="OJ168" s="33"/>
      <c r="OK168" s="33"/>
      <c r="OL168" s="33"/>
      <c r="OM168" s="33"/>
      <c r="ON168" s="33"/>
      <c r="OO168" s="33"/>
      <c r="OP168" s="33"/>
      <c r="OQ168" s="33"/>
      <c r="OR168" s="33"/>
      <c r="OS168" s="33"/>
      <c r="OT168" s="33"/>
      <c r="OU168" s="33"/>
      <c r="OV168" s="33"/>
      <c r="OW168" s="33"/>
      <c r="OX168" s="33"/>
      <c r="OY168" s="33"/>
      <c r="OZ168" s="33"/>
      <c r="PA168" s="33"/>
      <c r="PB168" s="33"/>
      <c r="PC168" s="33"/>
      <c r="PD168" s="33"/>
      <c r="PE168" s="33"/>
      <c r="PF168" s="33"/>
      <c r="PG168" s="33"/>
      <c r="PH168" s="33"/>
      <c r="PI168" s="33"/>
      <c r="PJ168" s="33"/>
      <c r="PK168" s="33"/>
      <c r="PL168" s="33"/>
      <c r="PM168" s="33"/>
      <c r="PN168" s="33"/>
      <c r="PO168" s="33"/>
      <c r="PP168" s="33"/>
      <c r="PQ168" s="33"/>
      <c r="PR168" s="33"/>
      <c r="PS168" s="33"/>
      <c r="PT168" s="33"/>
      <c r="PU168" s="33"/>
      <c r="PV168" s="33"/>
      <c r="PW168" s="33"/>
      <c r="PX168" s="33"/>
      <c r="PY168" s="33"/>
      <c r="PZ168" s="33"/>
      <c r="QA168" s="33"/>
      <c r="QB168" s="33"/>
      <c r="QC168" s="33"/>
      <c r="QD168" s="33"/>
      <c r="QE168" s="33"/>
      <c r="QF168" s="33"/>
      <c r="QG168" s="33"/>
      <c r="QH168" s="33"/>
      <c r="QI168" s="33"/>
      <c r="QJ168" s="33"/>
      <c r="QK168" s="33"/>
      <c r="QL168" s="33"/>
      <c r="QM168" s="33"/>
      <c r="QN168" s="33"/>
      <c r="QO168" s="33"/>
      <c r="QP168" s="33"/>
      <c r="QQ168" s="33"/>
      <c r="QR168" s="33"/>
      <c r="QS168" s="33"/>
      <c r="QT168" s="33"/>
      <c r="QU168" s="33"/>
      <c r="QV168" s="33"/>
      <c r="QW168" s="33"/>
      <c r="QX168" s="33"/>
      <c r="QY168" s="33"/>
      <c r="QZ168" s="33"/>
      <c r="RA168" s="33"/>
      <c r="RB168" s="33"/>
      <c r="RC168" s="33"/>
      <c r="RD168" s="33"/>
      <c r="RE168" s="33"/>
      <c r="RF168" s="33"/>
      <c r="RG168" s="33"/>
      <c r="RH168" s="33"/>
      <c r="RI168" s="33"/>
      <c r="RJ168" s="33"/>
      <c r="RK168" s="33"/>
      <c r="RL168" s="33"/>
      <c r="RM168" s="33"/>
      <c r="RN168" s="33"/>
      <c r="RO168" s="33"/>
      <c r="RP168" s="33"/>
      <c r="RQ168" s="33"/>
      <c r="RR168" s="33"/>
      <c r="RS168" s="33"/>
      <c r="RT168" s="33"/>
      <c r="RU168" s="33"/>
      <c r="RV168" s="33"/>
      <c r="RW168" s="33"/>
      <c r="RX168" s="33"/>
      <c r="RY168" s="33"/>
      <c r="RZ168" s="33"/>
      <c r="SA168" s="33"/>
      <c r="SB168" s="33"/>
      <c r="SC168" s="33"/>
      <c r="SD168" s="33"/>
      <c r="SE168" s="33"/>
      <c r="SF168" s="33"/>
      <c r="SG168" s="33"/>
      <c r="SH168" s="33"/>
      <c r="SI168" s="33"/>
      <c r="SJ168" s="33"/>
      <c r="SK168" s="33"/>
      <c r="SL168" s="33"/>
      <c r="SM168" s="33"/>
      <c r="SN168" s="33"/>
      <c r="SO168" s="33"/>
      <c r="SP168" s="33"/>
    </row>
    <row r="169" spans="1:510" s="34" customFormat="1" ht="15.75" x14ac:dyDescent="0.25">
      <c r="A169" s="94"/>
      <c r="B169" s="105"/>
      <c r="C169" s="105"/>
      <c r="D169" s="75" t="s">
        <v>394</v>
      </c>
      <c r="E169" s="96">
        <f>E177+E181+E183+E187+E189+E203</f>
        <v>7402508.2400000002</v>
      </c>
      <c r="F169" s="96">
        <f t="shared" ref="F169:W169" si="87">F177+F181+F183+F187+F189+F203</f>
        <v>0</v>
      </c>
      <c r="G169" s="96">
        <f t="shared" si="87"/>
        <v>0</v>
      </c>
      <c r="H169" s="96">
        <f t="shared" si="87"/>
        <v>5647712.2400000002</v>
      </c>
      <c r="I169" s="96">
        <f t="shared" si="87"/>
        <v>0</v>
      </c>
      <c r="J169" s="96">
        <f t="shared" si="87"/>
        <v>0</v>
      </c>
      <c r="K169" s="163">
        <f t="shared" si="75"/>
        <v>76.29457552620029</v>
      </c>
      <c r="L169" s="96">
        <f t="shared" si="87"/>
        <v>0</v>
      </c>
      <c r="M169" s="96">
        <f t="shared" si="87"/>
        <v>0</v>
      </c>
      <c r="N169" s="96">
        <f t="shared" si="87"/>
        <v>0</v>
      </c>
      <c r="O169" s="96">
        <f t="shared" si="87"/>
        <v>0</v>
      </c>
      <c r="P169" s="96">
        <f t="shared" si="87"/>
        <v>0</v>
      </c>
      <c r="Q169" s="96">
        <f t="shared" si="87"/>
        <v>0</v>
      </c>
      <c r="R169" s="96">
        <f t="shared" si="87"/>
        <v>0</v>
      </c>
      <c r="S169" s="96">
        <f t="shared" si="87"/>
        <v>0</v>
      </c>
      <c r="T169" s="96">
        <f t="shared" si="87"/>
        <v>0</v>
      </c>
      <c r="U169" s="96">
        <f t="shared" si="87"/>
        <v>0</v>
      </c>
      <c r="V169" s="96">
        <f t="shared" si="87"/>
        <v>0</v>
      </c>
      <c r="W169" s="96">
        <f t="shared" si="87"/>
        <v>0</v>
      </c>
      <c r="X169" s="164" t="e">
        <f t="shared" si="76"/>
        <v>#DIV/0!</v>
      </c>
      <c r="Y169" s="96">
        <f t="shared" si="77"/>
        <v>5647712.2400000002</v>
      </c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  <c r="IW169" s="33"/>
      <c r="IX169" s="33"/>
      <c r="IY169" s="33"/>
      <c r="IZ169" s="33"/>
      <c r="JA169" s="33"/>
      <c r="JB169" s="33"/>
      <c r="JC169" s="33"/>
      <c r="JD169" s="33"/>
      <c r="JE169" s="33"/>
      <c r="JF169" s="33"/>
      <c r="JG169" s="33"/>
      <c r="JH169" s="33"/>
      <c r="JI169" s="33"/>
      <c r="JJ169" s="33"/>
      <c r="JK169" s="33"/>
      <c r="JL169" s="33"/>
      <c r="JM169" s="33"/>
      <c r="JN169" s="33"/>
      <c r="JO169" s="33"/>
      <c r="JP169" s="33"/>
      <c r="JQ169" s="33"/>
      <c r="JR169" s="33"/>
      <c r="JS169" s="33"/>
      <c r="JT169" s="33"/>
      <c r="JU169" s="33"/>
      <c r="JV169" s="33"/>
      <c r="JW169" s="33"/>
      <c r="JX169" s="33"/>
      <c r="JY169" s="33"/>
      <c r="JZ169" s="33"/>
      <c r="KA169" s="33"/>
      <c r="KB169" s="33"/>
      <c r="KC169" s="33"/>
      <c r="KD169" s="33"/>
      <c r="KE169" s="33"/>
      <c r="KF169" s="33"/>
      <c r="KG169" s="33"/>
      <c r="KH169" s="33"/>
      <c r="KI169" s="33"/>
      <c r="KJ169" s="33"/>
      <c r="KK169" s="33"/>
      <c r="KL169" s="33"/>
      <c r="KM169" s="33"/>
      <c r="KN169" s="33"/>
      <c r="KO169" s="33"/>
      <c r="KP169" s="33"/>
      <c r="KQ169" s="33"/>
      <c r="KR169" s="33"/>
      <c r="KS169" s="33"/>
      <c r="KT169" s="33"/>
      <c r="KU169" s="33"/>
      <c r="KV169" s="33"/>
      <c r="KW169" s="33"/>
      <c r="KX169" s="33"/>
      <c r="KY169" s="33"/>
      <c r="KZ169" s="33"/>
      <c r="LA169" s="33"/>
      <c r="LB169" s="33"/>
      <c r="LC169" s="33"/>
      <c r="LD169" s="33"/>
      <c r="LE169" s="33"/>
      <c r="LF169" s="33"/>
      <c r="LG169" s="33"/>
      <c r="LH169" s="33"/>
      <c r="LI169" s="33"/>
      <c r="LJ169" s="33"/>
      <c r="LK169" s="33"/>
      <c r="LL169" s="33"/>
      <c r="LM169" s="33"/>
      <c r="LN169" s="33"/>
      <c r="LO169" s="33"/>
      <c r="LP169" s="33"/>
      <c r="LQ169" s="33"/>
      <c r="LR169" s="33"/>
      <c r="LS169" s="33"/>
      <c r="LT169" s="33"/>
      <c r="LU169" s="33"/>
      <c r="LV169" s="33"/>
      <c r="LW169" s="33"/>
      <c r="LX169" s="33"/>
      <c r="LY169" s="33"/>
      <c r="LZ169" s="33"/>
      <c r="MA169" s="33"/>
      <c r="MB169" s="33"/>
      <c r="MC169" s="33"/>
      <c r="MD169" s="33"/>
      <c r="ME169" s="33"/>
      <c r="MF169" s="33"/>
      <c r="MG169" s="33"/>
      <c r="MH169" s="33"/>
      <c r="MI169" s="33"/>
      <c r="MJ169" s="33"/>
      <c r="MK169" s="33"/>
      <c r="ML169" s="33"/>
      <c r="MM169" s="33"/>
      <c r="MN169" s="33"/>
      <c r="MO169" s="33"/>
      <c r="MP169" s="33"/>
      <c r="MQ169" s="33"/>
      <c r="MR169" s="33"/>
      <c r="MS169" s="33"/>
      <c r="MT169" s="33"/>
      <c r="MU169" s="33"/>
      <c r="MV169" s="33"/>
      <c r="MW169" s="33"/>
      <c r="MX169" s="33"/>
      <c r="MY169" s="33"/>
      <c r="MZ169" s="33"/>
      <c r="NA169" s="33"/>
      <c r="NB169" s="33"/>
      <c r="NC169" s="33"/>
      <c r="ND169" s="33"/>
      <c r="NE169" s="33"/>
      <c r="NF169" s="33"/>
      <c r="NG169" s="33"/>
      <c r="NH169" s="33"/>
      <c r="NI169" s="33"/>
      <c r="NJ169" s="33"/>
      <c r="NK169" s="33"/>
      <c r="NL169" s="33"/>
      <c r="NM169" s="33"/>
      <c r="NN169" s="33"/>
      <c r="NO169" s="33"/>
      <c r="NP169" s="33"/>
      <c r="NQ169" s="33"/>
      <c r="NR169" s="33"/>
      <c r="NS169" s="33"/>
      <c r="NT169" s="33"/>
      <c r="NU169" s="33"/>
      <c r="NV169" s="33"/>
      <c r="NW169" s="33"/>
      <c r="NX169" s="33"/>
      <c r="NY169" s="33"/>
      <c r="NZ169" s="33"/>
      <c r="OA169" s="33"/>
      <c r="OB169" s="33"/>
      <c r="OC169" s="33"/>
      <c r="OD169" s="33"/>
      <c r="OE169" s="33"/>
      <c r="OF169" s="33"/>
      <c r="OG169" s="33"/>
      <c r="OH169" s="33"/>
      <c r="OI169" s="33"/>
      <c r="OJ169" s="33"/>
      <c r="OK169" s="33"/>
      <c r="OL169" s="33"/>
      <c r="OM169" s="33"/>
      <c r="ON169" s="33"/>
      <c r="OO169" s="33"/>
      <c r="OP169" s="33"/>
      <c r="OQ169" s="33"/>
      <c r="OR169" s="33"/>
      <c r="OS169" s="33"/>
      <c r="OT169" s="33"/>
      <c r="OU169" s="33"/>
      <c r="OV169" s="33"/>
      <c r="OW169" s="33"/>
      <c r="OX169" s="33"/>
      <c r="OY169" s="33"/>
      <c r="OZ169" s="33"/>
      <c r="PA169" s="33"/>
      <c r="PB169" s="33"/>
      <c r="PC169" s="33"/>
      <c r="PD169" s="33"/>
      <c r="PE169" s="33"/>
      <c r="PF169" s="33"/>
      <c r="PG169" s="33"/>
      <c r="PH169" s="33"/>
      <c r="PI169" s="33"/>
      <c r="PJ169" s="33"/>
      <c r="PK169" s="33"/>
      <c r="PL169" s="33"/>
      <c r="PM169" s="33"/>
      <c r="PN169" s="33"/>
      <c r="PO169" s="33"/>
      <c r="PP169" s="33"/>
      <c r="PQ169" s="33"/>
      <c r="PR169" s="33"/>
      <c r="PS169" s="33"/>
      <c r="PT169" s="33"/>
      <c r="PU169" s="33"/>
      <c r="PV169" s="33"/>
      <c r="PW169" s="33"/>
      <c r="PX169" s="33"/>
      <c r="PY169" s="33"/>
      <c r="PZ169" s="33"/>
      <c r="QA169" s="33"/>
      <c r="QB169" s="33"/>
      <c r="QC169" s="33"/>
      <c r="QD169" s="33"/>
      <c r="QE169" s="33"/>
      <c r="QF169" s="33"/>
      <c r="QG169" s="33"/>
      <c r="QH169" s="33"/>
      <c r="QI169" s="33"/>
      <c r="QJ169" s="33"/>
      <c r="QK169" s="33"/>
      <c r="QL169" s="33"/>
      <c r="QM169" s="33"/>
      <c r="QN169" s="33"/>
      <c r="QO169" s="33"/>
      <c r="QP169" s="33"/>
      <c r="QQ169" s="33"/>
      <c r="QR169" s="33"/>
      <c r="QS169" s="33"/>
      <c r="QT169" s="33"/>
      <c r="QU169" s="33"/>
      <c r="QV169" s="33"/>
      <c r="QW169" s="33"/>
      <c r="QX169" s="33"/>
      <c r="QY169" s="33"/>
      <c r="QZ169" s="33"/>
      <c r="RA169" s="33"/>
      <c r="RB169" s="33"/>
      <c r="RC169" s="33"/>
      <c r="RD169" s="33"/>
      <c r="RE169" s="33"/>
      <c r="RF169" s="33"/>
      <c r="RG169" s="33"/>
      <c r="RH169" s="33"/>
      <c r="RI169" s="33"/>
      <c r="RJ169" s="33"/>
      <c r="RK169" s="33"/>
      <c r="RL169" s="33"/>
      <c r="RM169" s="33"/>
      <c r="RN169" s="33"/>
      <c r="RO169" s="33"/>
      <c r="RP169" s="33"/>
      <c r="RQ169" s="33"/>
      <c r="RR169" s="33"/>
      <c r="RS169" s="33"/>
      <c r="RT169" s="33"/>
      <c r="RU169" s="33"/>
      <c r="RV169" s="33"/>
      <c r="RW169" s="33"/>
      <c r="RX169" s="33"/>
      <c r="RY169" s="33"/>
      <c r="RZ169" s="33"/>
      <c r="SA169" s="33"/>
      <c r="SB169" s="33"/>
      <c r="SC169" s="33"/>
      <c r="SD169" s="33"/>
      <c r="SE169" s="33"/>
      <c r="SF169" s="33"/>
      <c r="SG169" s="33"/>
      <c r="SH169" s="33"/>
      <c r="SI169" s="33"/>
      <c r="SJ169" s="33"/>
      <c r="SK169" s="33"/>
      <c r="SL169" s="33"/>
      <c r="SM169" s="33"/>
      <c r="SN169" s="33"/>
      <c r="SO169" s="33"/>
      <c r="SP169" s="33"/>
    </row>
    <row r="170" spans="1:510" s="34" customFormat="1" ht="309.75" customHeight="1" x14ac:dyDescent="0.25">
      <c r="A170" s="94"/>
      <c r="B170" s="105"/>
      <c r="C170" s="105"/>
      <c r="D170" s="75" t="s">
        <v>569</v>
      </c>
      <c r="E170" s="96">
        <f>E196</f>
        <v>0</v>
      </c>
      <c r="F170" s="96">
        <f t="shared" ref="F170:W170" si="88">F196</f>
        <v>0</v>
      </c>
      <c r="G170" s="96">
        <f t="shared" si="88"/>
        <v>0</v>
      </c>
      <c r="H170" s="96">
        <f t="shared" si="88"/>
        <v>0</v>
      </c>
      <c r="I170" s="96">
        <f t="shared" si="88"/>
        <v>0</v>
      </c>
      <c r="J170" s="96">
        <f t="shared" si="88"/>
        <v>0</v>
      </c>
      <c r="K170" s="164" t="e">
        <f t="shared" si="75"/>
        <v>#DIV/0!</v>
      </c>
      <c r="L170" s="96">
        <f t="shared" si="88"/>
        <v>975480.06</v>
      </c>
      <c r="M170" s="96">
        <f t="shared" si="88"/>
        <v>975480.06</v>
      </c>
      <c r="N170" s="96">
        <f t="shared" si="88"/>
        <v>0</v>
      </c>
      <c r="O170" s="96">
        <f t="shared" si="88"/>
        <v>0</v>
      </c>
      <c r="P170" s="96">
        <f t="shared" si="88"/>
        <v>0</v>
      </c>
      <c r="Q170" s="96">
        <f t="shared" si="88"/>
        <v>975480.06</v>
      </c>
      <c r="R170" s="96">
        <f t="shared" si="88"/>
        <v>975480.06</v>
      </c>
      <c r="S170" s="96">
        <f t="shared" si="88"/>
        <v>975480.06</v>
      </c>
      <c r="T170" s="96">
        <f t="shared" si="88"/>
        <v>0</v>
      </c>
      <c r="U170" s="96">
        <f t="shared" si="88"/>
        <v>0</v>
      </c>
      <c r="V170" s="96">
        <f t="shared" si="88"/>
        <v>0</v>
      </c>
      <c r="W170" s="96">
        <f t="shared" si="88"/>
        <v>975480.06</v>
      </c>
      <c r="X170" s="163">
        <f t="shared" si="76"/>
        <v>100</v>
      </c>
      <c r="Y170" s="96">
        <f t="shared" si="77"/>
        <v>975480.06</v>
      </c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  <c r="IW170" s="33"/>
      <c r="IX170" s="33"/>
      <c r="IY170" s="33"/>
      <c r="IZ170" s="33"/>
      <c r="JA170" s="33"/>
      <c r="JB170" s="33"/>
      <c r="JC170" s="33"/>
      <c r="JD170" s="33"/>
      <c r="JE170" s="33"/>
      <c r="JF170" s="33"/>
      <c r="JG170" s="33"/>
      <c r="JH170" s="33"/>
      <c r="JI170" s="33"/>
      <c r="JJ170" s="33"/>
      <c r="JK170" s="33"/>
      <c r="JL170" s="33"/>
      <c r="JM170" s="33"/>
      <c r="JN170" s="33"/>
      <c r="JO170" s="33"/>
      <c r="JP170" s="33"/>
      <c r="JQ170" s="33"/>
      <c r="JR170" s="33"/>
      <c r="JS170" s="33"/>
      <c r="JT170" s="33"/>
      <c r="JU170" s="33"/>
      <c r="JV170" s="33"/>
      <c r="JW170" s="33"/>
      <c r="JX170" s="33"/>
      <c r="JY170" s="33"/>
      <c r="JZ170" s="33"/>
      <c r="KA170" s="33"/>
      <c r="KB170" s="33"/>
      <c r="KC170" s="33"/>
      <c r="KD170" s="33"/>
      <c r="KE170" s="33"/>
      <c r="KF170" s="33"/>
      <c r="KG170" s="33"/>
      <c r="KH170" s="33"/>
      <c r="KI170" s="33"/>
      <c r="KJ170" s="33"/>
      <c r="KK170" s="33"/>
      <c r="KL170" s="33"/>
      <c r="KM170" s="33"/>
      <c r="KN170" s="33"/>
      <c r="KO170" s="33"/>
      <c r="KP170" s="33"/>
      <c r="KQ170" s="33"/>
      <c r="KR170" s="33"/>
      <c r="KS170" s="33"/>
      <c r="KT170" s="33"/>
      <c r="KU170" s="33"/>
      <c r="KV170" s="33"/>
      <c r="KW170" s="33"/>
      <c r="KX170" s="33"/>
      <c r="KY170" s="33"/>
      <c r="KZ170" s="33"/>
      <c r="LA170" s="33"/>
      <c r="LB170" s="33"/>
      <c r="LC170" s="33"/>
      <c r="LD170" s="33"/>
      <c r="LE170" s="33"/>
      <c r="LF170" s="33"/>
      <c r="LG170" s="33"/>
      <c r="LH170" s="33"/>
      <c r="LI170" s="33"/>
      <c r="LJ170" s="33"/>
      <c r="LK170" s="33"/>
      <c r="LL170" s="33"/>
      <c r="LM170" s="33"/>
      <c r="LN170" s="33"/>
      <c r="LO170" s="33"/>
      <c r="LP170" s="33"/>
      <c r="LQ170" s="33"/>
      <c r="LR170" s="33"/>
      <c r="LS170" s="33"/>
      <c r="LT170" s="33"/>
      <c r="LU170" s="33"/>
      <c r="LV170" s="33"/>
      <c r="LW170" s="33"/>
      <c r="LX170" s="33"/>
      <c r="LY170" s="33"/>
      <c r="LZ170" s="33"/>
      <c r="MA170" s="33"/>
      <c r="MB170" s="33"/>
      <c r="MC170" s="33"/>
      <c r="MD170" s="33"/>
      <c r="ME170" s="33"/>
      <c r="MF170" s="33"/>
      <c r="MG170" s="33"/>
      <c r="MH170" s="33"/>
      <c r="MI170" s="33"/>
      <c r="MJ170" s="33"/>
      <c r="MK170" s="33"/>
      <c r="ML170" s="33"/>
      <c r="MM170" s="33"/>
      <c r="MN170" s="33"/>
      <c r="MO170" s="33"/>
      <c r="MP170" s="33"/>
      <c r="MQ170" s="33"/>
      <c r="MR170" s="33"/>
      <c r="MS170" s="33"/>
      <c r="MT170" s="33"/>
      <c r="MU170" s="33"/>
      <c r="MV170" s="33"/>
      <c r="MW170" s="33"/>
      <c r="MX170" s="33"/>
      <c r="MY170" s="33"/>
      <c r="MZ170" s="33"/>
      <c r="NA170" s="33"/>
      <c r="NB170" s="33"/>
      <c r="NC170" s="33"/>
      <c r="ND170" s="33"/>
      <c r="NE170" s="33"/>
      <c r="NF170" s="33"/>
      <c r="NG170" s="33"/>
      <c r="NH170" s="33"/>
      <c r="NI170" s="33"/>
      <c r="NJ170" s="33"/>
      <c r="NK170" s="33"/>
      <c r="NL170" s="33"/>
      <c r="NM170" s="33"/>
      <c r="NN170" s="33"/>
      <c r="NO170" s="33"/>
      <c r="NP170" s="33"/>
      <c r="NQ170" s="33"/>
      <c r="NR170" s="33"/>
      <c r="NS170" s="33"/>
      <c r="NT170" s="33"/>
      <c r="NU170" s="33"/>
      <c r="NV170" s="33"/>
      <c r="NW170" s="33"/>
      <c r="NX170" s="33"/>
      <c r="NY170" s="33"/>
      <c r="NZ170" s="33"/>
      <c r="OA170" s="33"/>
      <c r="OB170" s="33"/>
      <c r="OC170" s="33"/>
      <c r="OD170" s="33"/>
      <c r="OE170" s="33"/>
      <c r="OF170" s="33"/>
      <c r="OG170" s="33"/>
      <c r="OH170" s="33"/>
      <c r="OI170" s="33"/>
      <c r="OJ170" s="33"/>
      <c r="OK170" s="33"/>
      <c r="OL170" s="33"/>
      <c r="OM170" s="33"/>
      <c r="ON170" s="33"/>
      <c r="OO170" s="33"/>
      <c r="OP170" s="33"/>
      <c r="OQ170" s="33"/>
      <c r="OR170" s="33"/>
      <c r="OS170" s="33"/>
      <c r="OT170" s="33"/>
      <c r="OU170" s="33"/>
      <c r="OV170" s="33"/>
      <c r="OW170" s="33"/>
      <c r="OX170" s="33"/>
      <c r="OY170" s="33"/>
      <c r="OZ170" s="33"/>
      <c r="PA170" s="33"/>
      <c r="PB170" s="33"/>
      <c r="PC170" s="33"/>
      <c r="PD170" s="33"/>
      <c r="PE170" s="33"/>
      <c r="PF170" s="33"/>
      <c r="PG170" s="33"/>
      <c r="PH170" s="33"/>
      <c r="PI170" s="33"/>
      <c r="PJ170" s="33"/>
      <c r="PK170" s="33"/>
      <c r="PL170" s="33"/>
      <c r="PM170" s="33"/>
      <c r="PN170" s="33"/>
      <c r="PO170" s="33"/>
      <c r="PP170" s="33"/>
      <c r="PQ170" s="33"/>
      <c r="PR170" s="33"/>
      <c r="PS170" s="33"/>
      <c r="PT170" s="33"/>
      <c r="PU170" s="33"/>
      <c r="PV170" s="33"/>
      <c r="PW170" s="33"/>
      <c r="PX170" s="33"/>
      <c r="PY170" s="33"/>
      <c r="PZ170" s="33"/>
      <c r="QA170" s="33"/>
      <c r="QB170" s="33"/>
      <c r="QC170" s="33"/>
      <c r="QD170" s="33"/>
      <c r="QE170" s="33"/>
      <c r="QF170" s="33"/>
      <c r="QG170" s="33"/>
      <c r="QH170" s="33"/>
      <c r="QI170" s="33"/>
      <c r="QJ170" s="33"/>
      <c r="QK170" s="33"/>
      <c r="QL170" s="33"/>
      <c r="QM170" s="33"/>
      <c r="QN170" s="33"/>
      <c r="QO170" s="33"/>
      <c r="QP170" s="33"/>
      <c r="QQ170" s="33"/>
      <c r="QR170" s="33"/>
      <c r="QS170" s="33"/>
      <c r="QT170" s="33"/>
      <c r="QU170" s="33"/>
      <c r="QV170" s="33"/>
      <c r="QW170" s="33"/>
      <c r="QX170" s="33"/>
      <c r="QY170" s="33"/>
      <c r="QZ170" s="33"/>
      <c r="RA170" s="33"/>
      <c r="RB170" s="33"/>
      <c r="RC170" s="33"/>
      <c r="RD170" s="33"/>
      <c r="RE170" s="33"/>
      <c r="RF170" s="33"/>
      <c r="RG170" s="33"/>
      <c r="RH170" s="33"/>
      <c r="RI170" s="33"/>
      <c r="RJ170" s="33"/>
      <c r="RK170" s="33"/>
      <c r="RL170" s="33"/>
      <c r="RM170" s="33"/>
      <c r="RN170" s="33"/>
      <c r="RO170" s="33"/>
      <c r="RP170" s="33"/>
      <c r="RQ170" s="33"/>
      <c r="RR170" s="33"/>
      <c r="RS170" s="33"/>
      <c r="RT170" s="33"/>
      <c r="RU170" s="33"/>
      <c r="RV170" s="33"/>
      <c r="RW170" s="33"/>
      <c r="RX170" s="33"/>
      <c r="RY170" s="33"/>
      <c r="RZ170" s="33"/>
      <c r="SA170" s="33"/>
      <c r="SB170" s="33"/>
      <c r="SC170" s="33"/>
      <c r="SD170" s="33"/>
      <c r="SE170" s="33"/>
      <c r="SF170" s="33"/>
      <c r="SG170" s="33"/>
      <c r="SH170" s="33"/>
      <c r="SI170" s="33"/>
      <c r="SJ170" s="33"/>
      <c r="SK170" s="33"/>
      <c r="SL170" s="33"/>
      <c r="SM170" s="33"/>
      <c r="SN170" s="33"/>
      <c r="SO170" s="33"/>
      <c r="SP170" s="33"/>
    </row>
    <row r="171" spans="1:510" s="34" customFormat="1" ht="369.75" customHeight="1" x14ac:dyDescent="0.25">
      <c r="A171" s="94"/>
      <c r="B171" s="105"/>
      <c r="C171" s="105"/>
      <c r="D171" s="75" t="s">
        <v>594</v>
      </c>
      <c r="E171" s="96">
        <f>E198</f>
        <v>0</v>
      </c>
      <c r="F171" s="96">
        <f t="shared" ref="F171:W171" si="89">F198</f>
        <v>0</v>
      </c>
      <c r="G171" s="96">
        <f t="shared" si="89"/>
        <v>0</v>
      </c>
      <c r="H171" s="96">
        <f t="shared" si="89"/>
        <v>0</v>
      </c>
      <c r="I171" s="96">
        <f t="shared" si="89"/>
        <v>0</v>
      </c>
      <c r="J171" s="96">
        <f t="shared" si="89"/>
        <v>0</v>
      </c>
      <c r="K171" s="164" t="e">
        <f t="shared" si="75"/>
        <v>#DIV/0!</v>
      </c>
      <c r="L171" s="96">
        <f t="shared" si="89"/>
        <v>1176130.99</v>
      </c>
      <c r="M171" s="96">
        <f t="shared" si="89"/>
        <v>1176130.99</v>
      </c>
      <c r="N171" s="96">
        <f t="shared" si="89"/>
        <v>0</v>
      </c>
      <c r="O171" s="96">
        <f t="shared" si="89"/>
        <v>0</v>
      </c>
      <c r="P171" s="96">
        <f t="shared" si="89"/>
        <v>0</v>
      </c>
      <c r="Q171" s="96">
        <f t="shared" si="89"/>
        <v>1176130.99</v>
      </c>
      <c r="R171" s="96">
        <f t="shared" si="89"/>
        <v>1176130.99</v>
      </c>
      <c r="S171" s="96">
        <f t="shared" si="89"/>
        <v>1176130.99</v>
      </c>
      <c r="T171" s="96">
        <f t="shared" si="89"/>
        <v>0</v>
      </c>
      <c r="U171" s="96">
        <f t="shared" si="89"/>
        <v>0</v>
      </c>
      <c r="V171" s="96">
        <f t="shared" si="89"/>
        <v>0</v>
      </c>
      <c r="W171" s="96">
        <f t="shared" si="89"/>
        <v>1176130.99</v>
      </c>
      <c r="X171" s="163">
        <f t="shared" si="76"/>
        <v>100</v>
      </c>
      <c r="Y171" s="96">
        <f t="shared" si="77"/>
        <v>1176130.99</v>
      </c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  <c r="IW171" s="33"/>
      <c r="IX171" s="33"/>
      <c r="IY171" s="33"/>
      <c r="IZ171" s="33"/>
      <c r="JA171" s="33"/>
      <c r="JB171" s="33"/>
      <c r="JC171" s="33"/>
      <c r="JD171" s="33"/>
      <c r="JE171" s="33"/>
      <c r="JF171" s="33"/>
      <c r="JG171" s="33"/>
      <c r="JH171" s="33"/>
      <c r="JI171" s="33"/>
      <c r="JJ171" s="33"/>
      <c r="JK171" s="33"/>
      <c r="JL171" s="33"/>
      <c r="JM171" s="33"/>
      <c r="JN171" s="33"/>
      <c r="JO171" s="33"/>
      <c r="JP171" s="33"/>
      <c r="JQ171" s="33"/>
      <c r="JR171" s="33"/>
      <c r="JS171" s="33"/>
      <c r="JT171" s="33"/>
      <c r="JU171" s="33"/>
      <c r="JV171" s="33"/>
      <c r="JW171" s="33"/>
      <c r="JX171" s="33"/>
      <c r="JY171" s="33"/>
      <c r="JZ171" s="33"/>
      <c r="KA171" s="33"/>
      <c r="KB171" s="33"/>
      <c r="KC171" s="33"/>
      <c r="KD171" s="33"/>
      <c r="KE171" s="33"/>
      <c r="KF171" s="33"/>
      <c r="KG171" s="33"/>
      <c r="KH171" s="33"/>
      <c r="KI171" s="33"/>
      <c r="KJ171" s="33"/>
      <c r="KK171" s="33"/>
      <c r="KL171" s="33"/>
      <c r="KM171" s="33"/>
      <c r="KN171" s="33"/>
      <c r="KO171" s="33"/>
      <c r="KP171" s="33"/>
      <c r="KQ171" s="33"/>
      <c r="KR171" s="33"/>
      <c r="KS171" s="33"/>
      <c r="KT171" s="33"/>
      <c r="KU171" s="33"/>
      <c r="KV171" s="33"/>
      <c r="KW171" s="33"/>
      <c r="KX171" s="33"/>
      <c r="KY171" s="33"/>
      <c r="KZ171" s="33"/>
      <c r="LA171" s="33"/>
      <c r="LB171" s="33"/>
      <c r="LC171" s="33"/>
      <c r="LD171" s="33"/>
      <c r="LE171" s="33"/>
      <c r="LF171" s="33"/>
      <c r="LG171" s="33"/>
      <c r="LH171" s="33"/>
      <c r="LI171" s="33"/>
      <c r="LJ171" s="33"/>
      <c r="LK171" s="33"/>
      <c r="LL171" s="33"/>
      <c r="LM171" s="33"/>
      <c r="LN171" s="33"/>
      <c r="LO171" s="33"/>
      <c r="LP171" s="33"/>
      <c r="LQ171" s="33"/>
      <c r="LR171" s="33"/>
      <c r="LS171" s="33"/>
      <c r="LT171" s="33"/>
      <c r="LU171" s="33"/>
      <c r="LV171" s="33"/>
      <c r="LW171" s="33"/>
      <c r="LX171" s="33"/>
      <c r="LY171" s="33"/>
      <c r="LZ171" s="33"/>
      <c r="MA171" s="33"/>
      <c r="MB171" s="33"/>
      <c r="MC171" s="33"/>
      <c r="MD171" s="33"/>
      <c r="ME171" s="33"/>
      <c r="MF171" s="33"/>
      <c r="MG171" s="33"/>
      <c r="MH171" s="33"/>
      <c r="MI171" s="33"/>
      <c r="MJ171" s="33"/>
      <c r="MK171" s="33"/>
      <c r="ML171" s="33"/>
      <c r="MM171" s="33"/>
      <c r="MN171" s="33"/>
      <c r="MO171" s="33"/>
      <c r="MP171" s="33"/>
      <c r="MQ171" s="33"/>
      <c r="MR171" s="33"/>
      <c r="MS171" s="33"/>
      <c r="MT171" s="33"/>
      <c r="MU171" s="33"/>
      <c r="MV171" s="33"/>
      <c r="MW171" s="33"/>
      <c r="MX171" s="33"/>
      <c r="MY171" s="33"/>
      <c r="MZ171" s="33"/>
      <c r="NA171" s="33"/>
      <c r="NB171" s="33"/>
      <c r="NC171" s="33"/>
      <c r="ND171" s="33"/>
      <c r="NE171" s="33"/>
      <c r="NF171" s="33"/>
      <c r="NG171" s="33"/>
      <c r="NH171" s="33"/>
      <c r="NI171" s="33"/>
      <c r="NJ171" s="33"/>
      <c r="NK171" s="33"/>
      <c r="NL171" s="33"/>
      <c r="NM171" s="33"/>
      <c r="NN171" s="33"/>
      <c r="NO171" s="33"/>
      <c r="NP171" s="33"/>
      <c r="NQ171" s="33"/>
      <c r="NR171" s="33"/>
      <c r="NS171" s="33"/>
      <c r="NT171" s="33"/>
      <c r="NU171" s="33"/>
      <c r="NV171" s="33"/>
      <c r="NW171" s="33"/>
      <c r="NX171" s="33"/>
      <c r="NY171" s="33"/>
      <c r="NZ171" s="33"/>
      <c r="OA171" s="33"/>
      <c r="OB171" s="33"/>
      <c r="OC171" s="33"/>
      <c r="OD171" s="33"/>
      <c r="OE171" s="33"/>
      <c r="OF171" s="33"/>
      <c r="OG171" s="33"/>
      <c r="OH171" s="33"/>
      <c r="OI171" s="33"/>
      <c r="OJ171" s="33"/>
      <c r="OK171" s="33"/>
      <c r="OL171" s="33"/>
      <c r="OM171" s="33"/>
      <c r="ON171" s="33"/>
      <c r="OO171" s="33"/>
      <c r="OP171" s="33"/>
      <c r="OQ171" s="33"/>
      <c r="OR171" s="33"/>
      <c r="OS171" s="33"/>
      <c r="OT171" s="33"/>
      <c r="OU171" s="33"/>
      <c r="OV171" s="33"/>
      <c r="OW171" s="33"/>
      <c r="OX171" s="33"/>
      <c r="OY171" s="33"/>
      <c r="OZ171" s="33"/>
      <c r="PA171" s="33"/>
      <c r="PB171" s="33"/>
      <c r="PC171" s="33"/>
      <c r="PD171" s="33"/>
      <c r="PE171" s="33"/>
      <c r="PF171" s="33"/>
      <c r="PG171" s="33"/>
      <c r="PH171" s="33"/>
      <c r="PI171" s="33"/>
      <c r="PJ171" s="33"/>
      <c r="PK171" s="33"/>
      <c r="PL171" s="33"/>
      <c r="PM171" s="33"/>
      <c r="PN171" s="33"/>
      <c r="PO171" s="33"/>
      <c r="PP171" s="33"/>
      <c r="PQ171" s="33"/>
      <c r="PR171" s="33"/>
      <c r="PS171" s="33"/>
      <c r="PT171" s="33"/>
      <c r="PU171" s="33"/>
      <c r="PV171" s="33"/>
      <c r="PW171" s="33"/>
      <c r="PX171" s="33"/>
      <c r="PY171" s="33"/>
      <c r="PZ171" s="33"/>
      <c r="QA171" s="33"/>
      <c r="QB171" s="33"/>
      <c r="QC171" s="33"/>
      <c r="QD171" s="33"/>
      <c r="QE171" s="33"/>
      <c r="QF171" s="33"/>
      <c r="QG171" s="33"/>
      <c r="QH171" s="33"/>
      <c r="QI171" s="33"/>
      <c r="QJ171" s="33"/>
      <c r="QK171" s="33"/>
      <c r="QL171" s="33"/>
      <c r="QM171" s="33"/>
      <c r="QN171" s="33"/>
      <c r="QO171" s="33"/>
      <c r="QP171" s="33"/>
      <c r="QQ171" s="33"/>
      <c r="QR171" s="33"/>
      <c r="QS171" s="33"/>
      <c r="QT171" s="33"/>
      <c r="QU171" s="33"/>
      <c r="QV171" s="33"/>
      <c r="QW171" s="33"/>
      <c r="QX171" s="33"/>
      <c r="QY171" s="33"/>
      <c r="QZ171" s="33"/>
      <c r="RA171" s="33"/>
      <c r="RB171" s="33"/>
      <c r="RC171" s="33"/>
      <c r="RD171" s="33"/>
      <c r="RE171" s="33"/>
      <c r="RF171" s="33"/>
      <c r="RG171" s="33"/>
      <c r="RH171" s="33"/>
      <c r="RI171" s="33"/>
      <c r="RJ171" s="33"/>
      <c r="RK171" s="33"/>
      <c r="RL171" s="33"/>
      <c r="RM171" s="33"/>
      <c r="RN171" s="33"/>
      <c r="RO171" s="33"/>
      <c r="RP171" s="33"/>
      <c r="RQ171" s="33"/>
      <c r="RR171" s="33"/>
      <c r="RS171" s="33"/>
      <c r="RT171" s="33"/>
      <c r="RU171" s="33"/>
      <c r="RV171" s="33"/>
      <c r="RW171" s="33"/>
      <c r="RX171" s="33"/>
      <c r="RY171" s="33"/>
      <c r="RZ171" s="33"/>
      <c r="SA171" s="33"/>
      <c r="SB171" s="33"/>
      <c r="SC171" s="33"/>
      <c r="SD171" s="33"/>
      <c r="SE171" s="33"/>
      <c r="SF171" s="33"/>
      <c r="SG171" s="33"/>
      <c r="SH171" s="33"/>
      <c r="SI171" s="33"/>
      <c r="SJ171" s="33"/>
      <c r="SK171" s="33"/>
      <c r="SL171" s="33"/>
      <c r="SM171" s="33"/>
      <c r="SN171" s="33"/>
      <c r="SO171" s="33"/>
      <c r="SP171" s="33"/>
    </row>
    <row r="172" spans="1:510" s="22" customFormat="1" ht="50.25" customHeight="1" x14ac:dyDescent="0.25">
      <c r="A172" s="59" t="s">
        <v>180</v>
      </c>
      <c r="B172" s="91" t="s">
        <v>119</v>
      </c>
      <c r="C172" s="91" t="s">
        <v>46</v>
      </c>
      <c r="D172" s="36" t="s">
        <v>490</v>
      </c>
      <c r="E172" s="97">
        <v>55760954</v>
      </c>
      <c r="F172" s="97">
        <v>43197000</v>
      </c>
      <c r="G172" s="97">
        <v>988460</v>
      </c>
      <c r="H172" s="97">
        <v>55660506.350000001</v>
      </c>
      <c r="I172" s="97">
        <v>43196536.380000003</v>
      </c>
      <c r="J172" s="97">
        <v>901596.03</v>
      </c>
      <c r="K172" s="161">
        <f t="shared" si="75"/>
        <v>99.819860237685319</v>
      </c>
      <c r="L172" s="97">
        <f t="shared" ref="L172:L204" si="90">N172+Q172</f>
        <v>0</v>
      </c>
      <c r="M172" s="97">
        <v>0</v>
      </c>
      <c r="N172" s="97"/>
      <c r="O172" s="97"/>
      <c r="P172" s="97"/>
      <c r="Q172" s="97">
        <v>0</v>
      </c>
      <c r="R172" s="145">
        <f t="shared" ref="R172:R205" si="91">T172+W172</f>
        <v>1089781.08</v>
      </c>
      <c r="S172" s="146"/>
      <c r="T172" s="146">
        <v>541238.92000000004</v>
      </c>
      <c r="U172" s="146"/>
      <c r="V172" s="146"/>
      <c r="W172" s="146">
        <v>548542.16</v>
      </c>
      <c r="X172" s="162" t="e">
        <f t="shared" si="76"/>
        <v>#DIV/0!</v>
      </c>
      <c r="Y172" s="97">
        <f t="shared" si="77"/>
        <v>56750287.43</v>
      </c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</row>
    <row r="173" spans="1:510" s="22" customFormat="1" ht="23.25" customHeight="1" x14ac:dyDescent="0.25">
      <c r="A173" s="59" t="s">
        <v>530</v>
      </c>
      <c r="B173" s="59" t="s">
        <v>45</v>
      </c>
      <c r="C173" s="59" t="s">
        <v>93</v>
      </c>
      <c r="D173" s="36" t="s">
        <v>242</v>
      </c>
      <c r="E173" s="97">
        <v>39500</v>
      </c>
      <c r="F173" s="97"/>
      <c r="G173" s="97"/>
      <c r="H173" s="97">
        <v>39045.379999999997</v>
      </c>
      <c r="I173" s="97"/>
      <c r="J173" s="97"/>
      <c r="K173" s="161">
        <f t="shared" si="75"/>
        <v>98.849063291139245</v>
      </c>
      <c r="L173" s="97">
        <f t="shared" si="90"/>
        <v>0</v>
      </c>
      <c r="M173" s="97"/>
      <c r="N173" s="97"/>
      <c r="O173" s="97"/>
      <c r="P173" s="97"/>
      <c r="Q173" s="97"/>
      <c r="R173" s="145">
        <f t="shared" si="91"/>
        <v>0</v>
      </c>
      <c r="S173" s="146"/>
      <c r="T173" s="146"/>
      <c r="U173" s="146"/>
      <c r="V173" s="146"/>
      <c r="W173" s="146"/>
      <c r="X173" s="162" t="e">
        <f t="shared" si="76"/>
        <v>#DIV/0!</v>
      </c>
      <c r="Y173" s="97">
        <f t="shared" si="77"/>
        <v>39045.379999999997</v>
      </c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  <c r="PA173" s="23"/>
      <c r="PB173" s="23"/>
      <c r="PC173" s="23"/>
      <c r="PD173" s="23"/>
      <c r="PE173" s="23"/>
      <c r="PF173" s="23"/>
      <c r="PG173" s="23"/>
      <c r="PH173" s="23"/>
      <c r="PI173" s="23"/>
      <c r="PJ173" s="23"/>
      <c r="PK173" s="23"/>
      <c r="PL173" s="23"/>
      <c r="PM173" s="23"/>
      <c r="PN173" s="23"/>
      <c r="PO173" s="23"/>
      <c r="PP173" s="23"/>
      <c r="PQ173" s="23"/>
      <c r="PR173" s="23"/>
      <c r="PS173" s="23"/>
      <c r="PT173" s="23"/>
      <c r="PU173" s="23"/>
      <c r="PV173" s="23"/>
      <c r="PW173" s="23"/>
      <c r="PX173" s="23"/>
      <c r="PY173" s="23"/>
      <c r="PZ173" s="23"/>
      <c r="QA173" s="23"/>
      <c r="QB173" s="23"/>
      <c r="QC173" s="23"/>
      <c r="QD173" s="23"/>
      <c r="QE173" s="23"/>
      <c r="QF173" s="23"/>
      <c r="QG173" s="23"/>
      <c r="QH173" s="23"/>
      <c r="QI173" s="23"/>
      <c r="QJ173" s="23"/>
      <c r="QK173" s="23"/>
      <c r="QL173" s="23"/>
      <c r="QM173" s="23"/>
      <c r="QN173" s="23"/>
      <c r="QO173" s="23"/>
      <c r="QP173" s="23"/>
      <c r="QQ173" s="23"/>
      <c r="QR173" s="23"/>
      <c r="QS173" s="23"/>
      <c r="QT173" s="23"/>
      <c r="QU173" s="23"/>
      <c r="QV173" s="23"/>
      <c r="QW173" s="23"/>
      <c r="QX173" s="23"/>
      <c r="QY173" s="23"/>
      <c r="QZ173" s="23"/>
      <c r="RA173" s="23"/>
      <c r="RB173" s="23"/>
      <c r="RC173" s="23"/>
      <c r="RD173" s="23"/>
      <c r="RE173" s="23"/>
      <c r="RF173" s="23"/>
      <c r="RG173" s="23"/>
      <c r="RH173" s="23"/>
      <c r="RI173" s="23"/>
      <c r="RJ173" s="23"/>
      <c r="RK173" s="23"/>
      <c r="RL173" s="23"/>
      <c r="RM173" s="23"/>
      <c r="RN173" s="23"/>
      <c r="RO173" s="23"/>
      <c r="RP173" s="23"/>
      <c r="RQ173" s="23"/>
      <c r="RR173" s="23"/>
      <c r="RS173" s="23"/>
      <c r="RT173" s="23"/>
      <c r="RU173" s="23"/>
      <c r="RV173" s="23"/>
      <c r="RW173" s="23"/>
      <c r="RX173" s="23"/>
      <c r="RY173" s="23"/>
      <c r="RZ173" s="23"/>
      <c r="SA173" s="23"/>
      <c r="SB173" s="23"/>
      <c r="SC173" s="23"/>
      <c r="SD173" s="23"/>
      <c r="SE173" s="23"/>
      <c r="SF173" s="23"/>
      <c r="SG173" s="23"/>
      <c r="SH173" s="23"/>
      <c r="SI173" s="23"/>
      <c r="SJ173" s="23"/>
      <c r="SK173" s="23"/>
      <c r="SL173" s="23"/>
      <c r="SM173" s="23"/>
      <c r="SN173" s="23"/>
      <c r="SO173" s="23"/>
      <c r="SP173" s="23"/>
    </row>
    <row r="174" spans="1:510" s="23" customFormat="1" ht="36" customHeight="1" x14ac:dyDescent="0.25">
      <c r="A174" s="59" t="s">
        <v>181</v>
      </c>
      <c r="B174" s="91" t="s">
        <v>98</v>
      </c>
      <c r="C174" s="91" t="s">
        <v>52</v>
      </c>
      <c r="D174" s="60" t="s">
        <v>123</v>
      </c>
      <c r="E174" s="97">
        <v>806663</v>
      </c>
      <c r="F174" s="97"/>
      <c r="G174" s="97"/>
      <c r="H174" s="97">
        <v>767766.92</v>
      </c>
      <c r="I174" s="97"/>
      <c r="J174" s="97"/>
      <c r="K174" s="161">
        <f t="shared" si="75"/>
        <v>95.178149983326378</v>
      </c>
      <c r="L174" s="97">
        <f t="shared" si="90"/>
        <v>0</v>
      </c>
      <c r="M174" s="97"/>
      <c r="N174" s="97"/>
      <c r="O174" s="97"/>
      <c r="P174" s="97"/>
      <c r="Q174" s="97"/>
      <c r="R174" s="145">
        <f t="shared" si="91"/>
        <v>0</v>
      </c>
      <c r="S174" s="146"/>
      <c r="T174" s="146"/>
      <c r="U174" s="146"/>
      <c r="V174" s="146"/>
      <c r="W174" s="146"/>
      <c r="X174" s="162" t="e">
        <f t="shared" si="76"/>
        <v>#DIV/0!</v>
      </c>
      <c r="Y174" s="97">
        <f t="shared" si="77"/>
        <v>767766.92</v>
      </c>
    </row>
    <row r="175" spans="1:510" s="23" customFormat="1" ht="33" customHeight="1" x14ac:dyDescent="0.25">
      <c r="A175" s="59" t="s">
        <v>182</v>
      </c>
      <c r="B175" s="91" t="s">
        <v>124</v>
      </c>
      <c r="C175" s="91" t="s">
        <v>54</v>
      </c>
      <c r="D175" s="60" t="s">
        <v>359</v>
      </c>
      <c r="E175" s="97">
        <v>900230</v>
      </c>
      <c r="F175" s="97"/>
      <c r="G175" s="97"/>
      <c r="H175" s="97">
        <v>882239.65</v>
      </c>
      <c r="I175" s="97"/>
      <c r="J175" s="97"/>
      <c r="K175" s="161">
        <f t="shared" si="75"/>
        <v>98.001582928807082</v>
      </c>
      <c r="L175" s="97">
        <f t="shared" si="90"/>
        <v>0</v>
      </c>
      <c r="M175" s="97"/>
      <c r="N175" s="97"/>
      <c r="O175" s="97"/>
      <c r="P175" s="97"/>
      <c r="Q175" s="97"/>
      <c r="R175" s="145">
        <f t="shared" si="91"/>
        <v>0</v>
      </c>
      <c r="S175" s="146"/>
      <c r="T175" s="146"/>
      <c r="U175" s="146"/>
      <c r="V175" s="146"/>
      <c r="W175" s="146"/>
      <c r="X175" s="162" t="e">
        <f t="shared" si="76"/>
        <v>#DIV/0!</v>
      </c>
      <c r="Y175" s="97">
        <f t="shared" si="77"/>
        <v>882239.65</v>
      </c>
    </row>
    <row r="176" spans="1:510" s="23" customFormat="1" ht="48.75" customHeight="1" x14ac:dyDescent="0.25">
      <c r="A176" s="59" t="s">
        <v>352</v>
      </c>
      <c r="B176" s="91" t="s">
        <v>99</v>
      </c>
      <c r="C176" s="91" t="s">
        <v>54</v>
      </c>
      <c r="D176" s="60" t="s">
        <v>584</v>
      </c>
      <c r="E176" s="97">
        <v>21876867.240000002</v>
      </c>
      <c r="F176" s="97"/>
      <c r="G176" s="97"/>
      <c r="H176" s="97">
        <v>19869189.07</v>
      </c>
      <c r="I176" s="97"/>
      <c r="J176" s="97"/>
      <c r="K176" s="161">
        <f t="shared" si="75"/>
        <v>90.822826010805002</v>
      </c>
      <c r="L176" s="97">
        <f t="shared" si="90"/>
        <v>0</v>
      </c>
      <c r="M176" s="97"/>
      <c r="N176" s="97"/>
      <c r="O176" s="97"/>
      <c r="P176" s="97"/>
      <c r="Q176" s="97"/>
      <c r="R176" s="145">
        <f t="shared" si="91"/>
        <v>0</v>
      </c>
      <c r="S176" s="146"/>
      <c r="T176" s="146"/>
      <c r="U176" s="146"/>
      <c r="V176" s="146"/>
      <c r="W176" s="146"/>
      <c r="X176" s="162" t="e">
        <f t="shared" si="76"/>
        <v>#DIV/0!</v>
      </c>
      <c r="Y176" s="97">
        <f t="shared" si="77"/>
        <v>19869189.07</v>
      </c>
    </row>
    <row r="177" spans="1:510" s="30" customFormat="1" ht="20.25" customHeight="1" x14ac:dyDescent="0.25">
      <c r="A177" s="82"/>
      <c r="B177" s="107"/>
      <c r="C177" s="107"/>
      <c r="D177" s="83" t="s">
        <v>392</v>
      </c>
      <c r="E177" s="98">
        <v>5943709.2400000002</v>
      </c>
      <c r="F177" s="98"/>
      <c r="G177" s="98"/>
      <c r="H177" s="98">
        <v>4371206.96</v>
      </c>
      <c r="I177" s="98"/>
      <c r="J177" s="98"/>
      <c r="K177" s="165">
        <f t="shared" si="75"/>
        <v>73.543418486601482</v>
      </c>
      <c r="L177" s="98">
        <f t="shared" si="90"/>
        <v>0</v>
      </c>
      <c r="M177" s="98"/>
      <c r="N177" s="98"/>
      <c r="O177" s="98"/>
      <c r="P177" s="98"/>
      <c r="Q177" s="98"/>
      <c r="R177" s="155">
        <f t="shared" si="91"/>
        <v>0</v>
      </c>
      <c r="S177" s="147"/>
      <c r="T177" s="147"/>
      <c r="U177" s="147"/>
      <c r="V177" s="147"/>
      <c r="W177" s="147"/>
      <c r="X177" s="166" t="e">
        <f t="shared" si="76"/>
        <v>#DIV/0!</v>
      </c>
      <c r="Y177" s="98">
        <f t="shared" si="77"/>
        <v>4371206.96</v>
      </c>
    </row>
    <row r="178" spans="1:510" s="23" customFormat="1" ht="47.25" x14ac:dyDescent="0.25">
      <c r="A178" s="59" t="s">
        <v>324</v>
      </c>
      <c r="B178" s="91" t="s">
        <v>323</v>
      </c>
      <c r="C178" s="91" t="s">
        <v>54</v>
      </c>
      <c r="D178" s="60" t="s">
        <v>322</v>
      </c>
      <c r="E178" s="97">
        <v>2000000</v>
      </c>
      <c r="F178" s="97"/>
      <c r="G178" s="97"/>
      <c r="H178" s="97">
        <v>2000000</v>
      </c>
      <c r="I178" s="97"/>
      <c r="J178" s="97"/>
      <c r="K178" s="161">
        <f t="shared" si="75"/>
        <v>100</v>
      </c>
      <c r="L178" s="97">
        <f t="shared" si="90"/>
        <v>0</v>
      </c>
      <c r="M178" s="97"/>
      <c r="N178" s="97"/>
      <c r="O178" s="97"/>
      <c r="P178" s="97"/>
      <c r="Q178" s="97"/>
      <c r="R178" s="145">
        <f t="shared" si="91"/>
        <v>0</v>
      </c>
      <c r="S178" s="146"/>
      <c r="T178" s="146"/>
      <c r="U178" s="146"/>
      <c r="V178" s="146"/>
      <c r="W178" s="146"/>
      <c r="X178" s="162" t="e">
        <f t="shared" si="76"/>
        <v>#DIV/0!</v>
      </c>
      <c r="Y178" s="97">
        <f t="shared" si="77"/>
        <v>2000000</v>
      </c>
    </row>
    <row r="179" spans="1:510" s="23" customFormat="1" ht="36" customHeight="1" x14ac:dyDescent="0.25">
      <c r="A179" s="59" t="s">
        <v>183</v>
      </c>
      <c r="B179" s="91" t="s">
        <v>125</v>
      </c>
      <c r="C179" s="91" t="s">
        <v>54</v>
      </c>
      <c r="D179" s="60" t="s">
        <v>19</v>
      </c>
      <c r="E179" s="97">
        <v>35575500</v>
      </c>
      <c r="F179" s="97"/>
      <c r="G179" s="97"/>
      <c r="H179" s="97">
        <v>35574710</v>
      </c>
      <c r="I179" s="97"/>
      <c r="J179" s="97"/>
      <c r="K179" s="161">
        <f t="shared" si="75"/>
        <v>99.997779370634291</v>
      </c>
      <c r="L179" s="97">
        <f t="shared" si="90"/>
        <v>0</v>
      </c>
      <c r="M179" s="97"/>
      <c r="N179" s="97"/>
      <c r="O179" s="97"/>
      <c r="P179" s="97"/>
      <c r="Q179" s="97"/>
      <c r="R179" s="145">
        <f t="shared" si="91"/>
        <v>0</v>
      </c>
      <c r="S179" s="146"/>
      <c r="T179" s="146"/>
      <c r="U179" s="146"/>
      <c r="V179" s="146"/>
      <c r="W179" s="146"/>
      <c r="X179" s="162" t="e">
        <f t="shared" si="76"/>
        <v>#DIV/0!</v>
      </c>
      <c r="Y179" s="97">
        <f t="shared" si="77"/>
        <v>35574710</v>
      </c>
    </row>
    <row r="180" spans="1:510" s="22" customFormat="1" ht="47.25" x14ac:dyDescent="0.25">
      <c r="A180" s="59" t="s">
        <v>350</v>
      </c>
      <c r="B180" s="91" t="s">
        <v>101</v>
      </c>
      <c r="C180" s="91" t="s">
        <v>54</v>
      </c>
      <c r="D180" s="60" t="s">
        <v>408</v>
      </c>
      <c r="E180" s="97">
        <v>667500</v>
      </c>
      <c r="F180" s="97"/>
      <c r="G180" s="97"/>
      <c r="H180" s="97">
        <v>667296.28</v>
      </c>
      <c r="I180" s="97"/>
      <c r="J180" s="97"/>
      <c r="K180" s="161">
        <f t="shared" si="75"/>
        <v>99.969480149812739</v>
      </c>
      <c r="L180" s="97">
        <f t="shared" si="90"/>
        <v>0</v>
      </c>
      <c r="M180" s="97"/>
      <c r="N180" s="97"/>
      <c r="O180" s="97"/>
      <c r="P180" s="97"/>
      <c r="Q180" s="97"/>
      <c r="R180" s="145">
        <f t="shared" si="91"/>
        <v>0</v>
      </c>
      <c r="S180" s="146"/>
      <c r="T180" s="146"/>
      <c r="U180" s="146"/>
      <c r="V180" s="146"/>
      <c r="W180" s="146"/>
      <c r="X180" s="162" t="e">
        <f t="shared" si="76"/>
        <v>#DIV/0!</v>
      </c>
      <c r="Y180" s="97">
        <f t="shared" si="77"/>
        <v>667296.28</v>
      </c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</row>
    <row r="181" spans="1:510" s="24" customFormat="1" ht="15.75" x14ac:dyDescent="0.25">
      <c r="A181" s="82"/>
      <c r="B181" s="107"/>
      <c r="C181" s="107"/>
      <c r="D181" s="83" t="s">
        <v>392</v>
      </c>
      <c r="E181" s="98">
        <v>667500</v>
      </c>
      <c r="F181" s="98"/>
      <c r="G181" s="98"/>
      <c r="H181" s="98">
        <v>667296.28</v>
      </c>
      <c r="I181" s="98"/>
      <c r="J181" s="98"/>
      <c r="K181" s="165">
        <f t="shared" si="75"/>
        <v>99.969480149812739</v>
      </c>
      <c r="L181" s="98">
        <f t="shared" si="90"/>
        <v>0</v>
      </c>
      <c r="M181" s="98"/>
      <c r="N181" s="98"/>
      <c r="O181" s="98"/>
      <c r="P181" s="98"/>
      <c r="Q181" s="98"/>
      <c r="R181" s="155">
        <f t="shared" si="91"/>
        <v>0</v>
      </c>
      <c r="S181" s="147"/>
      <c r="T181" s="147"/>
      <c r="U181" s="147"/>
      <c r="V181" s="147"/>
      <c r="W181" s="147"/>
      <c r="X181" s="166" t="e">
        <f t="shared" si="76"/>
        <v>#DIV/0!</v>
      </c>
      <c r="Y181" s="98">
        <f t="shared" si="77"/>
        <v>667296.28</v>
      </c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/>
      <c r="JR181" s="30"/>
      <c r="JS181" s="30"/>
      <c r="JT181" s="30"/>
      <c r="JU181" s="30"/>
      <c r="JV181" s="30"/>
      <c r="JW181" s="30"/>
      <c r="JX181" s="30"/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/>
      <c r="KP181" s="30"/>
      <c r="KQ181" s="30"/>
      <c r="KR181" s="30"/>
      <c r="KS181" s="30"/>
      <c r="KT181" s="30"/>
      <c r="KU181" s="30"/>
      <c r="KV181" s="30"/>
      <c r="KW181" s="30"/>
      <c r="KX181" s="30"/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/>
      <c r="LK181" s="30"/>
      <c r="LL181" s="30"/>
      <c r="LM181" s="30"/>
      <c r="LN181" s="30"/>
      <c r="LO181" s="30"/>
      <c r="LP181" s="30"/>
      <c r="LQ181" s="30"/>
      <c r="LR181" s="30"/>
      <c r="LS181" s="30"/>
      <c r="LT181" s="30"/>
      <c r="LU181" s="30"/>
      <c r="LV181" s="30"/>
      <c r="LW181" s="30"/>
      <c r="LX181" s="30"/>
      <c r="LY181" s="30"/>
      <c r="LZ181" s="30"/>
      <c r="MA181" s="30"/>
      <c r="MB181" s="30"/>
      <c r="MC181" s="30"/>
      <c r="MD181" s="30"/>
      <c r="ME181" s="30"/>
      <c r="MF181" s="30"/>
      <c r="MG181" s="30"/>
      <c r="MH181" s="30"/>
      <c r="MI181" s="30"/>
      <c r="MJ181" s="30"/>
      <c r="MK181" s="30"/>
      <c r="ML181" s="30"/>
      <c r="MM181" s="30"/>
      <c r="MN181" s="30"/>
      <c r="MO181" s="30"/>
      <c r="MP181" s="30"/>
      <c r="MQ181" s="30"/>
      <c r="MR181" s="30"/>
      <c r="MS181" s="30"/>
      <c r="MT181" s="30"/>
      <c r="MU181" s="30"/>
      <c r="MV181" s="30"/>
      <c r="MW181" s="30"/>
      <c r="MX181" s="30"/>
      <c r="MY181" s="30"/>
      <c r="MZ181" s="30"/>
      <c r="NA181" s="30"/>
      <c r="NB181" s="30"/>
      <c r="NC181" s="30"/>
      <c r="ND181" s="30"/>
      <c r="NE181" s="30"/>
      <c r="NF181" s="30"/>
      <c r="NG181" s="30"/>
      <c r="NH181" s="30"/>
      <c r="NI181" s="30"/>
      <c r="NJ181" s="30"/>
      <c r="NK181" s="30"/>
      <c r="NL181" s="30"/>
      <c r="NM181" s="30"/>
      <c r="NN181" s="30"/>
      <c r="NO181" s="30"/>
      <c r="NP181" s="30"/>
      <c r="NQ181" s="30"/>
      <c r="NR181" s="30"/>
      <c r="NS181" s="30"/>
      <c r="NT181" s="30"/>
      <c r="NU181" s="30"/>
      <c r="NV181" s="30"/>
      <c r="NW181" s="30"/>
      <c r="NX181" s="30"/>
      <c r="NY181" s="30"/>
      <c r="NZ181" s="30"/>
      <c r="OA181" s="30"/>
      <c r="OB181" s="30"/>
      <c r="OC181" s="30"/>
      <c r="OD181" s="30"/>
      <c r="OE181" s="30"/>
      <c r="OF181" s="30"/>
      <c r="OG181" s="30"/>
      <c r="OH181" s="30"/>
      <c r="OI181" s="30"/>
      <c r="OJ181" s="30"/>
      <c r="OK181" s="30"/>
      <c r="OL181" s="30"/>
      <c r="OM181" s="30"/>
      <c r="ON181" s="30"/>
      <c r="OO181" s="30"/>
      <c r="OP181" s="30"/>
      <c r="OQ181" s="30"/>
      <c r="OR181" s="30"/>
      <c r="OS181" s="30"/>
      <c r="OT181" s="30"/>
      <c r="OU181" s="30"/>
      <c r="OV181" s="30"/>
      <c r="OW181" s="30"/>
      <c r="OX181" s="30"/>
      <c r="OY181" s="30"/>
      <c r="OZ181" s="30"/>
      <c r="PA181" s="30"/>
      <c r="PB181" s="30"/>
      <c r="PC181" s="30"/>
      <c r="PD181" s="30"/>
      <c r="PE181" s="30"/>
      <c r="PF181" s="30"/>
      <c r="PG181" s="30"/>
      <c r="PH181" s="30"/>
      <c r="PI181" s="30"/>
      <c r="PJ181" s="30"/>
      <c r="PK181" s="30"/>
      <c r="PL181" s="30"/>
      <c r="PM181" s="30"/>
      <c r="PN181" s="30"/>
      <c r="PO181" s="30"/>
      <c r="PP181" s="30"/>
      <c r="PQ181" s="30"/>
      <c r="PR181" s="30"/>
      <c r="PS181" s="30"/>
      <c r="PT181" s="30"/>
      <c r="PU181" s="30"/>
      <c r="PV181" s="30"/>
      <c r="PW181" s="30"/>
      <c r="PX181" s="30"/>
      <c r="PY181" s="30"/>
      <c r="PZ181" s="30"/>
      <c r="QA181" s="30"/>
      <c r="QB181" s="30"/>
      <c r="QC181" s="30"/>
      <c r="QD181" s="30"/>
      <c r="QE181" s="30"/>
      <c r="QF181" s="30"/>
      <c r="QG181" s="30"/>
      <c r="QH181" s="30"/>
      <c r="QI181" s="30"/>
      <c r="QJ181" s="30"/>
      <c r="QK181" s="30"/>
      <c r="QL181" s="30"/>
      <c r="QM181" s="30"/>
      <c r="QN181" s="30"/>
      <c r="QO181" s="30"/>
      <c r="QP181" s="30"/>
      <c r="QQ181" s="30"/>
      <c r="QR181" s="30"/>
      <c r="QS181" s="30"/>
      <c r="QT181" s="30"/>
      <c r="QU181" s="30"/>
      <c r="QV181" s="30"/>
      <c r="QW181" s="30"/>
      <c r="QX181" s="30"/>
      <c r="QY181" s="30"/>
      <c r="QZ181" s="30"/>
      <c r="RA181" s="30"/>
      <c r="RB181" s="30"/>
      <c r="RC181" s="30"/>
      <c r="RD181" s="30"/>
      <c r="RE181" s="30"/>
      <c r="RF181" s="30"/>
      <c r="RG181" s="30"/>
      <c r="RH181" s="30"/>
      <c r="RI181" s="30"/>
      <c r="RJ181" s="30"/>
      <c r="RK181" s="30"/>
      <c r="RL181" s="30"/>
      <c r="RM181" s="30"/>
      <c r="RN181" s="30"/>
      <c r="RO181" s="30"/>
      <c r="RP181" s="30"/>
      <c r="RQ181" s="30"/>
      <c r="RR181" s="30"/>
      <c r="RS181" s="30"/>
      <c r="RT181" s="30"/>
      <c r="RU181" s="30"/>
      <c r="RV181" s="30"/>
      <c r="RW181" s="30"/>
      <c r="RX181" s="30"/>
      <c r="RY181" s="30"/>
      <c r="RZ181" s="30"/>
      <c r="SA181" s="30"/>
      <c r="SB181" s="30"/>
      <c r="SC181" s="30"/>
      <c r="SD181" s="30"/>
      <c r="SE181" s="30"/>
      <c r="SF181" s="30"/>
      <c r="SG181" s="30"/>
      <c r="SH181" s="30"/>
      <c r="SI181" s="30"/>
      <c r="SJ181" s="30"/>
      <c r="SK181" s="30"/>
      <c r="SL181" s="30"/>
      <c r="SM181" s="30"/>
      <c r="SN181" s="30"/>
      <c r="SO181" s="30"/>
      <c r="SP181" s="30"/>
    </row>
    <row r="182" spans="1:510" s="22" customFormat="1" ht="47.25" x14ac:dyDescent="0.25">
      <c r="A182" s="59" t="s">
        <v>351</v>
      </c>
      <c r="B182" s="91" t="s">
        <v>315</v>
      </c>
      <c r="C182" s="91" t="s">
        <v>52</v>
      </c>
      <c r="D182" s="60" t="s">
        <v>409</v>
      </c>
      <c r="E182" s="97">
        <v>245000</v>
      </c>
      <c r="F182" s="97"/>
      <c r="G182" s="97"/>
      <c r="H182" s="97">
        <v>127376.3</v>
      </c>
      <c r="I182" s="97"/>
      <c r="J182" s="97"/>
      <c r="K182" s="161">
        <f t="shared" si="75"/>
        <v>51.990326530612244</v>
      </c>
      <c r="L182" s="97">
        <f t="shared" si="90"/>
        <v>0</v>
      </c>
      <c r="M182" s="97"/>
      <c r="N182" s="97"/>
      <c r="O182" s="97"/>
      <c r="P182" s="97"/>
      <c r="Q182" s="97"/>
      <c r="R182" s="145">
        <f t="shared" si="91"/>
        <v>0</v>
      </c>
      <c r="S182" s="146"/>
      <c r="T182" s="146"/>
      <c r="U182" s="146"/>
      <c r="V182" s="146"/>
      <c r="W182" s="146"/>
      <c r="X182" s="162" t="e">
        <f t="shared" si="76"/>
        <v>#DIV/0!</v>
      </c>
      <c r="Y182" s="97">
        <f t="shared" si="77"/>
        <v>127376.3</v>
      </c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</row>
    <row r="183" spans="1:510" s="24" customFormat="1" ht="15.75" x14ac:dyDescent="0.25">
      <c r="A183" s="82"/>
      <c r="B183" s="107"/>
      <c r="C183" s="107"/>
      <c r="D183" s="83" t="s">
        <v>392</v>
      </c>
      <c r="E183" s="98">
        <v>245000</v>
      </c>
      <c r="F183" s="98"/>
      <c r="G183" s="98"/>
      <c r="H183" s="98">
        <v>127376.3</v>
      </c>
      <c r="I183" s="98"/>
      <c r="J183" s="98"/>
      <c r="K183" s="165">
        <f t="shared" si="75"/>
        <v>51.990326530612244</v>
      </c>
      <c r="L183" s="98">
        <f t="shared" si="90"/>
        <v>0</v>
      </c>
      <c r="M183" s="98"/>
      <c r="N183" s="98"/>
      <c r="O183" s="98"/>
      <c r="P183" s="98"/>
      <c r="Q183" s="98"/>
      <c r="R183" s="155">
        <f t="shared" si="91"/>
        <v>0</v>
      </c>
      <c r="S183" s="147"/>
      <c r="T183" s="147"/>
      <c r="U183" s="147"/>
      <c r="V183" s="147"/>
      <c r="W183" s="147"/>
      <c r="X183" s="166" t="e">
        <f t="shared" si="76"/>
        <v>#DIV/0!</v>
      </c>
      <c r="Y183" s="98">
        <f t="shared" si="77"/>
        <v>127376.3</v>
      </c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  <c r="IW183" s="30"/>
      <c r="IX183" s="30"/>
      <c r="IY183" s="30"/>
      <c r="IZ183" s="30"/>
      <c r="JA183" s="30"/>
      <c r="JB183" s="30"/>
      <c r="JC183" s="30"/>
      <c r="JD183" s="30"/>
      <c r="JE183" s="30"/>
      <c r="JF183" s="30"/>
      <c r="JG183" s="30"/>
      <c r="JH183" s="30"/>
      <c r="JI183" s="30"/>
      <c r="JJ183" s="30"/>
      <c r="JK183" s="30"/>
      <c r="JL183" s="30"/>
      <c r="JM183" s="30"/>
      <c r="JN183" s="30"/>
      <c r="JO183" s="30"/>
      <c r="JP183" s="30"/>
      <c r="JQ183" s="30"/>
      <c r="JR183" s="30"/>
      <c r="JS183" s="30"/>
      <c r="JT183" s="30"/>
      <c r="JU183" s="30"/>
      <c r="JV183" s="30"/>
      <c r="JW183" s="30"/>
      <c r="JX183" s="30"/>
      <c r="JY183" s="30"/>
      <c r="JZ183" s="30"/>
      <c r="KA183" s="30"/>
      <c r="KB183" s="30"/>
      <c r="KC183" s="30"/>
      <c r="KD183" s="30"/>
      <c r="KE183" s="30"/>
      <c r="KF183" s="30"/>
      <c r="KG183" s="30"/>
      <c r="KH183" s="30"/>
      <c r="KI183" s="30"/>
      <c r="KJ183" s="30"/>
      <c r="KK183" s="30"/>
      <c r="KL183" s="30"/>
      <c r="KM183" s="30"/>
      <c r="KN183" s="30"/>
      <c r="KO183" s="30"/>
      <c r="KP183" s="30"/>
      <c r="KQ183" s="30"/>
      <c r="KR183" s="30"/>
      <c r="KS183" s="30"/>
      <c r="KT183" s="30"/>
      <c r="KU183" s="30"/>
      <c r="KV183" s="30"/>
      <c r="KW183" s="30"/>
      <c r="KX183" s="30"/>
      <c r="KY183" s="30"/>
      <c r="KZ183" s="30"/>
      <c r="LA183" s="30"/>
      <c r="LB183" s="30"/>
      <c r="LC183" s="30"/>
      <c r="LD183" s="30"/>
      <c r="LE183" s="30"/>
      <c r="LF183" s="30"/>
      <c r="LG183" s="30"/>
      <c r="LH183" s="30"/>
      <c r="LI183" s="30"/>
      <c r="LJ183" s="30"/>
      <c r="LK183" s="30"/>
      <c r="LL183" s="30"/>
      <c r="LM183" s="30"/>
      <c r="LN183" s="30"/>
      <c r="LO183" s="30"/>
      <c r="LP183" s="30"/>
      <c r="LQ183" s="30"/>
      <c r="LR183" s="30"/>
      <c r="LS183" s="30"/>
      <c r="LT183" s="30"/>
      <c r="LU183" s="30"/>
      <c r="LV183" s="30"/>
      <c r="LW183" s="30"/>
      <c r="LX183" s="30"/>
      <c r="LY183" s="30"/>
      <c r="LZ183" s="30"/>
      <c r="MA183" s="30"/>
      <c r="MB183" s="30"/>
      <c r="MC183" s="30"/>
      <c r="MD183" s="30"/>
      <c r="ME183" s="30"/>
      <c r="MF183" s="30"/>
      <c r="MG183" s="30"/>
      <c r="MH183" s="30"/>
      <c r="MI183" s="30"/>
      <c r="MJ183" s="30"/>
      <c r="MK183" s="30"/>
      <c r="ML183" s="30"/>
      <c r="MM183" s="30"/>
      <c r="MN183" s="30"/>
      <c r="MO183" s="30"/>
      <c r="MP183" s="30"/>
      <c r="MQ183" s="30"/>
      <c r="MR183" s="30"/>
      <c r="MS183" s="30"/>
      <c r="MT183" s="30"/>
      <c r="MU183" s="30"/>
      <c r="MV183" s="30"/>
      <c r="MW183" s="30"/>
      <c r="MX183" s="30"/>
      <c r="MY183" s="30"/>
      <c r="MZ183" s="30"/>
      <c r="NA183" s="30"/>
      <c r="NB183" s="30"/>
      <c r="NC183" s="30"/>
      <c r="ND183" s="30"/>
      <c r="NE183" s="30"/>
      <c r="NF183" s="30"/>
      <c r="NG183" s="30"/>
      <c r="NH183" s="30"/>
      <c r="NI183" s="30"/>
      <c r="NJ183" s="30"/>
      <c r="NK183" s="30"/>
      <c r="NL183" s="30"/>
      <c r="NM183" s="30"/>
      <c r="NN183" s="30"/>
      <c r="NO183" s="30"/>
      <c r="NP183" s="30"/>
      <c r="NQ183" s="30"/>
      <c r="NR183" s="30"/>
      <c r="NS183" s="30"/>
      <c r="NT183" s="30"/>
      <c r="NU183" s="30"/>
      <c r="NV183" s="30"/>
      <c r="NW183" s="30"/>
      <c r="NX183" s="30"/>
      <c r="NY183" s="30"/>
      <c r="NZ183" s="30"/>
      <c r="OA183" s="30"/>
      <c r="OB183" s="30"/>
      <c r="OC183" s="30"/>
      <c r="OD183" s="30"/>
      <c r="OE183" s="30"/>
      <c r="OF183" s="30"/>
      <c r="OG183" s="30"/>
      <c r="OH183" s="30"/>
      <c r="OI183" s="30"/>
      <c r="OJ183" s="30"/>
      <c r="OK183" s="30"/>
      <c r="OL183" s="30"/>
      <c r="OM183" s="30"/>
      <c r="ON183" s="30"/>
      <c r="OO183" s="30"/>
      <c r="OP183" s="30"/>
      <c r="OQ183" s="30"/>
      <c r="OR183" s="30"/>
      <c r="OS183" s="30"/>
      <c r="OT183" s="30"/>
      <c r="OU183" s="30"/>
      <c r="OV183" s="30"/>
      <c r="OW183" s="30"/>
      <c r="OX183" s="30"/>
      <c r="OY183" s="30"/>
      <c r="OZ183" s="30"/>
      <c r="PA183" s="30"/>
      <c r="PB183" s="30"/>
      <c r="PC183" s="30"/>
      <c r="PD183" s="30"/>
      <c r="PE183" s="30"/>
      <c r="PF183" s="30"/>
      <c r="PG183" s="30"/>
      <c r="PH183" s="30"/>
      <c r="PI183" s="30"/>
      <c r="PJ183" s="30"/>
      <c r="PK183" s="30"/>
      <c r="PL183" s="30"/>
      <c r="PM183" s="30"/>
      <c r="PN183" s="30"/>
      <c r="PO183" s="30"/>
      <c r="PP183" s="30"/>
      <c r="PQ183" s="30"/>
      <c r="PR183" s="30"/>
      <c r="PS183" s="30"/>
      <c r="PT183" s="30"/>
      <c r="PU183" s="30"/>
      <c r="PV183" s="30"/>
      <c r="PW183" s="30"/>
      <c r="PX183" s="30"/>
      <c r="PY183" s="30"/>
      <c r="PZ183" s="30"/>
      <c r="QA183" s="30"/>
      <c r="QB183" s="30"/>
      <c r="QC183" s="30"/>
      <c r="QD183" s="30"/>
      <c r="QE183" s="30"/>
      <c r="QF183" s="30"/>
      <c r="QG183" s="30"/>
      <c r="QH183" s="30"/>
      <c r="QI183" s="30"/>
      <c r="QJ183" s="30"/>
      <c r="QK183" s="30"/>
      <c r="QL183" s="30"/>
      <c r="QM183" s="30"/>
      <c r="QN183" s="30"/>
      <c r="QO183" s="30"/>
      <c r="QP183" s="30"/>
      <c r="QQ183" s="30"/>
      <c r="QR183" s="30"/>
      <c r="QS183" s="30"/>
      <c r="QT183" s="30"/>
      <c r="QU183" s="30"/>
      <c r="QV183" s="30"/>
      <c r="QW183" s="30"/>
      <c r="QX183" s="30"/>
      <c r="QY183" s="30"/>
      <c r="QZ183" s="30"/>
      <c r="RA183" s="30"/>
      <c r="RB183" s="30"/>
      <c r="RC183" s="30"/>
      <c r="RD183" s="30"/>
      <c r="RE183" s="30"/>
      <c r="RF183" s="30"/>
      <c r="RG183" s="30"/>
      <c r="RH183" s="30"/>
      <c r="RI183" s="30"/>
      <c r="RJ183" s="30"/>
      <c r="RK183" s="30"/>
      <c r="RL183" s="30"/>
      <c r="RM183" s="30"/>
      <c r="RN183" s="30"/>
      <c r="RO183" s="30"/>
      <c r="RP183" s="30"/>
      <c r="RQ183" s="30"/>
      <c r="RR183" s="30"/>
      <c r="RS183" s="30"/>
      <c r="RT183" s="30"/>
      <c r="RU183" s="30"/>
      <c r="RV183" s="30"/>
      <c r="RW183" s="30"/>
      <c r="RX183" s="30"/>
      <c r="RY183" s="30"/>
      <c r="RZ183" s="30"/>
      <c r="SA183" s="30"/>
      <c r="SB183" s="30"/>
      <c r="SC183" s="30"/>
      <c r="SD183" s="30"/>
      <c r="SE183" s="30"/>
      <c r="SF183" s="30"/>
      <c r="SG183" s="30"/>
      <c r="SH183" s="30"/>
      <c r="SI183" s="30"/>
      <c r="SJ183" s="30"/>
      <c r="SK183" s="30"/>
      <c r="SL183" s="30"/>
      <c r="SM183" s="30"/>
      <c r="SN183" s="30"/>
      <c r="SO183" s="30"/>
      <c r="SP183" s="30"/>
    </row>
    <row r="184" spans="1:510" s="22" customFormat="1" ht="64.5" customHeight="1" x14ac:dyDescent="0.25">
      <c r="A184" s="59" t="s">
        <v>184</v>
      </c>
      <c r="B184" s="91" t="s">
        <v>102</v>
      </c>
      <c r="C184" s="91" t="s">
        <v>50</v>
      </c>
      <c r="D184" s="60" t="s">
        <v>30</v>
      </c>
      <c r="E184" s="97">
        <v>18402127.48</v>
      </c>
      <c r="F184" s="97">
        <v>14027514.66</v>
      </c>
      <c r="G184" s="97">
        <v>409914.4</v>
      </c>
      <c r="H184" s="97">
        <v>18341938.989999998</v>
      </c>
      <c r="I184" s="97">
        <v>14011634.68</v>
      </c>
      <c r="J184" s="97">
        <v>371502.6</v>
      </c>
      <c r="K184" s="161">
        <f t="shared" si="75"/>
        <v>99.672926458827021</v>
      </c>
      <c r="L184" s="97">
        <f t="shared" si="90"/>
        <v>96200</v>
      </c>
      <c r="M184" s="97"/>
      <c r="N184" s="97">
        <v>96200</v>
      </c>
      <c r="O184" s="97">
        <v>75000</v>
      </c>
      <c r="P184" s="97"/>
      <c r="Q184" s="97"/>
      <c r="R184" s="145">
        <f t="shared" si="91"/>
        <v>271115.78000000003</v>
      </c>
      <c r="S184" s="146"/>
      <c r="T184" s="146">
        <v>271115.78000000003</v>
      </c>
      <c r="U184" s="146">
        <v>36103.11</v>
      </c>
      <c r="V184" s="146"/>
      <c r="W184" s="146"/>
      <c r="X184" s="161">
        <f t="shared" si="76"/>
        <v>281.82513513513516</v>
      </c>
      <c r="Y184" s="97">
        <f t="shared" si="77"/>
        <v>18613054.77</v>
      </c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</row>
    <row r="185" spans="1:510" s="22" customFormat="1" ht="81.75" customHeight="1" x14ac:dyDescent="0.25">
      <c r="A185" s="59" t="s">
        <v>185</v>
      </c>
      <c r="B185" s="91" t="s">
        <v>109</v>
      </c>
      <c r="C185" s="91">
        <v>1010</v>
      </c>
      <c r="D185" s="60" t="s">
        <v>286</v>
      </c>
      <c r="E185" s="97">
        <v>4071000</v>
      </c>
      <c r="F185" s="97"/>
      <c r="G185" s="97"/>
      <c r="H185" s="97">
        <v>4033219.95</v>
      </c>
      <c r="I185" s="97"/>
      <c r="J185" s="97"/>
      <c r="K185" s="161">
        <f t="shared" si="75"/>
        <v>99.071971260132656</v>
      </c>
      <c r="L185" s="97">
        <f t="shared" si="90"/>
        <v>0</v>
      </c>
      <c r="M185" s="97"/>
      <c r="N185" s="97"/>
      <c r="O185" s="97"/>
      <c r="P185" s="97"/>
      <c r="Q185" s="97"/>
      <c r="R185" s="145">
        <f t="shared" si="91"/>
        <v>0</v>
      </c>
      <c r="S185" s="146"/>
      <c r="T185" s="146"/>
      <c r="U185" s="146"/>
      <c r="V185" s="146"/>
      <c r="W185" s="146"/>
      <c r="X185" s="162" t="e">
        <f t="shared" si="76"/>
        <v>#DIV/0!</v>
      </c>
      <c r="Y185" s="97">
        <f t="shared" si="77"/>
        <v>4033219.95</v>
      </c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</row>
    <row r="186" spans="1:510" s="22" customFormat="1" ht="63" x14ac:dyDescent="0.25">
      <c r="A186" s="59" t="s">
        <v>353</v>
      </c>
      <c r="B186" s="91" t="s">
        <v>316</v>
      </c>
      <c r="C186" s="91">
        <v>1010</v>
      </c>
      <c r="D186" s="60" t="s">
        <v>404</v>
      </c>
      <c r="E186" s="97">
        <v>198209</v>
      </c>
      <c r="F186" s="97"/>
      <c r="G186" s="97"/>
      <c r="H186" s="97">
        <v>178632.7</v>
      </c>
      <c r="I186" s="97"/>
      <c r="J186" s="97"/>
      <c r="K186" s="161">
        <f t="shared" si="75"/>
        <v>90.123405092604287</v>
      </c>
      <c r="L186" s="97">
        <f t="shared" si="90"/>
        <v>0</v>
      </c>
      <c r="M186" s="97"/>
      <c r="N186" s="97"/>
      <c r="O186" s="97"/>
      <c r="P186" s="97"/>
      <c r="Q186" s="97"/>
      <c r="R186" s="145">
        <f t="shared" si="91"/>
        <v>0</v>
      </c>
      <c r="S186" s="146"/>
      <c r="T186" s="146"/>
      <c r="U186" s="146"/>
      <c r="V186" s="146"/>
      <c r="W186" s="146"/>
      <c r="X186" s="162" t="e">
        <f t="shared" si="76"/>
        <v>#DIV/0!</v>
      </c>
      <c r="Y186" s="97">
        <f t="shared" si="77"/>
        <v>178632.7</v>
      </c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  <c r="IW186" s="23"/>
      <c r="IX186" s="23"/>
      <c r="IY186" s="23"/>
      <c r="IZ186" s="23"/>
      <c r="JA186" s="23"/>
      <c r="JB186" s="23"/>
      <c r="JC186" s="23"/>
      <c r="JD186" s="23"/>
      <c r="JE186" s="23"/>
      <c r="JF186" s="23"/>
      <c r="JG186" s="23"/>
      <c r="JH186" s="23"/>
      <c r="JI186" s="23"/>
      <c r="JJ186" s="23"/>
      <c r="JK186" s="23"/>
      <c r="JL186" s="23"/>
      <c r="JM186" s="23"/>
      <c r="JN186" s="23"/>
      <c r="JO186" s="23"/>
      <c r="JP186" s="23"/>
      <c r="JQ186" s="23"/>
      <c r="JR186" s="23"/>
      <c r="JS186" s="23"/>
      <c r="JT186" s="23"/>
      <c r="JU186" s="23"/>
      <c r="JV186" s="23"/>
      <c r="JW186" s="23"/>
      <c r="JX186" s="23"/>
      <c r="JY186" s="23"/>
      <c r="JZ186" s="23"/>
      <c r="KA186" s="23"/>
      <c r="KB186" s="23"/>
      <c r="KC186" s="23"/>
      <c r="KD186" s="23"/>
      <c r="KE186" s="23"/>
      <c r="KF186" s="23"/>
      <c r="KG186" s="23"/>
      <c r="KH186" s="23"/>
      <c r="KI186" s="23"/>
      <c r="KJ186" s="23"/>
      <c r="KK186" s="23"/>
      <c r="KL186" s="23"/>
      <c r="KM186" s="23"/>
      <c r="KN186" s="23"/>
      <c r="KO186" s="23"/>
      <c r="KP186" s="23"/>
      <c r="KQ186" s="23"/>
      <c r="KR186" s="23"/>
      <c r="KS186" s="23"/>
      <c r="KT186" s="23"/>
      <c r="KU186" s="23"/>
      <c r="KV186" s="23"/>
      <c r="KW186" s="23"/>
      <c r="KX186" s="23"/>
      <c r="KY186" s="23"/>
      <c r="KZ186" s="23"/>
      <c r="LA186" s="23"/>
      <c r="LB186" s="23"/>
      <c r="LC186" s="23"/>
      <c r="LD186" s="23"/>
      <c r="LE186" s="23"/>
      <c r="LF186" s="23"/>
      <c r="LG186" s="23"/>
      <c r="LH186" s="23"/>
      <c r="LI186" s="23"/>
      <c r="LJ186" s="23"/>
      <c r="LK186" s="23"/>
      <c r="LL186" s="23"/>
      <c r="LM186" s="23"/>
      <c r="LN186" s="23"/>
      <c r="LO186" s="23"/>
      <c r="LP186" s="23"/>
      <c r="LQ186" s="23"/>
      <c r="LR186" s="23"/>
      <c r="LS186" s="23"/>
      <c r="LT186" s="23"/>
      <c r="LU186" s="23"/>
      <c r="LV186" s="23"/>
      <c r="LW186" s="23"/>
      <c r="LX186" s="23"/>
      <c r="LY186" s="23"/>
      <c r="LZ186" s="23"/>
      <c r="MA186" s="23"/>
      <c r="MB186" s="23"/>
      <c r="MC186" s="23"/>
      <c r="MD186" s="23"/>
      <c r="ME186" s="23"/>
      <c r="MF186" s="23"/>
      <c r="MG186" s="23"/>
      <c r="MH186" s="23"/>
      <c r="MI186" s="23"/>
      <c r="MJ186" s="23"/>
      <c r="MK186" s="23"/>
      <c r="ML186" s="23"/>
      <c r="MM186" s="23"/>
      <c r="MN186" s="23"/>
      <c r="MO186" s="23"/>
      <c r="MP186" s="23"/>
      <c r="MQ186" s="23"/>
      <c r="MR186" s="23"/>
      <c r="MS186" s="23"/>
      <c r="MT186" s="23"/>
      <c r="MU186" s="23"/>
      <c r="MV186" s="23"/>
      <c r="MW186" s="23"/>
      <c r="MX186" s="23"/>
      <c r="MY186" s="23"/>
      <c r="MZ186" s="23"/>
      <c r="NA186" s="23"/>
      <c r="NB186" s="23"/>
      <c r="NC186" s="23"/>
      <c r="ND186" s="23"/>
      <c r="NE186" s="23"/>
      <c r="NF186" s="23"/>
      <c r="NG186" s="23"/>
      <c r="NH186" s="23"/>
      <c r="NI186" s="23"/>
      <c r="NJ186" s="23"/>
      <c r="NK186" s="23"/>
      <c r="NL186" s="23"/>
      <c r="NM186" s="23"/>
      <c r="NN186" s="23"/>
      <c r="NO186" s="23"/>
      <c r="NP186" s="23"/>
      <c r="NQ186" s="23"/>
      <c r="NR186" s="23"/>
      <c r="NS186" s="23"/>
      <c r="NT186" s="23"/>
      <c r="NU186" s="23"/>
      <c r="NV186" s="23"/>
      <c r="NW186" s="23"/>
      <c r="NX186" s="23"/>
      <c r="NY186" s="23"/>
      <c r="NZ186" s="23"/>
      <c r="OA186" s="23"/>
      <c r="OB186" s="23"/>
      <c r="OC186" s="23"/>
      <c r="OD186" s="23"/>
      <c r="OE186" s="23"/>
      <c r="OF186" s="23"/>
      <c r="OG186" s="23"/>
      <c r="OH186" s="23"/>
      <c r="OI186" s="23"/>
      <c r="OJ186" s="23"/>
      <c r="OK186" s="23"/>
      <c r="OL186" s="23"/>
      <c r="OM186" s="23"/>
      <c r="ON186" s="23"/>
      <c r="OO186" s="23"/>
      <c r="OP186" s="23"/>
      <c r="OQ186" s="23"/>
      <c r="OR186" s="23"/>
      <c r="OS186" s="23"/>
      <c r="OT186" s="23"/>
      <c r="OU186" s="23"/>
      <c r="OV186" s="23"/>
      <c r="OW186" s="23"/>
      <c r="OX186" s="23"/>
      <c r="OY186" s="23"/>
      <c r="OZ186" s="23"/>
      <c r="PA186" s="23"/>
      <c r="PB186" s="23"/>
      <c r="PC186" s="23"/>
      <c r="PD186" s="23"/>
      <c r="PE186" s="23"/>
      <c r="PF186" s="23"/>
      <c r="PG186" s="23"/>
      <c r="PH186" s="23"/>
      <c r="PI186" s="23"/>
      <c r="PJ186" s="23"/>
      <c r="PK186" s="23"/>
      <c r="PL186" s="23"/>
      <c r="PM186" s="23"/>
      <c r="PN186" s="23"/>
      <c r="PO186" s="23"/>
      <c r="PP186" s="23"/>
      <c r="PQ186" s="23"/>
      <c r="PR186" s="23"/>
      <c r="PS186" s="23"/>
      <c r="PT186" s="23"/>
      <c r="PU186" s="23"/>
      <c r="PV186" s="23"/>
      <c r="PW186" s="23"/>
      <c r="PX186" s="23"/>
      <c r="PY186" s="23"/>
      <c r="PZ186" s="23"/>
      <c r="QA186" s="23"/>
      <c r="QB186" s="23"/>
      <c r="QC186" s="23"/>
      <c r="QD186" s="23"/>
      <c r="QE186" s="23"/>
      <c r="QF186" s="23"/>
      <c r="QG186" s="23"/>
      <c r="QH186" s="23"/>
      <c r="QI186" s="23"/>
      <c r="QJ186" s="23"/>
      <c r="QK186" s="23"/>
      <c r="QL186" s="23"/>
      <c r="QM186" s="23"/>
      <c r="QN186" s="23"/>
      <c r="QO186" s="23"/>
      <c r="QP186" s="23"/>
      <c r="QQ186" s="23"/>
      <c r="QR186" s="23"/>
      <c r="QS186" s="23"/>
      <c r="QT186" s="23"/>
      <c r="QU186" s="23"/>
      <c r="QV186" s="23"/>
      <c r="QW186" s="23"/>
      <c r="QX186" s="23"/>
      <c r="QY186" s="23"/>
      <c r="QZ186" s="23"/>
      <c r="RA186" s="23"/>
      <c r="RB186" s="23"/>
      <c r="RC186" s="23"/>
      <c r="RD186" s="23"/>
      <c r="RE186" s="23"/>
      <c r="RF186" s="23"/>
      <c r="RG186" s="23"/>
      <c r="RH186" s="23"/>
      <c r="RI186" s="23"/>
      <c r="RJ186" s="23"/>
      <c r="RK186" s="23"/>
      <c r="RL186" s="23"/>
      <c r="RM186" s="23"/>
      <c r="RN186" s="23"/>
      <c r="RO186" s="23"/>
      <c r="RP186" s="23"/>
      <c r="RQ186" s="23"/>
      <c r="RR186" s="23"/>
      <c r="RS186" s="23"/>
      <c r="RT186" s="23"/>
      <c r="RU186" s="23"/>
      <c r="RV186" s="23"/>
      <c r="RW186" s="23"/>
      <c r="RX186" s="23"/>
      <c r="RY186" s="23"/>
      <c r="RZ186" s="23"/>
      <c r="SA186" s="23"/>
      <c r="SB186" s="23"/>
      <c r="SC186" s="23"/>
      <c r="SD186" s="23"/>
      <c r="SE186" s="23"/>
      <c r="SF186" s="23"/>
      <c r="SG186" s="23"/>
      <c r="SH186" s="23"/>
      <c r="SI186" s="23"/>
      <c r="SJ186" s="23"/>
      <c r="SK186" s="23"/>
      <c r="SL186" s="23"/>
      <c r="SM186" s="23"/>
      <c r="SN186" s="23"/>
      <c r="SO186" s="23"/>
      <c r="SP186" s="23"/>
    </row>
    <row r="187" spans="1:510" s="24" customFormat="1" ht="18" customHeight="1" x14ac:dyDescent="0.25">
      <c r="A187" s="82"/>
      <c r="B187" s="107"/>
      <c r="C187" s="107"/>
      <c r="D187" s="83" t="s">
        <v>392</v>
      </c>
      <c r="E187" s="98">
        <v>198209</v>
      </c>
      <c r="F187" s="98"/>
      <c r="G187" s="98"/>
      <c r="H187" s="98">
        <v>178632.7</v>
      </c>
      <c r="I187" s="98"/>
      <c r="J187" s="98"/>
      <c r="K187" s="165">
        <f t="shared" si="75"/>
        <v>90.123405092604287</v>
      </c>
      <c r="L187" s="98">
        <f t="shared" si="90"/>
        <v>0</v>
      </c>
      <c r="M187" s="98"/>
      <c r="N187" s="98"/>
      <c r="O187" s="98"/>
      <c r="P187" s="98"/>
      <c r="Q187" s="98"/>
      <c r="R187" s="155">
        <f t="shared" si="91"/>
        <v>0</v>
      </c>
      <c r="S187" s="147"/>
      <c r="T187" s="147"/>
      <c r="U187" s="147"/>
      <c r="V187" s="147"/>
      <c r="W187" s="147"/>
      <c r="X187" s="166" t="e">
        <f t="shared" si="76"/>
        <v>#DIV/0!</v>
      </c>
      <c r="Y187" s="98">
        <f t="shared" si="77"/>
        <v>178632.7</v>
      </c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  <c r="IW187" s="30"/>
      <c r="IX187" s="30"/>
      <c r="IY187" s="30"/>
      <c r="IZ187" s="30"/>
      <c r="JA187" s="30"/>
      <c r="JB187" s="30"/>
      <c r="JC187" s="30"/>
      <c r="JD187" s="30"/>
      <c r="JE187" s="30"/>
      <c r="JF187" s="30"/>
      <c r="JG187" s="30"/>
      <c r="JH187" s="30"/>
      <c r="JI187" s="30"/>
      <c r="JJ187" s="30"/>
      <c r="JK187" s="30"/>
      <c r="JL187" s="30"/>
      <c r="JM187" s="30"/>
      <c r="JN187" s="30"/>
      <c r="JO187" s="30"/>
      <c r="JP187" s="30"/>
      <c r="JQ187" s="30"/>
      <c r="JR187" s="30"/>
      <c r="JS187" s="30"/>
      <c r="JT187" s="30"/>
      <c r="JU187" s="30"/>
      <c r="JV187" s="30"/>
      <c r="JW187" s="30"/>
      <c r="JX187" s="30"/>
      <c r="JY187" s="30"/>
      <c r="JZ187" s="30"/>
      <c r="KA187" s="30"/>
      <c r="KB187" s="30"/>
      <c r="KC187" s="30"/>
      <c r="KD187" s="30"/>
      <c r="KE187" s="30"/>
      <c r="KF187" s="30"/>
      <c r="KG187" s="30"/>
      <c r="KH187" s="30"/>
      <c r="KI187" s="30"/>
      <c r="KJ187" s="30"/>
      <c r="KK187" s="30"/>
      <c r="KL187" s="30"/>
      <c r="KM187" s="30"/>
      <c r="KN187" s="30"/>
      <c r="KO187" s="30"/>
      <c r="KP187" s="30"/>
      <c r="KQ187" s="30"/>
      <c r="KR187" s="30"/>
      <c r="KS187" s="30"/>
      <c r="KT187" s="30"/>
      <c r="KU187" s="30"/>
      <c r="KV187" s="30"/>
      <c r="KW187" s="30"/>
      <c r="KX187" s="30"/>
      <c r="KY187" s="30"/>
      <c r="KZ187" s="30"/>
      <c r="LA187" s="30"/>
      <c r="LB187" s="30"/>
      <c r="LC187" s="30"/>
      <c r="LD187" s="30"/>
      <c r="LE187" s="30"/>
      <c r="LF187" s="30"/>
      <c r="LG187" s="30"/>
      <c r="LH187" s="30"/>
      <c r="LI187" s="30"/>
      <c r="LJ187" s="30"/>
      <c r="LK187" s="30"/>
      <c r="LL187" s="30"/>
      <c r="LM187" s="30"/>
      <c r="LN187" s="30"/>
      <c r="LO187" s="30"/>
      <c r="LP187" s="30"/>
      <c r="LQ187" s="30"/>
      <c r="LR187" s="30"/>
      <c r="LS187" s="30"/>
      <c r="LT187" s="30"/>
      <c r="LU187" s="30"/>
      <c r="LV187" s="30"/>
      <c r="LW187" s="30"/>
      <c r="LX187" s="30"/>
      <c r="LY187" s="30"/>
      <c r="LZ187" s="30"/>
      <c r="MA187" s="30"/>
      <c r="MB187" s="30"/>
      <c r="MC187" s="30"/>
      <c r="MD187" s="30"/>
      <c r="ME187" s="30"/>
      <c r="MF187" s="30"/>
      <c r="MG187" s="30"/>
      <c r="MH187" s="30"/>
      <c r="MI187" s="30"/>
      <c r="MJ187" s="30"/>
      <c r="MK187" s="30"/>
      <c r="ML187" s="30"/>
      <c r="MM187" s="30"/>
      <c r="MN187" s="30"/>
      <c r="MO187" s="30"/>
      <c r="MP187" s="30"/>
      <c r="MQ187" s="30"/>
      <c r="MR187" s="30"/>
      <c r="MS187" s="30"/>
      <c r="MT187" s="30"/>
      <c r="MU187" s="30"/>
      <c r="MV187" s="30"/>
      <c r="MW187" s="30"/>
      <c r="MX187" s="30"/>
      <c r="MY187" s="30"/>
      <c r="MZ187" s="30"/>
      <c r="NA187" s="30"/>
      <c r="NB187" s="30"/>
      <c r="NC187" s="30"/>
      <c r="ND187" s="30"/>
      <c r="NE187" s="30"/>
      <c r="NF187" s="30"/>
      <c r="NG187" s="30"/>
      <c r="NH187" s="30"/>
      <c r="NI187" s="30"/>
      <c r="NJ187" s="30"/>
      <c r="NK187" s="30"/>
      <c r="NL187" s="30"/>
      <c r="NM187" s="30"/>
      <c r="NN187" s="30"/>
      <c r="NO187" s="30"/>
      <c r="NP187" s="30"/>
      <c r="NQ187" s="30"/>
      <c r="NR187" s="30"/>
      <c r="NS187" s="30"/>
      <c r="NT187" s="30"/>
      <c r="NU187" s="30"/>
      <c r="NV187" s="30"/>
      <c r="NW187" s="30"/>
      <c r="NX187" s="30"/>
      <c r="NY187" s="30"/>
      <c r="NZ187" s="30"/>
      <c r="OA187" s="30"/>
      <c r="OB187" s="30"/>
      <c r="OC187" s="30"/>
      <c r="OD187" s="30"/>
      <c r="OE187" s="30"/>
      <c r="OF187" s="30"/>
      <c r="OG187" s="30"/>
      <c r="OH187" s="30"/>
      <c r="OI187" s="30"/>
      <c r="OJ187" s="30"/>
      <c r="OK187" s="30"/>
      <c r="OL187" s="30"/>
      <c r="OM187" s="30"/>
      <c r="ON187" s="30"/>
      <c r="OO187" s="30"/>
      <c r="OP187" s="30"/>
      <c r="OQ187" s="30"/>
      <c r="OR187" s="30"/>
      <c r="OS187" s="30"/>
      <c r="OT187" s="30"/>
      <c r="OU187" s="30"/>
      <c r="OV187" s="30"/>
      <c r="OW187" s="30"/>
      <c r="OX187" s="30"/>
      <c r="OY187" s="30"/>
      <c r="OZ187" s="30"/>
      <c r="PA187" s="30"/>
      <c r="PB187" s="30"/>
      <c r="PC187" s="30"/>
      <c r="PD187" s="30"/>
      <c r="PE187" s="30"/>
      <c r="PF187" s="30"/>
      <c r="PG187" s="30"/>
      <c r="PH187" s="30"/>
      <c r="PI187" s="30"/>
      <c r="PJ187" s="30"/>
      <c r="PK187" s="30"/>
      <c r="PL187" s="30"/>
      <c r="PM187" s="30"/>
      <c r="PN187" s="30"/>
      <c r="PO187" s="30"/>
      <c r="PP187" s="30"/>
      <c r="PQ187" s="30"/>
      <c r="PR187" s="30"/>
      <c r="PS187" s="30"/>
      <c r="PT187" s="30"/>
      <c r="PU187" s="30"/>
      <c r="PV187" s="30"/>
      <c r="PW187" s="30"/>
      <c r="PX187" s="30"/>
      <c r="PY187" s="30"/>
      <c r="PZ187" s="30"/>
      <c r="QA187" s="30"/>
      <c r="QB187" s="30"/>
      <c r="QC187" s="30"/>
      <c r="QD187" s="30"/>
      <c r="QE187" s="30"/>
      <c r="QF187" s="30"/>
      <c r="QG187" s="30"/>
      <c r="QH187" s="30"/>
      <c r="QI187" s="30"/>
      <c r="QJ187" s="30"/>
      <c r="QK187" s="30"/>
      <c r="QL187" s="30"/>
      <c r="QM187" s="30"/>
      <c r="QN187" s="30"/>
      <c r="QO187" s="30"/>
      <c r="QP187" s="30"/>
      <c r="QQ187" s="30"/>
      <c r="QR187" s="30"/>
      <c r="QS187" s="30"/>
      <c r="QT187" s="30"/>
      <c r="QU187" s="30"/>
      <c r="QV187" s="30"/>
      <c r="QW187" s="30"/>
      <c r="QX187" s="30"/>
      <c r="QY187" s="30"/>
      <c r="QZ187" s="30"/>
      <c r="RA187" s="30"/>
      <c r="RB187" s="30"/>
      <c r="RC187" s="30"/>
      <c r="RD187" s="30"/>
      <c r="RE187" s="30"/>
      <c r="RF187" s="30"/>
      <c r="RG187" s="30"/>
      <c r="RH187" s="30"/>
      <c r="RI187" s="30"/>
      <c r="RJ187" s="30"/>
      <c r="RK187" s="30"/>
      <c r="RL187" s="30"/>
      <c r="RM187" s="30"/>
      <c r="RN187" s="30"/>
      <c r="RO187" s="30"/>
      <c r="RP187" s="30"/>
      <c r="RQ187" s="30"/>
      <c r="RR187" s="30"/>
      <c r="RS187" s="30"/>
      <c r="RT187" s="30"/>
      <c r="RU187" s="30"/>
      <c r="RV187" s="30"/>
      <c r="RW187" s="30"/>
      <c r="RX187" s="30"/>
      <c r="RY187" s="30"/>
      <c r="RZ187" s="30"/>
      <c r="SA187" s="30"/>
      <c r="SB187" s="30"/>
      <c r="SC187" s="30"/>
      <c r="SD187" s="30"/>
      <c r="SE187" s="30"/>
      <c r="SF187" s="30"/>
      <c r="SG187" s="30"/>
      <c r="SH187" s="30"/>
      <c r="SI187" s="30"/>
      <c r="SJ187" s="30"/>
      <c r="SK187" s="30"/>
      <c r="SL187" s="30"/>
      <c r="SM187" s="30"/>
      <c r="SN187" s="30"/>
      <c r="SO187" s="30"/>
      <c r="SP187" s="30"/>
    </row>
    <row r="188" spans="1:510" s="22" customFormat="1" ht="31.5" x14ac:dyDescent="0.25">
      <c r="A188" s="59" t="s">
        <v>354</v>
      </c>
      <c r="B188" s="91" t="s">
        <v>317</v>
      </c>
      <c r="C188" s="91">
        <v>1010</v>
      </c>
      <c r="D188" s="60" t="s">
        <v>405</v>
      </c>
      <c r="E188" s="97">
        <v>90</v>
      </c>
      <c r="F188" s="97"/>
      <c r="G188" s="97"/>
      <c r="H188" s="97"/>
      <c r="I188" s="97"/>
      <c r="J188" s="97"/>
      <c r="K188" s="161">
        <f t="shared" si="75"/>
        <v>0</v>
      </c>
      <c r="L188" s="97">
        <f t="shared" si="90"/>
        <v>0</v>
      </c>
      <c r="M188" s="97"/>
      <c r="N188" s="97"/>
      <c r="O188" s="97"/>
      <c r="P188" s="97"/>
      <c r="Q188" s="97"/>
      <c r="R188" s="145">
        <f t="shared" si="91"/>
        <v>0</v>
      </c>
      <c r="S188" s="146"/>
      <c r="T188" s="146"/>
      <c r="U188" s="146"/>
      <c r="V188" s="146"/>
      <c r="W188" s="146"/>
      <c r="X188" s="162" t="e">
        <f t="shared" si="76"/>
        <v>#DIV/0!</v>
      </c>
      <c r="Y188" s="97">
        <f t="shared" si="77"/>
        <v>0</v>
      </c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  <c r="OX188" s="23"/>
      <c r="OY188" s="23"/>
      <c r="OZ188" s="23"/>
      <c r="PA188" s="23"/>
      <c r="PB188" s="23"/>
      <c r="PC188" s="23"/>
      <c r="PD188" s="23"/>
      <c r="PE188" s="23"/>
      <c r="PF188" s="23"/>
      <c r="PG188" s="23"/>
      <c r="PH188" s="23"/>
      <c r="PI188" s="23"/>
      <c r="PJ188" s="23"/>
      <c r="PK188" s="23"/>
      <c r="PL188" s="23"/>
      <c r="PM188" s="23"/>
      <c r="PN188" s="23"/>
      <c r="PO188" s="23"/>
      <c r="PP188" s="23"/>
      <c r="PQ188" s="23"/>
      <c r="PR188" s="23"/>
      <c r="PS188" s="23"/>
      <c r="PT188" s="23"/>
      <c r="PU188" s="23"/>
      <c r="PV188" s="23"/>
      <c r="PW188" s="23"/>
      <c r="PX188" s="23"/>
      <c r="PY188" s="23"/>
      <c r="PZ188" s="23"/>
      <c r="QA188" s="23"/>
      <c r="QB188" s="23"/>
      <c r="QC188" s="23"/>
      <c r="QD188" s="23"/>
      <c r="QE188" s="23"/>
      <c r="QF188" s="23"/>
      <c r="QG188" s="23"/>
      <c r="QH188" s="23"/>
      <c r="QI188" s="23"/>
      <c r="QJ188" s="23"/>
      <c r="QK188" s="23"/>
      <c r="QL188" s="23"/>
      <c r="QM188" s="23"/>
      <c r="QN188" s="23"/>
      <c r="QO188" s="23"/>
      <c r="QP188" s="23"/>
      <c r="QQ188" s="23"/>
      <c r="QR188" s="23"/>
      <c r="QS188" s="23"/>
      <c r="QT188" s="23"/>
      <c r="QU188" s="23"/>
      <c r="QV188" s="23"/>
      <c r="QW188" s="23"/>
      <c r="QX188" s="23"/>
      <c r="QY188" s="23"/>
      <c r="QZ188" s="23"/>
      <c r="RA188" s="23"/>
      <c r="RB188" s="23"/>
      <c r="RC188" s="23"/>
      <c r="RD188" s="23"/>
      <c r="RE188" s="23"/>
      <c r="RF188" s="23"/>
      <c r="RG188" s="23"/>
      <c r="RH188" s="23"/>
      <c r="RI188" s="23"/>
      <c r="RJ188" s="23"/>
      <c r="RK188" s="23"/>
      <c r="RL188" s="23"/>
      <c r="RM188" s="23"/>
      <c r="RN188" s="23"/>
      <c r="RO188" s="23"/>
      <c r="RP188" s="23"/>
      <c r="RQ188" s="23"/>
      <c r="RR188" s="23"/>
      <c r="RS188" s="23"/>
      <c r="RT188" s="23"/>
      <c r="RU188" s="23"/>
      <c r="RV188" s="23"/>
      <c r="RW188" s="23"/>
      <c r="RX188" s="23"/>
      <c r="RY188" s="23"/>
      <c r="RZ188" s="23"/>
      <c r="SA188" s="23"/>
      <c r="SB188" s="23"/>
      <c r="SC188" s="23"/>
      <c r="SD188" s="23"/>
      <c r="SE188" s="23"/>
      <c r="SF188" s="23"/>
      <c r="SG188" s="23"/>
      <c r="SH188" s="23"/>
      <c r="SI188" s="23"/>
      <c r="SJ188" s="23"/>
      <c r="SK188" s="23"/>
      <c r="SL188" s="23"/>
      <c r="SM188" s="23"/>
      <c r="SN188" s="23"/>
      <c r="SO188" s="23"/>
      <c r="SP188" s="23"/>
    </row>
    <row r="189" spans="1:510" s="24" customFormat="1" ht="15.75" x14ac:dyDescent="0.25">
      <c r="A189" s="82"/>
      <c r="B189" s="107"/>
      <c r="C189" s="107"/>
      <c r="D189" s="83" t="s">
        <v>392</v>
      </c>
      <c r="E189" s="98">
        <v>90</v>
      </c>
      <c r="F189" s="98"/>
      <c r="G189" s="98"/>
      <c r="H189" s="98"/>
      <c r="I189" s="98"/>
      <c r="J189" s="98"/>
      <c r="K189" s="165">
        <f t="shared" si="75"/>
        <v>0</v>
      </c>
      <c r="L189" s="98">
        <f t="shared" si="90"/>
        <v>0</v>
      </c>
      <c r="M189" s="98"/>
      <c r="N189" s="98"/>
      <c r="O189" s="98"/>
      <c r="P189" s="98"/>
      <c r="Q189" s="98"/>
      <c r="R189" s="155">
        <f t="shared" si="91"/>
        <v>0</v>
      </c>
      <c r="S189" s="147"/>
      <c r="T189" s="147"/>
      <c r="U189" s="147"/>
      <c r="V189" s="147"/>
      <c r="W189" s="147"/>
      <c r="X189" s="166" t="e">
        <f t="shared" si="76"/>
        <v>#DIV/0!</v>
      </c>
      <c r="Y189" s="98">
        <f t="shared" si="77"/>
        <v>0</v>
      </c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  <c r="IV189" s="30"/>
      <c r="IW189" s="30"/>
      <c r="IX189" s="30"/>
      <c r="IY189" s="30"/>
      <c r="IZ189" s="30"/>
      <c r="JA189" s="30"/>
      <c r="JB189" s="30"/>
      <c r="JC189" s="30"/>
      <c r="JD189" s="30"/>
      <c r="JE189" s="30"/>
      <c r="JF189" s="30"/>
      <c r="JG189" s="30"/>
      <c r="JH189" s="30"/>
      <c r="JI189" s="30"/>
      <c r="JJ189" s="30"/>
      <c r="JK189" s="30"/>
      <c r="JL189" s="30"/>
      <c r="JM189" s="30"/>
      <c r="JN189" s="30"/>
      <c r="JO189" s="30"/>
      <c r="JP189" s="30"/>
      <c r="JQ189" s="30"/>
      <c r="JR189" s="30"/>
      <c r="JS189" s="30"/>
      <c r="JT189" s="30"/>
      <c r="JU189" s="30"/>
      <c r="JV189" s="30"/>
      <c r="JW189" s="30"/>
      <c r="JX189" s="30"/>
      <c r="JY189" s="30"/>
      <c r="JZ189" s="30"/>
      <c r="KA189" s="30"/>
      <c r="KB189" s="30"/>
      <c r="KC189" s="30"/>
      <c r="KD189" s="30"/>
      <c r="KE189" s="30"/>
      <c r="KF189" s="30"/>
      <c r="KG189" s="30"/>
      <c r="KH189" s="30"/>
      <c r="KI189" s="30"/>
      <c r="KJ189" s="30"/>
      <c r="KK189" s="30"/>
      <c r="KL189" s="30"/>
      <c r="KM189" s="30"/>
      <c r="KN189" s="30"/>
      <c r="KO189" s="30"/>
      <c r="KP189" s="30"/>
      <c r="KQ189" s="30"/>
      <c r="KR189" s="30"/>
      <c r="KS189" s="30"/>
      <c r="KT189" s="30"/>
      <c r="KU189" s="30"/>
      <c r="KV189" s="30"/>
      <c r="KW189" s="30"/>
      <c r="KX189" s="30"/>
      <c r="KY189" s="30"/>
      <c r="KZ189" s="30"/>
      <c r="LA189" s="30"/>
      <c r="LB189" s="30"/>
      <c r="LC189" s="30"/>
      <c r="LD189" s="30"/>
      <c r="LE189" s="30"/>
      <c r="LF189" s="30"/>
      <c r="LG189" s="30"/>
      <c r="LH189" s="30"/>
      <c r="LI189" s="30"/>
      <c r="LJ189" s="30"/>
      <c r="LK189" s="30"/>
      <c r="LL189" s="30"/>
      <c r="LM189" s="30"/>
      <c r="LN189" s="30"/>
      <c r="LO189" s="30"/>
      <c r="LP189" s="30"/>
      <c r="LQ189" s="30"/>
      <c r="LR189" s="30"/>
      <c r="LS189" s="30"/>
      <c r="LT189" s="30"/>
      <c r="LU189" s="30"/>
      <c r="LV189" s="30"/>
      <c r="LW189" s="30"/>
      <c r="LX189" s="30"/>
      <c r="LY189" s="30"/>
      <c r="LZ189" s="30"/>
      <c r="MA189" s="30"/>
      <c r="MB189" s="30"/>
      <c r="MC189" s="30"/>
      <c r="MD189" s="30"/>
      <c r="ME189" s="30"/>
      <c r="MF189" s="30"/>
      <c r="MG189" s="30"/>
      <c r="MH189" s="30"/>
      <c r="MI189" s="30"/>
      <c r="MJ189" s="30"/>
      <c r="MK189" s="30"/>
      <c r="ML189" s="30"/>
      <c r="MM189" s="30"/>
      <c r="MN189" s="30"/>
      <c r="MO189" s="30"/>
      <c r="MP189" s="30"/>
      <c r="MQ189" s="30"/>
      <c r="MR189" s="30"/>
      <c r="MS189" s="30"/>
      <c r="MT189" s="30"/>
      <c r="MU189" s="30"/>
      <c r="MV189" s="30"/>
      <c r="MW189" s="30"/>
      <c r="MX189" s="30"/>
      <c r="MY189" s="30"/>
      <c r="MZ189" s="30"/>
      <c r="NA189" s="30"/>
      <c r="NB189" s="30"/>
      <c r="NC189" s="30"/>
      <c r="ND189" s="30"/>
      <c r="NE189" s="30"/>
      <c r="NF189" s="30"/>
      <c r="NG189" s="30"/>
      <c r="NH189" s="30"/>
      <c r="NI189" s="30"/>
      <c r="NJ189" s="30"/>
      <c r="NK189" s="30"/>
      <c r="NL189" s="30"/>
      <c r="NM189" s="30"/>
      <c r="NN189" s="30"/>
      <c r="NO189" s="30"/>
      <c r="NP189" s="30"/>
      <c r="NQ189" s="30"/>
      <c r="NR189" s="30"/>
      <c r="NS189" s="30"/>
      <c r="NT189" s="30"/>
      <c r="NU189" s="30"/>
      <c r="NV189" s="30"/>
      <c r="NW189" s="30"/>
      <c r="NX189" s="30"/>
      <c r="NY189" s="30"/>
      <c r="NZ189" s="30"/>
      <c r="OA189" s="30"/>
      <c r="OB189" s="30"/>
      <c r="OC189" s="30"/>
      <c r="OD189" s="30"/>
      <c r="OE189" s="30"/>
      <c r="OF189" s="30"/>
      <c r="OG189" s="30"/>
      <c r="OH189" s="30"/>
      <c r="OI189" s="30"/>
      <c r="OJ189" s="30"/>
      <c r="OK189" s="30"/>
      <c r="OL189" s="30"/>
      <c r="OM189" s="30"/>
      <c r="ON189" s="30"/>
      <c r="OO189" s="30"/>
      <c r="OP189" s="30"/>
      <c r="OQ189" s="30"/>
      <c r="OR189" s="30"/>
      <c r="OS189" s="30"/>
      <c r="OT189" s="30"/>
      <c r="OU189" s="30"/>
      <c r="OV189" s="30"/>
      <c r="OW189" s="30"/>
      <c r="OX189" s="30"/>
      <c r="OY189" s="30"/>
      <c r="OZ189" s="30"/>
      <c r="PA189" s="30"/>
      <c r="PB189" s="30"/>
      <c r="PC189" s="30"/>
      <c r="PD189" s="30"/>
      <c r="PE189" s="30"/>
      <c r="PF189" s="30"/>
      <c r="PG189" s="30"/>
      <c r="PH189" s="30"/>
      <c r="PI189" s="30"/>
      <c r="PJ189" s="30"/>
      <c r="PK189" s="30"/>
      <c r="PL189" s="30"/>
      <c r="PM189" s="30"/>
      <c r="PN189" s="30"/>
      <c r="PO189" s="30"/>
      <c r="PP189" s="30"/>
      <c r="PQ189" s="30"/>
      <c r="PR189" s="30"/>
      <c r="PS189" s="30"/>
      <c r="PT189" s="30"/>
      <c r="PU189" s="30"/>
      <c r="PV189" s="30"/>
      <c r="PW189" s="30"/>
      <c r="PX189" s="30"/>
      <c r="PY189" s="30"/>
      <c r="PZ189" s="30"/>
      <c r="QA189" s="30"/>
      <c r="QB189" s="30"/>
      <c r="QC189" s="30"/>
      <c r="QD189" s="30"/>
      <c r="QE189" s="30"/>
      <c r="QF189" s="30"/>
      <c r="QG189" s="30"/>
      <c r="QH189" s="30"/>
      <c r="QI189" s="30"/>
      <c r="QJ189" s="30"/>
      <c r="QK189" s="30"/>
      <c r="QL189" s="30"/>
      <c r="QM189" s="30"/>
      <c r="QN189" s="30"/>
      <c r="QO189" s="30"/>
      <c r="QP189" s="30"/>
      <c r="QQ189" s="30"/>
      <c r="QR189" s="30"/>
      <c r="QS189" s="30"/>
      <c r="QT189" s="30"/>
      <c r="QU189" s="30"/>
      <c r="QV189" s="30"/>
      <c r="QW189" s="30"/>
      <c r="QX189" s="30"/>
      <c r="QY189" s="30"/>
      <c r="QZ189" s="30"/>
      <c r="RA189" s="30"/>
      <c r="RB189" s="30"/>
      <c r="RC189" s="30"/>
      <c r="RD189" s="30"/>
      <c r="RE189" s="30"/>
      <c r="RF189" s="30"/>
      <c r="RG189" s="30"/>
      <c r="RH189" s="30"/>
      <c r="RI189" s="30"/>
      <c r="RJ189" s="30"/>
      <c r="RK189" s="30"/>
      <c r="RL189" s="30"/>
      <c r="RM189" s="30"/>
      <c r="RN189" s="30"/>
      <c r="RO189" s="30"/>
      <c r="RP189" s="30"/>
      <c r="RQ189" s="30"/>
      <c r="RR189" s="30"/>
      <c r="RS189" s="30"/>
      <c r="RT189" s="30"/>
      <c r="RU189" s="30"/>
      <c r="RV189" s="30"/>
      <c r="RW189" s="30"/>
      <c r="RX189" s="30"/>
      <c r="RY189" s="30"/>
      <c r="RZ189" s="30"/>
      <c r="SA189" s="30"/>
      <c r="SB189" s="30"/>
      <c r="SC189" s="30"/>
      <c r="SD189" s="30"/>
      <c r="SE189" s="30"/>
      <c r="SF189" s="30"/>
      <c r="SG189" s="30"/>
      <c r="SH189" s="30"/>
      <c r="SI189" s="30"/>
      <c r="SJ189" s="30"/>
      <c r="SK189" s="30"/>
      <c r="SL189" s="30"/>
      <c r="SM189" s="30"/>
      <c r="SN189" s="30"/>
      <c r="SO189" s="30"/>
      <c r="SP189" s="30"/>
    </row>
    <row r="190" spans="1:510" s="22" customFormat="1" ht="78.75" x14ac:dyDescent="0.25">
      <c r="A190" s="59" t="s">
        <v>186</v>
      </c>
      <c r="B190" s="91" t="s">
        <v>104</v>
      </c>
      <c r="C190" s="91" t="s">
        <v>53</v>
      </c>
      <c r="D190" s="60" t="s">
        <v>341</v>
      </c>
      <c r="E190" s="97">
        <v>2505011</v>
      </c>
      <c r="F190" s="97"/>
      <c r="G190" s="97"/>
      <c r="H190" s="97">
        <v>2259251.64</v>
      </c>
      <c r="I190" s="97"/>
      <c r="J190" s="97"/>
      <c r="K190" s="161">
        <f t="shared" si="75"/>
        <v>90.189290186749687</v>
      </c>
      <c r="L190" s="97">
        <f t="shared" si="90"/>
        <v>0</v>
      </c>
      <c r="M190" s="97"/>
      <c r="N190" s="97"/>
      <c r="O190" s="97"/>
      <c r="P190" s="97"/>
      <c r="Q190" s="97"/>
      <c r="R190" s="145">
        <f t="shared" si="91"/>
        <v>0</v>
      </c>
      <c r="S190" s="146"/>
      <c r="T190" s="146"/>
      <c r="U190" s="146"/>
      <c r="V190" s="146"/>
      <c r="W190" s="146"/>
      <c r="X190" s="162" t="e">
        <f t="shared" si="76"/>
        <v>#DIV/0!</v>
      </c>
      <c r="Y190" s="97">
        <f t="shared" si="77"/>
        <v>2259251.64</v>
      </c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</row>
    <row r="191" spans="1:510" s="22" customFormat="1" ht="31.5" customHeight="1" x14ac:dyDescent="0.25">
      <c r="A191" s="59" t="s">
        <v>308</v>
      </c>
      <c r="B191" s="91" t="s">
        <v>287</v>
      </c>
      <c r="C191" s="91" t="s">
        <v>52</v>
      </c>
      <c r="D191" s="60" t="s">
        <v>18</v>
      </c>
      <c r="E191" s="97">
        <v>1890666</v>
      </c>
      <c r="F191" s="97"/>
      <c r="G191" s="97"/>
      <c r="H191" s="97">
        <v>1724556.16</v>
      </c>
      <c r="I191" s="97"/>
      <c r="J191" s="97"/>
      <c r="K191" s="161">
        <f t="shared" si="75"/>
        <v>91.214215519822105</v>
      </c>
      <c r="L191" s="97">
        <f t="shared" si="90"/>
        <v>0</v>
      </c>
      <c r="M191" s="97"/>
      <c r="N191" s="97"/>
      <c r="O191" s="97"/>
      <c r="P191" s="97"/>
      <c r="Q191" s="97"/>
      <c r="R191" s="145">
        <f t="shared" si="91"/>
        <v>0</v>
      </c>
      <c r="S191" s="146"/>
      <c r="T191" s="146"/>
      <c r="U191" s="146"/>
      <c r="V191" s="146"/>
      <c r="W191" s="146"/>
      <c r="X191" s="162" t="e">
        <f t="shared" si="76"/>
        <v>#DIV/0!</v>
      </c>
      <c r="Y191" s="97">
        <f t="shared" si="77"/>
        <v>1724556.16</v>
      </c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</row>
    <row r="192" spans="1:510" s="22" customFormat="1" ht="47.25" x14ac:dyDescent="0.25">
      <c r="A192" s="59" t="s">
        <v>309</v>
      </c>
      <c r="B192" s="91" t="s">
        <v>288</v>
      </c>
      <c r="C192" s="91" t="s">
        <v>52</v>
      </c>
      <c r="D192" s="60" t="s">
        <v>498</v>
      </c>
      <c r="E192" s="97">
        <v>2250688</v>
      </c>
      <c r="F192" s="97"/>
      <c r="G192" s="97"/>
      <c r="H192" s="97">
        <v>2083867.94</v>
      </c>
      <c r="I192" s="97"/>
      <c r="J192" s="97"/>
      <c r="K192" s="161">
        <f t="shared" si="75"/>
        <v>92.588041523303104</v>
      </c>
      <c r="L192" s="97">
        <f t="shared" si="90"/>
        <v>0</v>
      </c>
      <c r="M192" s="97"/>
      <c r="N192" s="97"/>
      <c r="O192" s="97"/>
      <c r="P192" s="97"/>
      <c r="Q192" s="97"/>
      <c r="R192" s="145">
        <f t="shared" si="91"/>
        <v>0</v>
      </c>
      <c r="S192" s="146"/>
      <c r="T192" s="146"/>
      <c r="U192" s="146"/>
      <c r="V192" s="146"/>
      <c r="W192" s="146"/>
      <c r="X192" s="162" t="e">
        <f t="shared" si="76"/>
        <v>#DIV/0!</v>
      </c>
      <c r="Y192" s="97">
        <f t="shared" si="77"/>
        <v>2083867.94</v>
      </c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</row>
    <row r="193" spans="1:510" s="22" customFormat="1" ht="34.5" customHeight="1" x14ac:dyDescent="0.25">
      <c r="A193" s="59" t="s">
        <v>187</v>
      </c>
      <c r="B193" s="91" t="s">
        <v>105</v>
      </c>
      <c r="C193" s="91" t="s">
        <v>56</v>
      </c>
      <c r="D193" s="60" t="s">
        <v>342</v>
      </c>
      <c r="E193" s="97">
        <v>92000</v>
      </c>
      <c r="F193" s="97"/>
      <c r="G193" s="97"/>
      <c r="H193" s="97">
        <v>86731.199999999997</v>
      </c>
      <c r="I193" s="97"/>
      <c r="J193" s="97"/>
      <c r="K193" s="161">
        <f t="shared" si="75"/>
        <v>94.27304347826086</v>
      </c>
      <c r="L193" s="97">
        <f t="shared" si="90"/>
        <v>0</v>
      </c>
      <c r="M193" s="97"/>
      <c r="N193" s="97"/>
      <c r="O193" s="97"/>
      <c r="P193" s="97"/>
      <c r="Q193" s="97"/>
      <c r="R193" s="145">
        <f t="shared" si="91"/>
        <v>0</v>
      </c>
      <c r="S193" s="146"/>
      <c r="T193" s="146"/>
      <c r="U193" s="146"/>
      <c r="V193" s="146"/>
      <c r="W193" s="146"/>
      <c r="X193" s="162" t="e">
        <f t="shared" si="76"/>
        <v>#DIV/0!</v>
      </c>
      <c r="Y193" s="97">
        <f t="shared" si="77"/>
        <v>86731.199999999997</v>
      </c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</row>
    <row r="194" spans="1:510" s="22" customFormat="1" ht="19.5" customHeight="1" x14ac:dyDescent="0.25">
      <c r="A194" s="99" t="s">
        <v>310</v>
      </c>
      <c r="B194" s="42" t="s">
        <v>289</v>
      </c>
      <c r="C194" s="42" t="s">
        <v>106</v>
      </c>
      <c r="D194" s="36" t="s">
        <v>37</v>
      </c>
      <c r="E194" s="97">
        <v>50000</v>
      </c>
      <c r="F194" s="97">
        <v>40900</v>
      </c>
      <c r="G194" s="97"/>
      <c r="H194" s="97"/>
      <c r="I194" s="97"/>
      <c r="J194" s="97"/>
      <c r="K194" s="161">
        <f t="shared" si="75"/>
        <v>0</v>
      </c>
      <c r="L194" s="97">
        <f t="shared" si="90"/>
        <v>0</v>
      </c>
      <c r="M194" s="97"/>
      <c r="N194" s="97"/>
      <c r="O194" s="97"/>
      <c r="P194" s="97"/>
      <c r="Q194" s="97"/>
      <c r="R194" s="145">
        <f t="shared" si="91"/>
        <v>0</v>
      </c>
      <c r="S194" s="146"/>
      <c r="T194" s="146"/>
      <c r="U194" s="146"/>
      <c r="V194" s="146"/>
      <c r="W194" s="146"/>
      <c r="X194" s="162" t="e">
        <f t="shared" si="76"/>
        <v>#DIV/0!</v>
      </c>
      <c r="Y194" s="97">
        <f t="shared" si="77"/>
        <v>0</v>
      </c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</row>
    <row r="195" spans="1:510" s="22" customFormat="1" ht="254.25" customHeight="1" x14ac:dyDescent="0.25">
      <c r="A195" s="99" t="s">
        <v>440</v>
      </c>
      <c r="B195" s="42">
        <v>3221</v>
      </c>
      <c r="C195" s="99" t="s">
        <v>53</v>
      </c>
      <c r="D195" s="36" t="s">
        <v>571</v>
      </c>
      <c r="E195" s="97">
        <v>0</v>
      </c>
      <c r="F195" s="97"/>
      <c r="G195" s="97"/>
      <c r="H195" s="97"/>
      <c r="I195" s="97"/>
      <c r="J195" s="97"/>
      <c r="K195" s="162" t="e">
        <f t="shared" si="75"/>
        <v>#DIV/0!</v>
      </c>
      <c r="L195" s="97">
        <f t="shared" si="90"/>
        <v>975480.06</v>
      </c>
      <c r="M195" s="97">
        <v>975480.06</v>
      </c>
      <c r="N195" s="97"/>
      <c r="O195" s="97"/>
      <c r="P195" s="97"/>
      <c r="Q195" s="97">
        <v>975480.06</v>
      </c>
      <c r="R195" s="145">
        <f t="shared" si="91"/>
        <v>975480.06</v>
      </c>
      <c r="S195" s="146">
        <v>975480.06</v>
      </c>
      <c r="T195" s="146"/>
      <c r="U195" s="146"/>
      <c r="V195" s="146"/>
      <c r="W195" s="146">
        <v>975480.06</v>
      </c>
      <c r="X195" s="161">
        <f t="shared" si="76"/>
        <v>100</v>
      </c>
      <c r="Y195" s="97">
        <f t="shared" si="77"/>
        <v>975480.06</v>
      </c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</row>
    <row r="196" spans="1:510" s="24" customFormat="1" ht="306.75" customHeight="1" x14ac:dyDescent="0.25">
      <c r="A196" s="101"/>
      <c r="B196" s="86"/>
      <c r="C196" s="101"/>
      <c r="D196" s="85" t="s">
        <v>569</v>
      </c>
      <c r="E196" s="98">
        <v>0</v>
      </c>
      <c r="F196" s="98"/>
      <c r="G196" s="98"/>
      <c r="H196" s="98"/>
      <c r="I196" s="98"/>
      <c r="J196" s="98"/>
      <c r="K196" s="166" t="e">
        <f t="shared" si="75"/>
        <v>#DIV/0!</v>
      </c>
      <c r="L196" s="98">
        <f t="shared" si="90"/>
        <v>975480.06</v>
      </c>
      <c r="M196" s="98">
        <v>975480.06</v>
      </c>
      <c r="N196" s="98"/>
      <c r="O196" s="98"/>
      <c r="P196" s="98"/>
      <c r="Q196" s="98">
        <v>975480.06</v>
      </c>
      <c r="R196" s="155">
        <f t="shared" si="91"/>
        <v>975480.06</v>
      </c>
      <c r="S196" s="147">
        <v>975480.06</v>
      </c>
      <c r="T196" s="147"/>
      <c r="U196" s="147"/>
      <c r="V196" s="147"/>
      <c r="W196" s="147">
        <v>975480.06</v>
      </c>
      <c r="X196" s="165">
        <f t="shared" si="76"/>
        <v>100</v>
      </c>
      <c r="Y196" s="98">
        <f t="shared" si="77"/>
        <v>975480.06</v>
      </c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  <c r="IW196" s="30"/>
      <c r="IX196" s="30"/>
      <c r="IY196" s="30"/>
      <c r="IZ196" s="30"/>
      <c r="JA196" s="30"/>
      <c r="JB196" s="30"/>
      <c r="JC196" s="30"/>
      <c r="JD196" s="30"/>
      <c r="JE196" s="30"/>
      <c r="JF196" s="30"/>
      <c r="JG196" s="30"/>
      <c r="JH196" s="30"/>
      <c r="JI196" s="30"/>
      <c r="JJ196" s="30"/>
      <c r="JK196" s="30"/>
      <c r="JL196" s="30"/>
      <c r="JM196" s="30"/>
      <c r="JN196" s="30"/>
      <c r="JO196" s="30"/>
      <c r="JP196" s="30"/>
      <c r="JQ196" s="30"/>
      <c r="JR196" s="30"/>
      <c r="JS196" s="30"/>
      <c r="JT196" s="30"/>
      <c r="JU196" s="30"/>
      <c r="JV196" s="30"/>
      <c r="JW196" s="30"/>
      <c r="JX196" s="30"/>
      <c r="JY196" s="30"/>
      <c r="JZ196" s="30"/>
      <c r="KA196" s="30"/>
      <c r="KB196" s="30"/>
      <c r="KC196" s="30"/>
      <c r="KD196" s="30"/>
      <c r="KE196" s="30"/>
      <c r="KF196" s="30"/>
      <c r="KG196" s="30"/>
      <c r="KH196" s="30"/>
      <c r="KI196" s="30"/>
      <c r="KJ196" s="30"/>
      <c r="KK196" s="30"/>
      <c r="KL196" s="30"/>
      <c r="KM196" s="30"/>
      <c r="KN196" s="30"/>
      <c r="KO196" s="30"/>
      <c r="KP196" s="30"/>
      <c r="KQ196" s="30"/>
      <c r="KR196" s="30"/>
      <c r="KS196" s="30"/>
      <c r="KT196" s="30"/>
      <c r="KU196" s="30"/>
      <c r="KV196" s="30"/>
      <c r="KW196" s="30"/>
      <c r="KX196" s="30"/>
      <c r="KY196" s="30"/>
      <c r="KZ196" s="30"/>
      <c r="LA196" s="30"/>
      <c r="LB196" s="30"/>
      <c r="LC196" s="30"/>
      <c r="LD196" s="30"/>
      <c r="LE196" s="30"/>
      <c r="LF196" s="30"/>
      <c r="LG196" s="30"/>
      <c r="LH196" s="30"/>
      <c r="LI196" s="30"/>
      <c r="LJ196" s="30"/>
      <c r="LK196" s="30"/>
      <c r="LL196" s="30"/>
      <c r="LM196" s="30"/>
      <c r="LN196" s="30"/>
      <c r="LO196" s="30"/>
      <c r="LP196" s="30"/>
      <c r="LQ196" s="30"/>
      <c r="LR196" s="30"/>
      <c r="LS196" s="30"/>
      <c r="LT196" s="30"/>
      <c r="LU196" s="30"/>
      <c r="LV196" s="30"/>
      <c r="LW196" s="30"/>
      <c r="LX196" s="30"/>
      <c r="LY196" s="30"/>
      <c r="LZ196" s="30"/>
      <c r="MA196" s="30"/>
      <c r="MB196" s="30"/>
      <c r="MC196" s="30"/>
      <c r="MD196" s="30"/>
      <c r="ME196" s="30"/>
      <c r="MF196" s="30"/>
      <c r="MG196" s="30"/>
      <c r="MH196" s="30"/>
      <c r="MI196" s="30"/>
      <c r="MJ196" s="30"/>
      <c r="MK196" s="30"/>
      <c r="ML196" s="30"/>
      <c r="MM196" s="30"/>
      <c r="MN196" s="30"/>
      <c r="MO196" s="30"/>
      <c r="MP196" s="30"/>
      <c r="MQ196" s="30"/>
      <c r="MR196" s="30"/>
      <c r="MS196" s="30"/>
      <c r="MT196" s="30"/>
      <c r="MU196" s="30"/>
      <c r="MV196" s="30"/>
      <c r="MW196" s="30"/>
      <c r="MX196" s="30"/>
      <c r="MY196" s="30"/>
      <c r="MZ196" s="30"/>
      <c r="NA196" s="30"/>
      <c r="NB196" s="30"/>
      <c r="NC196" s="30"/>
      <c r="ND196" s="30"/>
      <c r="NE196" s="30"/>
      <c r="NF196" s="30"/>
      <c r="NG196" s="30"/>
      <c r="NH196" s="30"/>
      <c r="NI196" s="30"/>
      <c r="NJ196" s="30"/>
      <c r="NK196" s="30"/>
      <c r="NL196" s="30"/>
      <c r="NM196" s="30"/>
      <c r="NN196" s="30"/>
      <c r="NO196" s="30"/>
      <c r="NP196" s="30"/>
      <c r="NQ196" s="30"/>
      <c r="NR196" s="30"/>
      <c r="NS196" s="30"/>
      <c r="NT196" s="30"/>
      <c r="NU196" s="30"/>
      <c r="NV196" s="30"/>
      <c r="NW196" s="30"/>
      <c r="NX196" s="30"/>
      <c r="NY196" s="30"/>
      <c r="NZ196" s="30"/>
      <c r="OA196" s="30"/>
      <c r="OB196" s="30"/>
      <c r="OC196" s="30"/>
      <c r="OD196" s="30"/>
      <c r="OE196" s="30"/>
      <c r="OF196" s="30"/>
      <c r="OG196" s="30"/>
      <c r="OH196" s="30"/>
      <c r="OI196" s="30"/>
      <c r="OJ196" s="30"/>
      <c r="OK196" s="30"/>
      <c r="OL196" s="30"/>
      <c r="OM196" s="30"/>
      <c r="ON196" s="30"/>
      <c r="OO196" s="30"/>
      <c r="OP196" s="30"/>
      <c r="OQ196" s="30"/>
      <c r="OR196" s="30"/>
      <c r="OS196" s="30"/>
      <c r="OT196" s="30"/>
      <c r="OU196" s="30"/>
      <c r="OV196" s="30"/>
      <c r="OW196" s="30"/>
      <c r="OX196" s="30"/>
      <c r="OY196" s="30"/>
      <c r="OZ196" s="30"/>
      <c r="PA196" s="30"/>
      <c r="PB196" s="30"/>
      <c r="PC196" s="30"/>
      <c r="PD196" s="30"/>
      <c r="PE196" s="30"/>
      <c r="PF196" s="30"/>
      <c r="PG196" s="30"/>
      <c r="PH196" s="30"/>
      <c r="PI196" s="30"/>
      <c r="PJ196" s="30"/>
      <c r="PK196" s="30"/>
      <c r="PL196" s="30"/>
      <c r="PM196" s="30"/>
      <c r="PN196" s="30"/>
      <c r="PO196" s="30"/>
      <c r="PP196" s="30"/>
      <c r="PQ196" s="30"/>
      <c r="PR196" s="30"/>
      <c r="PS196" s="30"/>
      <c r="PT196" s="30"/>
      <c r="PU196" s="30"/>
      <c r="PV196" s="30"/>
      <c r="PW196" s="30"/>
      <c r="PX196" s="30"/>
      <c r="PY196" s="30"/>
      <c r="PZ196" s="30"/>
      <c r="QA196" s="30"/>
      <c r="QB196" s="30"/>
      <c r="QC196" s="30"/>
      <c r="QD196" s="30"/>
      <c r="QE196" s="30"/>
      <c r="QF196" s="30"/>
      <c r="QG196" s="30"/>
      <c r="QH196" s="30"/>
      <c r="QI196" s="30"/>
      <c r="QJ196" s="30"/>
      <c r="QK196" s="30"/>
      <c r="QL196" s="30"/>
      <c r="QM196" s="30"/>
      <c r="QN196" s="30"/>
      <c r="QO196" s="30"/>
      <c r="QP196" s="30"/>
      <c r="QQ196" s="30"/>
      <c r="QR196" s="30"/>
      <c r="QS196" s="30"/>
      <c r="QT196" s="30"/>
      <c r="QU196" s="30"/>
      <c r="QV196" s="30"/>
      <c r="QW196" s="30"/>
      <c r="QX196" s="30"/>
      <c r="QY196" s="30"/>
      <c r="QZ196" s="30"/>
      <c r="RA196" s="30"/>
      <c r="RB196" s="30"/>
      <c r="RC196" s="30"/>
      <c r="RD196" s="30"/>
      <c r="RE196" s="30"/>
      <c r="RF196" s="30"/>
      <c r="RG196" s="30"/>
      <c r="RH196" s="30"/>
      <c r="RI196" s="30"/>
      <c r="RJ196" s="30"/>
      <c r="RK196" s="30"/>
      <c r="RL196" s="30"/>
      <c r="RM196" s="30"/>
      <c r="RN196" s="30"/>
      <c r="RO196" s="30"/>
      <c r="RP196" s="30"/>
      <c r="RQ196" s="30"/>
      <c r="RR196" s="30"/>
      <c r="RS196" s="30"/>
      <c r="RT196" s="30"/>
      <c r="RU196" s="30"/>
      <c r="RV196" s="30"/>
      <c r="RW196" s="30"/>
      <c r="RX196" s="30"/>
      <c r="RY196" s="30"/>
      <c r="RZ196" s="30"/>
      <c r="SA196" s="30"/>
      <c r="SB196" s="30"/>
      <c r="SC196" s="30"/>
      <c r="SD196" s="30"/>
      <c r="SE196" s="30"/>
      <c r="SF196" s="30"/>
      <c r="SG196" s="30"/>
      <c r="SH196" s="30"/>
      <c r="SI196" s="30"/>
      <c r="SJ196" s="30"/>
      <c r="SK196" s="30"/>
      <c r="SL196" s="30"/>
      <c r="SM196" s="30"/>
      <c r="SN196" s="30"/>
      <c r="SO196" s="30"/>
      <c r="SP196" s="30"/>
    </row>
    <row r="197" spans="1:510" s="22" customFormat="1" ht="324.75" customHeight="1" x14ac:dyDescent="0.25">
      <c r="A197" s="99" t="s">
        <v>557</v>
      </c>
      <c r="B197" s="42">
        <v>3222</v>
      </c>
      <c r="C197" s="99" t="s">
        <v>53</v>
      </c>
      <c r="D197" s="36" t="s">
        <v>604</v>
      </c>
      <c r="E197" s="97">
        <v>0</v>
      </c>
      <c r="F197" s="97"/>
      <c r="G197" s="97"/>
      <c r="H197" s="97"/>
      <c r="I197" s="97"/>
      <c r="J197" s="97"/>
      <c r="K197" s="162" t="e">
        <f t="shared" si="75"/>
        <v>#DIV/0!</v>
      </c>
      <c r="L197" s="97">
        <f t="shared" si="90"/>
        <v>1176130.99</v>
      </c>
      <c r="M197" s="97">
        <v>1176130.99</v>
      </c>
      <c r="N197" s="97"/>
      <c r="O197" s="97"/>
      <c r="P197" s="97"/>
      <c r="Q197" s="97">
        <v>1176130.99</v>
      </c>
      <c r="R197" s="145">
        <f t="shared" si="91"/>
        <v>1176130.99</v>
      </c>
      <c r="S197" s="146">
        <v>1176130.99</v>
      </c>
      <c r="T197" s="146"/>
      <c r="U197" s="146"/>
      <c r="V197" s="146"/>
      <c r="W197" s="146">
        <v>1176130.99</v>
      </c>
      <c r="X197" s="161">
        <f t="shared" si="76"/>
        <v>100</v>
      </c>
      <c r="Y197" s="97">
        <f t="shared" si="77"/>
        <v>1176130.99</v>
      </c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</row>
    <row r="198" spans="1:510" s="24" customFormat="1" ht="355.5" customHeight="1" x14ac:dyDescent="0.25">
      <c r="A198" s="101"/>
      <c r="B198" s="86"/>
      <c r="C198" s="101"/>
      <c r="D198" s="85" t="s">
        <v>594</v>
      </c>
      <c r="E198" s="98">
        <v>0</v>
      </c>
      <c r="F198" s="98"/>
      <c r="G198" s="98"/>
      <c r="H198" s="98"/>
      <c r="I198" s="98"/>
      <c r="J198" s="98"/>
      <c r="K198" s="166" t="e">
        <f t="shared" si="75"/>
        <v>#DIV/0!</v>
      </c>
      <c r="L198" s="98">
        <f t="shared" si="90"/>
        <v>1176130.99</v>
      </c>
      <c r="M198" s="98">
        <v>1176130.99</v>
      </c>
      <c r="N198" s="98"/>
      <c r="O198" s="98"/>
      <c r="P198" s="98"/>
      <c r="Q198" s="98">
        <v>1176130.99</v>
      </c>
      <c r="R198" s="155">
        <f t="shared" si="91"/>
        <v>1176130.99</v>
      </c>
      <c r="S198" s="147">
        <v>1176130.99</v>
      </c>
      <c r="T198" s="147"/>
      <c r="U198" s="147"/>
      <c r="V198" s="147"/>
      <c r="W198" s="147">
        <v>1176130.99</v>
      </c>
      <c r="X198" s="165">
        <f t="shared" si="76"/>
        <v>100</v>
      </c>
      <c r="Y198" s="98">
        <f t="shared" si="77"/>
        <v>1176130.99</v>
      </c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  <c r="IX198" s="30"/>
      <c r="IY198" s="30"/>
      <c r="IZ198" s="30"/>
      <c r="JA198" s="30"/>
      <c r="JB198" s="30"/>
      <c r="JC198" s="30"/>
      <c r="JD198" s="30"/>
      <c r="JE198" s="30"/>
      <c r="JF198" s="30"/>
      <c r="JG198" s="30"/>
      <c r="JH198" s="30"/>
      <c r="JI198" s="30"/>
      <c r="JJ198" s="30"/>
      <c r="JK198" s="30"/>
      <c r="JL198" s="30"/>
      <c r="JM198" s="30"/>
      <c r="JN198" s="30"/>
      <c r="JO198" s="30"/>
      <c r="JP198" s="30"/>
      <c r="JQ198" s="30"/>
      <c r="JR198" s="30"/>
      <c r="JS198" s="30"/>
      <c r="JT198" s="30"/>
      <c r="JU198" s="30"/>
      <c r="JV198" s="30"/>
      <c r="JW198" s="30"/>
      <c r="JX198" s="30"/>
      <c r="JY198" s="30"/>
      <c r="JZ198" s="30"/>
      <c r="KA198" s="30"/>
      <c r="KB198" s="30"/>
      <c r="KC198" s="30"/>
      <c r="KD198" s="30"/>
      <c r="KE198" s="30"/>
      <c r="KF198" s="30"/>
      <c r="KG198" s="30"/>
      <c r="KH198" s="30"/>
      <c r="KI198" s="30"/>
      <c r="KJ198" s="30"/>
      <c r="KK198" s="30"/>
      <c r="KL198" s="30"/>
      <c r="KM198" s="30"/>
      <c r="KN198" s="30"/>
      <c r="KO198" s="30"/>
      <c r="KP198" s="30"/>
      <c r="KQ198" s="30"/>
      <c r="KR198" s="30"/>
      <c r="KS198" s="30"/>
      <c r="KT198" s="30"/>
      <c r="KU198" s="30"/>
      <c r="KV198" s="30"/>
      <c r="KW198" s="30"/>
      <c r="KX198" s="30"/>
      <c r="KY198" s="30"/>
      <c r="KZ198" s="30"/>
      <c r="LA198" s="30"/>
      <c r="LB198" s="30"/>
      <c r="LC198" s="30"/>
      <c r="LD198" s="30"/>
      <c r="LE198" s="30"/>
      <c r="LF198" s="30"/>
      <c r="LG198" s="30"/>
      <c r="LH198" s="30"/>
      <c r="LI198" s="30"/>
      <c r="LJ198" s="30"/>
      <c r="LK198" s="30"/>
      <c r="LL198" s="30"/>
      <c r="LM198" s="30"/>
      <c r="LN198" s="30"/>
      <c r="LO198" s="30"/>
      <c r="LP198" s="30"/>
      <c r="LQ198" s="30"/>
      <c r="LR198" s="30"/>
      <c r="LS198" s="30"/>
      <c r="LT198" s="30"/>
      <c r="LU198" s="30"/>
      <c r="LV198" s="30"/>
      <c r="LW198" s="30"/>
      <c r="LX198" s="30"/>
      <c r="LY198" s="30"/>
      <c r="LZ198" s="30"/>
      <c r="MA198" s="30"/>
      <c r="MB198" s="30"/>
      <c r="MC198" s="30"/>
      <c r="MD198" s="30"/>
      <c r="ME198" s="30"/>
      <c r="MF198" s="30"/>
      <c r="MG198" s="30"/>
      <c r="MH198" s="30"/>
      <c r="MI198" s="30"/>
      <c r="MJ198" s="30"/>
      <c r="MK198" s="30"/>
      <c r="ML198" s="30"/>
      <c r="MM198" s="30"/>
      <c r="MN198" s="30"/>
      <c r="MO198" s="30"/>
      <c r="MP198" s="30"/>
      <c r="MQ198" s="30"/>
      <c r="MR198" s="30"/>
      <c r="MS198" s="30"/>
      <c r="MT198" s="30"/>
      <c r="MU198" s="30"/>
      <c r="MV198" s="30"/>
      <c r="MW198" s="30"/>
      <c r="MX198" s="30"/>
      <c r="MY198" s="30"/>
      <c r="MZ198" s="30"/>
      <c r="NA198" s="30"/>
      <c r="NB198" s="30"/>
      <c r="NC198" s="30"/>
      <c r="ND198" s="30"/>
      <c r="NE198" s="30"/>
      <c r="NF198" s="30"/>
      <c r="NG198" s="30"/>
      <c r="NH198" s="30"/>
      <c r="NI198" s="30"/>
      <c r="NJ198" s="30"/>
      <c r="NK198" s="30"/>
      <c r="NL198" s="30"/>
      <c r="NM198" s="30"/>
      <c r="NN198" s="30"/>
      <c r="NO198" s="30"/>
      <c r="NP198" s="30"/>
      <c r="NQ198" s="30"/>
      <c r="NR198" s="30"/>
      <c r="NS198" s="30"/>
      <c r="NT198" s="30"/>
      <c r="NU198" s="30"/>
      <c r="NV198" s="30"/>
      <c r="NW198" s="30"/>
      <c r="NX198" s="30"/>
      <c r="NY198" s="30"/>
      <c r="NZ198" s="30"/>
      <c r="OA198" s="30"/>
      <c r="OB198" s="30"/>
      <c r="OC198" s="30"/>
      <c r="OD198" s="30"/>
      <c r="OE198" s="30"/>
      <c r="OF198" s="30"/>
      <c r="OG198" s="30"/>
      <c r="OH198" s="30"/>
      <c r="OI198" s="30"/>
      <c r="OJ198" s="30"/>
      <c r="OK198" s="30"/>
      <c r="OL198" s="30"/>
      <c r="OM198" s="30"/>
      <c r="ON198" s="30"/>
      <c r="OO198" s="30"/>
      <c r="OP198" s="30"/>
      <c r="OQ198" s="30"/>
      <c r="OR198" s="30"/>
      <c r="OS198" s="30"/>
      <c r="OT198" s="30"/>
      <c r="OU198" s="30"/>
      <c r="OV198" s="30"/>
      <c r="OW198" s="30"/>
      <c r="OX198" s="30"/>
      <c r="OY198" s="30"/>
      <c r="OZ198" s="30"/>
      <c r="PA198" s="30"/>
      <c r="PB198" s="30"/>
      <c r="PC198" s="30"/>
      <c r="PD198" s="30"/>
      <c r="PE198" s="30"/>
      <c r="PF198" s="30"/>
      <c r="PG198" s="30"/>
      <c r="PH198" s="30"/>
      <c r="PI198" s="30"/>
      <c r="PJ198" s="30"/>
      <c r="PK198" s="30"/>
      <c r="PL198" s="30"/>
      <c r="PM198" s="30"/>
      <c r="PN198" s="30"/>
      <c r="PO198" s="30"/>
      <c r="PP198" s="30"/>
      <c r="PQ198" s="30"/>
      <c r="PR198" s="30"/>
      <c r="PS198" s="30"/>
      <c r="PT198" s="30"/>
      <c r="PU198" s="30"/>
      <c r="PV198" s="30"/>
      <c r="PW198" s="30"/>
      <c r="PX198" s="30"/>
      <c r="PY198" s="30"/>
      <c r="PZ198" s="30"/>
      <c r="QA198" s="30"/>
      <c r="QB198" s="30"/>
      <c r="QC198" s="30"/>
      <c r="QD198" s="30"/>
      <c r="QE198" s="30"/>
      <c r="QF198" s="30"/>
      <c r="QG198" s="30"/>
      <c r="QH198" s="30"/>
      <c r="QI198" s="30"/>
      <c r="QJ198" s="30"/>
      <c r="QK198" s="30"/>
      <c r="QL198" s="30"/>
      <c r="QM198" s="30"/>
      <c r="QN198" s="30"/>
      <c r="QO198" s="30"/>
      <c r="QP198" s="30"/>
      <c r="QQ198" s="30"/>
      <c r="QR198" s="30"/>
      <c r="QS198" s="30"/>
      <c r="QT198" s="30"/>
      <c r="QU198" s="30"/>
      <c r="QV198" s="30"/>
      <c r="QW198" s="30"/>
      <c r="QX198" s="30"/>
      <c r="QY198" s="30"/>
      <c r="QZ198" s="30"/>
      <c r="RA198" s="30"/>
      <c r="RB198" s="30"/>
      <c r="RC198" s="30"/>
      <c r="RD198" s="30"/>
      <c r="RE198" s="30"/>
      <c r="RF198" s="30"/>
      <c r="RG198" s="30"/>
      <c r="RH198" s="30"/>
      <c r="RI198" s="30"/>
      <c r="RJ198" s="30"/>
      <c r="RK198" s="30"/>
      <c r="RL198" s="30"/>
      <c r="RM198" s="30"/>
      <c r="RN198" s="30"/>
      <c r="RO198" s="30"/>
      <c r="RP198" s="30"/>
      <c r="RQ198" s="30"/>
      <c r="RR198" s="30"/>
      <c r="RS198" s="30"/>
      <c r="RT198" s="30"/>
      <c r="RU198" s="30"/>
      <c r="RV198" s="30"/>
      <c r="RW198" s="30"/>
      <c r="RX198" s="30"/>
      <c r="RY198" s="30"/>
      <c r="RZ198" s="30"/>
      <c r="SA198" s="30"/>
      <c r="SB198" s="30"/>
      <c r="SC198" s="30"/>
      <c r="SD198" s="30"/>
      <c r="SE198" s="30"/>
      <c r="SF198" s="30"/>
      <c r="SG198" s="30"/>
      <c r="SH198" s="30"/>
      <c r="SI198" s="30"/>
      <c r="SJ198" s="30"/>
      <c r="SK198" s="30"/>
      <c r="SL198" s="30"/>
      <c r="SM198" s="30"/>
      <c r="SN198" s="30"/>
      <c r="SO198" s="30"/>
      <c r="SP198" s="30"/>
    </row>
    <row r="199" spans="1:510" s="22" customFormat="1" ht="220.5" hidden="1" x14ac:dyDescent="0.25">
      <c r="A199" s="99" t="s">
        <v>439</v>
      </c>
      <c r="B199" s="42">
        <v>3223</v>
      </c>
      <c r="C199" s="99" t="s">
        <v>53</v>
      </c>
      <c r="D199" s="36" t="s">
        <v>441</v>
      </c>
      <c r="E199" s="97">
        <v>0</v>
      </c>
      <c r="F199" s="97"/>
      <c r="G199" s="97"/>
      <c r="H199" s="97"/>
      <c r="I199" s="97"/>
      <c r="J199" s="97"/>
      <c r="K199" s="159" t="e">
        <f t="shared" si="75"/>
        <v>#DIV/0!</v>
      </c>
      <c r="L199" s="97">
        <f t="shared" si="90"/>
        <v>0</v>
      </c>
      <c r="M199" s="97"/>
      <c r="N199" s="97"/>
      <c r="O199" s="97"/>
      <c r="P199" s="97"/>
      <c r="Q199" s="97"/>
      <c r="R199" s="145">
        <f t="shared" si="91"/>
        <v>0</v>
      </c>
      <c r="S199" s="146"/>
      <c r="T199" s="146"/>
      <c r="U199" s="146"/>
      <c r="V199" s="146"/>
      <c r="W199" s="146"/>
      <c r="X199" s="159" t="e">
        <f t="shared" si="76"/>
        <v>#DIV/0!</v>
      </c>
      <c r="Y199" s="97">
        <f t="shared" si="77"/>
        <v>0</v>
      </c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</row>
    <row r="200" spans="1:510" s="24" customFormat="1" ht="267.75" hidden="1" x14ac:dyDescent="0.25">
      <c r="A200" s="101"/>
      <c r="B200" s="86"/>
      <c r="C200" s="101"/>
      <c r="D200" s="85" t="s">
        <v>442</v>
      </c>
      <c r="E200" s="98">
        <v>0</v>
      </c>
      <c r="F200" s="98"/>
      <c r="G200" s="98"/>
      <c r="H200" s="98"/>
      <c r="I200" s="98"/>
      <c r="J200" s="98"/>
      <c r="K200" s="159" t="e">
        <f t="shared" si="75"/>
        <v>#DIV/0!</v>
      </c>
      <c r="L200" s="97">
        <f t="shared" si="90"/>
        <v>0</v>
      </c>
      <c r="M200" s="98"/>
      <c r="N200" s="98"/>
      <c r="O200" s="98"/>
      <c r="P200" s="98"/>
      <c r="Q200" s="98"/>
      <c r="R200" s="145">
        <f t="shared" si="91"/>
        <v>0</v>
      </c>
      <c r="S200" s="146"/>
      <c r="T200" s="147"/>
      <c r="U200" s="147"/>
      <c r="V200" s="147"/>
      <c r="W200" s="147"/>
      <c r="X200" s="159" t="e">
        <f t="shared" si="76"/>
        <v>#DIV/0!</v>
      </c>
      <c r="Y200" s="97">
        <f t="shared" si="77"/>
        <v>0</v>
      </c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  <c r="IW200" s="30"/>
      <c r="IX200" s="30"/>
      <c r="IY200" s="30"/>
      <c r="IZ200" s="30"/>
      <c r="JA200" s="30"/>
      <c r="JB200" s="30"/>
      <c r="JC200" s="30"/>
      <c r="JD200" s="30"/>
      <c r="JE200" s="30"/>
      <c r="JF200" s="30"/>
      <c r="JG200" s="30"/>
      <c r="JH200" s="30"/>
      <c r="JI200" s="30"/>
      <c r="JJ200" s="30"/>
      <c r="JK200" s="30"/>
      <c r="JL200" s="30"/>
      <c r="JM200" s="30"/>
      <c r="JN200" s="30"/>
      <c r="JO200" s="30"/>
      <c r="JP200" s="30"/>
      <c r="JQ200" s="30"/>
      <c r="JR200" s="30"/>
      <c r="JS200" s="30"/>
      <c r="JT200" s="30"/>
      <c r="JU200" s="30"/>
      <c r="JV200" s="30"/>
      <c r="JW200" s="30"/>
      <c r="JX200" s="30"/>
      <c r="JY200" s="30"/>
      <c r="JZ200" s="30"/>
      <c r="KA200" s="30"/>
      <c r="KB200" s="30"/>
      <c r="KC200" s="30"/>
      <c r="KD200" s="30"/>
      <c r="KE200" s="30"/>
      <c r="KF200" s="30"/>
      <c r="KG200" s="30"/>
      <c r="KH200" s="30"/>
      <c r="KI200" s="30"/>
      <c r="KJ200" s="30"/>
      <c r="KK200" s="30"/>
      <c r="KL200" s="30"/>
      <c r="KM200" s="30"/>
      <c r="KN200" s="30"/>
      <c r="KO200" s="30"/>
      <c r="KP200" s="30"/>
      <c r="KQ200" s="30"/>
      <c r="KR200" s="30"/>
      <c r="KS200" s="30"/>
      <c r="KT200" s="30"/>
      <c r="KU200" s="30"/>
      <c r="KV200" s="30"/>
      <c r="KW200" s="30"/>
      <c r="KX200" s="30"/>
      <c r="KY200" s="30"/>
      <c r="KZ200" s="30"/>
      <c r="LA200" s="30"/>
      <c r="LB200" s="30"/>
      <c r="LC200" s="30"/>
      <c r="LD200" s="30"/>
      <c r="LE200" s="30"/>
      <c r="LF200" s="30"/>
      <c r="LG200" s="30"/>
      <c r="LH200" s="30"/>
      <c r="LI200" s="30"/>
      <c r="LJ200" s="30"/>
      <c r="LK200" s="30"/>
      <c r="LL200" s="30"/>
      <c r="LM200" s="30"/>
      <c r="LN200" s="30"/>
      <c r="LO200" s="30"/>
      <c r="LP200" s="30"/>
      <c r="LQ200" s="30"/>
      <c r="LR200" s="30"/>
      <c r="LS200" s="30"/>
      <c r="LT200" s="30"/>
      <c r="LU200" s="30"/>
      <c r="LV200" s="30"/>
      <c r="LW200" s="30"/>
      <c r="LX200" s="30"/>
      <c r="LY200" s="30"/>
      <c r="LZ200" s="30"/>
      <c r="MA200" s="30"/>
      <c r="MB200" s="30"/>
      <c r="MC200" s="30"/>
      <c r="MD200" s="30"/>
      <c r="ME200" s="30"/>
      <c r="MF200" s="30"/>
      <c r="MG200" s="30"/>
      <c r="MH200" s="30"/>
      <c r="MI200" s="30"/>
      <c r="MJ200" s="30"/>
      <c r="MK200" s="30"/>
      <c r="ML200" s="30"/>
      <c r="MM200" s="30"/>
      <c r="MN200" s="30"/>
      <c r="MO200" s="30"/>
      <c r="MP200" s="30"/>
      <c r="MQ200" s="30"/>
      <c r="MR200" s="30"/>
      <c r="MS200" s="30"/>
      <c r="MT200" s="30"/>
      <c r="MU200" s="30"/>
      <c r="MV200" s="30"/>
      <c r="MW200" s="30"/>
      <c r="MX200" s="30"/>
      <c r="MY200" s="30"/>
      <c r="MZ200" s="30"/>
      <c r="NA200" s="30"/>
      <c r="NB200" s="30"/>
      <c r="NC200" s="30"/>
      <c r="ND200" s="30"/>
      <c r="NE200" s="30"/>
      <c r="NF200" s="30"/>
      <c r="NG200" s="30"/>
      <c r="NH200" s="30"/>
      <c r="NI200" s="30"/>
      <c r="NJ200" s="30"/>
      <c r="NK200" s="30"/>
      <c r="NL200" s="30"/>
      <c r="NM200" s="30"/>
      <c r="NN200" s="30"/>
      <c r="NO200" s="30"/>
      <c r="NP200" s="30"/>
      <c r="NQ200" s="30"/>
      <c r="NR200" s="30"/>
      <c r="NS200" s="30"/>
      <c r="NT200" s="30"/>
      <c r="NU200" s="30"/>
      <c r="NV200" s="30"/>
      <c r="NW200" s="30"/>
      <c r="NX200" s="30"/>
      <c r="NY200" s="30"/>
      <c r="NZ200" s="30"/>
      <c r="OA200" s="30"/>
      <c r="OB200" s="30"/>
      <c r="OC200" s="30"/>
      <c r="OD200" s="30"/>
      <c r="OE200" s="30"/>
      <c r="OF200" s="30"/>
      <c r="OG200" s="30"/>
      <c r="OH200" s="30"/>
      <c r="OI200" s="30"/>
      <c r="OJ200" s="30"/>
      <c r="OK200" s="30"/>
      <c r="OL200" s="30"/>
      <c r="OM200" s="30"/>
      <c r="ON200" s="30"/>
      <c r="OO200" s="30"/>
      <c r="OP200" s="30"/>
      <c r="OQ200" s="30"/>
      <c r="OR200" s="30"/>
      <c r="OS200" s="30"/>
      <c r="OT200" s="30"/>
      <c r="OU200" s="30"/>
      <c r="OV200" s="30"/>
      <c r="OW200" s="30"/>
      <c r="OX200" s="30"/>
      <c r="OY200" s="30"/>
      <c r="OZ200" s="30"/>
      <c r="PA200" s="30"/>
      <c r="PB200" s="30"/>
      <c r="PC200" s="30"/>
      <c r="PD200" s="30"/>
      <c r="PE200" s="30"/>
      <c r="PF200" s="30"/>
      <c r="PG200" s="30"/>
      <c r="PH200" s="30"/>
      <c r="PI200" s="30"/>
      <c r="PJ200" s="30"/>
      <c r="PK200" s="30"/>
      <c r="PL200" s="30"/>
      <c r="PM200" s="30"/>
      <c r="PN200" s="30"/>
      <c r="PO200" s="30"/>
      <c r="PP200" s="30"/>
      <c r="PQ200" s="30"/>
      <c r="PR200" s="30"/>
      <c r="PS200" s="30"/>
      <c r="PT200" s="30"/>
      <c r="PU200" s="30"/>
      <c r="PV200" s="30"/>
      <c r="PW200" s="30"/>
      <c r="PX200" s="30"/>
      <c r="PY200" s="30"/>
      <c r="PZ200" s="30"/>
      <c r="QA200" s="30"/>
      <c r="QB200" s="30"/>
      <c r="QC200" s="30"/>
      <c r="QD200" s="30"/>
      <c r="QE200" s="30"/>
      <c r="QF200" s="30"/>
      <c r="QG200" s="30"/>
      <c r="QH200" s="30"/>
      <c r="QI200" s="30"/>
      <c r="QJ200" s="30"/>
      <c r="QK200" s="30"/>
      <c r="QL200" s="30"/>
      <c r="QM200" s="30"/>
      <c r="QN200" s="30"/>
      <c r="QO200" s="30"/>
      <c r="QP200" s="30"/>
      <c r="QQ200" s="30"/>
      <c r="QR200" s="30"/>
      <c r="QS200" s="30"/>
      <c r="QT200" s="30"/>
      <c r="QU200" s="30"/>
      <c r="QV200" s="30"/>
      <c r="QW200" s="30"/>
      <c r="QX200" s="30"/>
      <c r="QY200" s="30"/>
      <c r="QZ200" s="30"/>
      <c r="RA200" s="30"/>
      <c r="RB200" s="30"/>
      <c r="RC200" s="30"/>
      <c r="RD200" s="30"/>
      <c r="RE200" s="30"/>
      <c r="RF200" s="30"/>
      <c r="RG200" s="30"/>
      <c r="RH200" s="30"/>
      <c r="RI200" s="30"/>
      <c r="RJ200" s="30"/>
      <c r="RK200" s="30"/>
      <c r="RL200" s="30"/>
      <c r="RM200" s="30"/>
      <c r="RN200" s="30"/>
      <c r="RO200" s="30"/>
      <c r="RP200" s="30"/>
      <c r="RQ200" s="30"/>
      <c r="RR200" s="30"/>
      <c r="RS200" s="30"/>
      <c r="RT200" s="30"/>
      <c r="RU200" s="30"/>
      <c r="RV200" s="30"/>
      <c r="RW200" s="30"/>
      <c r="RX200" s="30"/>
      <c r="RY200" s="30"/>
      <c r="RZ200" s="30"/>
      <c r="SA200" s="30"/>
      <c r="SB200" s="30"/>
      <c r="SC200" s="30"/>
      <c r="SD200" s="30"/>
      <c r="SE200" s="30"/>
      <c r="SF200" s="30"/>
      <c r="SG200" s="30"/>
      <c r="SH200" s="30"/>
      <c r="SI200" s="30"/>
      <c r="SJ200" s="30"/>
      <c r="SK200" s="30"/>
      <c r="SL200" s="30"/>
      <c r="SM200" s="30"/>
      <c r="SN200" s="30"/>
      <c r="SO200" s="30"/>
      <c r="SP200" s="30"/>
    </row>
    <row r="201" spans="1:510" s="22" customFormat="1" ht="31.5" customHeight="1" x14ac:dyDescent="0.25">
      <c r="A201" s="59" t="s">
        <v>307</v>
      </c>
      <c r="B201" s="91" t="s">
        <v>290</v>
      </c>
      <c r="C201" s="91" t="s">
        <v>56</v>
      </c>
      <c r="D201" s="60" t="s">
        <v>292</v>
      </c>
      <c r="E201" s="97">
        <v>6171670.0800000001</v>
      </c>
      <c r="F201" s="97">
        <v>3598485.34</v>
      </c>
      <c r="G201" s="97">
        <v>373454.6</v>
      </c>
      <c r="H201" s="97">
        <v>5987568.3399999999</v>
      </c>
      <c r="I201" s="97">
        <v>3598474.99</v>
      </c>
      <c r="J201" s="97">
        <v>363829.42</v>
      </c>
      <c r="K201" s="161">
        <f t="shared" si="75"/>
        <v>97.016986688957942</v>
      </c>
      <c r="L201" s="97">
        <f t="shared" si="90"/>
        <v>160800</v>
      </c>
      <c r="M201" s="97">
        <v>160800</v>
      </c>
      <c r="N201" s="97"/>
      <c r="O201" s="97"/>
      <c r="P201" s="97"/>
      <c r="Q201" s="97">
        <v>160800</v>
      </c>
      <c r="R201" s="145">
        <f t="shared" si="91"/>
        <v>224286.83000000002</v>
      </c>
      <c r="S201" s="146">
        <v>160800</v>
      </c>
      <c r="T201" s="146">
        <v>63486.83</v>
      </c>
      <c r="U201" s="146"/>
      <c r="V201" s="146"/>
      <c r="W201" s="146">
        <v>160800</v>
      </c>
      <c r="X201" s="161">
        <f t="shared" si="76"/>
        <v>139.48185945273633</v>
      </c>
      <c r="Y201" s="97">
        <f t="shared" si="77"/>
        <v>6211855.1699999999</v>
      </c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</row>
    <row r="202" spans="1:510" s="22" customFormat="1" ht="33" customHeight="1" x14ac:dyDescent="0.25">
      <c r="A202" s="59" t="s">
        <v>355</v>
      </c>
      <c r="B202" s="91" t="s">
        <v>291</v>
      </c>
      <c r="C202" s="91" t="s">
        <v>56</v>
      </c>
      <c r="D202" s="60" t="s">
        <v>512</v>
      </c>
      <c r="E202" s="97">
        <v>39895644.549999997</v>
      </c>
      <c r="F202" s="97"/>
      <c r="G202" s="97"/>
      <c r="H202" s="97">
        <v>39616325.280000001</v>
      </c>
      <c r="I202" s="97"/>
      <c r="J202" s="97"/>
      <c r="K202" s="161">
        <f t="shared" si="75"/>
        <v>99.299875279242741</v>
      </c>
      <c r="L202" s="97">
        <f t="shared" si="90"/>
        <v>57000</v>
      </c>
      <c r="M202" s="97">
        <v>57000</v>
      </c>
      <c r="N202" s="97"/>
      <c r="O202" s="97"/>
      <c r="P202" s="97"/>
      <c r="Q202" s="97">
        <v>57000</v>
      </c>
      <c r="R202" s="145">
        <f t="shared" si="91"/>
        <v>57000</v>
      </c>
      <c r="S202" s="146">
        <v>57000</v>
      </c>
      <c r="T202" s="146"/>
      <c r="U202" s="146"/>
      <c r="V202" s="146"/>
      <c r="W202" s="146">
        <v>57000</v>
      </c>
      <c r="X202" s="161">
        <f t="shared" si="76"/>
        <v>100</v>
      </c>
      <c r="Y202" s="97">
        <f t="shared" si="77"/>
        <v>39673325.280000001</v>
      </c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</row>
    <row r="203" spans="1:510" s="24" customFormat="1" ht="15" customHeight="1" x14ac:dyDescent="0.25">
      <c r="A203" s="82"/>
      <c r="B203" s="107"/>
      <c r="C203" s="107"/>
      <c r="D203" s="83" t="s">
        <v>392</v>
      </c>
      <c r="E203" s="98">
        <v>348000</v>
      </c>
      <c r="F203" s="98"/>
      <c r="G203" s="98"/>
      <c r="H203" s="98">
        <v>303200</v>
      </c>
      <c r="I203" s="98"/>
      <c r="J203" s="98"/>
      <c r="K203" s="165">
        <f t="shared" si="75"/>
        <v>87.1264367816092</v>
      </c>
      <c r="L203" s="98">
        <f t="shared" si="90"/>
        <v>0</v>
      </c>
      <c r="M203" s="98"/>
      <c r="N203" s="98"/>
      <c r="O203" s="98"/>
      <c r="P203" s="98"/>
      <c r="Q203" s="98"/>
      <c r="R203" s="155">
        <f t="shared" si="91"/>
        <v>0</v>
      </c>
      <c r="S203" s="147"/>
      <c r="T203" s="147"/>
      <c r="U203" s="147"/>
      <c r="V203" s="147"/>
      <c r="W203" s="147"/>
      <c r="X203" s="166" t="e">
        <f t="shared" si="76"/>
        <v>#DIV/0!</v>
      </c>
      <c r="Y203" s="98">
        <f t="shared" si="77"/>
        <v>303200</v>
      </c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  <c r="IW203" s="30"/>
      <c r="IX203" s="30"/>
      <c r="IY203" s="30"/>
      <c r="IZ203" s="30"/>
      <c r="JA203" s="30"/>
      <c r="JB203" s="30"/>
      <c r="JC203" s="30"/>
      <c r="JD203" s="30"/>
      <c r="JE203" s="30"/>
      <c r="JF203" s="30"/>
      <c r="JG203" s="30"/>
      <c r="JH203" s="30"/>
      <c r="JI203" s="30"/>
      <c r="JJ203" s="30"/>
      <c r="JK203" s="30"/>
      <c r="JL203" s="30"/>
      <c r="JM203" s="30"/>
      <c r="JN203" s="30"/>
      <c r="JO203" s="30"/>
      <c r="JP203" s="30"/>
      <c r="JQ203" s="30"/>
      <c r="JR203" s="30"/>
      <c r="JS203" s="30"/>
      <c r="JT203" s="30"/>
      <c r="JU203" s="30"/>
      <c r="JV203" s="30"/>
      <c r="JW203" s="30"/>
      <c r="JX203" s="30"/>
      <c r="JY203" s="30"/>
      <c r="JZ203" s="30"/>
      <c r="KA203" s="30"/>
      <c r="KB203" s="30"/>
      <c r="KC203" s="30"/>
      <c r="KD203" s="30"/>
      <c r="KE203" s="30"/>
      <c r="KF203" s="30"/>
      <c r="KG203" s="30"/>
      <c r="KH203" s="30"/>
      <c r="KI203" s="30"/>
      <c r="KJ203" s="30"/>
      <c r="KK203" s="30"/>
      <c r="KL203" s="30"/>
      <c r="KM203" s="30"/>
      <c r="KN203" s="30"/>
      <c r="KO203" s="30"/>
      <c r="KP203" s="30"/>
      <c r="KQ203" s="30"/>
      <c r="KR203" s="30"/>
      <c r="KS203" s="30"/>
      <c r="KT203" s="30"/>
      <c r="KU203" s="30"/>
      <c r="KV203" s="30"/>
      <c r="KW203" s="30"/>
      <c r="KX203" s="30"/>
      <c r="KY203" s="30"/>
      <c r="KZ203" s="30"/>
      <c r="LA203" s="30"/>
      <c r="LB203" s="30"/>
      <c r="LC203" s="30"/>
      <c r="LD203" s="30"/>
      <c r="LE203" s="30"/>
      <c r="LF203" s="30"/>
      <c r="LG203" s="30"/>
      <c r="LH203" s="30"/>
      <c r="LI203" s="30"/>
      <c r="LJ203" s="30"/>
      <c r="LK203" s="30"/>
      <c r="LL203" s="30"/>
      <c r="LM203" s="30"/>
      <c r="LN203" s="30"/>
      <c r="LO203" s="30"/>
      <c r="LP203" s="30"/>
      <c r="LQ203" s="30"/>
      <c r="LR203" s="30"/>
      <c r="LS203" s="30"/>
      <c r="LT203" s="30"/>
      <c r="LU203" s="30"/>
      <c r="LV203" s="30"/>
      <c r="LW203" s="30"/>
      <c r="LX203" s="30"/>
      <c r="LY203" s="30"/>
      <c r="LZ203" s="30"/>
      <c r="MA203" s="30"/>
      <c r="MB203" s="30"/>
      <c r="MC203" s="30"/>
      <c r="MD203" s="30"/>
      <c r="ME203" s="30"/>
      <c r="MF203" s="30"/>
      <c r="MG203" s="30"/>
      <c r="MH203" s="30"/>
      <c r="MI203" s="30"/>
      <c r="MJ203" s="30"/>
      <c r="MK203" s="30"/>
      <c r="ML203" s="30"/>
      <c r="MM203" s="30"/>
      <c r="MN203" s="30"/>
      <c r="MO203" s="30"/>
      <c r="MP203" s="30"/>
      <c r="MQ203" s="30"/>
      <c r="MR203" s="30"/>
      <c r="MS203" s="30"/>
      <c r="MT203" s="30"/>
      <c r="MU203" s="30"/>
      <c r="MV203" s="30"/>
      <c r="MW203" s="30"/>
      <c r="MX203" s="30"/>
      <c r="MY203" s="30"/>
      <c r="MZ203" s="30"/>
      <c r="NA203" s="30"/>
      <c r="NB203" s="30"/>
      <c r="NC203" s="30"/>
      <c r="ND203" s="30"/>
      <c r="NE203" s="30"/>
      <c r="NF203" s="30"/>
      <c r="NG203" s="30"/>
      <c r="NH203" s="30"/>
      <c r="NI203" s="30"/>
      <c r="NJ203" s="30"/>
      <c r="NK203" s="30"/>
      <c r="NL203" s="30"/>
      <c r="NM203" s="30"/>
      <c r="NN203" s="30"/>
      <c r="NO203" s="30"/>
      <c r="NP203" s="30"/>
      <c r="NQ203" s="30"/>
      <c r="NR203" s="30"/>
      <c r="NS203" s="30"/>
      <c r="NT203" s="30"/>
      <c r="NU203" s="30"/>
      <c r="NV203" s="30"/>
      <c r="NW203" s="30"/>
      <c r="NX203" s="30"/>
      <c r="NY203" s="30"/>
      <c r="NZ203" s="30"/>
      <c r="OA203" s="30"/>
      <c r="OB203" s="30"/>
      <c r="OC203" s="30"/>
      <c r="OD203" s="30"/>
      <c r="OE203" s="30"/>
      <c r="OF203" s="30"/>
      <c r="OG203" s="30"/>
      <c r="OH203" s="30"/>
      <c r="OI203" s="30"/>
      <c r="OJ203" s="30"/>
      <c r="OK203" s="30"/>
      <c r="OL203" s="30"/>
      <c r="OM203" s="30"/>
      <c r="ON203" s="30"/>
      <c r="OO203" s="30"/>
      <c r="OP203" s="30"/>
      <c r="OQ203" s="30"/>
      <c r="OR203" s="30"/>
      <c r="OS203" s="30"/>
      <c r="OT203" s="30"/>
      <c r="OU203" s="30"/>
      <c r="OV203" s="30"/>
      <c r="OW203" s="30"/>
      <c r="OX203" s="30"/>
      <c r="OY203" s="30"/>
      <c r="OZ203" s="30"/>
      <c r="PA203" s="30"/>
      <c r="PB203" s="30"/>
      <c r="PC203" s="30"/>
      <c r="PD203" s="30"/>
      <c r="PE203" s="30"/>
      <c r="PF203" s="30"/>
      <c r="PG203" s="30"/>
      <c r="PH203" s="30"/>
      <c r="PI203" s="30"/>
      <c r="PJ203" s="30"/>
      <c r="PK203" s="30"/>
      <c r="PL203" s="30"/>
      <c r="PM203" s="30"/>
      <c r="PN203" s="30"/>
      <c r="PO203" s="30"/>
      <c r="PP203" s="30"/>
      <c r="PQ203" s="30"/>
      <c r="PR203" s="30"/>
      <c r="PS203" s="30"/>
      <c r="PT203" s="30"/>
      <c r="PU203" s="30"/>
      <c r="PV203" s="30"/>
      <c r="PW203" s="30"/>
      <c r="PX203" s="30"/>
      <c r="PY203" s="30"/>
      <c r="PZ203" s="30"/>
      <c r="QA203" s="30"/>
      <c r="QB203" s="30"/>
      <c r="QC203" s="30"/>
      <c r="QD203" s="30"/>
      <c r="QE203" s="30"/>
      <c r="QF203" s="30"/>
      <c r="QG203" s="30"/>
      <c r="QH203" s="30"/>
      <c r="QI203" s="30"/>
      <c r="QJ203" s="30"/>
      <c r="QK203" s="30"/>
      <c r="QL203" s="30"/>
      <c r="QM203" s="30"/>
      <c r="QN203" s="30"/>
      <c r="QO203" s="30"/>
      <c r="QP203" s="30"/>
      <c r="QQ203" s="30"/>
      <c r="QR203" s="30"/>
      <c r="QS203" s="30"/>
      <c r="QT203" s="30"/>
      <c r="QU203" s="30"/>
      <c r="QV203" s="30"/>
      <c r="QW203" s="30"/>
      <c r="QX203" s="30"/>
      <c r="QY203" s="30"/>
      <c r="QZ203" s="30"/>
      <c r="RA203" s="30"/>
      <c r="RB203" s="30"/>
      <c r="RC203" s="30"/>
      <c r="RD203" s="30"/>
      <c r="RE203" s="30"/>
      <c r="RF203" s="30"/>
      <c r="RG203" s="30"/>
      <c r="RH203" s="30"/>
      <c r="RI203" s="30"/>
      <c r="RJ203" s="30"/>
      <c r="RK203" s="30"/>
      <c r="RL203" s="30"/>
      <c r="RM203" s="30"/>
      <c r="RN203" s="30"/>
      <c r="RO203" s="30"/>
      <c r="RP203" s="30"/>
      <c r="RQ203" s="30"/>
      <c r="RR203" s="30"/>
      <c r="RS203" s="30"/>
      <c r="RT203" s="30"/>
      <c r="RU203" s="30"/>
      <c r="RV203" s="30"/>
      <c r="RW203" s="30"/>
      <c r="RX203" s="30"/>
      <c r="RY203" s="30"/>
      <c r="RZ203" s="30"/>
      <c r="SA203" s="30"/>
      <c r="SB203" s="30"/>
      <c r="SC203" s="30"/>
      <c r="SD203" s="30"/>
      <c r="SE203" s="30"/>
      <c r="SF203" s="30"/>
      <c r="SG203" s="30"/>
      <c r="SH203" s="30"/>
      <c r="SI203" s="30"/>
      <c r="SJ203" s="30"/>
      <c r="SK203" s="30"/>
      <c r="SL203" s="30"/>
      <c r="SM203" s="30"/>
      <c r="SN203" s="30"/>
      <c r="SO203" s="30"/>
      <c r="SP203" s="30"/>
    </row>
    <row r="204" spans="1:510" s="22" customFormat="1" ht="18.75" x14ac:dyDescent="0.25">
      <c r="A204" s="59" t="s">
        <v>416</v>
      </c>
      <c r="B204" s="91">
        <v>7323</v>
      </c>
      <c r="C204" s="59" t="s">
        <v>111</v>
      </c>
      <c r="D204" s="119" t="s">
        <v>545</v>
      </c>
      <c r="E204" s="97">
        <v>0</v>
      </c>
      <c r="F204" s="97"/>
      <c r="G204" s="97"/>
      <c r="H204" s="97"/>
      <c r="I204" s="97"/>
      <c r="J204" s="97"/>
      <c r="K204" s="162" t="e">
        <f t="shared" si="75"/>
        <v>#DIV/0!</v>
      </c>
      <c r="L204" s="97">
        <f t="shared" si="90"/>
        <v>461003</v>
      </c>
      <c r="M204" s="97">
        <v>461003</v>
      </c>
      <c r="N204" s="97"/>
      <c r="O204" s="97"/>
      <c r="P204" s="97"/>
      <c r="Q204" s="97">
        <v>461003</v>
      </c>
      <c r="R204" s="145">
        <f t="shared" si="91"/>
        <v>272518</v>
      </c>
      <c r="S204" s="146">
        <v>272518</v>
      </c>
      <c r="T204" s="146"/>
      <c r="U204" s="146"/>
      <c r="V204" s="146"/>
      <c r="W204" s="146">
        <v>272518</v>
      </c>
      <c r="X204" s="161">
        <f t="shared" si="76"/>
        <v>59.114148931785692</v>
      </c>
      <c r="Y204" s="97">
        <f t="shared" si="77"/>
        <v>272518</v>
      </c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</row>
    <row r="205" spans="1:510" s="22" customFormat="1" ht="22.5" customHeight="1" x14ac:dyDescent="0.25">
      <c r="A205" s="59" t="s">
        <v>265</v>
      </c>
      <c r="B205" s="91" t="s">
        <v>14</v>
      </c>
      <c r="C205" s="91" t="s">
        <v>45</v>
      </c>
      <c r="D205" s="60" t="s">
        <v>356</v>
      </c>
      <c r="E205" s="97">
        <v>5230784</v>
      </c>
      <c r="F205" s="97"/>
      <c r="G205" s="97"/>
      <c r="H205" s="97">
        <v>2569492</v>
      </c>
      <c r="I205" s="97"/>
      <c r="J205" s="97"/>
      <c r="K205" s="161">
        <f t="shared" si="75"/>
        <v>49.122502477640062</v>
      </c>
      <c r="L205" s="97">
        <f>N205+Q205</f>
        <v>0</v>
      </c>
      <c r="M205" s="97"/>
      <c r="N205" s="97"/>
      <c r="O205" s="97"/>
      <c r="P205" s="97"/>
      <c r="Q205" s="97"/>
      <c r="R205" s="145">
        <f t="shared" si="91"/>
        <v>0</v>
      </c>
      <c r="S205" s="146"/>
      <c r="T205" s="146"/>
      <c r="U205" s="146"/>
      <c r="V205" s="146"/>
      <c r="W205" s="146"/>
      <c r="X205" s="162" t="e">
        <f t="shared" si="76"/>
        <v>#DIV/0!</v>
      </c>
      <c r="Y205" s="97">
        <f t="shared" si="77"/>
        <v>2569492</v>
      </c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</row>
    <row r="206" spans="1:510" s="27" customFormat="1" ht="31.5" x14ac:dyDescent="0.25">
      <c r="A206" s="102" t="s">
        <v>188</v>
      </c>
      <c r="B206" s="39"/>
      <c r="C206" s="39"/>
      <c r="D206" s="103" t="s">
        <v>362</v>
      </c>
      <c r="E206" s="93">
        <f>E207</f>
        <v>5902461</v>
      </c>
      <c r="F206" s="93">
        <f t="shared" ref="F206:L206" si="92">F207</f>
        <v>4512300</v>
      </c>
      <c r="G206" s="93">
        <f t="shared" si="92"/>
        <v>68181</v>
      </c>
      <c r="H206" s="93">
        <f t="shared" si="92"/>
        <v>5886039.5800000001</v>
      </c>
      <c r="I206" s="93">
        <f t="shared" si="92"/>
        <v>4508233.9400000004</v>
      </c>
      <c r="J206" s="93">
        <f t="shared" si="92"/>
        <v>64243.89</v>
      </c>
      <c r="K206" s="159">
        <f t="shared" si="75"/>
        <v>99.721786895330609</v>
      </c>
      <c r="L206" s="93">
        <f t="shared" si="92"/>
        <v>6169819</v>
      </c>
      <c r="M206" s="93">
        <f t="shared" ref="M206" si="93">M207</f>
        <v>6169819</v>
      </c>
      <c r="N206" s="93">
        <f t="shared" ref="N206" si="94">N207</f>
        <v>0</v>
      </c>
      <c r="O206" s="93">
        <f t="shared" ref="O206" si="95">O207</f>
        <v>0</v>
      </c>
      <c r="P206" s="93">
        <f t="shared" ref="P206" si="96">P207</f>
        <v>0</v>
      </c>
      <c r="Q206" s="93">
        <f t="shared" ref="Q206:W206" si="97">Q207</f>
        <v>6169819</v>
      </c>
      <c r="R206" s="93">
        <f t="shared" si="97"/>
        <v>5612151.5</v>
      </c>
      <c r="S206" s="93">
        <f t="shared" si="97"/>
        <v>5612151.5</v>
      </c>
      <c r="T206" s="93">
        <f t="shared" si="97"/>
        <v>0</v>
      </c>
      <c r="U206" s="93">
        <f t="shared" si="97"/>
        <v>0</v>
      </c>
      <c r="V206" s="93">
        <f t="shared" si="97"/>
        <v>0</v>
      </c>
      <c r="W206" s="93">
        <f t="shared" si="97"/>
        <v>5612151.5</v>
      </c>
      <c r="X206" s="159">
        <f t="shared" si="76"/>
        <v>90.96136369640665</v>
      </c>
      <c r="Y206" s="93">
        <f t="shared" si="77"/>
        <v>11498191.08</v>
      </c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2"/>
      <c r="IE206" s="32"/>
      <c r="IF206" s="32"/>
      <c r="IG206" s="32"/>
      <c r="IH206" s="32"/>
      <c r="II206" s="32"/>
      <c r="IJ206" s="32"/>
      <c r="IK206" s="32"/>
      <c r="IL206" s="32"/>
      <c r="IM206" s="32"/>
      <c r="IN206" s="32"/>
      <c r="IO206" s="32"/>
      <c r="IP206" s="32"/>
      <c r="IQ206" s="32"/>
      <c r="IR206" s="32"/>
      <c r="IS206" s="32"/>
      <c r="IT206" s="32"/>
      <c r="IU206" s="32"/>
      <c r="IV206" s="32"/>
      <c r="IW206" s="32"/>
      <c r="IX206" s="32"/>
      <c r="IY206" s="32"/>
      <c r="IZ206" s="32"/>
      <c r="JA206" s="32"/>
      <c r="JB206" s="32"/>
      <c r="JC206" s="32"/>
      <c r="JD206" s="32"/>
      <c r="JE206" s="32"/>
      <c r="JF206" s="32"/>
      <c r="JG206" s="32"/>
      <c r="JH206" s="32"/>
      <c r="JI206" s="32"/>
      <c r="JJ206" s="32"/>
      <c r="JK206" s="32"/>
      <c r="JL206" s="32"/>
      <c r="JM206" s="32"/>
      <c r="JN206" s="32"/>
      <c r="JO206" s="32"/>
      <c r="JP206" s="32"/>
      <c r="JQ206" s="32"/>
      <c r="JR206" s="32"/>
      <c r="JS206" s="32"/>
      <c r="JT206" s="32"/>
      <c r="JU206" s="32"/>
      <c r="JV206" s="32"/>
      <c r="JW206" s="32"/>
      <c r="JX206" s="32"/>
      <c r="JY206" s="32"/>
      <c r="JZ206" s="32"/>
      <c r="KA206" s="32"/>
      <c r="KB206" s="32"/>
      <c r="KC206" s="32"/>
      <c r="KD206" s="32"/>
      <c r="KE206" s="32"/>
      <c r="KF206" s="32"/>
      <c r="KG206" s="32"/>
      <c r="KH206" s="32"/>
      <c r="KI206" s="32"/>
      <c r="KJ206" s="32"/>
      <c r="KK206" s="32"/>
      <c r="KL206" s="32"/>
      <c r="KM206" s="32"/>
      <c r="KN206" s="32"/>
      <c r="KO206" s="32"/>
      <c r="KP206" s="32"/>
      <c r="KQ206" s="32"/>
      <c r="KR206" s="32"/>
      <c r="KS206" s="32"/>
      <c r="KT206" s="32"/>
      <c r="KU206" s="32"/>
      <c r="KV206" s="32"/>
      <c r="KW206" s="32"/>
      <c r="KX206" s="32"/>
      <c r="KY206" s="32"/>
      <c r="KZ206" s="32"/>
      <c r="LA206" s="32"/>
      <c r="LB206" s="32"/>
      <c r="LC206" s="32"/>
      <c r="LD206" s="32"/>
      <c r="LE206" s="32"/>
      <c r="LF206" s="32"/>
      <c r="LG206" s="32"/>
      <c r="LH206" s="32"/>
      <c r="LI206" s="32"/>
      <c r="LJ206" s="32"/>
      <c r="LK206" s="32"/>
      <c r="LL206" s="32"/>
      <c r="LM206" s="32"/>
      <c r="LN206" s="32"/>
      <c r="LO206" s="32"/>
      <c r="LP206" s="32"/>
      <c r="LQ206" s="32"/>
      <c r="LR206" s="32"/>
      <c r="LS206" s="32"/>
      <c r="LT206" s="32"/>
      <c r="LU206" s="32"/>
      <c r="LV206" s="32"/>
      <c r="LW206" s="32"/>
      <c r="LX206" s="32"/>
      <c r="LY206" s="32"/>
      <c r="LZ206" s="32"/>
      <c r="MA206" s="32"/>
      <c r="MB206" s="32"/>
      <c r="MC206" s="32"/>
      <c r="MD206" s="32"/>
      <c r="ME206" s="32"/>
      <c r="MF206" s="32"/>
      <c r="MG206" s="32"/>
      <c r="MH206" s="32"/>
      <c r="MI206" s="32"/>
      <c r="MJ206" s="32"/>
      <c r="MK206" s="32"/>
      <c r="ML206" s="32"/>
      <c r="MM206" s="32"/>
      <c r="MN206" s="32"/>
      <c r="MO206" s="32"/>
      <c r="MP206" s="32"/>
      <c r="MQ206" s="32"/>
      <c r="MR206" s="32"/>
      <c r="MS206" s="32"/>
      <c r="MT206" s="32"/>
      <c r="MU206" s="32"/>
      <c r="MV206" s="32"/>
      <c r="MW206" s="32"/>
      <c r="MX206" s="32"/>
      <c r="MY206" s="32"/>
      <c r="MZ206" s="32"/>
      <c r="NA206" s="32"/>
      <c r="NB206" s="32"/>
      <c r="NC206" s="32"/>
      <c r="ND206" s="32"/>
      <c r="NE206" s="32"/>
      <c r="NF206" s="32"/>
      <c r="NG206" s="32"/>
      <c r="NH206" s="32"/>
      <c r="NI206" s="32"/>
      <c r="NJ206" s="32"/>
      <c r="NK206" s="32"/>
      <c r="NL206" s="32"/>
      <c r="NM206" s="32"/>
      <c r="NN206" s="32"/>
      <c r="NO206" s="32"/>
      <c r="NP206" s="32"/>
      <c r="NQ206" s="32"/>
      <c r="NR206" s="32"/>
      <c r="NS206" s="32"/>
      <c r="NT206" s="32"/>
      <c r="NU206" s="32"/>
      <c r="NV206" s="32"/>
      <c r="NW206" s="32"/>
      <c r="NX206" s="32"/>
      <c r="NY206" s="32"/>
      <c r="NZ206" s="32"/>
      <c r="OA206" s="32"/>
      <c r="OB206" s="32"/>
      <c r="OC206" s="32"/>
      <c r="OD206" s="32"/>
      <c r="OE206" s="32"/>
      <c r="OF206" s="32"/>
      <c r="OG206" s="32"/>
      <c r="OH206" s="32"/>
      <c r="OI206" s="32"/>
      <c r="OJ206" s="32"/>
      <c r="OK206" s="32"/>
      <c r="OL206" s="32"/>
      <c r="OM206" s="32"/>
      <c r="ON206" s="32"/>
      <c r="OO206" s="32"/>
      <c r="OP206" s="32"/>
      <c r="OQ206" s="32"/>
      <c r="OR206" s="32"/>
      <c r="OS206" s="32"/>
      <c r="OT206" s="32"/>
      <c r="OU206" s="32"/>
      <c r="OV206" s="32"/>
      <c r="OW206" s="32"/>
      <c r="OX206" s="32"/>
      <c r="OY206" s="32"/>
      <c r="OZ206" s="32"/>
      <c r="PA206" s="32"/>
      <c r="PB206" s="32"/>
      <c r="PC206" s="32"/>
      <c r="PD206" s="32"/>
      <c r="PE206" s="32"/>
      <c r="PF206" s="32"/>
      <c r="PG206" s="32"/>
      <c r="PH206" s="32"/>
      <c r="PI206" s="32"/>
      <c r="PJ206" s="32"/>
      <c r="PK206" s="32"/>
      <c r="PL206" s="32"/>
      <c r="PM206" s="32"/>
      <c r="PN206" s="32"/>
      <c r="PO206" s="32"/>
      <c r="PP206" s="32"/>
      <c r="PQ206" s="32"/>
      <c r="PR206" s="32"/>
      <c r="PS206" s="32"/>
      <c r="PT206" s="32"/>
      <c r="PU206" s="32"/>
      <c r="PV206" s="32"/>
      <c r="PW206" s="32"/>
      <c r="PX206" s="32"/>
      <c r="PY206" s="32"/>
      <c r="PZ206" s="32"/>
      <c r="QA206" s="32"/>
      <c r="QB206" s="32"/>
      <c r="QC206" s="32"/>
      <c r="QD206" s="32"/>
      <c r="QE206" s="32"/>
      <c r="QF206" s="32"/>
      <c r="QG206" s="32"/>
      <c r="QH206" s="32"/>
      <c r="QI206" s="32"/>
      <c r="QJ206" s="32"/>
      <c r="QK206" s="32"/>
      <c r="QL206" s="32"/>
      <c r="QM206" s="32"/>
      <c r="QN206" s="32"/>
      <c r="QO206" s="32"/>
      <c r="QP206" s="32"/>
      <c r="QQ206" s="32"/>
      <c r="QR206" s="32"/>
      <c r="QS206" s="32"/>
      <c r="QT206" s="32"/>
      <c r="QU206" s="32"/>
      <c r="QV206" s="32"/>
      <c r="QW206" s="32"/>
      <c r="QX206" s="32"/>
      <c r="QY206" s="32"/>
      <c r="QZ206" s="32"/>
      <c r="RA206" s="32"/>
      <c r="RB206" s="32"/>
      <c r="RC206" s="32"/>
      <c r="RD206" s="32"/>
      <c r="RE206" s="32"/>
      <c r="RF206" s="32"/>
      <c r="RG206" s="32"/>
      <c r="RH206" s="32"/>
      <c r="RI206" s="32"/>
      <c r="RJ206" s="32"/>
      <c r="RK206" s="32"/>
      <c r="RL206" s="32"/>
      <c r="RM206" s="32"/>
      <c r="RN206" s="32"/>
      <c r="RO206" s="32"/>
      <c r="RP206" s="32"/>
      <c r="RQ206" s="32"/>
      <c r="RR206" s="32"/>
      <c r="RS206" s="32"/>
      <c r="RT206" s="32"/>
      <c r="RU206" s="32"/>
      <c r="RV206" s="32"/>
      <c r="RW206" s="32"/>
      <c r="RX206" s="32"/>
      <c r="RY206" s="32"/>
      <c r="RZ206" s="32"/>
      <c r="SA206" s="32"/>
      <c r="SB206" s="32"/>
      <c r="SC206" s="32"/>
      <c r="SD206" s="32"/>
      <c r="SE206" s="32"/>
      <c r="SF206" s="32"/>
      <c r="SG206" s="32"/>
      <c r="SH206" s="32"/>
      <c r="SI206" s="32"/>
      <c r="SJ206" s="32"/>
      <c r="SK206" s="32"/>
      <c r="SL206" s="32"/>
      <c r="SM206" s="32"/>
      <c r="SN206" s="32"/>
      <c r="SO206" s="32"/>
      <c r="SP206" s="32"/>
    </row>
    <row r="207" spans="1:510" s="34" customFormat="1" ht="31.5" x14ac:dyDescent="0.25">
      <c r="A207" s="104" t="s">
        <v>189</v>
      </c>
      <c r="B207" s="72"/>
      <c r="C207" s="72"/>
      <c r="D207" s="75" t="s">
        <v>362</v>
      </c>
      <c r="E207" s="96">
        <f>E209+E210+E211+E212</f>
        <v>5902461</v>
      </c>
      <c r="F207" s="96">
        <f t="shared" ref="F207:W207" si="98">F209+F210+F211+F212</f>
        <v>4512300</v>
      </c>
      <c r="G207" s="96">
        <f t="shared" si="98"/>
        <v>68181</v>
      </c>
      <c r="H207" s="96">
        <f t="shared" si="98"/>
        <v>5886039.5800000001</v>
      </c>
      <c r="I207" s="96">
        <f t="shared" si="98"/>
        <v>4508233.9400000004</v>
      </c>
      <c r="J207" s="96">
        <f t="shared" si="98"/>
        <v>64243.89</v>
      </c>
      <c r="K207" s="163">
        <f t="shared" si="75"/>
        <v>99.721786895330609</v>
      </c>
      <c r="L207" s="96">
        <f t="shared" si="98"/>
        <v>6169819</v>
      </c>
      <c r="M207" s="96">
        <f>M209+M210+M211+M212</f>
        <v>6169819</v>
      </c>
      <c r="N207" s="96">
        <f t="shared" si="98"/>
        <v>0</v>
      </c>
      <c r="O207" s="96">
        <f t="shared" si="98"/>
        <v>0</v>
      </c>
      <c r="P207" s="96">
        <f t="shared" si="98"/>
        <v>0</v>
      </c>
      <c r="Q207" s="96">
        <f t="shared" si="98"/>
        <v>6169819</v>
      </c>
      <c r="R207" s="96">
        <f t="shared" si="98"/>
        <v>5612151.5</v>
      </c>
      <c r="S207" s="96">
        <f t="shared" si="98"/>
        <v>5612151.5</v>
      </c>
      <c r="T207" s="96">
        <f t="shared" si="98"/>
        <v>0</v>
      </c>
      <c r="U207" s="96">
        <f t="shared" si="98"/>
        <v>0</v>
      </c>
      <c r="V207" s="96">
        <f t="shared" si="98"/>
        <v>0</v>
      </c>
      <c r="W207" s="96">
        <f t="shared" si="98"/>
        <v>5612151.5</v>
      </c>
      <c r="X207" s="163">
        <f t="shared" si="76"/>
        <v>90.96136369640665</v>
      </c>
      <c r="Y207" s="96">
        <f t="shared" si="77"/>
        <v>11498191.08</v>
      </c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  <c r="IW207" s="33"/>
      <c r="IX207" s="33"/>
      <c r="IY207" s="33"/>
      <c r="IZ207" s="33"/>
      <c r="JA207" s="33"/>
      <c r="JB207" s="33"/>
      <c r="JC207" s="33"/>
      <c r="JD207" s="33"/>
      <c r="JE207" s="33"/>
      <c r="JF207" s="33"/>
      <c r="JG207" s="33"/>
      <c r="JH207" s="33"/>
      <c r="JI207" s="33"/>
      <c r="JJ207" s="33"/>
      <c r="JK207" s="33"/>
      <c r="JL207" s="33"/>
      <c r="JM207" s="33"/>
      <c r="JN207" s="33"/>
      <c r="JO207" s="33"/>
      <c r="JP207" s="33"/>
      <c r="JQ207" s="33"/>
      <c r="JR207" s="33"/>
      <c r="JS207" s="33"/>
      <c r="JT207" s="33"/>
      <c r="JU207" s="33"/>
      <c r="JV207" s="33"/>
      <c r="JW207" s="33"/>
      <c r="JX207" s="33"/>
      <c r="JY207" s="33"/>
      <c r="JZ207" s="33"/>
      <c r="KA207" s="33"/>
      <c r="KB207" s="33"/>
      <c r="KC207" s="33"/>
      <c r="KD207" s="33"/>
      <c r="KE207" s="33"/>
      <c r="KF207" s="33"/>
      <c r="KG207" s="33"/>
      <c r="KH207" s="33"/>
      <c r="KI207" s="33"/>
      <c r="KJ207" s="33"/>
      <c r="KK207" s="33"/>
      <c r="KL207" s="33"/>
      <c r="KM207" s="33"/>
      <c r="KN207" s="33"/>
      <c r="KO207" s="33"/>
      <c r="KP207" s="33"/>
      <c r="KQ207" s="33"/>
      <c r="KR207" s="33"/>
      <c r="KS207" s="33"/>
      <c r="KT207" s="33"/>
      <c r="KU207" s="33"/>
      <c r="KV207" s="33"/>
      <c r="KW207" s="33"/>
      <c r="KX207" s="33"/>
      <c r="KY207" s="33"/>
      <c r="KZ207" s="33"/>
      <c r="LA207" s="33"/>
      <c r="LB207" s="33"/>
      <c r="LC207" s="33"/>
      <c r="LD207" s="33"/>
      <c r="LE207" s="33"/>
      <c r="LF207" s="33"/>
      <c r="LG207" s="33"/>
      <c r="LH207" s="33"/>
      <c r="LI207" s="33"/>
      <c r="LJ207" s="33"/>
      <c r="LK207" s="33"/>
      <c r="LL207" s="33"/>
      <c r="LM207" s="33"/>
      <c r="LN207" s="33"/>
      <c r="LO207" s="33"/>
      <c r="LP207" s="33"/>
      <c r="LQ207" s="33"/>
      <c r="LR207" s="33"/>
      <c r="LS207" s="33"/>
      <c r="LT207" s="33"/>
      <c r="LU207" s="33"/>
      <c r="LV207" s="33"/>
      <c r="LW207" s="33"/>
      <c r="LX207" s="33"/>
      <c r="LY207" s="33"/>
      <c r="LZ207" s="33"/>
      <c r="MA207" s="33"/>
      <c r="MB207" s="33"/>
      <c r="MC207" s="33"/>
      <c r="MD207" s="33"/>
      <c r="ME207" s="33"/>
      <c r="MF207" s="33"/>
      <c r="MG207" s="33"/>
      <c r="MH207" s="33"/>
      <c r="MI207" s="33"/>
      <c r="MJ207" s="33"/>
      <c r="MK207" s="33"/>
      <c r="ML207" s="33"/>
      <c r="MM207" s="33"/>
      <c r="MN207" s="33"/>
      <c r="MO207" s="33"/>
      <c r="MP207" s="33"/>
      <c r="MQ207" s="33"/>
      <c r="MR207" s="33"/>
      <c r="MS207" s="33"/>
      <c r="MT207" s="33"/>
      <c r="MU207" s="33"/>
      <c r="MV207" s="33"/>
      <c r="MW207" s="33"/>
      <c r="MX207" s="33"/>
      <c r="MY207" s="33"/>
      <c r="MZ207" s="33"/>
      <c r="NA207" s="33"/>
      <c r="NB207" s="33"/>
      <c r="NC207" s="33"/>
      <c r="ND207" s="33"/>
      <c r="NE207" s="33"/>
      <c r="NF207" s="33"/>
      <c r="NG207" s="33"/>
      <c r="NH207" s="33"/>
      <c r="NI207" s="33"/>
      <c r="NJ207" s="33"/>
      <c r="NK207" s="33"/>
      <c r="NL207" s="33"/>
      <c r="NM207" s="33"/>
      <c r="NN207" s="33"/>
      <c r="NO207" s="33"/>
      <c r="NP207" s="33"/>
      <c r="NQ207" s="33"/>
      <c r="NR207" s="33"/>
      <c r="NS207" s="33"/>
      <c r="NT207" s="33"/>
      <c r="NU207" s="33"/>
      <c r="NV207" s="33"/>
      <c r="NW207" s="33"/>
      <c r="NX207" s="33"/>
      <c r="NY207" s="33"/>
      <c r="NZ207" s="33"/>
      <c r="OA207" s="33"/>
      <c r="OB207" s="33"/>
      <c r="OC207" s="33"/>
      <c r="OD207" s="33"/>
      <c r="OE207" s="33"/>
      <c r="OF207" s="33"/>
      <c r="OG207" s="33"/>
      <c r="OH207" s="33"/>
      <c r="OI207" s="33"/>
      <c r="OJ207" s="33"/>
      <c r="OK207" s="33"/>
      <c r="OL207" s="33"/>
      <c r="OM207" s="33"/>
      <c r="ON207" s="33"/>
      <c r="OO207" s="33"/>
      <c r="OP207" s="33"/>
      <c r="OQ207" s="33"/>
      <c r="OR207" s="33"/>
      <c r="OS207" s="33"/>
      <c r="OT207" s="33"/>
      <c r="OU207" s="33"/>
      <c r="OV207" s="33"/>
      <c r="OW207" s="33"/>
      <c r="OX207" s="33"/>
      <c r="OY207" s="33"/>
      <c r="OZ207" s="33"/>
      <c r="PA207" s="33"/>
      <c r="PB207" s="33"/>
      <c r="PC207" s="33"/>
      <c r="PD207" s="33"/>
      <c r="PE207" s="33"/>
      <c r="PF207" s="33"/>
      <c r="PG207" s="33"/>
      <c r="PH207" s="33"/>
      <c r="PI207" s="33"/>
      <c r="PJ207" s="33"/>
      <c r="PK207" s="33"/>
      <c r="PL207" s="33"/>
      <c r="PM207" s="33"/>
      <c r="PN207" s="33"/>
      <c r="PO207" s="33"/>
      <c r="PP207" s="33"/>
      <c r="PQ207" s="33"/>
      <c r="PR207" s="33"/>
      <c r="PS207" s="33"/>
      <c r="PT207" s="33"/>
      <c r="PU207" s="33"/>
      <c r="PV207" s="33"/>
      <c r="PW207" s="33"/>
      <c r="PX207" s="33"/>
      <c r="PY207" s="33"/>
      <c r="PZ207" s="33"/>
      <c r="QA207" s="33"/>
      <c r="QB207" s="33"/>
      <c r="QC207" s="33"/>
      <c r="QD207" s="33"/>
      <c r="QE207" s="33"/>
      <c r="QF207" s="33"/>
      <c r="QG207" s="33"/>
      <c r="QH207" s="33"/>
      <c r="QI207" s="33"/>
      <c r="QJ207" s="33"/>
      <c r="QK207" s="33"/>
      <c r="QL207" s="33"/>
      <c r="QM207" s="33"/>
      <c r="QN207" s="33"/>
      <c r="QO207" s="33"/>
      <c r="QP207" s="33"/>
      <c r="QQ207" s="33"/>
      <c r="QR207" s="33"/>
      <c r="QS207" s="33"/>
      <c r="QT207" s="33"/>
      <c r="QU207" s="33"/>
      <c r="QV207" s="33"/>
      <c r="QW207" s="33"/>
      <c r="QX207" s="33"/>
      <c r="QY207" s="33"/>
      <c r="QZ207" s="33"/>
      <c r="RA207" s="33"/>
      <c r="RB207" s="33"/>
      <c r="RC207" s="33"/>
      <c r="RD207" s="33"/>
      <c r="RE207" s="33"/>
      <c r="RF207" s="33"/>
      <c r="RG207" s="33"/>
      <c r="RH207" s="33"/>
      <c r="RI207" s="33"/>
      <c r="RJ207" s="33"/>
      <c r="RK207" s="33"/>
      <c r="RL207" s="33"/>
      <c r="RM207" s="33"/>
      <c r="RN207" s="33"/>
      <c r="RO207" s="33"/>
      <c r="RP207" s="33"/>
      <c r="RQ207" s="33"/>
      <c r="RR207" s="33"/>
      <c r="RS207" s="33"/>
      <c r="RT207" s="33"/>
      <c r="RU207" s="33"/>
      <c r="RV207" s="33"/>
      <c r="RW207" s="33"/>
      <c r="RX207" s="33"/>
      <c r="RY207" s="33"/>
      <c r="RZ207" s="33"/>
      <c r="SA207" s="33"/>
      <c r="SB207" s="33"/>
      <c r="SC207" s="33"/>
      <c r="SD207" s="33"/>
      <c r="SE207" s="33"/>
      <c r="SF207" s="33"/>
      <c r="SG207" s="33"/>
      <c r="SH207" s="33"/>
      <c r="SI207" s="33"/>
      <c r="SJ207" s="33"/>
      <c r="SK207" s="33"/>
      <c r="SL207" s="33"/>
      <c r="SM207" s="33"/>
      <c r="SN207" s="33"/>
      <c r="SO207" s="33"/>
      <c r="SP207" s="33"/>
    </row>
    <row r="208" spans="1:510" s="34" customFormat="1" ht="141.75" x14ac:dyDescent="0.25">
      <c r="A208" s="104"/>
      <c r="B208" s="72"/>
      <c r="C208" s="72"/>
      <c r="D208" s="125" t="s">
        <v>605</v>
      </c>
      <c r="E208" s="96">
        <f>E213</f>
        <v>0</v>
      </c>
      <c r="F208" s="96">
        <f t="shared" ref="F208:W208" si="99">F213</f>
        <v>0</v>
      </c>
      <c r="G208" s="96">
        <f t="shared" si="99"/>
        <v>0</v>
      </c>
      <c r="H208" s="96">
        <f t="shared" si="99"/>
        <v>0</v>
      </c>
      <c r="I208" s="96">
        <f t="shared" si="99"/>
        <v>0</v>
      </c>
      <c r="J208" s="96">
        <f t="shared" si="99"/>
        <v>0</v>
      </c>
      <c r="K208" s="164" t="e">
        <f t="shared" si="75"/>
        <v>#DIV/0!</v>
      </c>
      <c r="L208" s="96">
        <f t="shared" si="99"/>
        <v>4438108.5</v>
      </c>
      <c r="M208" s="96">
        <f t="shared" si="99"/>
        <v>4438108.5</v>
      </c>
      <c r="N208" s="96">
        <f t="shared" si="99"/>
        <v>0</v>
      </c>
      <c r="O208" s="96">
        <f t="shared" si="99"/>
        <v>0</v>
      </c>
      <c r="P208" s="96">
        <f t="shared" si="99"/>
        <v>0</v>
      </c>
      <c r="Q208" s="96">
        <f t="shared" si="99"/>
        <v>4438108.5</v>
      </c>
      <c r="R208" s="96">
        <f t="shared" si="99"/>
        <v>4070665.5</v>
      </c>
      <c r="S208" s="96">
        <f t="shared" si="99"/>
        <v>4070665.5</v>
      </c>
      <c r="T208" s="96">
        <f t="shared" si="99"/>
        <v>0</v>
      </c>
      <c r="U208" s="96">
        <f t="shared" si="99"/>
        <v>0</v>
      </c>
      <c r="V208" s="96">
        <f t="shared" si="99"/>
        <v>0</v>
      </c>
      <c r="W208" s="96">
        <f t="shared" si="99"/>
        <v>4070665.5</v>
      </c>
      <c r="X208" s="163">
        <f t="shared" si="76"/>
        <v>91.720729675716584</v>
      </c>
      <c r="Y208" s="96">
        <f t="shared" si="77"/>
        <v>4070665.5</v>
      </c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  <c r="IW208" s="33"/>
      <c r="IX208" s="33"/>
      <c r="IY208" s="33"/>
      <c r="IZ208" s="33"/>
      <c r="JA208" s="33"/>
      <c r="JB208" s="33"/>
      <c r="JC208" s="33"/>
      <c r="JD208" s="33"/>
      <c r="JE208" s="33"/>
      <c r="JF208" s="33"/>
      <c r="JG208" s="33"/>
      <c r="JH208" s="33"/>
      <c r="JI208" s="33"/>
      <c r="JJ208" s="33"/>
      <c r="JK208" s="33"/>
      <c r="JL208" s="33"/>
      <c r="JM208" s="33"/>
      <c r="JN208" s="33"/>
      <c r="JO208" s="33"/>
      <c r="JP208" s="33"/>
      <c r="JQ208" s="33"/>
      <c r="JR208" s="33"/>
      <c r="JS208" s="33"/>
      <c r="JT208" s="33"/>
      <c r="JU208" s="33"/>
      <c r="JV208" s="33"/>
      <c r="JW208" s="33"/>
      <c r="JX208" s="33"/>
      <c r="JY208" s="33"/>
      <c r="JZ208" s="33"/>
      <c r="KA208" s="33"/>
      <c r="KB208" s="33"/>
      <c r="KC208" s="33"/>
      <c r="KD208" s="33"/>
      <c r="KE208" s="33"/>
      <c r="KF208" s="33"/>
      <c r="KG208" s="33"/>
      <c r="KH208" s="33"/>
      <c r="KI208" s="33"/>
      <c r="KJ208" s="33"/>
      <c r="KK208" s="33"/>
      <c r="KL208" s="33"/>
      <c r="KM208" s="33"/>
      <c r="KN208" s="33"/>
      <c r="KO208" s="33"/>
      <c r="KP208" s="33"/>
      <c r="KQ208" s="33"/>
      <c r="KR208" s="33"/>
      <c r="KS208" s="33"/>
      <c r="KT208" s="33"/>
      <c r="KU208" s="33"/>
      <c r="KV208" s="33"/>
      <c r="KW208" s="33"/>
      <c r="KX208" s="33"/>
      <c r="KY208" s="33"/>
      <c r="KZ208" s="33"/>
      <c r="LA208" s="33"/>
      <c r="LB208" s="33"/>
      <c r="LC208" s="33"/>
      <c r="LD208" s="33"/>
      <c r="LE208" s="33"/>
      <c r="LF208" s="33"/>
      <c r="LG208" s="33"/>
      <c r="LH208" s="33"/>
      <c r="LI208" s="33"/>
      <c r="LJ208" s="33"/>
      <c r="LK208" s="33"/>
      <c r="LL208" s="33"/>
      <c r="LM208" s="33"/>
      <c r="LN208" s="33"/>
      <c r="LO208" s="33"/>
      <c r="LP208" s="33"/>
      <c r="LQ208" s="33"/>
      <c r="LR208" s="33"/>
      <c r="LS208" s="33"/>
      <c r="LT208" s="33"/>
      <c r="LU208" s="33"/>
      <c r="LV208" s="33"/>
      <c r="LW208" s="33"/>
      <c r="LX208" s="33"/>
      <c r="LY208" s="33"/>
      <c r="LZ208" s="33"/>
      <c r="MA208" s="33"/>
      <c r="MB208" s="33"/>
      <c r="MC208" s="33"/>
      <c r="MD208" s="33"/>
      <c r="ME208" s="33"/>
      <c r="MF208" s="33"/>
      <c r="MG208" s="33"/>
      <c r="MH208" s="33"/>
      <c r="MI208" s="33"/>
      <c r="MJ208" s="33"/>
      <c r="MK208" s="33"/>
      <c r="ML208" s="33"/>
      <c r="MM208" s="33"/>
      <c r="MN208" s="33"/>
      <c r="MO208" s="33"/>
      <c r="MP208" s="33"/>
      <c r="MQ208" s="33"/>
      <c r="MR208" s="33"/>
      <c r="MS208" s="33"/>
      <c r="MT208" s="33"/>
      <c r="MU208" s="33"/>
      <c r="MV208" s="33"/>
      <c r="MW208" s="33"/>
      <c r="MX208" s="33"/>
      <c r="MY208" s="33"/>
      <c r="MZ208" s="33"/>
      <c r="NA208" s="33"/>
      <c r="NB208" s="33"/>
      <c r="NC208" s="33"/>
      <c r="ND208" s="33"/>
      <c r="NE208" s="33"/>
      <c r="NF208" s="33"/>
      <c r="NG208" s="33"/>
      <c r="NH208" s="33"/>
      <c r="NI208" s="33"/>
      <c r="NJ208" s="33"/>
      <c r="NK208" s="33"/>
      <c r="NL208" s="33"/>
      <c r="NM208" s="33"/>
      <c r="NN208" s="33"/>
      <c r="NO208" s="33"/>
      <c r="NP208" s="33"/>
      <c r="NQ208" s="33"/>
      <c r="NR208" s="33"/>
      <c r="NS208" s="33"/>
      <c r="NT208" s="33"/>
      <c r="NU208" s="33"/>
      <c r="NV208" s="33"/>
      <c r="NW208" s="33"/>
      <c r="NX208" s="33"/>
      <c r="NY208" s="33"/>
      <c r="NZ208" s="33"/>
      <c r="OA208" s="33"/>
      <c r="OB208" s="33"/>
      <c r="OC208" s="33"/>
      <c r="OD208" s="33"/>
      <c r="OE208" s="33"/>
      <c r="OF208" s="33"/>
      <c r="OG208" s="33"/>
      <c r="OH208" s="33"/>
      <c r="OI208" s="33"/>
      <c r="OJ208" s="33"/>
      <c r="OK208" s="33"/>
      <c r="OL208" s="33"/>
      <c r="OM208" s="33"/>
      <c r="ON208" s="33"/>
      <c r="OO208" s="33"/>
      <c r="OP208" s="33"/>
      <c r="OQ208" s="33"/>
      <c r="OR208" s="33"/>
      <c r="OS208" s="33"/>
      <c r="OT208" s="33"/>
      <c r="OU208" s="33"/>
      <c r="OV208" s="33"/>
      <c r="OW208" s="33"/>
      <c r="OX208" s="33"/>
      <c r="OY208" s="33"/>
      <c r="OZ208" s="33"/>
      <c r="PA208" s="33"/>
      <c r="PB208" s="33"/>
      <c r="PC208" s="33"/>
      <c r="PD208" s="33"/>
      <c r="PE208" s="33"/>
      <c r="PF208" s="33"/>
      <c r="PG208" s="33"/>
      <c r="PH208" s="33"/>
      <c r="PI208" s="33"/>
      <c r="PJ208" s="33"/>
      <c r="PK208" s="33"/>
      <c r="PL208" s="33"/>
      <c r="PM208" s="33"/>
      <c r="PN208" s="33"/>
      <c r="PO208" s="33"/>
      <c r="PP208" s="33"/>
      <c r="PQ208" s="33"/>
      <c r="PR208" s="33"/>
      <c r="PS208" s="33"/>
      <c r="PT208" s="33"/>
      <c r="PU208" s="33"/>
      <c r="PV208" s="33"/>
      <c r="PW208" s="33"/>
      <c r="PX208" s="33"/>
      <c r="PY208" s="33"/>
      <c r="PZ208" s="33"/>
      <c r="QA208" s="33"/>
      <c r="QB208" s="33"/>
      <c r="QC208" s="33"/>
      <c r="QD208" s="33"/>
      <c r="QE208" s="33"/>
      <c r="QF208" s="33"/>
      <c r="QG208" s="33"/>
      <c r="QH208" s="33"/>
      <c r="QI208" s="33"/>
      <c r="QJ208" s="33"/>
      <c r="QK208" s="33"/>
      <c r="QL208" s="33"/>
      <c r="QM208" s="33"/>
      <c r="QN208" s="33"/>
      <c r="QO208" s="33"/>
      <c r="QP208" s="33"/>
      <c r="QQ208" s="33"/>
      <c r="QR208" s="33"/>
      <c r="QS208" s="33"/>
      <c r="QT208" s="33"/>
      <c r="QU208" s="33"/>
      <c r="QV208" s="33"/>
      <c r="QW208" s="33"/>
      <c r="QX208" s="33"/>
      <c r="QY208" s="33"/>
      <c r="QZ208" s="33"/>
      <c r="RA208" s="33"/>
      <c r="RB208" s="33"/>
      <c r="RC208" s="33"/>
      <c r="RD208" s="33"/>
      <c r="RE208" s="33"/>
      <c r="RF208" s="33"/>
      <c r="RG208" s="33"/>
      <c r="RH208" s="33"/>
      <c r="RI208" s="33"/>
      <c r="RJ208" s="33"/>
      <c r="RK208" s="33"/>
      <c r="RL208" s="33"/>
      <c r="RM208" s="33"/>
      <c r="RN208" s="33"/>
      <c r="RO208" s="33"/>
      <c r="RP208" s="33"/>
      <c r="RQ208" s="33"/>
      <c r="RR208" s="33"/>
      <c r="RS208" s="33"/>
      <c r="RT208" s="33"/>
      <c r="RU208" s="33"/>
      <c r="RV208" s="33"/>
      <c r="RW208" s="33"/>
      <c r="RX208" s="33"/>
      <c r="RY208" s="33"/>
      <c r="RZ208" s="33"/>
      <c r="SA208" s="33"/>
      <c r="SB208" s="33"/>
      <c r="SC208" s="33"/>
      <c r="SD208" s="33"/>
      <c r="SE208" s="33"/>
      <c r="SF208" s="33"/>
      <c r="SG208" s="33"/>
      <c r="SH208" s="33"/>
      <c r="SI208" s="33"/>
      <c r="SJ208" s="33"/>
      <c r="SK208" s="33"/>
      <c r="SL208" s="33"/>
      <c r="SM208" s="33"/>
      <c r="SN208" s="33"/>
      <c r="SO208" s="33"/>
      <c r="SP208" s="33"/>
    </row>
    <row r="209" spans="1:510" s="22" customFormat="1" ht="47.25" x14ac:dyDescent="0.25">
      <c r="A209" s="59" t="s">
        <v>190</v>
      </c>
      <c r="B209" s="91" t="s">
        <v>119</v>
      </c>
      <c r="C209" s="91" t="s">
        <v>46</v>
      </c>
      <c r="D209" s="36" t="s">
        <v>490</v>
      </c>
      <c r="E209" s="97">
        <v>5718281</v>
      </c>
      <c r="F209" s="97">
        <v>4512300</v>
      </c>
      <c r="G209" s="97">
        <v>68181</v>
      </c>
      <c r="H209" s="97">
        <v>5710102.7000000002</v>
      </c>
      <c r="I209" s="97">
        <v>4508233.9400000004</v>
      </c>
      <c r="J209" s="97">
        <v>64243.89</v>
      </c>
      <c r="K209" s="161">
        <f t="shared" si="75"/>
        <v>99.856979746185957</v>
      </c>
      <c r="L209" s="97">
        <f t="shared" ref="L209:L213" si="100">N209+Q209</f>
        <v>0</v>
      </c>
      <c r="M209" s="97">
        <v>0</v>
      </c>
      <c r="N209" s="97"/>
      <c r="O209" s="97"/>
      <c r="P209" s="97"/>
      <c r="Q209" s="97">
        <v>0</v>
      </c>
      <c r="R209" s="145">
        <f t="shared" ref="R209:R213" si="101">T209+W209</f>
        <v>0</v>
      </c>
      <c r="S209" s="146"/>
      <c r="T209" s="146"/>
      <c r="U209" s="146"/>
      <c r="V209" s="146"/>
      <c r="W209" s="146"/>
      <c r="X209" s="162" t="e">
        <f t="shared" si="76"/>
        <v>#DIV/0!</v>
      </c>
      <c r="Y209" s="97">
        <f t="shared" si="77"/>
        <v>5710102.7000000002</v>
      </c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</row>
    <row r="210" spans="1:510" s="22" customFormat="1" ht="63" x14ac:dyDescent="0.25">
      <c r="A210" s="59" t="s">
        <v>334</v>
      </c>
      <c r="B210" s="91">
        <v>3111</v>
      </c>
      <c r="C210" s="91">
        <v>1040</v>
      </c>
      <c r="D210" s="36" t="s">
        <v>333</v>
      </c>
      <c r="E210" s="97">
        <v>91140</v>
      </c>
      <c r="F210" s="97"/>
      <c r="G210" s="97"/>
      <c r="H210" s="97">
        <v>90533</v>
      </c>
      <c r="I210" s="97"/>
      <c r="J210" s="97"/>
      <c r="K210" s="161">
        <f t="shared" si="75"/>
        <v>99.333991661180605</v>
      </c>
      <c r="L210" s="97">
        <f t="shared" si="100"/>
        <v>0</v>
      </c>
      <c r="M210" s="97">
        <v>0</v>
      </c>
      <c r="N210" s="97"/>
      <c r="O210" s="97"/>
      <c r="P210" s="97"/>
      <c r="Q210" s="97">
        <v>0</v>
      </c>
      <c r="R210" s="145">
        <f t="shared" si="101"/>
        <v>0</v>
      </c>
      <c r="S210" s="146"/>
      <c r="T210" s="146"/>
      <c r="U210" s="146"/>
      <c r="V210" s="146"/>
      <c r="W210" s="146"/>
      <c r="X210" s="162" t="e">
        <f t="shared" si="76"/>
        <v>#DIV/0!</v>
      </c>
      <c r="Y210" s="97">
        <f t="shared" si="77"/>
        <v>90533</v>
      </c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</row>
    <row r="211" spans="1:510" s="22" customFormat="1" ht="31.5" customHeight="1" x14ac:dyDescent="0.25">
      <c r="A211" s="59" t="s">
        <v>191</v>
      </c>
      <c r="B211" s="91" t="s">
        <v>103</v>
      </c>
      <c r="C211" s="91" t="s">
        <v>100</v>
      </c>
      <c r="D211" s="60" t="s">
        <v>31</v>
      </c>
      <c r="E211" s="97">
        <v>93040</v>
      </c>
      <c r="F211" s="97"/>
      <c r="G211" s="97"/>
      <c r="H211" s="97">
        <v>85403.88</v>
      </c>
      <c r="I211" s="97"/>
      <c r="J211" s="97"/>
      <c r="K211" s="161">
        <f t="shared" ref="K211:K274" si="102">H211/E211*100</f>
        <v>91.792648323301805</v>
      </c>
      <c r="L211" s="97">
        <f t="shared" si="100"/>
        <v>0</v>
      </c>
      <c r="M211" s="97"/>
      <c r="N211" s="97"/>
      <c r="O211" s="97"/>
      <c r="P211" s="97"/>
      <c r="Q211" s="97"/>
      <c r="R211" s="145">
        <f t="shared" si="101"/>
        <v>0</v>
      </c>
      <c r="S211" s="146"/>
      <c r="T211" s="146"/>
      <c r="U211" s="146"/>
      <c r="V211" s="146"/>
      <c r="W211" s="146"/>
      <c r="X211" s="162" t="e">
        <f t="shared" ref="X211:X274" si="103">R211/L211*100</f>
        <v>#DIV/0!</v>
      </c>
      <c r="Y211" s="97">
        <f t="shared" ref="Y211:Y274" si="104">H211+R211</f>
        <v>85403.88</v>
      </c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</row>
    <row r="212" spans="1:510" s="22" customFormat="1" ht="81.75" customHeight="1" x14ac:dyDescent="0.25">
      <c r="A212" s="59" t="s">
        <v>436</v>
      </c>
      <c r="B212" s="91">
        <v>6083</v>
      </c>
      <c r="C212" s="59" t="s">
        <v>68</v>
      </c>
      <c r="D212" s="11" t="s">
        <v>437</v>
      </c>
      <c r="E212" s="97">
        <v>0</v>
      </c>
      <c r="F212" s="97"/>
      <c r="G212" s="97"/>
      <c r="H212" s="97"/>
      <c r="I212" s="97"/>
      <c r="J212" s="97"/>
      <c r="K212" s="162" t="e">
        <f t="shared" si="102"/>
        <v>#DIV/0!</v>
      </c>
      <c r="L212" s="97">
        <f t="shared" si="100"/>
        <v>6169819</v>
      </c>
      <c r="M212" s="97">
        <v>6169819</v>
      </c>
      <c r="N212" s="97"/>
      <c r="O212" s="97"/>
      <c r="P212" s="97"/>
      <c r="Q212" s="97">
        <v>6169819</v>
      </c>
      <c r="R212" s="145">
        <f t="shared" si="101"/>
        <v>5612151.5</v>
      </c>
      <c r="S212" s="146">
        <v>5612151.5</v>
      </c>
      <c r="T212" s="146"/>
      <c r="U212" s="146"/>
      <c r="V212" s="146"/>
      <c r="W212" s="146">
        <v>5612151.5</v>
      </c>
      <c r="X212" s="161">
        <f t="shared" si="103"/>
        <v>90.96136369640665</v>
      </c>
      <c r="Y212" s="97">
        <f t="shared" si="104"/>
        <v>5612151.5</v>
      </c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</row>
    <row r="213" spans="1:510" s="24" customFormat="1" ht="131.25" customHeight="1" x14ac:dyDescent="0.25">
      <c r="A213" s="82"/>
      <c r="B213" s="107"/>
      <c r="C213" s="82"/>
      <c r="D213" s="88" t="s">
        <v>605</v>
      </c>
      <c r="E213" s="98">
        <v>0</v>
      </c>
      <c r="F213" s="98"/>
      <c r="G213" s="98"/>
      <c r="H213" s="98"/>
      <c r="I213" s="98"/>
      <c r="J213" s="98"/>
      <c r="K213" s="164" t="e">
        <f t="shared" si="102"/>
        <v>#DIV/0!</v>
      </c>
      <c r="L213" s="98">
        <f t="shared" si="100"/>
        <v>4438108.5</v>
      </c>
      <c r="M213" s="98">
        <v>4438108.5</v>
      </c>
      <c r="N213" s="98"/>
      <c r="O213" s="98"/>
      <c r="P213" s="98"/>
      <c r="Q213" s="98">
        <v>4438108.5</v>
      </c>
      <c r="R213" s="155">
        <f t="shared" si="101"/>
        <v>4070665.5</v>
      </c>
      <c r="S213" s="147">
        <v>4070665.5</v>
      </c>
      <c r="T213" s="147"/>
      <c r="U213" s="147"/>
      <c r="V213" s="147"/>
      <c r="W213" s="147">
        <v>4070665.5</v>
      </c>
      <c r="X213" s="163">
        <f t="shared" si="103"/>
        <v>91.720729675716584</v>
      </c>
      <c r="Y213" s="98">
        <f t="shared" si="104"/>
        <v>4070665.5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  <c r="IV213" s="30"/>
      <c r="IW213" s="30"/>
      <c r="IX213" s="30"/>
      <c r="IY213" s="30"/>
      <c r="IZ213" s="30"/>
      <c r="JA213" s="30"/>
      <c r="JB213" s="30"/>
      <c r="JC213" s="30"/>
      <c r="JD213" s="30"/>
      <c r="JE213" s="30"/>
      <c r="JF213" s="30"/>
      <c r="JG213" s="30"/>
      <c r="JH213" s="30"/>
      <c r="JI213" s="30"/>
      <c r="JJ213" s="30"/>
      <c r="JK213" s="30"/>
      <c r="JL213" s="30"/>
      <c r="JM213" s="30"/>
      <c r="JN213" s="30"/>
      <c r="JO213" s="30"/>
      <c r="JP213" s="30"/>
      <c r="JQ213" s="30"/>
      <c r="JR213" s="30"/>
      <c r="JS213" s="30"/>
      <c r="JT213" s="30"/>
      <c r="JU213" s="30"/>
      <c r="JV213" s="30"/>
      <c r="JW213" s="30"/>
      <c r="JX213" s="30"/>
      <c r="JY213" s="30"/>
      <c r="JZ213" s="30"/>
      <c r="KA213" s="30"/>
      <c r="KB213" s="30"/>
      <c r="KC213" s="30"/>
      <c r="KD213" s="30"/>
      <c r="KE213" s="30"/>
      <c r="KF213" s="30"/>
      <c r="KG213" s="30"/>
      <c r="KH213" s="30"/>
      <c r="KI213" s="30"/>
      <c r="KJ213" s="30"/>
      <c r="KK213" s="30"/>
      <c r="KL213" s="30"/>
      <c r="KM213" s="30"/>
      <c r="KN213" s="30"/>
      <c r="KO213" s="30"/>
      <c r="KP213" s="30"/>
      <c r="KQ213" s="30"/>
      <c r="KR213" s="30"/>
      <c r="KS213" s="30"/>
      <c r="KT213" s="30"/>
      <c r="KU213" s="30"/>
      <c r="KV213" s="30"/>
      <c r="KW213" s="30"/>
      <c r="KX213" s="30"/>
      <c r="KY213" s="30"/>
      <c r="KZ213" s="30"/>
      <c r="LA213" s="30"/>
      <c r="LB213" s="30"/>
      <c r="LC213" s="30"/>
      <c r="LD213" s="30"/>
      <c r="LE213" s="30"/>
      <c r="LF213" s="30"/>
      <c r="LG213" s="30"/>
      <c r="LH213" s="30"/>
      <c r="LI213" s="30"/>
      <c r="LJ213" s="30"/>
      <c r="LK213" s="30"/>
      <c r="LL213" s="30"/>
      <c r="LM213" s="30"/>
      <c r="LN213" s="30"/>
      <c r="LO213" s="30"/>
      <c r="LP213" s="30"/>
      <c r="LQ213" s="30"/>
      <c r="LR213" s="30"/>
      <c r="LS213" s="30"/>
      <c r="LT213" s="30"/>
      <c r="LU213" s="30"/>
      <c r="LV213" s="30"/>
      <c r="LW213" s="30"/>
      <c r="LX213" s="30"/>
      <c r="LY213" s="30"/>
      <c r="LZ213" s="30"/>
      <c r="MA213" s="30"/>
      <c r="MB213" s="30"/>
      <c r="MC213" s="30"/>
      <c r="MD213" s="30"/>
      <c r="ME213" s="30"/>
      <c r="MF213" s="30"/>
      <c r="MG213" s="30"/>
      <c r="MH213" s="30"/>
      <c r="MI213" s="30"/>
      <c r="MJ213" s="30"/>
      <c r="MK213" s="30"/>
      <c r="ML213" s="30"/>
      <c r="MM213" s="30"/>
      <c r="MN213" s="30"/>
      <c r="MO213" s="30"/>
      <c r="MP213" s="30"/>
      <c r="MQ213" s="30"/>
      <c r="MR213" s="30"/>
      <c r="MS213" s="30"/>
      <c r="MT213" s="30"/>
      <c r="MU213" s="30"/>
      <c r="MV213" s="30"/>
      <c r="MW213" s="30"/>
      <c r="MX213" s="30"/>
      <c r="MY213" s="30"/>
      <c r="MZ213" s="30"/>
      <c r="NA213" s="30"/>
      <c r="NB213" s="30"/>
      <c r="NC213" s="30"/>
      <c r="ND213" s="30"/>
      <c r="NE213" s="30"/>
      <c r="NF213" s="30"/>
      <c r="NG213" s="30"/>
      <c r="NH213" s="30"/>
      <c r="NI213" s="30"/>
      <c r="NJ213" s="30"/>
      <c r="NK213" s="30"/>
      <c r="NL213" s="30"/>
      <c r="NM213" s="30"/>
      <c r="NN213" s="30"/>
      <c r="NO213" s="30"/>
      <c r="NP213" s="30"/>
      <c r="NQ213" s="30"/>
      <c r="NR213" s="30"/>
      <c r="NS213" s="30"/>
      <c r="NT213" s="30"/>
      <c r="NU213" s="30"/>
      <c r="NV213" s="30"/>
      <c r="NW213" s="30"/>
      <c r="NX213" s="30"/>
      <c r="NY213" s="30"/>
      <c r="NZ213" s="30"/>
      <c r="OA213" s="30"/>
      <c r="OB213" s="30"/>
      <c r="OC213" s="30"/>
      <c r="OD213" s="30"/>
      <c r="OE213" s="30"/>
      <c r="OF213" s="30"/>
      <c r="OG213" s="30"/>
      <c r="OH213" s="30"/>
      <c r="OI213" s="30"/>
      <c r="OJ213" s="30"/>
      <c r="OK213" s="30"/>
      <c r="OL213" s="30"/>
      <c r="OM213" s="30"/>
      <c r="ON213" s="30"/>
      <c r="OO213" s="30"/>
      <c r="OP213" s="30"/>
      <c r="OQ213" s="30"/>
      <c r="OR213" s="30"/>
      <c r="OS213" s="30"/>
      <c r="OT213" s="30"/>
      <c r="OU213" s="30"/>
      <c r="OV213" s="30"/>
      <c r="OW213" s="30"/>
      <c r="OX213" s="30"/>
      <c r="OY213" s="30"/>
      <c r="OZ213" s="30"/>
      <c r="PA213" s="30"/>
      <c r="PB213" s="30"/>
      <c r="PC213" s="30"/>
      <c r="PD213" s="30"/>
      <c r="PE213" s="30"/>
      <c r="PF213" s="30"/>
      <c r="PG213" s="30"/>
      <c r="PH213" s="30"/>
      <c r="PI213" s="30"/>
      <c r="PJ213" s="30"/>
      <c r="PK213" s="30"/>
      <c r="PL213" s="30"/>
      <c r="PM213" s="30"/>
      <c r="PN213" s="30"/>
      <c r="PO213" s="30"/>
      <c r="PP213" s="30"/>
      <c r="PQ213" s="30"/>
      <c r="PR213" s="30"/>
      <c r="PS213" s="30"/>
      <c r="PT213" s="30"/>
      <c r="PU213" s="30"/>
      <c r="PV213" s="30"/>
      <c r="PW213" s="30"/>
      <c r="PX213" s="30"/>
      <c r="PY213" s="30"/>
      <c r="PZ213" s="30"/>
      <c r="QA213" s="30"/>
      <c r="QB213" s="30"/>
      <c r="QC213" s="30"/>
      <c r="QD213" s="30"/>
      <c r="QE213" s="30"/>
      <c r="QF213" s="30"/>
      <c r="QG213" s="30"/>
      <c r="QH213" s="30"/>
      <c r="QI213" s="30"/>
      <c r="QJ213" s="30"/>
      <c r="QK213" s="30"/>
      <c r="QL213" s="30"/>
      <c r="QM213" s="30"/>
      <c r="QN213" s="30"/>
      <c r="QO213" s="30"/>
      <c r="QP213" s="30"/>
      <c r="QQ213" s="30"/>
      <c r="QR213" s="30"/>
      <c r="QS213" s="30"/>
      <c r="QT213" s="30"/>
      <c r="QU213" s="30"/>
      <c r="QV213" s="30"/>
      <c r="QW213" s="30"/>
      <c r="QX213" s="30"/>
      <c r="QY213" s="30"/>
      <c r="QZ213" s="30"/>
      <c r="RA213" s="30"/>
      <c r="RB213" s="30"/>
      <c r="RC213" s="30"/>
      <c r="RD213" s="30"/>
      <c r="RE213" s="30"/>
      <c r="RF213" s="30"/>
      <c r="RG213" s="30"/>
      <c r="RH213" s="30"/>
      <c r="RI213" s="30"/>
      <c r="RJ213" s="30"/>
      <c r="RK213" s="30"/>
      <c r="RL213" s="30"/>
      <c r="RM213" s="30"/>
      <c r="RN213" s="30"/>
      <c r="RO213" s="30"/>
      <c r="RP213" s="30"/>
      <c r="RQ213" s="30"/>
      <c r="RR213" s="30"/>
      <c r="RS213" s="30"/>
      <c r="RT213" s="30"/>
      <c r="RU213" s="30"/>
      <c r="RV213" s="30"/>
      <c r="RW213" s="30"/>
      <c r="RX213" s="30"/>
      <c r="RY213" s="30"/>
      <c r="RZ213" s="30"/>
      <c r="SA213" s="30"/>
      <c r="SB213" s="30"/>
      <c r="SC213" s="30"/>
      <c r="SD213" s="30"/>
      <c r="SE213" s="30"/>
      <c r="SF213" s="30"/>
      <c r="SG213" s="30"/>
      <c r="SH213" s="30"/>
      <c r="SI213" s="30"/>
      <c r="SJ213" s="30"/>
      <c r="SK213" s="30"/>
      <c r="SL213" s="30"/>
      <c r="SM213" s="30"/>
      <c r="SN213" s="30"/>
      <c r="SO213" s="30"/>
      <c r="SP213" s="30"/>
    </row>
    <row r="214" spans="1:510" s="27" customFormat="1" ht="22.5" customHeight="1" x14ac:dyDescent="0.25">
      <c r="A214" s="106" t="s">
        <v>26</v>
      </c>
      <c r="B214" s="108"/>
      <c r="C214" s="108"/>
      <c r="D214" s="103" t="s">
        <v>335</v>
      </c>
      <c r="E214" s="93">
        <f t="shared" ref="E214:L214" si="105">E215</f>
        <v>82887057</v>
      </c>
      <c r="F214" s="93">
        <f t="shared" si="105"/>
        <v>62264330</v>
      </c>
      <c r="G214" s="93">
        <f t="shared" si="105"/>
        <v>2956627</v>
      </c>
      <c r="H214" s="93">
        <f t="shared" si="105"/>
        <v>81241368.260000005</v>
      </c>
      <c r="I214" s="93">
        <f t="shared" si="105"/>
        <v>61248668.079999998</v>
      </c>
      <c r="J214" s="93">
        <f t="shared" si="105"/>
        <v>2835355.73</v>
      </c>
      <c r="K214" s="159">
        <f t="shared" si="102"/>
        <v>98.014540750312804</v>
      </c>
      <c r="L214" s="93">
        <f t="shared" si="105"/>
        <v>5080600</v>
      </c>
      <c r="M214" s="93">
        <f t="shared" ref="M214" si="106">M215</f>
        <v>2320500</v>
      </c>
      <c r="N214" s="93">
        <f t="shared" ref="N214" si="107">N215</f>
        <v>2756970</v>
      </c>
      <c r="O214" s="93">
        <f t="shared" ref="O214" si="108">O215</f>
        <v>2239004</v>
      </c>
      <c r="P214" s="93">
        <f t="shared" ref="P214" si="109">P215</f>
        <v>3300</v>
      </c>
      <c r="Q214" s="93">
        <f t="shared" ref="Q214:W214" si="110">Q215</f>
        <v>2323630</v>
      </c>
      <c r="R214" s="93">
        <f t="shared" si="110"/>
        <v>5068140.91</v>
      </c>
      <c r="S214" s="93">
        <f t="shared" si="110"/>
        <v>2098011.9300000002</v>
      </c>
      <c r="T214" s="93">
        <f t="shared" si="110"/>
        <v>2699071</v>
      </c>
      <c r="U214" s="93">
        <f t="shared" si="110"/>
        <v>2164383.13</v>
      </c>
      <c r="V214" s="93">
        <f t="shared" si="110"/>
        <v>6560</v>
      </c>
      <c r="W214" s="93">
        <f t="shared" si="110"/>
        <v>2369069.91</v>
      </c>
      <c r="X214" s="159">
        <f t="shared" si="103"/>
        <v>99.754771286855885</v>
      </c>
      <c r="Y214" s="93">
        <f t="shared" si="104"/>
        <v>86309509.170000002</v>
      </c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  <c r="IC214" s="32"/>
      <c r="ID214" s="32"/>
      <c r="IE214" s="32"/>
      <c r="IF214" s="32"/>
      <c r="IG214" s="32"/>
      <c r="IH214" s="32"/>
      <c r="II214" s="32"/>
      <c r="IJ214" s="32"/>
      <c r="IK214" s="32"/>
      <c r="IL214" s="32"/>
      <c r="IM214" s="32"/>
      <c r="IN214" s="32"/>
      <c r="IO214" s="32"/>
      <c r="IP214" s="32"/>
      <c r="IQ214" s="32"/>
      <c r="IR214" s="32"/>
      <c r="IS214" s="32"/>
      <c r="IT214" s="32"/>
      <c r="IU214" s="32"/>
      <c r="IV214" s="32"/>
      <c r="IW214" s="32"/>
      <c r="IX214" s="32"/>
      <c r="IY214" s="32"/>
      <c r="IZ214" s="32"/>
      <c r="JA214" s="32"/>
      <c r="JB214" s="32"/>
      <c r="JC214" s="32"/>
      <c r="JD214" s="32"/>
      <c r="JE214" s="32"/>
      <c r="JF214" s="32"/>
      <c r="JG214" s="32"/>
      <c r="JH214" s="32"/>
      <c r="JI214" s="32"/>
      <c r="JJ214" s="32"/>
      <c r="JK214" s="32"/>
      <c r="JL214" s="32"/>
      <c r="JM214" s="32"/>
      <c r="JN214" s="32"/>
      <c r="JO214" s="32"/>
      <c r="JP214" s="32"/>
      <c r="JQ214" s="32"/>
      <c r="JR214" s="32"/>
      <c r="JS214" s="32"/>
      <c r="JT214" s="32"/>
      <c r="JU214" s="32"/>
      <c r="JV214" s="32"/>
      <c r="JW214" s="32"/>
      <c r="JX214" s="32"/>
      <c r="JY214" s="32"/>
      <c r="JZ214" s="32"/>
      <c r="KA214" s="32"/>
      <c r="KB214" s="32"/>
      <c r="KC214" s="32"/>
      <c r="KD214" s="32"/>
      <c r="KE214" s="32"/>
      <c r="KF214" s="32"/>
      <c r="KG214" s="32"/>
      <c r="KH214" s="32"/>
      <c r="KI214" s="32"/>
      <c r="KJ214" s="32"/>
      <c r="KK214" s="32"/>
      <c r="KL214" s="32"/>
      <c r="KM214" s="32"/>
      <c r="KN214" s="32"/>
      <c r="KO214" s="32"/>
      <c r="KP214" s="32"/>
      <c r="KQ214" s="32"/>
      <c r="KR214" s="32"/>
      <c r="KS214" s="32"/>
      <c r="KT214" s="32"/>
      <c r="KU214" s="32"/>
      <c r="KV214" s="32"/>
      <c r="KW214" s="32"/>
      <c r="KX214" s="32"/>
      <c r="KY214" s="32"/>
      <c r="KZ214" s="32"/>
      <c r="LA214" s="32"/>
      <c r="LB214" s="32"/>
      <c r="LC214" s="32"/>
      <c r="LD214" s="32"/>
      <c r="LE214" s="32"/>
      <c r="LF214" s="32"/>
      <c r="LG214" s="32"/>
      <c r="LH214" s="32"/>
      <c r="LI214" s="32"/>
      <c r="LJ214" s="32"/>
      <c r="LK214" s="32"/>
      <c r="LL214" s="32"/>
      <c r="LM214" s="32"/>
      <c r="LN214" s="32"/>
      <c r="LO214" s="32"/>
      <c r="LP214" s="32"/>
      <c r="LQ214" s="32"/>
      <c r="LR214" s="32"/>
      <c r="LS214" s="32"/>
      <c r="LT214" s="32"/>
      <c r="LU214" s="32"/>
      <c r="LV214" s="32"/>
      <c r="LW214" s="32"/>
      <c r="LX214" s="32"/>
      <c r="LY214" s="32"/>
      <c r="LZ214" s="32"/>
      <c r="MA214" s="32"/>
      <c r="MB214" s="32"/>
      <c r="MC214" s="32"/>
      <c r="MD214" s="32"/>
      <c r="ME214" s="32"/>
      <c r="MF214" s="32"/>
      <c r="MG214" s="32"/>
      <c r="MH214" s="32"/>
      <c r="MI214" s="32"/>
      <c r="MJ214" s="32"/>
      <c r="MK214" s="32"/>
      <c r="ML214" s="32"/>
      <c r="MM214" s="32"/>
      <c r="MN214" s="32"/>
      <c r="MO214" s="32"/>
      <c r="MP214" s="32"/>
      <c r="MQ214" s="32"/>
      <c r="MR214" s="32"/>
      <c r="MS214" s="32"/>
      <c r="MT214" s="32"/>
      <c r="MU214" s="32"/>
      <c r="MV214" s="32"/>
      <c r="MW214" s="32"/>
      <c r="MX214" s="32"/>
      <c r="MY214" s="32"/>
      <c r="MZ214" s="32"/>
      <c r="NA214" s="32"/>
      <c r="NB214" s="32"/>
      <c r="NC214" s="32"/>
      <c r="ND214" s="32"/>
      <c r="NE214" s="32"/>
      <c r="NF214" s="32"/>
      <c r="NG214" s="32"/>
      <c r="NH214" s="32"/>
      <c r="NI214" s="32"/>
      <c r="NJ214" s="32"/>
      <c r="NK214" s="32"/>
      <c r="NL214" s="32"/>
      <c r="NM214" s="32"/>
      <c r="NN214" s="32"/>
      <c r="NO214" s="32"/>
      <c r="NP214" s="32"/>
      <c r="NQ214" s="32"/>
      <c r="NR214" s="32"/>
      <c r="NS214" s="32"/>
      <c r="NT214" s="32"/>
      <c r="NU214" s="32"/>
      <c r="NV214" s="32"/>
      <c r="NW214" s="32"/>
      <c r="NX214" s="32"/>
      <c r="NY214" s="32"/>
      <c r="NZ214" s="32"/>
      <c r="OA214" s="32"/>
      <c r="OB214" s="32"/>
      <c r="OC214" s="32"/>
      <c r="OD214" s="32"/>
      <c r="OE214" s="32"/>
      <c r="OF214" s="32"/>
      <c r="OG214" s="32"/>
      <c r="OH214" s="32"/>
      <c r="OI214" s="32"/>
      <c r="OJ214" s="32"/>
      <c r="OK214" s="32"/>
      <c r="OL214" s="32"/>
      <c r="OM214" s="32"/>
      <c r="ON214" s="32"/>
      <c r="OO214" s="32"/>
      <c r="OP214" s="32"/>
      <c r="OQ214" s="32"/>
      <c r="OR214" s="32"/>
      <c r="OS214" s="32"/>
      <c r="OT214" s="32"/>
      <c r="OU214" s="32"/>
      <c r="OV214" s="32"/>
      <c r="OW214" s="32"/>
      <c r="OX214" s="32"/>
      <c r="OY214" s="32"/>
      <c r="OZ214" s="32"/>
      <c r="PA214" s="32"/>
      <c r="PB214" s="32"/>
      <c r="PC214" s="32"/>
      <c r="PD214" s="32"/>
      <c r="PE214" s="32"/>
      <c r="PF214" s="32"/>
      <c r="PG214" s="32"/>
      <c r="PH214" s="32"/>
      <c r="PI214" s="32"/>
      <c r="PJ214" s="32"/>
      <c r="PK214" s="32"/>
      <c r="PL214" s="32"/>
      <c r="PM214" s="32"/>
      <c r="PN214" s="32"/>
      <c r="PO214" s="32"/>
      <c r="PP214" s="32"/>
      <c r="PQ214" s="32"/>
      <c r="PR214" s="32"/>
      <c r="PS214" s="32"/>
      <c r="PT214" s="32"/>
      <c r="PU214" s="32"/>
      <c r="PV214" s="32"/>
      <c r="PW214" s="32"/>
      <c r="PX214" s="32"/>
      <c r="PY214" s="32"/>
      <c r="PZ214" s="32"/>
      <c r="QA214" s="32"/>
      <c r="QB214" s="32"/>
      <c r="QC214" s="32"/>
      <c r="QD214" s="32"/>
      <c r="QE214" s="32"/>
      <c r="QF214" s="32"/>
      <c r="QG214" s="32"/>
      <c r="QH214" s="32"/>
      <c r="QI214" s="32"/>
      <c r="QJ214" s="32"/>
      <c r="QK214" s="32"/>
      <c r="QL214" s="32"/>
      <c r="QM214" s="32"/>
      <c r="QN214" s="32"/>
      <c r="QO214" s="32"/>
      <c r="QP214" s="32"/>
      <c r="QQ214" s="32"/>
      <c r="QR214" s="32"/>
      <c r="QS214" s="32"/>
      <c r="QT214" s="32"/>
      <c r="QU214" s="32"/>
      <c r="QV214" s="32"/>
      <c r="QW214" s="32"/>
      <c r="QX214" s="32"/>
      <c r="QY214" s="32"/>
      <c r="QZ214" s="32"/>
      <c r="RA214" s="32"/>
      <c r="RB214" s="32"/>
      <c r="RC214" s="32"/>
      <c r="RD214" s="32"/>
      <c r="RE214" s="32"/>
      <c r="RF214" s="32"/>
      <c r="RG214" s="32"/>
      <c r="RH214" s="32"/>
      <c r="RI214" s="32"/>
      <c r="RJ214" s="32"/>
      <c r="RK214" s="32"/>
      <c r="RL214" s="32"/>
      <c r="RM214" s="32"/>
      <c r="RN214" s="32"/>
      <c r="RO214" s="32"/>
      <c r="RP214" s="32"/>
      <c r="RQ214" s="32"/>
      <c r="RR214" s="32"/>
      <c r="RS214" s="32"/>
      <c r="RT214" s="32"/>
      <c r="RU214" s="32"/>
      <c r="RV214" s="32"/>
      <c r="RW214" s="32"/>
      <c r="RX214" s="32"/>
      <c r="RY214" s="32"/>
      <c r="RZ214" s="32"/>
      <c r="SA214" s="32"/>
      <c r="SB214" s="32"/>
      <c r="SC214" s="32"/>
      <c r="SD214" s="32"/>
      <c r="SE214" s="32"/>
      <c r="SF214" s="32"/>
      <c r="SG214" s="32"/>
      <c r="SH214" s="32"/>
      <c r="SI214" s="32"/>
      <c r="SJ214" s="32"/>
      <c r="SK214" s="32"/>
      <c r="SL214" s="32"/>
      <c r="SM214" s="32"/>
      <c r="SN214" s="32"/>
      <c r="SO214" s="32"/>
      <c r="SP214" s="32"/>
    </row>
    <row r="215" spans="1:510" s="34" customFormat="1" ht="21.75" customHeight="1" x14ac:dyDescent="0.25">
      <c r="A215" s="94" t="s">
        <v>192</v>
      </c>
      <c r="B215" s="105"/>
      <c r="C215" s="105"/>
      <c r="D215" s="75" t="s">
        <v>335</v>
      </c>
      <c r="E215" s="96">
        <f t="shared" ref="E215:J215" si="111">E216+E217+E218+E220+E221++E223+E219+E222+E224</f>
        <v>82887057</v>
      </c>
      <c r="F215" s="96">
        <f t="shared" si="111"/>
        <v>62264330</v>
      </c>
      <c r="G215" s="96">
        <f t="shared" si="111"/>
        <v>2956627</v>
      </c>
      <c r="H215" s="96">
        <f t="shared" si="111"/>
        <v>81241368.260000005</v>
      </c>
      <c r="I215" s="96">
        <f t="shared" si="111"/>
        <v>61248668.079999998</v>
      </c>
      <c r="J215" s="96">
        <f t="shared" si="111"/>
        <v>2835355.73</v>
      </c>
      <c r="K215" s="163">
        <f t="shared" si="102"/>
        <v>98.014540750312804</v>
      </c>
      <c r="L215" s="96">
        <f t="shared" ref="L215:W215" si="112">L216+L217+L218+L220+L221++L223+L219+L222+L224</f>
        <v>5080600</v>
      </c>
      <c r="M215" s="96">
        <f t="shared" si="112"/>
        <v>2320500</v>
      </c>
      <c r="N215" s="96">
        <f t="shared" si="112"/>
        <v>2756970</v>
      </c>
      <c r="O215" s="96">
        <f t="shared" si="112"/>
        <v>2239004</v>
      </c>
      <c r="P215" s="96">
        <f t="shared" si="112"/>
        <v>3300</v>
      </c>
      <c r="Q215" s="96">
        <f t="shared" si="112"/>
        <v>2323630</v>
      </c>
      <c r="R215" s="96">
        <f t="shared" si="112"/>
        <v>5068140.91</v>
      </c>
      <c r="S215" s="96">
        <f t="shared" si="112"/>
        <v>2098011.9300000002</v>
      </c>
      <c r="T215" s="96">
        <f t="shared" si="112"/>
        <v>2699071</v>
      </c>
      <c r="U215" s="96">
        <f t="shared" si="112"/>
        <v>2164383.13</v>
      </c>
      <c r="V215" s="96">
        <f t="shared" si="112"/>
        <v>6560</v>
      </c>
      <c r="W215" s="96">
        <f t="shared" si="112"/>
        <v>2369069.91</v>
      </c>
      <c r="X215" s="163">
        <f t="shared" si="103"/>
        <v>99.754771286855885</v>
      </c>
      <c r="Y215" s="96">
        <f t="shared" si="104"/>
        <v>86309509.170000002</v>
      </c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  <c r="IU215" s="33"/>
      <c r="IV215" s="33"/>
      <c r="IW215" s="33"/>
      <c r="IX215" s="33"/>
      <c r="IY215" s="33"/>
      <c r="IZ215" s="33"/>
      <c r="JA215" s="33"/>
      <c r="JB215" s="33"/>
      <c r="JC215" s="33"/>
      <c r="JD215" s="33"/>
      <c r="JE215" s="33"/>
      <c r="JF215" s="33"/>
      <c r="JG215" s="33"/>
      <c r="JH215" s="33"/>
      <c r="JI215" s="33"/>
      <c r="JJ215" s="33"/>
      <c r="JK215" s="33"/>
      <c r="JL215" s="33"/>
      <c r="JM215" s="33"/>
      <c r="JN215" s="33"/>
      <c r="JO215" s="33"/>
      <c r="JP215" s="33"/>
      <c r="JQ215" s="33"/>
      <c r="JR215" s="33"/>
      <c r="JS215" s="33"/>
      <c r="JT215" s="33"/>
      <c r="JU215" s="33"/>
      <c r="JV215" s="33"/>
      <c r="JW215" s="33"/>
      <c r="JX215" s="33"/>
      <c r="JY215" s="33"/>
      <c r="JZ215" s="33"/>
      <c r="KA215" s="33"/>
      <c r="KB215" s="33"/>
      <c r="KC215" s="33"/>
      <c r="KD215" s="33"/>
      <c r="KE215" s="33"/>
      <c r="KF215" s="33"/>
      <c r="KG215" s="33"/>
      <c r="KH215" s="33"/>
      <c r="KI215" s="33"/>
      <c r="KJ215" s="33"/>
      <c r="KK215" s="33"/>
      <c r="KL215" s="33"/>
      <c r="KM215" s="33"/>
      <c r="KN215" s="33"/>
      <c r="KO215" s="33"/>
      <c r="KP215" s="33"/>
      <c r="KQ215" s="33"/>
      <c r="KR215" s="33"/>
      <c r="KS215" s="33"/>
      <c r="KT215" s="33"/>
      <c r="KU215" s="33"/>
      <c r="KV215" s="33"/>
      <c r="KW215" s="33"/>
      <c r="KX215" s="33"/>
      <c r="KY215" s="33"/>
      <c r="KZ215" s="33"/>
      <c r="LA215" s="33"/>
      <c r="LB215" s="33"/>
      <c r="LC215" s="33"/>
      <c r="LD215" s="33"/>
      <c r="LE215" s="33"/>
      <c r="LF215" s="33"/>
      <c r="LG215" s="33"/>
      <c r="LH215" s="33"/>
      <c r="LI215" s="33"/>
      <c r="LJ215" s="33"/>
      <c r="LK215" s="33"/>
      <c r="LL215" s="33"/>
      <c r="LM215" s="33"/>
      <c r="LN215" s="33"/>
      <c r="LO215" s="33"/>
      <c r="LP215" s="33"/>
      <c r="LQ215" s="33"/>
      <c r="LR215" s="33"/>
      <c r="LS215" s="33"/>
      <c r="LT215" s="33"/>
      <c r="LU215" s="33"/>
      <c r="LV215" s="33"/>
      <c r="LW215" s="33"/>
      <c r="LX215" s="33"/>
      <c r="LY215" s="33"/>
      <c r="LZ215" s="33"/>
      <c r="MA215" s="33"/>
      <c r="MB215" s="33"/>
      <c r="MC215" s="33"/>
      <c r="MD215" s="33"/>
      <c r="ME215" s="33"/>
      <c r="MF215" s="33"/>
      <c r="MG215" s="33"/>
      <c r="MH215" s="33"/>
      <c r="MI215" s="33"/>
      <c r="MJ215" s="33"/>
      <c r="MK215" s="33"/>
      <c r="ML215" s="33"/>
      <c r="MM215" s="33"/>
      <c r="MN215" s="33"/>
      <c r="MO215" s="33"/>
      <c r="MP215" s="33"/>
      <c r="MQ215" s="33"/>
      <c r="MR215" s="33"/>
      <c r="MS215" s="33"/>
      <c r="MT215" s="33"/>
      <c r="MU215" s="33"/>
      <c r="MV215" s="33"/>
      <c r="MW215" s="33"/>
      <c r="MX215" s="33"/>
      <c r="MY215" s="33"/>
      <c r="MZ215" s="33"/>
      <c r="NA215" s="33"/>
      <c r="NB215" s="33"/>
      <c r="NC215" s="33"/>
      <c r="ND215" s="33"/>
      <c r="NE215" s="33"/>
      <c r="NF215" s="33"/>
      <c r="NG215" s="33"/>
      <c r="NH215" s="33"/>
      <c r="NI215" s="33"/>
      <c r="NJ215" s="33"/>
      <c r="NK215" s="33"/>
      <c r="NL215" s="33"/>
      <c r="NM215" s="33"/>
      <c r="NN215" s="33"/>
      <c r="NO215" s="33"/>
      <c r="NP215" s="33"/>
      <c r="NQ215" s="33"/>
      <c r="NR215" s="33"/>
      <c r="NS215" s="33"/>
      <c r="NT215" s="33"/>
      <c r="NU215" s="33"/>
      <c r="NV215" s="33"/>
      <c r="NW215" s="33"/>
      <c r="NX215" s="33"/>
      <c r="NY215" s="33"/>
      <c r="NZ215" s="33"/>
      <c r="OA215" s="33"/>
      <c r="OB215" s="33"/>
      <c r="OC215" s="33"/>
      <c r="OD215" s="33"/>
      <c r="OE215" s="33"/>
      <c r="OF215" s="33"/>
      <c r="OG215" s="33"/>
      <c r="OH215" s="33"/>
      <c r="OI215" s="33"/>
      <c r="OJ215" s="33"/>
      <c r="OK215" s="33"/>
      <c r="OL215" s="33"/>
      <c r="OM215" s="33"/>
      <c r="ON215" s="33"/>
      <c r="OO215" s="33"/>
      <c r="OP215" s="33"/>
      <c r="OQ215" s="33"/>
      <c r="OR215" s="33"/>
      <c r="OS215" s="33"/>
      <c r="OT215" s="33"/>
      <c r="OU215" s="33"/>
      <c r="OV215" s="33"/>
      <c r="OW215" s="33"/>
      <c r="OX215" s="33"/>
      <c r="OY215" s="33"/>
      <c r="OZ215" s="33"/>
      <c r="PA215" s="33"/>
      <c r="PB215" s="33"/>
      <c r="PC215" s="33"/>
      <c r="PD215" s="33"/>
      <c r="PE215" s="33"/>
      <c r="PF215" s="33"/>
      <c r="PG215" s="33"/>
      <c r="PH215" s="33"/>
      <c r="PI215" s="33"/>
      <c r="PJ215" s="33"/>
      <c r="PK215" s="33"/>
      <c r="PL215" s="33"/>
      <c r="PM215" s="33"/>
      <c r="PN215" s="33"/>
      <c r="PO215" s="33"/>
      <c r="PP215" s="33"/>
      <c r="PQ215" s="33"/>
      <c r="PR215" s="33"/>
      <c r="PS215" s="33"/>
      <c r="PT215" s="33"/>
      <c r="PU215" s="33"/>
      <c r="PV215" s="33"/>
      <c r="PW215" s="33"/>
      <c r="PX215" s="33"/>
      <c r="PY215" s="33"/>
      <c r="PZ215" s="33"/>
      <c r="QA215" s="33"/>
      <c r="QB215" s="33"/>
      <c r="QC215" s="33"/>
      <c r="QD215" s="33"/>
      <c r="QE215" s="33"/>
      <c r="QF215" s="33"/>
      <c r="QG215" s="33"/>
      <c r="QH215" s="33"/>
      <c r="QI215" s="33"/>
      <c r="QJ215" s="33"/>
      <c r="QK215" s="33"/>
      <c r="QL215" s="33"/>
      <c r="QM215" s="33"/>
      <c r="QN215" s="33"/>
      <c r="QO215" s="33"/>
      <c r="QP215" s="33"/>
      <c r="QQ215" s="33"/>
      <c r="QR215" s="33"/>
      <c r="QS215" s="33"/>
      <c r="QT215" s="33"/>
      <c r="QU215" s="33"/>
      <c r="QV215" s="33"/>
      <c r="QW215" s="33"/>
      <c r="QX215" s="33"/>
      <c r="QY215" s="33"/>
      <c r="QZ215" s="33"/>
      <c r="RA215" s="33"/>
      <c r="RB215" s="33"/>
      <c r="RC215" s="33"/>
      <c r="RD215" s="33"/>
      <c r="RE215" s="33"/>
      <c r="RF215" s="33"/>
      <c r="RG215" s="33"/>
      <c r="RH215" s="33"/>
      <c r="RI215" s="33"/>
      <c r="RJ215" s="33"/>
      <c r="RK215" s="33"/>
      <c r="RL215" s="33"/>
      <c r="RM215" s="33"/>
      <c r="RN215" s="33"/>
      <c r="RO215" s="33"/>
      <c r="RP215" s="33"/>
      <c r="RQ215" s="33"/>
      <c r="RR215" s="33"/>
      <c r="RS215" s="33"/>
      <c r="RT215" s="33"/>
      <c r="RU215" s="33"/>
      <c r="RV215" s="33"/>
      <c r="RW215" s="33"/>
      <c r="RX215" s="33"/>
      <c r="RY215" s="33"/>
      <c r="RZ215" s="33"/>
      <c r="SA215" s="33"/>
      <c r="SB215" s="33"/>
      <c r="SC215" s="33"/>
      <c r="SD215" s="33"/>
      <c r="SE215" s="33"/>
      <c r="SF215" s="33"/>
      <c r="SG215" s="33"/>
      <c r="SH215" s="33"/>
      <c r="SI215" s="33"/>
      <c r="SJ215" s="33"/>
      <c r="SK215" s="33"/>
      <c r="SL215" s="33"/>
      <c r="SM215" s="33"/>
      <c r="SN215" s="33"/>
      <c r="SO215" s="33"/>
      <c r="SP215" s="33"/>
    </row>
    <row r="216" spans="1:510" s="22" customFormat="1" ht="47.25" x14ac:dyDescent="0.25">
      <c r="A216" s="59" t="s">
        <v>139</v>
      </c>
      <c r="B216" s="91" t="s">
        <v>119</v>
      </c>
      <c r="C216" s="91" t="s">
        <v>46</v>
      </c>
      <c r="D216" s="36" t="s">
        <v>490</v>
      </c>
      <c r="E216" s="97">
        <v>2178335</v>
      </c>
      <c r="F216" s="97">
        <v>1695500</v>
      </c>
      <c r="G216" s="97">
        <v>32635</v>
      </c>
      <c r="H216" s="97">
        <v>2148736.1800000002</v>
      </c>
      <c r="I216" s="97">
        <v>1683117.15</v>
      </c>
      <c r="J216" s="97">
        <v>26135.82</v>
      </c>
      <c r="K216" s="161">
        <f t="shared" si="102"/>
        <v>98.641218178103927</v>
      </c>
      <c r="L216" s="97">
        <f t="shared" ref="L216:L223" si="113">N216+Q216</f>
        <v>0</v>
      </c>
      <c r="M216" s="97"/>
      <c r="N216" s="97"/>
      <c r="O216" s="97"/>
      <c r="P216" s="97"/>
      <c r="Q216" s="97"/>
      <c r="R216" s="145">
        <f t="shared" ref="R216:R223" si="114">T216+W216</f>
        <v>0</v>
      </c>
      <c r="S216" s="146"/>
      <c r="T216" s="146"/>
      <c r="U216" s="146"/>
      <c r="V216" s="146"/>
      <c r="W216" s="146"/>
      <c r="X216" s="162" t="e">
        <f t="shared" si="103"/>
        <v>#DIV/0!</v>
      </c>
      <c r="Y216" s="97">
        <f t="shared" si="104"/>
        <v>2148736.1800000002</v>
      </c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</row>
    <row r="217" spans="1:510" s="22" customFormat="1" ht="19.5" customHeight="1" x14ac:dyDescent="0.25">
      <c r="A217" s="59" t="s">
        <v>505</v>
      </c>
      <c r="B217" s="91">
        <v>1080</v>
      </c>
      <c r="C217" s="59" t="s">
        <v>57</v>
      </c>
      <c r="D217" s="60" t="s">
        <v>506</v>
      </c>
      <c r="E217" s="97">
        <v>51160475</v>
      </c>
      <c r="F217" s="97">
        <v>40594000</v>
      </c>
      <c r="G217" s="97">
        <v>990275</v>
      </c>
      <c r="H217" s="97">
        <v>50775139.43</v>
      </c>
      <c r="I217" s="97">
        <v>40482063.359999999</v>
      </c>
      <c r="J217" s="97">
        <v>944177.07</v>
      </c>
      <c r="K217" s="161">
        <f t="shared" si="102"/>
        <v>99.246810022776373</v>
      </c>
      <c r="L217" s="97">
        <f t="shared" si="113"/>
        <v>2729100</v>
      </c>
      <c r="M217" s="97"/>
      <c r="N217" s="97">
        <v>2725970</v>
      </c>
      <c r="O217" s="97">
        <v>2226904</v>
      </c>
      <c r="P217" s="97"/>
      <c r="Q217" s="97">
        <v>3130</v>
      </c>
      <c r="R217" s="145">
        <f t="shared" si="114"/>
        <v>2710014.46</v>
      </c>
      <c r="S217" s="146"/>
      <c r="T217" s="146">
        <v>2670374.96</v>
      </c>
      <c r="U217" s="146">
        <v>2164383.13</v>
      </c>
      <c r="V217" s="146"/>
      <c r="W217" s="146">
        <v>39639.5</v>
      </c>
      <c r="X217" s="161">
        <f t="shared" si="103"/>
        <v>99.300665420834704</v>
      </c>
      <c r="Y217" s="97">
        <f t="shared" si="104"/>
        <v>53485153.890000001</v>
      </c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</row>
    <row r="218" spans="1:510" s="22" customFormat="1" ht="21" customHeight="1" x14ac:dyDescent="0.25">
      <c r="A218" s="59" t="s">
        <v>193</v>
      </c>
      <c r="B218" s="91" t="s">
        <v>73</v>
      </c>
      <c r="C218" s="91" t="s">
        <v>74</v>
      </c>
      <c r="D218" s="60" t="s">
        <v>15</v>
      </c>
      <c r="E218" s="97">
        <v>23641974</v>
      </c>
      <c r="F218" s="97">
        <v>16756730</v>
      </c>
      <c r="G218" s="97">
        <v>1742744</v>
      </c>
      <c r="H218" s="97">
        <v>22541674.859999999</v>
      </c>
      <c r="I218" s="97">
        <v>15912139.699999999</v>
      </c>
      <c r="J218" s="97">
        <v>1704461.12</v>
      </c>
      <c r="K218" s="161">
        <f t="shared" si="102"/>
        <v>95.345992936122855</v>
      </c>
      <c r="L218" s="97">
        <f t="shared" si="113"/>
        <v>252500</v>
      </c>
      <c r="M218" s="97">
        <v>227500</v>
      </c>
      <c r="N218" s="97">
        <v>25000</v>
      </c>
      <c r="O218" s="97">
        <v>12100</v>
      </c>
      <c r="P218" s="97"/>
      <c r="Q218" s="97">
        <v>227500</v>
      </c>
      <c r="R218" s="145">
        <f t="shared" si="114"/>
        <v>467734.51999999996</v>
      </c>
      <c r="S218" s="146">
        <v>227419</v>
      </c>
      <c r="T218" s="146">
        <v>8897.0400000000009</v>
      </c>
      <c r="U218" s="146"/>
      <c r="V218" s="146"/>
      <c r="W218" s="146">
        <v>458837.48</v>
      </c>
      <c r="X218" s="161">
        <f t="shared" si="103"/>
        <v>185.24139405940591</v>
      </c>
      <c r="Y218" s="97">
        <f t="shared" si="104"/>
        <v>23009409.379999999</v>
      </c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</row>
    <row r="219" spans="1:510" s="22" customFormat="1" ht="48.75" customHeight="1" x14ac:dyDescent="0.25">
      <c r="A219" s="59">
        <v>1014060</v>
      </c>
      <c r="B219" s="91" t="s">
        <v>319</v>
      </c>
      <c r="C219" s="91" t="s">
        <v>320</v>
      </c>
      <c r="D219" s="60" t="s">
        <v>321</v>
      </c>
      <c r="E219" s="97">
        <v>2297816</v>
      </c>
      <c r="F219" s="97">
        <v>1529600</v>
      </c>
      <c r="G219" s="97">
        <v>141016</v>
      </c>
      <c r="H219" s="97">
        <v>2205565.7599999998</v>
      </c>
      <c r="I219" s="97">
        <v>1482848.31</v>
      </c>
      <c r="J219" s="97">
        <v>121109.83</v>
      </c>
      <c r="K219" s="161">
        <f t="shared" si="102"/>
        <v>95.985307787916867</v>
      </c>
      <c r="L219" s="97">
        <f t="shared" si="113"/>
        <v>6000</v>
      </c>
      <c r="M219" s="97">
        <v>0</v>
      </c>
      <c r="N219" s="97">
        <v>6000</v>
      </c>
      <c r="O219" s="97"/>
      <c r="P219" s="97">
        <v>3300</v>
      </c>
      <c r="Q219" s="97">
        <v>0</v>
      </c>
      <c r="R219" s="145">
        <f t="shared" si="114"/>
        <v>19799</v>
      </c>
      <c r="S219" s="146"/>
      <c r="T219" s="146">
        <v>19799</v>
      </c>
      <c r="U219" s="146"/>
      <c r="V219" s="146">
        <v>6560</v>
      </c>
      <c r="W219" s="146"/>
      <c r="X219" s="161">
        <f t="shared" si="103"/>
        <v>329.98333333333335</v>
      </c>
      <c r="Y219" s="97">
        <f t="shared" si="104"/>
        <v>2225364.7599999998</v>
      </c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</row>
    <row r="220" spans="1:510" s="24" customFormat="1" ht="33.75" customHeight="1" x14ac:dyDescent="0.25">
      <c r="A220" s="59">
        <v>1014081</v>
      </c>
      <c r="B220" s="91" t="s">
        <v>293</v>
      </c>
      <c r="C220" s="91" t="s">
        <v>75</v>
      </c>
      <c r="D220" s="60" t="s">
        <v>343</v>
      </c>
      <c r="E220" s="97">
        <v>2228457</v>
      </c>
      <c r="F220" s="97">
        <v>1688500</v>
      </c>
      <c r="G220" s="97">
        <v>49957</v>
      </c>
      <c r="H220" s="97">
        <v>2196167.0299999998</v>
      </c>
      <c r="I220" s="97">
        <v>1688499.56</v>
      </c>
      <c r="J220" s="97">
        <v>39471.89</v>
      </c>
      <c r="K220" s="161">
        <f t="shared" si="102"/>
        <v>98.55101669002363</v>
      </c>
      <c r="L220" s="97">
        <f t="shared" si="113"/>
        <v>23000</v>
      </c>
      <c r="M220" s="97">
        <v>23000</v>
      </c>
      <c r="N220" s="97"/>
      <c r="O220" s="97"/>
      <c r="P220" s="97"/>
      <c r="Q220" s="97">
        <v>23000</v>
      </c>
      <c r="R220" s="145">
        <f t="shared" si="114"/>
        <v>22980</v>
      </c>
      <c r="S220" s="146">
        <v>22980</v>
      </c>
      <c r="T220" s="147"/>
      <c r="U220" s="147"/>
      <c r="V220" s="147"/>
      <c r="W220" s="147">
        <v>22980</v>
      </c>
      <c r="X220" s="161">
        <f t="shared" si="103"/>
        <v>99.91304347826086</v>
      </c>
      <c r="Y220" s="97">
        <f t="shared" si="104"/>
        <v>2219147.0299999998</v>
      </c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  <c r="IW220" s="30"/>
      <c r="IX220" s="30"/>
      <c r="IY220" s="30"/>
      <c r="IZ220" s="30"/>
      <c r="JA220" s="30"/>
      <c r="JB220" s="30"/>
      <c r="JC220" s="30"/>
      <c r="JD220" s="30"/>
      <c r="JE220" s="30"/>
      <c r="JF220" s="30"/>
      <c r="JG220" s="30"/>
      <c r="JH220" s="30"/>
      <c r="JI220" s="30"/>
      <c r="JJ220" s="30"/>
      <c r="JK220" s="30"/>
      <c r="JL220" s="30"/>
      <c r="JM220" s="30"/>
      <c r="JN220" s="30"/>
      <c r="JO220" s="30"/>
      <c r="JP220" s="30"/>
      <c r="JQ220" s="30"/>
      <c r="JR220" s="30"/>
      <c r="JS220" s="30"/>
      <c r="JT220" s="30"/>
      <c r="JU220" s="30"/>
      <c r="JV220" s="30"/>
      <c r="JW220" s="30"/>
      <c r="JX220" s="30"/>
      <c r="JY220" s="30"/>
      <c r="JZ220" s="30"/>
      <c r="KA220" s="30"/>
      <c r="KB220" s="30"/>
      <c r="KC220" s="30"/>
      <c r="KD220" s="30"/>
      <c r="KE220" s="30"/>
      <c r="KF220" s="30"/>
      <c r="KG220" s="30"/>
      <c r="KH220" s="30"/>
      <c r="KI220" s="30"/>
      <c r="KJ220" s="30"/>
      <c r="KK220" s="30"/>
      <c r="KL220" s="30"/>
      <c r="KM220" s="30"/>
      <c r="KN220" s="30"/>
      <c r="KO220" s="30"/>
      <c r="KP220" s="30"/>
      <c r="KQ220" s="30"/>
      <c r="KR220" s="30"/>
      <c r="KS220" s="30"/>
      <c r="KT220" s="30"/>
      <c r="KU220" s="30"/>
      <c r="KV220" s="30"/>
      <c r="KW220" s="30"/>
      <c r="KX220" s="30"/>
      <c r="KY220" s="30"/>
      <c r="KZ220" s="30"/>
      <c r="LA220" s="30"/>
      <c r="LB220" s="30"/>
      <c r="LC220" s="30"/>
      <c r="LD220" s="30"/>
      <c r="LE220" s="30"/>
      <c r="LF220" s="30"/>
      <c r="LG220" s="30"/>
      <c r="LH220" s="30"/>
      <c r="LI220" s="30"/>
      <c r="LJ220" s="30"/>
      <c r="LK220" s="30"/>
      <c r="LL220" s="30"/>
      <c r="LM220" s="30"/>
      <c r="LN220" s="30"/>
      <c r="LO220" s="30"/>
      <c r="LP220" s="30"/>
      <c r="LQ220" s="30"/>
      <c r="LR220" s="30"/>
      <c r="LS220" s="30"/>
      <c r="LT220" s="30"/>
      <c r="LU220" s="30"/>
      <c r="LV220" s="30"/>
      <c r="LW220" s="30"/>
      <c r="LX220" s="30"/>
      <c r="LY220" s="30"/>
      <c r="LZ220" s="30"/>
      <c r="MA220" s="30"/>
      <c r="MB220" s="30"/>
      <c r="MC220" s="30"/>
      <c r="MD220" s="30"/>
      <c r="ME220" s="30"/>
      <c r="MF220" s="30"/>
      <c r="MG220" s="30"/>
      <c r="MH220" s="30"/>
      <c r="MI220" s="30"/>
      <c r="MJ220" s="30"/>
      <c r="MK220" s="30"/>
      <c r="ML220" s="30"/>
      <c r="MM220" s="30"/>
      <c r="MN220" s="30"/>
      <c r="MO220" s="30"/>
      <c r="MP220" s="30"/>
      <c r="MQ220" s="30"/>
      <c r="MR220" s="30"/>
      <c r="MS220" s="30"/>
      <c r="MT220" s="30"/>
      <c r="MU220" s="30"/>
      <c r="MV220" s="30"/>
      <c r="MW220" s="30"/>
      <c r="MX220" s="30"/>
      <c r="MY220" s="30"/>
      <c r="MZ220" s="30"/>
      <c r="NA220" s="30"/>
      <c r="NB220" s="30"/>
      <c r="NC220" s="30"/>
      <c r="ND220" s="30"/>
      <c r="NE220" s="30"/>
      <c r="NF220" s="30"/>
      <c r="NG220" s="30"/>
      <c r="NH220" s="30"/>
      <c r="NI220" s="30"/>
      <c r="NJ220" s="30"/>
      <c r="NK220" s="30"/>
      <c r="NL220" s="30"/>
      <c r="NM220" s="30"/>
      <c r="NN220" s="30"/>
      <c r="NO220" s="30"/>
      <c r="NP220" s="30"/>
      <c r="NQ220" s="30"/>
      <c r="NR220" s="30"/>
      <c r="NS220" s="30"/>
      <c r="NT220" s="30"/>
      <c r="NU220" s="30"/>
      <c r="NV220" s="30"/>
      <c r="NW220" s="30"/>
      <c r="NX220" s="30"/>
      <c r="NY220" s="30"/>
      <c r="NZ220" s="30"/>
      <c r="OA220" s="30"/>
      <c r="OB220" s="30"/>
      <c r="OC220" s="30"/>
      <c r="OD220" s="30"/>
      <c r="OE220" s="30"/>
      <c r="OF220" s="30"/>
      <c r="OG220" s="30"/>
      <c r="OH220" s="30"/>
      <c r="OI220" s="30"/>
      <c r="OJ220" s="30"/>
      <c r="OK220" s="30"/>
      <c r="OL220" s="30"/>
      <c r="OM220" s="30"/>
      <c r="ON220" s="30"/>
      <c r="OO220" s="30"/>
      <c r="OP220" s="30"/>
      <c r="OQ220" s="30"/>
      <c r="OR220" s="30"/>
      <c r="OS220" s="30"/>
      <c r="OT220" s="30"/>
      <c r="OU220" s="30"/>
      <c r="OV220" s="30"/>
      <c r="OW220" s="30"/>
      <c r="OX220" s="30"/>
      <c r="OY220" s="30"/>
      <c r="OZ220" s="30"/>
      <c r="PA220" s="30"/>
      <c r="PB220" s="30"/>
      <c r="PC220" s="30"/>
      <c r="PD220" s="30"/>
      <c r="PE220" s="30"/>
      <c r="PF220" s="30"/>
      <c r="PG220" s="30"/>
      <c r="PH220" s="30"/>
      <c r="PI220" s="30"/>
      <c r="PJ220" s="30"/>
      <c r="PK220" s="30"/>
      <c r="PL220" s="30"/>
      <c r="PM220" s="30"/>
      <c r="PN220" s="30"/>
      <c r="PO220" s="30"/>
      <c r="PP220" s="30"/>
      <c r="PQ220" s="30"/>
      <c r="PR220" s="30"/>
      <c r="PS220" s="30"/>
      <c r="PT220" s="30"/>
      <c r="PU220" s="30"/>
      <c r="PV220" s="30"/>
      <c r="PW220" s="30"/>
      <c r="PX220" s="30"/>
      <c r="PY220" s="30"/>
      <c r="PZ220" s="30"/>
      <c r="QA220" s="30"/>
      <c r="QB220" s="30"/>
      <c r="QC220" s="30"/>
      <c r="QD220" s="30"/>
      <c r="QE220" s="30"/>
      <c r="QF220" s="30"/>
      <c r="QG220" s="30"/>
      <c r="QH220" s="30"/>
      <c r="QI220" s="30"/>
      <c r="QJ220" s="30"/>
      <c r="QK220" s="30"/>
      <c r="QL220" s="30"/>
      <c r="QM220" s="30"/>
      <c r="QN220" s="30"/>
      <c r="QO220" s="30"/>
      <c r="QP220" s="30"/>
      <c r="QQ220" s="30"/>
      <c r="QR220" s="30"/>
      <c r="QS220" s="30"/>
      <c r="QT220" s="30"/>
      <c r="QU220" s="30"/>
      <c r="QV220" s="30"/>
      <c r="QW220" s="30"/>
      <c r="QX220" s="30"/>
      <c r="QY220" s="30"/>
      <c r="QZ220" s="30"/>
      <c r="RA220" s="30"/>
      <c r="RB220" s="30"/>
      <c r="RC220" s="30"/>
      <c r="RD220" s="30"/>
      <c r="RE220" s="30"/>
      <c r="RF220" s="30"/>
      <c r="RG220" s="30"/>
      <c r="RH220" s="30"/>
      <c r="RI220" s="30"/>
      <c r="RJ220" s="30"/>
      <c r="RK220" s="30"/>
      <c r="RL220" s="30"/>
      <c r="RM220" s="30"/>
      <c r="RN220" s="30"/>
      <c r="RO220" s="30"/>
      <c r="RP220" s="30"/>
      <c r="RQ220" s="30"/>
      <c r="RR220" s="30"/>
      <c r="RS220" s="30"/>
      <c r="RT220" s="30"/>
      <c r="RU220" s="30"/>
      <c r="RV220" s="30"/>
      <c r="RW220" s="30"/>
      <c r="RX220" s="30"/>
      <c r="RY220" s="30"/>
      <c r="RZ220" s="30"/>
      <c r="SA220" s="30"/>
      <c r="SB220" s="30"/>
      <c r="SC220" s="30"/>
      <c r="SD220" s="30"/>
      <c r="SE220" s="30"/>
      <c r="SF220" s="30"/>
      <c r="SG220" s="30"/>
      <c r="SH220" s="30"/>
      <c r="SI220" s="30"/>
      <c r="SJ220" s="30"/>
      <c r="SK220" s="30"/>
      <c r="SL220" s="30"/>
      <c r="SM220" s="30"/>
      <c r="SN220" s="30"/>
      <c r="SO220" s="30"/>
      <c r="SP220" s="30"/>
    </row>
    <row r="221" spans="1:510" s="24" customFormat="1" ht="25.5" customHeight="1" x14ac:dyDescent="0.25">
      <c r="A221" s="59">
        <v>1014082</v>
      </c>
      <c r="B221" s="91" t="s">
        <v>294</v>
      </c>
      <c r="C221" s="91" t="s">
        <v>75</v>
      </c>
      <c r="D221" s="60" t="s">
        <v>295</v>
      </c>
      <c r="E221" s="97">
        <v>1380000</v>
      </c>
      <c r="F221" s="97"/>
      <c r="G221" s="97"/>
      <c r="H221" s="97">
        <v>1374085</v>
      </c>
      <c r="I221" s="97"/>
      <c r="J221" s="97"/>
      <c r="K221" s="161">
        <f t="shared" si="102"/>
        <v>99.571376811594206</v>
      </c>
      <c r="L221" s="97">
        <f t="shared" si="113"/>
        <v>0</v>
      </c>
      <c r="M221" s="97"/>
      <c r="N221" s="97"/>
      <c r="O221" s="97"/>
      <c r="P221" s="97"/>
      <c r="Q221" s="97"/>
      <c r="R221" s="145">
        <f t="shared" si="114"/>
        <v>0</v>
      </c>
      <c r="S221" s="146"/>
      <c r="T221" s="147"/>
      <c r="U221" s="147"/>
      <c r="V221" s="147"/>
      <c r="W221" s="147"/>
      <c r="X221" s="162" t="e">
        <f t="shared" si="103"/>
        <v>#DIV/0!</v>
      </c>
      <c r="Y221" s="97">
        <f t="shared" si="104"/>
        <v>1374085</v>
      </c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  <c r="IW221" s="30"/>
      <c r="IX221" s="30"/>
      <c r="IY221" s="30"/>
      <c r="IZ221" s="30"/>
      <c r="JA221" s="30"/>
      <c r="JB221" s="30"/>
      <c r="JC221" s="30"/>
      <c r="JD221" s="30"/>
      <c r="JE221" s="30"/>
      <c r="JF221" s="30"/>
      <c r="JG221" s="30"/>
      <c r="JH221" s="30"/>
      <c r="JI221" s="30"/>
      <c r="JJ221" s="30"/>
      <c r="JK221" s="30"/>
      <c r="JL221" s="30"/>
      <c r="JM221" s="30"/>
      <c r="JN221" s="30"/>
      <c r="JO221" s="30"/>
      <c r="JP221" s="30"/>
      <c r="JQ221" s="30"/>
      <c r="JR221" s="30"/>
      <c r="JS221" s="30"/>
      <c r="JT221" s="30"/>
      <c r="JU221" s="30"/>
      <c r="JV221" s="30"/>
      <c r="JW221" s="30"/>
      <c r="JX221" s="30"/>
      <c r="JY221" s="30"/>
      <c r="JZ221" s="30"/>
      <c r="KA221" s="30"/>
      <c r="KB221" s="30"/>
      <c r="KC221" s="30"/>
      <c r="KD221" s="30"/>
      <c r="KE221" s="30"/>
      <c r="KF221" s="30"/>
      <c r="KG221" s="30"/>
      <c r="KH221" s="30"/>
      <c r="KI221" s="30"/>
      <c r="KJ221" s="30"/>
      <c r="KK221" s="30"/>
      <c r="KL221" s="30"/>
      <c r="KM221" s="30"/>
      <c r="KN221" s="30"/>
      <c r="KO221" s="30"/>
      <c r="KP221" s="30"/>
      <c r="KQ221" s="30"/>
      <c r="KR221" s="30"/>
      <c r="KS221" s="30"/>
      <c r="KT221" s="30"/>
      <c r="KU221" s="30"/>
      <c r="KV221" s="30"/>
      <c r="KW221" s="30"/>
      <c r="KX221" s="30"/>
      <c r="KY221" s="30"/>
      <c r="KZ221" s="30"/>
      <c r="LA221" s="30"/>
      <c r="LB221" s="30"/>
      <c r="LC221" s="30"/>
      <c r="LD221" s="30"/>
      <c r="LE221" s="30"/>
      <c r="LF221" s="30"/>
      <c r="LG221" s="30"/>
      <c r="LH221" s="30"/>
      <c r="LI221" s="30"/>
      <c r="LJ221" s="30"/>
      <c r="LK221" s="30"/>
      <c r="LL221" s="30"/>
      <c r="LM221" s="30"/>
      <c r="LN221" s="30"/>
      <c r="LO221" s="30"/>
      <c r="LP221" s="30"/>
      <c r="LQ221" s="30"/>
      <c r="LR221" s="30"/>
      <c r="LS221" s="30"/>
      <c r="LT221" s="30"/>
      <c r="LU221" s="30"/>
      <c r="LV221" s="30"/>
      <c r="LW221" s="30"/>
      <c r="LX221" s="30"/>
      <c r="LY221" s="30"/>
      <c r="LZ221" s="30"/>
      <c r="MA221" s="30"/>
      <c r="MB221" s="30"/>
      <c r="MC221" s="30"/>
      <c r="MD221" s="30"/>
      <c r="ME221" s="30"/>
      <c r="MF221" s="30"/>
      <c r="MG221" s="30"/>
      <c r="MH221" s="30"/>
      <c r="MI221" s="30"/>
      <c r="MJ221" s="30"/>
      <c r="MK221" s="30"/>
      <c r="ML221" s="30"/>
      <c r="MM221" s="30"/>
      <c r="MN221" s="30"/>
      <c r="MO221" s="30"/>
      <c r="MP221" s="30"/>
      <c r="MQ221" s="30"/>
      <c r="MR221" s="30"/>
      <c r="MS221" s="30"/>
      <c r="MT221" s="30"/>
      <c r="MU221" s="30"/>
      <c r="MV221" s="30"/>
      <c r="MW221" s="30"/>
      <c r="MX221" s="30"/>
      <c r="MY221" s="30"/>
      <c r="MZ221" s="30"/>
      <c r="NA221" s="30"/>
      <c r="NB221" s="30"/>
      <c r="NC221" s="30"/>
      <c r="ND221" s="30"/>
      <c r="NE221" s="30"/>
      <c r="NF221" s="30"/>
      <c r="NG221" s="30"/>
      <c r="NH221" s="30"/>
      <c r="NI221" s="30"/>
      <c r="NJ221" s="30"/>
      <c r="NK221" s="30"/>
      <c r="NL221" s="30"/>
      <c r="NM221" s="30"/>
      <c r="NN221" s="30"/>
      <c r="NO221" s="30"/>
      <c r="NP221" s="30"/>
      <c r="NQ221" s="30"/>
      <c r="NR221" s="30"/>
      <c r="NS221" s="30"/>
      <c r="NT221" s="30"/>
      <c r="NU221" s="30"/>
      <c r="NV221" s="30"/>
      <c r="NW221" s="30"/>
      <c r="NX221" s="30"/>
      <c r="NY221" s="30"/>
      <c r="NZ221" s="30"/>
      <c r="OA221" s="30"/>
      <c r="OB221" s="30"/>
      <c r="OC221" s="30"/>
      <c r="OD221" s="30"/>
      <c r="OE221" s="30"/>
      <c r="OF221" s="30"/>
      <c r="OG221" s="30"/>
      <c r="OH221" s="30"/>
      <c r="OI221" s="30"/>
      <c r="OJ221" s="30"/>
      <c r="OK221" s="30"/>
      <c r="OL221" s="30"/>
      <c r="OM221" s="30"/>
      <c r="ON221" s="30"/>
      <c r="OO221" s="30"/>
      <c r="OP221" s="30"/>
      <c r="OQ221" s="30"/>
      <c r="OR221" s="30"/>
      <c r="OS221" s="30"/>
      <c r="OT221" s="30"/>
      <c r="OU221" s="30"/>
      <c r="OV221" s="30"/>
      <c r="OW221" s="30"/>
      <c r="OX221" s="30"/>
      <c r="OY221" s="30"/>
      <c r="OZ221" s="30"/>
      <c r="PA221" s="30"/>
      <c r="PB221" s="30"/>
      <c r="PC221" s="30"/>
      <c r="PD221" s="30"/>
      <c r="PE221" s="30"/>
      <c r="PF221" s="30"/>
      <c r="PG221" s="30"/>
      <c r="PH221" s="30"/>
      <c r="PI221" s="30"/>
      <c r="PJ221" s="30"/>
      <c r="PK221" s="30"/>
      <c r="PL221" s="30"/>
      <c r="PM221" s="30"/>
      <c r="PN221" s="30"/>
      <c r="PO221" s="30"/>
      <c r="PP221" s="30"/>
      <c r="PQ221" s="30"/>
      <c r="PR221" s="30"/>
      <c r="PS221" s="30"/>
      <c r="PT221" s="30"/>
      <c r="PU221" s="30"/>
      <c r="PV221" s="30"/>
      <c r="PW221" s="30"/>
      <c r="PX221" s="30"/>
      <c r="PY221" s="30"/>
      <c r="PZ221" s="30"/>
      <c r="QA221" s="30"/>
      <c r="QB221" s="30"/>
      <c r="QC221" s="30"/>
      <c r="QD221" s="30"/>
      <c r="QE221" s="30"/>
      <c r="QF221" s="30"/>
      <c r="QG221" s="30"/>
      <c r="QH221" s="30"/>
      <c r="QI221" s="30"/>
      <c r="QJ221" s="30"/>
      <c r="QK221" s="30"/>
      <c r="QL221" s="30"/>
      <c r="QM221" s="30"/>
      <c r="QN221" s="30"/>
      <c r="QO221" s="30"/>
      <c r="QP221" s="30"/>
      <c r="QQ221" s="30"/>
      <c r="QR221" s="30"/>
      <c r="QS221" s="30"/>
      <c r="QT221" s="30"/>
      <c r="QU221" s="30"/>
      <c r="QV221" s="30"/>
      <c r="QW221" s="30"/>
      <c r="QX221" s="30"/>
      <c r="QY221" s="30"/>
      <c r="QZ221" s="30"/>
      <c r="RA221" s="30"/>
      <c r="RB221" s="30"/>
      <c r="RC221" s="30"/>
      <c r="RD221" s="30"/>
      <c r="RE221" s="30"/>
      <c r="RF221" s="30"/>
      <c r="RG221" s="30"/>
      <c r="RH221" s="30"/>
      <c r="RI221" s="30"/>
      <c r="RJ221" s="30"/>
      <c r="RK221" s="30"/>
      <c r="RL221" s="30"/>
      <c r="RM221" s="30"/>
      <c r="RN221" s="30"/>
      <c r="RO221" s="30"/>
      <c r="RP221" s="30"/>
      <c r="RQ221" s="30"/>
      <c r="RR221" s="30"/>
      <c r="RS221" s="30"/>
      <c r="RT221" s="30"/>
      <c r="RU221" s="30"/>
      <c r="RV221" s="30"/>
      <c r="RW221" s="30"/>
      <c r="RX221" s="30"/>
      <c r="RY221" s="30"/>
      <c r="RZ221" s="30"/>
      <c r="SA221" s="30"/>
      <c r="SB221" s="30"/>
      <c r="SC221" s="30"/>
      <c r="SD221" s="30"/>
      <c r="SE221" s="30"/>
      <c r="SF221" s="30"/>
      <c r="SG221" s="30"/>
      <c r="SH221" s="30"/>
      <c r="SI221" s="30"/>
      <c r="SJ221" s="30"/>
      <c r="SK221" s="30"/>
      <c r="SL221" s="30"/>
      <c r="SM221" s="30"/>
      <c r="SN221" s="30"/>
      <c r="SO221" s="30"/>
      <c r="SP221" s="30"/>
    </row>
    <row r="222" spans="1:510" s="24" customFormat="1" ht="21.75" customHeight="1" x14ac:dyDescent="0.25">
      <c r="A222" s="59" t="s">
        <v>452</v>
      </c>
      <c r="B222" s="59" t="s">
        <v>453</v>
      </c>
      <c r="C222" s="59" t="s">
        <v>111</v>
      </c>
      <c r="D222" s="6" t="s">
        <v>546</v>
      </c>
      <c r="E222" s="97">
        <v>0</v>
      </c>
      <c r="F222" s="97"/>
      <c r="G222" s="97"/>
      <c r="H222" s="97"/>
      <c r="I222" s="97"/>
      <c r="J222" s="97"/>
      <c r="K222" s="162" t="e">
        <f t="shared" si="102"/>
        <v>#DIV/0!</v>
      </c>
      <c r="L222" s="97">
        <f t="shared" si="113"/>
        <v>570000</v>
      </c>
      <c r="M222" s="97">
        <v>570000</v>
      </c>
      <c r="N222" s="97"/>
      <c r="O222" s="97"/>
      <c r="P222" s="97"/>
      <c r="Q222" s="97">
        <v>570000</v>
      </c>
      <c r="R222" s="145">
        <f t="shared" si="114"/>
        <v>485384.32</v>
      </c>
      <c r="S222" s="146">
        <v>485384.32</v>
      </c>
      <c r="T222" s="147"/>
      <c r="U222" s="147"/>
      <c r="V222" s="147"/>
      <c r="W222" s="147">
        <v>485384.32</v>
      </c>
      <c r="X222" s="161">
        <f t="shared" si="103"/>
        <v>85.155143859649129</v>
      </c>
      <c r="Y222" s="97">
        <f t="shared" si="104"/>
        <v>485384.32</v>
      </c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  <c r="IV222" s="30"/>
      <c r="IW222" s="30"/>
      <c r="IX222" s="30"/>
      <c r="IY222" s="30"/>
      <c r="IZ222" s="30"/>
      <c r="JA222" s="30"/>
      <c r="JB222" s="30"/>
      <c r="JC222" s="30"/>
      <c r="JD222" s="30"/>
      <c r="JE222" s="30"/>
      <c r="JF222" s="30"/>
      <c r="JG222" s="30"/>
      <c r="JH222" s="30"/>
      <c r="JI222" s="30"/>
      <c r="JJ222" s="30"/>
      <c r="JK222" s="30"/>
      <c r="JL222" s="30"/>
      <c r="JM222" s="30"/>
      <c r="JN222" s="30"/>
      <c r="JO222" s="30"/>
      <c r="JP222" s="30"/>
      <c r="JQ222" s="30"/>
      <c r="JR222" s="30"/>
      <c r="JS222" s="30"/>
      <c r="JT222" s="30"/>
      <c r="JU222" s="30"/>
      <c r="JV222" s="30"/>
      <c r="JW222" s="30"/>
      <c r="JX222" s="30"/>
      <c r="JY222" s="30"/>
      <c r="JZ222" s="30"/>
      <c r="KA222" s="30"/>
      <c r="KB222" s="30"/>
      <c r="KC222" s="30"/>
      <c r="KD222" s="30"/>
      <c r="KE222" s="30"/>
      <c r="KF222" s="30"/>
      <c r="KG222" s="30"/>
      <c r="KH222" s="30"/>
      <c r="KI222" s="30"/>
      <c r="KJ222" s="30"/>
      <c r="KK222" s="30"/>
      <c r="KL222" s="30"/>
      <c r="KM222" s="30"/>
      <c r="KN222" s="30"/>
      <c r="KO222" s="30"/>
      <c r="KP222" s="30"/>
      <c r="KQ222" s="30"/>
      <c r="KR222" s="30"/>
      <c r="KS222" s="30"/>
      <c r="KT222" s="30"/>
      <c r="KU222" s="30"/>
      <c r="KV222" s="30"/>
      <c r="KW222" s="30"/>
      <c r="KX222" s="30"/>
      <c r="KY222" s="30"/>
      <c r="KZ222" s="30"/>
      <c r="LA222" s="30"/>
      <c r="LB222" s="30"/>
      <c r="LC222" s="30"/>
      <c r="LD222" s="30"/>
      <c r="LE222" s="30"/>
      <c r="LF222" s="30"/>
      <c r="LG222" s="30"/>
      <c r="LH222" s="30"/>
      <c r="LI222" s="30"/>
      <c r="LJ222" s="30"/>
      <c r="LK222" s="30"/>
      <c r="LL222" s="30"/>
      <c r="LM222" s="30"/>
      <c r="LN222" s="30"/>
      <c r="LO222" s="30"/>
      <c r="LP222" s="30"/>
      <c r="LQ222" s="30"/>
      <c r="LR222" s="30"/>
      <c r="LS222" s="30"/>
      <c r="LT222" s="30"/>
      <c r="LU222" s="30"/>
      <c r="LV222" s="30"/>
      <c r="LW222" s="30"/>
      <c r="LX222" s="30"/>
      <c r="LY222" s="30"/>
      <c r="LZ222" s="30"/>
      <c r="MA222" s="30"/>
      <c r="MB222" s="30"/>
      <c r="MC222" s="30"/>
      <c r="MD222" s="30"/>
      <c r="ME222" s="30"/>
      <c r="MF222" s="30"/>
      <c r="MG222" s="30"/>
      <c r="MH222" s="30"/>
      <c r="MI222" s="30"/>
      <c r="MJ222" s="30"/>
      <c r="MK222" s="30"/>
      <c r="ML222" s="30"/>
      <c r="MM222" s="30"/>
      <c r="MN222" s="30"/>
      <c r="MO222" s="30"/>
      <c r="MP222" s="30"/>
      <c r="MQ222" s="30"/>
      <c r="MR222" s="30"/>
      <c r="MS222" s="30"/>
      <c r="MT222" s="30"/>
      <c r="MU222" s="30"/>
      <c r="MV222" s="30"/>
      <c r="MW222" s="30"/>
      <c r="MX222" s="30"/>
      <c r="MY222" s="30"/>
      <c r="MZ222" s="30"/>
      <c r="NA222" s="30"/>
      <c r="NB222" s="30"/>
      <c r="NC222" s="30"/>
      <c r="ND222" s="30"/>
      <c r="NE222" s="30"/>
      <c r="NF222" s="30"/>
      <c r="NG222" s="30"/>
      <c r="NH222" s="30"/>
      <c r="NI222" s="30"/>
      <c r="NJ222" s="30"/>
      <c r="NK222" s="30"/>
      <c r="NL222" s="30"/>
      <c r="NM222" s="30"/>
      <c r="NN222" s="30"/>
      <c r="NO222" s="30"/>
      <c r="NP222" s="30"/>
      <c r="NQ222" s="30"/>
      <c r="NR222" s="30"/>
      <c r="NS222" s="30"/>
      <c r="NT222" s="30"/>
      <c r="NU222" s="30"/>
      <c r="NV222" s="30"/>
      <c r="NW222" s="30"/>
      <c r="NX222" s="30"/>
      <c r="NY222" s="30"/>
      <c r="NZ222" s="30"/>
      <c r="OA222" s="30"/>
      <c r="OB222" s="30"/>
      <c r="OC222" s="30"/>
      <c r="OD222" s="30"/>
      <c r="OE222" s="30"/>
      <c r="OF222" s="30"/>
      <c r="OG222" s="30"/>
      <c r="OH222" s="30"/>
      <c r="OI222" s="30"/>
      <c r="OJ222" s="30"/>
      <c r="OK222" s="30"/>
      <c r="OL222" s="30"/>
      <c r="OM222" s="30"/>
      <c r="ON222" s="30"/>
      <c r="OO222" s="30"/>
      <c r="OP222" s="30"/>
      <c r="OQ222" s="30"/>
      <c r="OR222" s="30"/>
      <c r="OS222" s="30"/>
      <c r="OT222" s="30"/>
      <c r="OU222" s="30"/>
      <c r="OV222" s="30"/>
      <c r="OW222" s="30"/>
      <c r="OX222" s="30"/>
      <c r="OY222" s="30"/>
      <c r="OZ222" s="30"/>
      <c r="PA222" s="30"/>
      <c r="PB222" s="30"/>
      <c r="PC222" s="30"/>
      <c r="PD222" s="30"/>
      <c r="PE222" s="30"/>
      <c r="PF222" s="30"/>
      <c r="PG222" s="30"/>
      <c r="PH222" s="30"/>
      <c r="PI222" s="30"/>
      <c r="PJ222" s="30"/>
      <c r="PK222" s="30"/>
      <c r="PL222" s="30"/>
      <c r="PM222" s="30"/>
      <c r="PN222" s="30"/>
      <c r="PO222" s="30"/>
      <c r="PP222" s="30"/>
      <c r="PQ222" s="30"/>
      <c r="PR222" s="30"/>
      <c r="PS222" s="30"/>
      <c r="PT222" s="30"/>
      <c r="PU222" s="30"/>
      <c r="PV222" s="30"/>
      <c r="PW222" s="30"/>
      <c r="PX222" s="30"/>
      <c r="PY222" s="30"/>
      <c r="PZ222" s="30"/>
      <c r="QA222" s="30"/>
      <c r="QB222" s="30"/>
      <c r="QC222" s="30"/>
      <c r="QD222" s="30"/>
      <c r="QE222" s="30"/>
      <c r="QF222" s="30"/>
      <c r="QG222" s="30"/>
      <c r="QH222" s="30"/>
      <c r="QI222" s="30"/>
      <c r="QJ222" s="30"/>
      <c r="QK222" s="30"/>
      <c r="QL222" s="30"/>
      <c r="QM222" s="30"/>
      <c r="QN222" s="30"/>
      <c r="QO222" s="30"/>
      <c r="QP222" s="30"/>
      <c r="QQ222" s="30"/>
      <c r="QR222" s="30"/>
      <c r="QS222" s="30"/>
      <c r="QT222" s="30"/>
      <c r="QU222" s="30"/>
      <c r="QV222" s="30"/>
      <c r="QW222" s="30"/>
      <c r="QX222" s="30"/>
      <c r="QY222" s="30"/>
      <c r="QZ222" s="30"/>
      <c r="RA222" s="30"/>
      <c r="RB222" s="30"/>
      <c r="RC222" s="30"/>
      <c r="RD222" s="30"/>
      <c r="RE222" s="30"/>
      <c r="RF222" s="30"/>
      <c r="RG222" s="30"/>
      <c r="RH222" s="30"/>
      <c r="RI222" s="30"/>
      <c r="RJ222" s="30"/>
      <c r="RK222" s="30"/>
      <c r="RL222" s="30"/>
      <c r="RM222" s="30"/>
      <c r="RN222" s="30"/>
      <c r="RO222" s="30"/>
      <c r="RP222" s="30"/>
      <c r="RQ222" s="30"/>
      <c r="RR222" s="30"/>
      <c r="RS222" s="30"/>
      <c r="RT222" s="30"/>
      <c r="RU222" s="30"/>
      <c r="RV222" s="30"/>
      <c r="RW222" s="30"/>
      <c r="RX222" s="30"/>
      <c r="RY222" s="30"/>
      <c r="RZ222" s="30"/>
      <c r="SA222" s="30"/>
      <c r="SB222" s="30"/>
      <c r="SC222" s="30"/>
      <c r="SD222" s="30"/>
      <c r="SE222" s="30"/>
      <c r="SF222" s="30"/>
      <c r="SG222" s="30"/>
      <c r="SH222" s="30"/>
      <c r="SI222" s="30"/>
      <c r="SJ222" s="30"/>
      <c r="SK222" s="30"/>
      <c r="SL222" s="30"/>
      <c r="SM222" s="30"/>
      <c r="SN222" s="30"/>
      <c r="SO222" s="30"/>
      <c r="SP222" s="30"/>
    </row>
    <row r="223" spans="1:510" s="22" customFormat="1" ht="22.5" customHeight="1" x14ac:dyDescent="0.25">
      <c r="A223" s="59" t="s">
        <v>145</v>
      </c>
      <c r="B223" s="91" t="s">
        <v>2</v>
      </c>
      <c r="C223" s="91" t="s">
        <v>86</v>
      </c>
      <c r="D223" s="60" t="s">
        <v>421</v>
      </c>
      <c r="E223" s="97">
        <v>0</v>
      </c>
      <c r="F223" s="97"/>
      <c r="G223" s="97"/>
      <c r="H223" s="97"/>
      <c r="I223" s="97"/>
      <c r="J223" s="97"/>
      <c r="K223" s="162" t="e">
        <f t="shared" si="102"/>
        <v>#DIV/0!</v>
      </c>
      <c r="L223" s="97">
        <f t="shared" si="113"/>
        <v>1500000</v>
      </c>
      <c r="M223" s="97">
        <v>1500000</v>
      </c>
      <c r="N223" s="97"/>
      <c r="O223" s="97"/>
      <c r="P223" s="97"/>
      <c r="Q223" s="97">
        <v>1500000</v>
      </c>
      <c r="R223" s="145">
        <f t="shared" si="114"/>
        <v>1362228.61</v>
      </c>
      <c r="S223" s="146">
        <v>1362228.61</v>
      </c>
      <c r="T223" s="146"/>
      <c r="U223" s="146"/>
      <c r="V223" s="146"/>
      <c r="W223" s="146">
        <v>1362228.61</v>
      </c>
      <c r="X223" s="161">
        <f t="shared" si="103"/>
        <v>90.815240666666668</v>
      </c>
      <c r="Y223" s="97">
        <f t="shared" si="104"/>
        <v>1362228.61</v>
      </c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</row>
    <row r="224" spans="1:510" s="22" customFormat="1" ht="15.75" hidden="1" x14ac:dyDescent="0.25">
      <c r="A224" s="59"/>
      <c r="B224" s="91"/>
      <c r="C224" s="91"/>
      <c r="D224" s="109"/>
      <c r="E224" s="97"/>
      <c r="F224" s="97"/>
      <c r="G224" s="97"/>
      <c r="H224" s="97"/>
      <c r="I224" s="97"/>
      <c r="J224" s="97"/>
      <c r="K224" s="159" t="e">
        <f t="shared" si="102"/>
        <v>#DIV/0!</v>
      </c>
      <c r="L224" s="97"/>
      <c r="M224" s="97"/>
      <c r="N224" s="97"/>
      <c r="O224" s="97"/>
      <c r="P224" s="97"/>
      <c r="Q224" s="97"/>
      <c r="R224" s="135"/>
      <c r="S224" s="148"/>
      <c r="T224" s="146"/>
      <c r="U224" s="146"/>
      <c r="V224" s="146"/>
      <c r="W224" s="146"/>
      <c r="X224" s="159" t="e">
        <f t="shared" si="103"/>
        <v>#DIV/0!</v>
      </c>
      <c r="Y224" s="93">
        <f t="shared" si="104"/>
        <v>0</v>
      </c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</row>
    <row r="225" spans="1:510" s="27" customFormat="1" ht="34.5" customHeight="1" x14ac:dyDescent="0.25">
      <c r="A225" s="106" t="s">
        <v>194</v>
      </c>
      <c r="B225" s="108"/>
      <c r="C225" s="108"/>
      <c r="D225" s="103" t="s">
        <v>32</v>
      </c>
      <c r="E225" s="93">
        <f>E226</f>
        <v>307059470.62</v>
      </c>
      <c r="F225" s="93">
        <f t="shared" ref="F225:L225" si="115">F226</f>
        <v>11254400</v>
      </c>
      <c r="G225" s="93">
        <f t="shared" si="115"/>
        <v>37963801</v>
      </c>
      <c r="H225" s="93">
        <f t="shared" si="115"/>
        <v>300219003.15999997</v>
      </c>
      <c r="I225" s="93">
        <f t="shared" si="115"/>
        <v>10320771.460000001</v>
      </c>
      <c r="J225" s="93">
        <f t="shared" si="115"/>
        <v>34527897.940000005</v>
      </c>
      <c r="K225" s="159">
        <f t="shared" si="102"/>
        <v>97.772266249860948</v>
      </c>
      <c r="L225" s="93">
        <f t="shared" si="115"/>
        <v>198401474.81999999</v>
      </c>
      <c r="M225" s="93">
        <f t="shared" ref="M225" si="116">M226</f>
        <v>179274708.25</v>
      </c>
      <c r="N225" s="93">
        <f t="shared" ref="N225" si="117">N226</f>
        <v>15832686.57</v>
      </c>
      <c r="O225" s="93">
        <f t="shared" ref="O225" si="118">O226</f>
        <v>0</v>
      </c>
      <c r="P225" s="93">
        <f t="shared" ref="P225" si="119">P226</f>
        <v>0</v>
      </c>
      <c r="Q225" s="93">
        <f t="shared" ref="Q225:W225" si="120">Q226</f>
        <v>182568788.25</v>
      </c>
      <c r="R225" s="93">
        <f t="shared" si="120"/>
        <v>146616802.71000001</v>
      </c>
      <c r="S225" s="93">
        <f t="shared" si="120"/>
        <v>132115165.60000001</v>
      </c>
      <c r="T225" s="93">
        <f t="shared" si="120"/>
        <v>13886907.07</v>
      </c>
      <c r="U225" s="93">
        <f t="shared" si="120"/>
        <v>0</v>
      </c>
      <c r="V225" s="93">
        <f t="shared" si="120"/>
        <v>0</v>
      </c>
      <c r="W225" s="93">
        <f t="shared" si="120"/>
        <v>132729895.64000002</v>
      </c>
      <c r="X225" s="159">
        <f t="shared" si="103"/>
        <v>73.899048806476003</v>
      </c>
      <c r="Y225" s="93">
        <f t="shared" si="104"/>
        <v>446835805.87</v>
      </c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  <c r="IO225" s="32"/>
      <c r="IP225" s="32"/>
      <c r="IQ225" s="32"/>
      <c r="IR225" s="32"/>
      <c r="IS225" s="32"/>
      <c r="IT225" s="32"/>
      <c r="IU225" s="32"/>
      <c r="IV225" s="32"/>
      <c r="IW225" s="32"/>
      <c r="IX225" s="32"/>
      <c r="IY225" s="32"/>
      <c r="IZ225" s="32"/>
      <c r="JA225" s="32"/>
      <c r="JB225" s="32"/>
      <c r="JC225" s="32"/>
      <c r="JD225" s="32"/>
      <c r="JE225" s="32"/>
      <c r="JF225" s="32"/>
      <c r="JG225" s="32"/>
      <c r="JH225" s="32"/>
      <c r="JI225" s="32"/>
      <c r="JJ225" s="32"/>
      <c r="JK225" s="32"/>
      <c r="JL225" s="32"/>
      <c r="JM225" s="32"/>
      <c r="JN225" s="32"/>
      <c r="JO225" s="32"/>
      <c r="JP225" s="32"/>
      <c r="JQ225" s="32"/>
      <c r="JR225" s="32"/>
      <c r="JS225" s="32"/>
      <c r="JT225" s="32"/>
      <c r="JU225" s="32"/>
      <c r="JV225" s="32"/>
      <c r="JW225" s="32"/>
      <c r="JX225" s="32"/>
      <c r="JY225" s="32"/>
      <c r="JZ225" s="32"/>
      <c r="KA225" s="32"/>
      <c r="KB225" s="32"/>
      <c r="KC225" s="32"/>
      <c r="KD225" s="32"/>
      <c r="KE225" s="32"/>
      <c r="KF225" s="32"/>
      <c r="KG225" s="32"/>
      <c r="KH225" s="32"/>
      <c r="KI225" s="32"/>
      <c r="KJ225" s="32"/>
      <c r="KK225" s="32"/>
      <c r="KL225" s="32"/>
      <c r="KM225" s="32"/>
      <c r="KN225" s="32"/>
      <c r="KO225" s="32"/>
      <c r="KP225" s="32"/>
      <c r="KQ225" s="32"/>
      <c r="KR225" s="32"/>
      <c r="KS225" s="32"/>
      <c r="KT225" s="32"/>
      <c r="KU225" s="32"/>
      <c r="KV225" s="32"/>
      <c r="KW225" s="32"/>
      <c r="KX225" s="32"/>
      <c r="KY225" s="32"/>
      <c r="KZ225" s="32"/>
      <c r="LA225" s="32"/>
      <c r="LB225" s="32"/>
      <c r="LC225" s="32"/>
      <c r="LD225" s="32"/>
      <c r="LE225" s="32"/>
      <c r="LF225" s="32"/>
      <c r="LG225" s="32"/>
      <c r="LH225" s="32"/>
      <c r="LI225" s="32"/>
      <c r="LJ225" s="32"/>
      <c r="LK225" s="32"/>
      <c r="LL225" s="32"/>
      <c r="LM225" s="32"/>
      <c r="LN225" s="32"/>
      <c r="LO225" s="32"/>
      <c r="LP225" s="32"/>
      <c r="LQ225" s="32"/>
      <c r="LR225" s="32"/>
      <c r="LS225" s="32"/>
      <c r="LT225" s="32"/>
      <c r="LU225" s="32"/>
      <c r="LV225" s="32"/>
      <c r="LW225" s="32"/>
      <c r="LX225" s="32"/>
      <c r="LY225" s="32"/>
      <c r="LZ225" s="32"/>
      <c r="MA225" s="32"/>
      <c r="MB225" s="32"/>
      <c r="MC225" s="32"/>
      <c r="MD225" s="32"/>
      <c r="ME225" s="32"/>
      <c r="MF225" s="32"/>
      <c r="MG225" s="32"/>
      <c r="MH225" s="32"/>
      <c r="MI225" s="32"/>
      <c r="MJ225" s="32"/>
      <c r="MK225" s="32"/>
      <c r="ML225" s="32"/>
      <c r="MM225" s="32"/>
      <c r="MN225" s="32"/>
      <c r="MO225" s="32"/>
      <c r="MP225" s="32"/>
      <c r="MQ225" s="32"/>
      <c r="MR225" s="32"/>
      <c r="MS225" s="32"/>
      <c r="MT225" s="32"/>
      <c r="MU225" s="32"/>
      <c r="MV225" s="32"/>
      <c r="MW225" s="32"/>
      <c r="MX225" s="32"/>
      <c r="MY225" s="32"/>
      <c r="MZ225" s="32"/>
      <c r="NA225" s="32"/>
      <c r="NB225" s="32"/>
      <c r="NC225" s="32"/>
      <c r="ND225" s="32"/>
      <c r="NE225" s="32"/>
      <c r="NF225" s="32"/>
      <c r="NG225" s="32"/>
      <c r="NH225" s="32"/>
      <c r="NI225" s="32"/>
      <c r="NJ225" s="32"/>
      <c r="NK225" s="32"/>
      <c r="NL225" s="32"/>
      <c r="NM225" s="32"/>
      <c r="NN225" s="32"/>
      <c r="NO225" s="32"/>
      <c r="NP225" s="32"/>
      <c r="NQ225" s="32"/>
      <c r="NR225" s="32"/>
      <c r="NS225" s="32"/>
      <c r="NT225" s="32"/>
      <c r="NU225" s="32"/>
      <c r="NV225" s="32"/>
      <c r="NW225" s="32"/>
      <c r="NX225" s="32"/>
      <c r="NY225" s="32"/>
      <c r="NZ225" s="32"/>
      <c r="OA225" s="32"/>
      <c r="OB225" s="32"/>
      <c r="OC225" s="32"/>
      <c r="OD225" s="32"/>
      <c r="OE225" s="32"/>
      <c r="OF225" s="32"/>
      <c r="OG225" s="32"/>
      <c r="OH225" s="32"/>
      <c r="OI225" s="32"/>
      <c r="OJ225" s="32"/>
      <c r="OK225" s="32"/>
      <c r="OL225" s="32"/>
      <c r="OM225" s="32"/>
      <c r="ON225" s="32"/>
      <c r="OO225" s="32"/>
      <c r="OP225" s="32"/>
      <c r="OQ225" s="32"/>
      <c r="OR225" s="32"/>
      <c r="OS225" s="32"/>
      <c r="OT225" s="32"/>
      <c r="OU225" s="32"/>
      <c r="OV225" s="32"/>
      <c r="OW225" s="32"/>
      <c r="OX225" s="32"/>
      <c r="OY225" s="32"/>
      <c r="OZ225" s="32"/>
      <c r="PA225" s="32"/>
      <c r="PB225" s="32"/>
      <c r="PC225" s="32"/>
      <c r="PD225" s="32"/>
      <c r="PE225" s="32"/>
      <c r="PF225" s="32"/>
      <c r="PG225" s="32"/>
      <c r="PH225" s="32"/>
      <c r="PI225" s="32"/>
      <c r="PJ225" s="32"/>
      <c r="PK225" s="32"/>
      <c r="PL225" s="32"/>
      <c r="PM225" s="32"/>
      <c r="PN225" s="32"/>
      <c r="PO225" s="32"/>
      <c r="PP225" s="32"/>
      <c r="PQ225" s="32"/>
      <c r="PR225" s="32"/>
      <c r="PS225" s="32"/>
      <c r="PT225" s="32"/>
      <c r="PU225" s="32"/>
      <c r="PV225" s="32"/>
      <c r="PW225" s="32"/>
      <c r="PX225" s="32"/>
      <c r="PY225" s="32"/>
      <c r="PZ225" s="32"/>
      <c r="QA225" s="32"/>
      <c r="QB225" s="32"/>
      <c r="QC225" s="32"/>
      <c r="QD225" s="32"/>
      <c r="QE225" s="32"/>
      <c r="QF225" s="32"/>
      <c r="QG225" s="32"/>
      <c r="QH225" s="32"/>
      <c r="QI225" s="32"/>
      <c r="QJ225" s="32"/>
      <c r="QK225" s="32"/>
      <c r="QL225" s="32"/>
      <c r="QM225" s="32"/>
      <c r="QN225" s="32"/>
      <c r="QO225" s="32"/>
      <c r="QP225" s="32"/>
      <c r="QQ225" s="32"/>
      <c r="QR225" s="32"/>
      <c r="QS225" s="32"/>
      <c r="QT225" s="32"/>
      <c r="QU225" s="32"/>
      <c r="QV225" s="32"/>
      <c r="QW225" s="32"/>
      <c r="QX225" s="32"/>
      <c r="QY225" s="32"/>
      <c r="QZ225" s="32"/>
      <c r="RA225" s="32"/>
      <c r="RB225" s="32"/>
      <c r="RC225" s="32"/>
      <c r="RD225" s="32"/>
      <c r="RE225" s="32"/>
      <c r="RF225" s="32"/>
      <c r="RG225" s="32"/>
      <c r="RH225" s="32"/>
      <c r="RI225" s="32"/>
      <c r="RJ225" s="32"/>
      <c r="RK225" s="32"/>
      <c r="RL225" s="32"/>
      <c r="RM225" s="32"/>
      <c r="RN225" s="32"/>
      <c r="RO225" s="32"/>
      <c r="RP225" s="32"/>
      <c r="RQ225" s="32"/>
      <c r="RR225" s="32"/>
      <c r="RS225" s="32"/>
      <c r="RT225" s="32"/>
      <c r="RU225" s="32"/>
      <c r="RV225" s="32"/>
      <c r="RW225" s="32"/>
      <c r="RX225" s="32"/>
      <c r="RY225" s="32"/>
      <c r="RZ225" s="32"/>
      <c r="SA225" s="32"/>
      <c r="SB225" s="32"/>
      <c r="SC225" s="32"/>
      <c r="SD225" s="32"/>
      <c r="SE225" s="32"/>
      <c r="SF225" s="32"/>
      <c r="SG225" s="32"/>
      <c r="SH225" s="32"/>
      <c r="SI225" s="32"/>
      <c r="SJ225" s="32"/>
      <c r="SK225" s="32"/>
      <c r="SL225" s="32"/>
      <c r="SM225" s="32"/>
      <c r="SN225" s="32"/>
      <c r="SO225" s="32"/>
      <c r="SP225" s="32"/>
    </row>
    <row r="226" spans="1:510" s="34" customFormat="1" ht="31.5" x14ac:dyDescent="0.25">
      <c r="A226" s="94" t="s">
        <v>195</v>
      </c>
      <c r="B226" s="105"/>
      <c r="C226" s="105"/>
      <c r="D226" s="75" t="s">
        <v>395</v>
      </c>
      <c r="E226" s="96">
        <f>E234+E235+E236+E237+E238+E239+E240+E241+E242+E243+E247+E248+E249+E251+E250+E253+E255+E260+E262+E263+E264+E266+E269+E270+E271+E252+E257+E268+E267+E245</f>
        <v>307059470.62</v>
      </c>
      <c r="F226" s="96">
        <f t="shared" ref="F226:W226" si="121">F234+F235+F236+F237+F238+F239+F240+F241+F242+F243+F247+F248+F249+F251+F250+F253+F255+F260+F262+F263+F264+F266+F269+F270+F271+F252+F257+F268+F267+F245</f>
        <v>11254400</v>
      </c>
      <c r="G226" s="96">
        <f t="shared" si="121"/>
        <v>37963801</v>
      </c>
      <c r="H226" s="96">
        <f t="shared" si="121"/>
        <v>300219003.15999997</v>
      </c>
      <c r="I226" s="96">
        <f t="shared" si="121"/>
        <v>10320771.460000001</v>
      </c>
      <c r="J226" s="96">
        <f t="shared" si="121"/>
        <v>34527897.940000005</v>
      </c>
      <c r="K226" s="163">
        <f t="shared" si="102"/>
        <v>97.772266249860948</v>
      </c>
      <c r="L226" s="96">
        <f t="shared" si="121"/>
        <v>198401474.81999999</v>
      </c>
      <c r="M226" s="96">
        <f t="shared" si="121"/>
        <v>179274708.25</v>
      </c>
      <c r="N226" s="96">
        <f t="shared" si="121"/>
        <v>15832686.57</v>
      </c>
      <c r="O226" s="96">
        <f t="shared" si="121"/>
        <v>0</v>
      </c>
      <c r="P226" s="96">
        <f t="shared" si="121"/>
        <v>0</v>
      </c>
      <c r="Q226" s="96">
        <f t="shared" si="121"/>
        <v>182568788.25</v>
      </c>
      <c r="R226" s="96">
        <f t="shared" si="121"/>
        <v>146616802.71000001</v>
      </c>
      <c r="S226" s="96">
        <f t="shared" si="121"/>
        <v>132115165.60000001</v>
      </c>
      <c r="T226" s="96">
        <f t="shared" si="121"/>
        <v>13886907.07</v>
      </c>
      <c r="U226" s="96">
        <f t="shared" si="121"/>
        <v>0</v>
      </c>
      <c r="V226" s="96">
        <f t="shared" si="121"/>
        <v>0</v>
      </c>
      <c r="W226" s="96">
        <f t="shared" si="121"/>
        <v>132729895.64000002</v>
      </c>
      <c r="X226" s="163">
        <f t="shared" si="103"/>
        <v>73.899048806476003</v>
      </c>
      <c r="Y226" s="96">
        <f t="shared" si="104"/>
        <v>446835805.87</v>
      </c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  <c r="IW226" s="33"/>
      <c r="IX226" s="33"/>
      <c r="IY226" s="33"/>
      <c r="IZ226" s="33"/>
      <c r="JA226" s="33"/>
      <c r="JB226" s="33"/>
      <c r="JC226" s="33"/>
      <c r="JD226" s="33"/>
      <c r="JE226" s="33"/>
      <c r="JF226" s="33"/>
      <c r="JG226" s="33"/>
      <c r="JH226" s="33"/>
      <c r="JI226" s="33"/>
      <c r="JJ226" s="33"/>
      <c r="JK226" s="33"/>
      <c r="JL226" s="33"/>
      <c r="JM226" s="33"/>
      <c r="JN226" s="33"/>
      <c r="JO226" s="33"/>
      <c r="JP226" s="33"/>
      <c r="JQ226" s="33"/>
      <c r="JR226" s="33"/>
      <c r="JS226" s="33"/>
      <c r="JT226" s="33"/>
      <c r="JU226" s="33"/>
      <c r="JV226" s="33"/>
      <c r="JW226" s="33"/>
      <c r="JX226" s="33"/>
      <c r="JY226" s="33"/>
      <c r="JZ226" s="33"/>
      <c r="KA226" s="33"/>
      <c r="KB226" s="33"/>
      <c r="KC226" s="33"/>
      <c r="KD226" s="33"/>
      <c r="KE226" s="33"/>
      <c r="KF226" s="33"/>
      <c r="KG226" s="33"/>
      <c r="KH226" s="33"/>
      <c r="KI226" s="33"/>
      <c r="KJ226" s="33"/>
      <c r="KK226" s="33"/>
      <c r="KL226" s="33"/>
      <c r="KM226" s="33"/>
      <c r="KN226" s="33"/>
      <c r="KO226" s="33"/>
      <c r="KP226" s="33"/>
      <c r="KQ226" s="33"/>
      <c r="KR226" s="33"/>
      <c r="KS226" s="33"/>
      <c r="KT226" s="33"/>
      <c r="KU226" s="33"/>
      <c r="KV226" s="33"/>
      <c r="KW226" s="33"/>
      <c r="KX226" s="33"/>
      <c r="KY226" s="33"/>
      <c r="KZ226" s="33"/>
      <c r="LA226" s="33"/>
      <c r="LB226" s="33"/>
      <c r="LC226" s="33"/>
      <c r="LD226" s="33"/>
      <c r="LE226" s="33"/>
      <c r="LF226" s="33"/>
      <c r="LG226" s="33"/>
      <c r="LH226" s="33"/>
      <c r="LI226" s="33"/>
      <c r="LJ226" s="33"/>
      <c r="LK226" s="33"/>
      <c r="LL226" s="33"/>
      <c r="LM226" s="33"/>
      <c r="LN226" s="33"/>
      <c r="LO226" s="33"/>
      <c r="LP226" s="33"/>
      <c r="LQ226" s="33"/>
      <c r="LR226" s="33"/>
      <c r="LS226" s="33"/>
      <c r="LT226" s="33"/>
      <c r="LU226" s="33"/>
      <c r="LV226" s="33"/>
      <c r="LW226" s="33"/>
      <c r="LX226" s="33"/>
      <c r="LY226" s="33"/>
      <c r="LZ226" s="33"/>
      <c r="MA226" s="33"/>
      <c r="MB226" s="33"/>
      <c r="MC226" s="33"/>
      <c r="MD226" s="33"/>
      <c r="ME226" s="33"/>
      <c r="MF226" s="33"/>
      <c r="MG226" s="33"/>
      <c r="MH226" s="33"/>
      <c r="MI226" s="33"/>
      <c r="MJ226" s="33"/>
      <c r="MK226" s="33"/>
      <c r="ML226" s="33"/>
      <c r="MM226" s="33"/>
      <c r="MN226" s="33"/>
      <c r="MO226" s="33"/>
      <c r="MP226" s="33"/>
      <c r="MQ226" s="33"/>
      <c r="MR226" s="33"/>
      <c r="MS226" s="33"/>
      <c r="MT226" s="33"/>
      <c r="MU226" s="33"/>
      <c r="MV226" s="33"/>
      <c r="MW226" s="33"/>
      <c r="MX226" s="33"/>
      <c r="MY226" s="33"/>
      <c r="MZ226" s="33"/>
      <c r="NA226" s="33"/>
      <c r="NB226" s="33"/>
      <c r="NC226" s="33"/>
      <c r="ND226" s="33"/>
      <c r="NE226" s="33"/>
      <c r="NF226" s="33"/>
      <c r="NG226" s="33"/>
      <c r="NH226" s="33"/>
      <c r="NI226" s="33"/>
      <c r="NJ226" s="33"/>
      <c r="NK226" s="33"/>
      <c r="NL226" s="33"/>
      <c r="NM226" s="33"/>
      <c r="NN226" s="33"/>
      <c r="NO226" s="33"/>
      <c r="NP226" s="33"/>
      <c r="NQ226" s="33"/>
      <c r="NR226" s="33"/>
      <c r="NS226" s="33"/>
      <c r="NT226" s="33"/>
      <c r="NU226" s="33"/>
      <c r="NV226" s="33"/>
      <c r="NW226" s="33"/>
      <c r="NX226" s="33"/>
      <c r="NY226" s="33"/>
      <c r="NZ226" s="33"/>
      <c r="OA226" s="33"/>
      <c r="OB226" s="33"/>
      <c r="OC226" s="33"/>
      <c r="OD226" s="33"/>
      <c r="OE226" s="33"/>
      <c r="OF226" s="33"/>
      <c r="OG226" s="33"/>
      <c r="OH226" s="33"/>
      <c r="OI226" s="33"/>
      <c r="OJ226" s="33"/>
      <c r="OK226" s="33"/>
      <c r="OL226" s="33"/>
      <c r="OM226" s="33"/>
      <c r="ON226" s="33"/>
      <c r="OO226" s="33"/>
      <c r="OP226" s="33"/>
      <c r="OQ226" s="33"/>
      <c r="OR226" s="33"/>
      <c r="OS226" s="33"/>
      <c r="OT226" s="33"/>
      <c r="OU226" s="33"/>
      <c r="OV226" s="33"/>
      <c r="OW226" s="33"/>
      <c r="OX226" s="33"/>
      <c r="OY226" s="33"/>
      <c r="OZ226" s="33"/>
      <c r="PA226" s="33"/>
      <c r="PB226" s="33"/>
      <c r="PC226" s="33"/>
      <c r="PD226" s="33"/>
      <c r="PE226" s="33"/>
      <c r="PF226" s="33"/>
      <c r="PG226" s="33"/>
      <c r="PH226" s="33"/>
      <c r="PI226" s="33"/>
      <c r="PJ226" s="33"/>
      <c r="PK226" s="33"/>
      <c r="PL226" s="33"/>
      <c r="PM226" s="33"/>
      <c r="PN226" s="33"/>
      <c r="PO226" s="33"/>
      <c r="PP226" s="33"/>
      <c r="PQ226" s="33"/>
      <c r="PR226" s="33"/>
      <c r="PS226" s="33"/>
      <c r="PT226" s="33"/>
      <c r="PU226" s="33"/>
      <c r="PV226" s="33"/>
      <c r="PW226" s="33"/>
      <c r="PX226" s="33"/>
      <c r="PY226" s="33"/>
      <c r="PZ226" s="33"/>
      <c r="QA226" s="33"/>
      <c r="QB226" s="33"/>
      <c r="QC226" s="33"/>
      <c r="QD226" s="33"/>
      <c r="QE226" s="33"/>
      <c r="QF226" s="33"/>
      <c r="QG226" s="33"/>
      <c r="QH226" s="33"/>
      <c r="QI226" s="33"/>
      <c r="QJ226" s="33"/>
      <c r="QK226" s="33"/>
      <c r="QL226" s="33"/>
      <c r="QM226" s="33"/>
      <c r="QN226" s="33"/>
      <c r="QO226" s="33"/>
      <c r="QP226" s="33"/>
      <c r="QQ226" s="33"/>
      <c r="QR226" s="33"/>
      <c r="QS226" s="33"/>
      <c r="QT226" s="33"/>
      <c r="QU226" s="33"/>
      <c r="QV226" s="33"/>
      <c r="QW226" s="33"/>
      <c r="QX226" s="33"/>
      <c r="QY226" s="33"/>
      <c r="QZ226" s="33"/>
      <c r="RA226" s="33"/>
      <c r="RB226" s="33"/>
      <c r="RC226" s="33"/>
      <c r="RD226" s="33"/>
      <c r="RE226" s="33"/>
      <c r="RF226" s="33"/>
      <c r="RG226" s="33"/>
      <c r="RH226" s="33"/>
      <c r="RI226" s="33"/>
      <c r="RJ226" s="33"/>
      <c r="RK226" s="33"/>
      <c r="RL226" s="33"/>
      <c r="RM226" s="33"/>
      <c r="RN226" s="33"/>
      <c r="RO226" s="33"/>
      <c r="RP226" s="33"/>
      <c r="RQ226" s="33"/>
      <c r="RR226" s="33"/>
      <c r="RS226" s="33"/>
      <c r="RT226" s="33"/>
      <c r="RU226" s="33"/>
      <c r="RV226" s="33"/>
      <c r="RW226" s="33"/>
      <c r="RX226" s="33"/>
      <c r="RY226" s="33"/>
      <c r="RZ226" s="33"/>
      <c r="SA226" s="33"/>
      <c r="SB226" s="33"/>
      <c r="SC226" s="33"/>
      <c r="SD226" s="33"/>
      <c r="SE226" s="33"/>
      <c r="SF226" s="33"/>
      <c r="SG226" s="33"/>
      <c r="SH226" s="33"/>
      <c r="SI226" s="33"/>
      <c r="SJ226" s="33"/>
      <c r="SK226" s="33"/>
      <c r="SL226" s="33"/>
      <c r="SM226" s="33"/>
      <c r="SN226" s="33"/>
      <c r="SO226" s="33"/>
      <c r="SP226" s="33"/>
    </row>
    <row r="227" spans="1:510" s="34" customFormat="1" ht="117.75" customHeight="1" x14ac:dyDescent="0.25">
      <c r="A227" s="94"/>
      <c r="B227" s="105"/>
      <c r="C227" s="105"/>
      <c r="D227" s="75" t="s">
        <v>396</v>
      </c>
      <c r="E227" s="96">
        <f>E258</f>
        <v>0</v>
      </c>
      <c r="F227" s="96">
        <f t="shared" ref="F227:W227" si="122">F258</f>
        <v>0</v>
      </c>
      <c r="G227" s="96">
        <f t="shared" si="122"/>
        <v>0</v>
      </c>
      <c r="H227" s="96">
        <f t="shared" si="122"/>
        <v>0</v>
      </c>
      <c r="I227" s="96">
        <f t="shared" si="122"/>
        <v>0</v>
      </c>
      <c r="J227" s="96">
        <f t="shared" si="122"/>
        <v>0</v>
      </c>
      <c r="K227" s="164" t="e">
        <f t="shared" si="102"/>
        <v>#DIV/0!</v>
      </c>
      <c r="L227" s="96">
        <f t="shared" si="122"/>
        <v>12100000</v>
      </c>
      <c r="M227" s="96">
        <f t="shared" si="122"/>
        <v>0</v>
      </c>
      <c r="N227" s="96">
        <f t="shared" si="122"/>
        <v>12100000</v>
      </c>
      <c r="O227" s="96">
        <f t="shared" si="122"/>
        <v>0</v>
      </c>
      <c r="P227" s="96">
        <f t="shared" si="122"/>
        <v>0</v>
      </c>
      <c r="Q227" s="96">
        <f t="shared" si="122"/>
        <v>0</v>
      </c>
      <c r="R227" s="96">
        <f t="shared" si="122"/>
        <v>12100000</v>
      </c>
      <c r="S227" s="96">
        <f t="shared" si="122"/>
        <v>0</v>
      </c>
      <c r="T227" s="96">
        <f t="shared" si="122"/>
        <v>12100000</v>
      </c>
      <c r="U227" s="96">
        <f t="shared" si="122"/>
        <v>0</v>
      </c>
      <c r="V227" s="96">
        <f t="shared" si="122"/>
        <v>0</v>
      </c>
      <c r="W227" s="96">
        <f t="shared" si="122"/>
        <v>0</v>
      </c>
      <c r="X227" s="163">
        <f t="shared" si="103"/>
        <v>100</v>
      </c>
      <c r="Y227" s="96">
        <f t="shared" si="104"/>
        <v>12100000</v>
      </c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  <c r="IV227" s="33"/>
      <c r="IW227" s="33"/>
      <c r="IX227" s="33"/>
      <c r="IY227" s="33"/>
      <c r="IZ227" s="33"/>
      <c r="JA227" s="33"/>
      <c r="JB227" s="33"/>
      <c r="JC227" s="33"/>
      <c r="JD227" s="33"/>
      <c r="JE227" s="33"/>
      <c r="JF227" s="33"/>
      <c r="JG227" s="33"/>
      <c r="JH227" s="33"/>
      <c r="JI227" s="33"/>
      <c r="JJ227" s="33"/>
      <c r="JK227" s="33"/>
      <c r="JL227" s="33"/>
      <c r="JM227" s="33"/>
      <c r="JN227" s="33"/>
      <c r="JO227" s="33"/>
      <c r="JP227" s="33"/>
      <c r="JQ227" s="33"/>
      <c r="JR227" s="33"/>
      <c r="JS227" s="33"/>
      <c r="JT227" s="33"/>
      <c r="JU227" s="33"/>
      <c r="JV227" s="33"/>
      <c r="JW227" s="33"/>
      <c r="JX227" s="33"/>
      <c r="JY227" s="33"/>
      <c r="JZ227" s="33"/>
      <c r="KA227" s="33"/>
      <c r="KB227" s="33"/>
      <c r="KC227" s="33"/>
      <c r="KD227" s="33"/>
      <c r="KE227" s="33"/>
      <c r="KF227" s="33"/>
      <c r="KG227" s="33"/>
      <c r="KH227" s="33"/>
      <c r="KI227" s="33"/>
      <c r="KJ227" s="33"/>
      <c r="KK227" s="33"/>
      <c r="KL227" s="33"/>
      <c r="KM227" s="33"/>
      <c r="KN227" s="33"/>
      <c r="KO227" s="33"/>
      <c r="KP227" s="33"/>
      <c r="KQ227" s="33"/>
      <c r="KR227" s="33"/>
      <c r="KS227" s="33"/>
      <c r="KT227" s="33"/>
      <c r="KU227" s="33"/>
      <c r="KV227" s="33"/>
      <c r="KW227" s="33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3"/>
      <c r="LO227" s="33"/>
      <c r="LP227" s="33"/>
      <c r="LQ227" s="33"/>
      <c r="LR227" s="33"/>
      <c r="LS227" s="33"/>
      <c r="LT227" s="33"/>
      <c r="LU227" s="33"/>
      <c r="LV227" s="33"/>
      <c r="LW227" s="33"/>
      <c r="LX227" s="33"/>
      <c r="LY227" s="33"/>
      <c r="LZ227" s="33"/>
      <c r="MA227" s="33"/>
      <c r="MB227" s="33"/>
      <c r="MC227" s="33"/>
      <c r="MD227" s="33"/>
      <c r="ME227" s="33"/>
      <c r="MF227" s="33"/>
      <c r="MG227" s="33"/>
      <c r="MH227" s="33"/>
      <c r="MI227" s="33"/>
      <c r="MJ227" s="33"/>
      <c r="MK227" s="33"/>
      <c r="ML227" s="33"/>
      <c r="MM227" s="33"/>
      <c r="MN227" s="33"/>
      <c r="MO227" s="33"/>
      <c r="MP227" s="33"/>
      <c r="MQ227" s="33"/>
      <c r="MR227" s="33"/>
      <c r="MS227" s="33"/>
      <c r="MT227" s="33"/>
      <c r="MU227" s="33"/>
      <c r="MV227" s="33"/>
      <c r="MW227" s="33"/>
      <c r="MX227" s="33"/>
      <c r="MY227" s="33"/>
      <c r="MZ227" s="33"/>
      <c r="NA227" s="33"/>
      <c r="NB227" s="33"/>
      <c r="NC227" s="33"/>
      <c r="ND227" s="33"/>
      <c r="NE227" s="33"/>
      <c r="NF227" s="33"/>
      <c r="NG227" s="33"/>
      <c r="NH227" s="33"/>
      <c r="NI227" s="33"/>
      <c r="NJ227" s="33"/>
      <c r="NK227" s="33"/>
      <c r="NL227" s="33"/>
      <c r="NM227" s="33"/>
      <c r="NN227" s="33"/>
      <c r="NO227" s="33"/>
      <c r="NP227" s="33"/>
      <c r="NQ227" s="33"/>
      <c r="NR227" s="33"/>
      <c r="NS227" s="33"/>
      <c r="NT227" s="33"/>
      <c r="NU227" s="33"/>
      <c r="NV227" s="33"/>
      <c r="NW227" s="33"/>
      <c r="NX227" s="33"/>
      <c r="NY227" s="33"/>
      <c r="NZ227" s="33"/>
      <c r="OA227" s="33"/>
      <c r="OB227" s="33"/>
      <c r="OC227" s="33"/>
      <c r="OD227" s="33"/>
      <c r="OE227" s="33"/>
      <c r="OF227" s="33"/>
      <c r="OG227" s="33"/>
      <c r="OH227" s="33"/>
      <c r="OI227" s="33"/>
      <c r="OJ227" s="33"/>
      <c r="OK227" s="33"/>
      <c r="OL227" s="33"/>
      <c r="OM227" s="33"/>
      <c r="ON227" s="33"/>
      <c r="OO227" s="33"/>
      <c r="OP227" s="33"/>
      <c r="OQ227" s="33"/>
      <c r="OR227" s="33"/>
      <c r="OS227" s="33"/>
      <c r="OT227" s="33"/>
      <c r="OU227" s="33"/>
      <c r="OV227" s="33"/>
      <c r="OW227" s="33"/>
      <c r="OX227" s="33"/>
      <c r="OY227" s="33"/>
      <c r="OZ227" s="33"/>
      <c r="PA227" s="33"/>
      <c r="PB227" s="33"/>
      <c r="PC227" s="33"/>
      <c r="PD227" s="33"/>
      <c r="PE227" s="33"/>
      <c r="PF227" s="33"/>
      <c r="PG227" s="33"/>
      <c r="PH227" s="33"/>
      <c r="PI227" s="33"/>
      <c r="PJ227" s="33"/>
      <c r="PK227" s="33"/>
      <c r="PL227" s="33"/>
      <c r="PM227" s="33"/>
      <c r="PN227" s="33"/>
      <c r="PO227" s="33"/>
      <c r="PP227" s="33"/>
      <c r="PQ227" s="33"/>
      <c r="PR227" s="33"/>
      <c r="PS227" s="33"/>
      <c r="PT227" s="33"/>
      <c r="PU227" s="33"/>
      <c r="PV227" s="33"/>
      <c r="PW227" s="33"/>
      <c r="PX227" s="33"/>
      <c r="PY227" s="33"/>
      <c r="PZ227" s="33"/>
      <c r="QA227" s="33"/>
      <c r="QB227" s="33"/>
      <c r="QC227" s="33"/>
      <c r="QD227" s="33"/>
      <c r="QE227" s="33"/>
      <c r="QF227" s="33"/>
      <c r="QG227" s="33"/>
      <c r="QH227" s="33"/>
      <c r="QI227" s="33"/>
      <c r="QJ227" s="33"/>
      <c r="QK227" s="33"/>
      <c r="QL227" s="33"/>
      <c r="QM227" s="33"/>
      <c r="QN227" s="33"/>
      <c r="QO227" s="33"/>
      <c r="QP227" s="33"/>
      <c r="QQ227" s="33"/>
      <c r="QR227" s="33"/>
      <c r="QS227" s="33"/>
      <c r="QT227" s="33"/>
      <c r="QU227" s="33"/>
      <c r="QV227" s="33"/>
      <c r="QW227" s="33"/>
      <c r="QX227" s="33"/>
      <c r="QY227" s="33"/>
      <c r="QZ227" s="33"/>
      <c r="RA227" s="33"/>
      <c r="RB227" s="33"/>
      <c r="RC227" s="33"/>
      <c r="RD227" s="33"/>
      <c r="RE227" s="33"/>
      <c r="RF227" s="33"/>
      <c r="RG227" s="33"/>
      <c r="RH227" s="33"/>
      <c r="RI227" s="33"/>
      <c r="RJ227" s="33"/>
      <c r="RK227" s="33"/>
      <c r="RL227" s="33"/>
      <c r="RM227" s="33"/>
      <c r="RN227" s="33"/>
      <c r="RO227" s="33"/>
      <c r="RP227" s="33"/>
      <c r="RQ227" s="33"/>
      <c r="RR227" s="33"/>
      <c r="RS227" s="33"/>
      <c r="RT227" s="33"/>
      <c r="RU227" s="33"/>
      <c r="RV227" s="33"/>
      <c r="RW227" s="33"/>
      <c r="RX227" s="33"/>
      <c r="RY227" s="33"/>
      <c r="RZ227" s="33"/>
      <c r="SA227" s="33"/>
      <c r="SB227" s="33"/>
      <c r="SC227" s="33"/>
      <c r="SD227" s="33"/>
      <c r="SE227" s="33"/>
      <c r="SF227" s="33"/>
      <c r="SG227" s="33"/>
      <c r="SH227" s="33"/>
      <c r="SI227" s="33"/>
      <c r="SJ227" s="33"/>
      <c r="SK227" s="33"/>
      <c r="SL227" s="33"/>
      <c r="SM227" s="33"/>
      <c r="SN227" s="33"/>
      <c r="SO227" s="33"/>
      <c r="SP227" s="33"/>
    </row>
    <row r="228" spans="1:510" s="34" customFormat="1" ht="77.25" customHeight="1" x14ac:dyDescent="0.25">
      <c r="A228" s="94"/>
      <c r="B228" s="105"/>
      <c r="C228" s="105"/>
      <c r="D228" s="75" t="s">
        <v>535</v>
      </c>
      <c r="E228" s="96">
        <f>E259</f>
        <v>1527346</v>
      </c>
      <c r="F228" s="96">
        <f t="shared" ref="F228:W228" si="123">F259</f>
        <v>0</v>
      </c>
      <c r="G228" s="96">
        <f t="shared" si="123"/>
        <v>0</v>
      </c>
      <c r="H228" s="96">
        <f t="shared" si="123"/>
        <v>1527346</v>
      </c>
      <c r="I228" s="96">
        <f t="shared" si="123"/>
        <v>0</v>
      </c>
      <c r="J228" s="96">
        <f t="shared" si="123"/>
        <v>0</v>
      </c>
      <c r="K228" s="163">
        <f t="shared" si="102"/>
        <v>100</v>
      </c>
      <c r="L228" s="96">
        <f t="shared" si="123"/>
        <v>0</v>
      </c>
      <c r="M228" s="96">
        <f t="shared" si="123"/>
        <v>0</v>
      </c>
      <c r="N228" s="96">
        <f t="shared" si="123"/>
        <v>0</v>
      </c>
      <c r="O228" s="96">
        <f t="shared" si="123"/>
        <v>0</v>
      </c>
      <c r="P228" s="96">
        <f t="shared" si="123"/>
        <v>0</v>
      </c>
      <c r="Q228" s="96">
        <f t="shared" si="123"/>
        <v>0</v>
      </c>
      <c r="R228" s="96">
        <f t="shared" si="123"/>
        <v>0</v>
      </c>
      <c r="S228" s="96">
        <f t="shared" si="123"/>
        <v>0</v>
      </c>
      <c r="T228" s="96">
        <f t="shared" si="123"/>
        <v>0</v>
      </c>
      <c r="U228" s="96">
        <f t="shared" si="123"/>
        <v>0</v>
      </c>
      <c r="V228" s="96">
        <f t="shared" si="123"/>
        <v>0</v>
      </c>
      <c r="W228" s="96">
        <f t="shared" si="123"/>
        <v>0</v>
      </c>
      <c r="X228" s="164" t="e">
        <f t="shared" si="103"/>
        <v>#DIV/0!</v>
      </c>
      <c r="Y228" s="96">
        <f t="shared" si="104"/>
        <v>1527346</v>
      </c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  <c r="IU228" s="33"/>
      <c r="IV228" s="33"/>
      <c r="IW228" s="33"/>
      <c r="IX228" s="33"/>
      <c r="IY228" s="33"/>
      <c r="IZ228" s="33"/>
      <c r="JA228" s="33"/>
      <c r="JB228" s="33"/>
      <c r="JC228" s="33"/>
      <c r="JD228" s="33"/>
      <c r="JE228" s="33"/>
      <c r="JF228" s="33"/>
      <c r="JG228" s="33"/>
      <c r="JH228" s="33"/>
      <c r="JI228" s="33"/>
      <c r="JJ228" s="33"/>
      <c r="JK228" s="33"/>
      <c r="JL228" s="33"/>
      <c r="JM228" s="33"/>
      <c r="JN228" s="33"/>
      <c r="JO228" s="33"/>
      <c r="JP228" s="33"/>
      <c r="JQ228" s="33"/>
      <c r="JR228" s="33"/>
      <c r="JS228" s="33"/>
      <c r="JT228" s="33"/>
      <c r="JU228" s="33"/>
      <c r="JV228" s="33"/>
      <c r="JW228" s="33"/>
      <c r="JX228" s="33"/>
      <c r="JY228" s="33"/>
      <c r="JZ228" s="33"/>
      <c r="KA228" s="33"/>
      <c r="KB228" s="33"/>
      <c r="KC228" s="33"/>
      <c r="KD228" s="33"/>
      <c r="KE228" s="33"/>
      <c r="KF228" s="33"/>
      <c r="KG228" s="33"/>
      <c r="KH228" s="33"/>
      <c r="KI228" s="33"/>
      <c r="KJ228" s="33"/>
      <c r="KK228" s="33"/>
      <c r="KL228" s="33"/>
      <c r="KM228" s="33"/>
      <c r="KN228" s="33"/>
      <c r="KO228" s="33"/>
      <c r="KP228" s="33"/>
      <c r="KQ228" s="33"/>
      <c r="KR228" s="33"/>
      <c r="KS228" s="33"/>
      <c r="KT228" s="33"/>
      <c r="KU228" s="33"/>
      <c r="KV228" s="33"/>
      <c r="KW228" s="33"/>
      <c r="KX228" s="33"/>
      <c r="KY228" s="33"/>
      <c r="KZ228" s="33"/>
      <c r="LA228" s="33"/>
      <c r="LB228" s="33"/>
      <c r="LC228" s="33"/>
      <c r="LD228" s="33"/>
      <c r="LE228" s="33"/>
      <c r="LF228" s="33"/>
      <c r="LG228" s="33"/>
      <c r="LH228" s="33"/>
      <c r="LI228" s="33"/>
      <c r="LJ228" s="33"/>
      <c r="LK228" s="33"/>
      <c r="LL228" s="33"/>
      <c r="LM228" s="33"/>
      <c r="LN228" s="33"/>
      <c r="LO228" s="33"/>
      <c r="LP228" s="33"/>
      <c r="LQ228" s="33"/>
      <c r="LR228" s="33"/>
      <c r="LS228" s="33"/>
      <c r="LT228" s="33"/>
      <c r="LU228" s="33"/>
      <c r="LV228" s="33"/>
      <c r="LW228" s="33"/>
      <c r="LX228" s="33"/>
      <c r="LY228" s="33"/>
      <c r="LZ228" s="33"/>
      <c r="MA228" s="33"/>
      <c r="MB228" s="33"/>
      <c r="MC228" s="33"/>
      <c r="MD228" s="33"/>
      <c r="ME228" s="33"/>
      <c r="MF228" s="33"/>
      <c r="MG228" s="33"/>
      <c r="MH228" s="33"/>
      <c r="MI228" s="33"/>
      <c r="MJ228" s="33"/>
      <c r="MK228" s="33"/>
      <c r="ML228" s="33"/>
      <c r="MM228" s="33"/>
      <c r="MN228" s="33"/>
      <c r="MO228" s="33"/>
      <c r="MP228" s="33"/>
      <c r="MQ228" s="33"/>
      <c r="MR228" s="33"/>
      <c r="MS228" s="33"/>
      <c r="MT228" s="33"/>
      <c r="MU228" s="33"/>
      <c r="MV228" s="33"/>
      <c r="MW228" s="33"/>
      <c r="MX228" s="33"/>
      <c r="MY228" s="33"/>
      <c r="MZ228" s="33"/>
      <c r="NA228" s="33"/>
      <c r="NB228" s="33"/>
      <c r="NC228" s="33"/>
      <c r="ND228" s="33"/>
      <c r="NE228" s="33"/>
      <c r="NF228" s="33"/>
      <c r="NG228" s="33"/>
      <c r="NH228" s="33"/>
      <c r="NI228" s="33"/>
      <c r="NJ228" s="33"/>
      <c r="NK228" s="33"/>
      <c r="NL228" s="33"/>
      <c r="NM228" s="33"/>
      <c r="NN228" s="33"/>
      <c r="NO228" s="33"/>
      <c r="NP228" s="33"/>
      <c r="NQ228" s="33"/>
      <c r="NR228" s="33"/>
      <c r="NS228" s="33"/>
      <c r="NT228" s="33"/>
      <c r="NU228" s="33"/>
      <c r="NV228" s="33"/>
      <c r="NW228" s="33"/>
      <c r="NX228" s="33"/>
      <c r="NY228" s="33"/>
      <c r="NZ228" s="33"/>
      <c r="OA228" s="33"/>
      <c r="OB228" s="33"/>
      <c r="OC228" s="33"/>
      <c r="OD228" s="33"/>
      <c r="OE228" s="33"/>
      <c r="OF228" s="33"/>
      <c r="OG228" s="33"/>
      <c r="OH228" s="33"/>
      <c r="OI228" s="33"/>
      <c r="OJ228" s="33"/>
      <c r="OK228" s="33"/>
      <c r="OL228" s="33"/>
      <c r="OM228" s="33"/>
      <c r="ON228" s="33"/>
      <c r="OO228" s="33"/>
      <c r="OP228" s="33"/>
      <c r="OQ228" s="33"/>
      <c r="OR228" s="33"/>
      <c r="OS228" s="33"/>
      <c r="OT228" s="33"/>
      <c r="OU228" s="33"/>
      <c r="OV228" s="33"/>
      <c r="OW228" s="33"/>
      <c r="OX228" s="33"/>
      <c r="OY228" s="33"/>
      <c r="OZ228" s="33"/>
      <c r="PA228" s="33"/>
      <c r="PB228" s="33"/>
      <c r="PC228" s="33"/>
      <c r="PD228" s="33"/>
      <c r="PE228" s="33"/>
      <c r="PF228" s="33"/>
      <c r="PG228" s="33"/>
      <c r="PH228" s="33"/>
      <c r="PI228" s="33"/>
      <c r="PJ228" s="33"/>
      <c r="PK228" s="33"/>
      <c r="PL228" s="33"/>
      <c r="PM228" s="33"/>
      <c r="PN228" s="33"/>
      <c r="PO228" s="33"/>
      <c r="PP228" s="33"/>
      <c r="PQ228" s="33"/>
      <c r="PR228" s="33"/>
      <c r="PS228" s="33"/>
      <c r="PT228" s="33"/>
      <c r="PU228" s="33"/>
      <c r="PV228" s="33"/>
      <c r="PW228" s="33"/>
      <c r="PX228" s="33"/>
      <c r="PY228" s="33"/>
      <c r="PZ228" s="33"/>
      <c r="QA228" s="33"/>
      <c r="QB228" s="33"/>
      <c r="QC228" s="33"/>
      <c r="QD228" s="33"/>
      <c r="QE228" s="33"/>
      <c r="QF228" s="33"/>
      <c r="QG228" s="33"/>
      <c r="QH228" s="33"/>
      <c r="QI228" s="33"/>
      <c r="QJ228" s="33"/>
      <c r="QK228" s="33"/>
      <c r="QL228" s="33"/>
      <c r="QM228" s="33"/>
      <c r="QN228" s="33"/>
      <c r="QO228" s="33"/>
      <c r="QP228" s="33"/>
      <c r="QQ228" s="33"/>
      <c r="QR228" s="33"/>
      <c r="QS228" s="33"/>
      <c r="QT228" s="33"/>
      <c r="QU228" s="33"/>
      <c r="QV228" s="33"/>
      <c r="QW228" s="33"/>
      <c r="QX228" s="33"/>
      <c r="QY228" s="33"/>
      <c r="QZ228" s="33"/>
      <c r="RA228" s="33"/>
      <c r="RB228" s="33"/>
      <c r="RC228" s="33"/>
      <c r="RD228" s="33"/>
      <c r="RE228" s="33"/>
      <c r="RF228" s="33"/>
      <c r="RG228" s="33"/>
      <c r="RH228" s="33"/>
      <c r="RI228" s="33"/>
      <c r="RJ228" s="33"/>
      <c r="RK228" s="33"/>
      <c r="RL228" s="33"/>
      <c r="RM228" s="33"/>
      <c r="RN228" s="33"/>
      <c r="RO228" s="33"/>
      <c r="RP228" s="33"/>
      <c r="RQ228" s="33"/>
      <c r="RR228" s="33"/>
      <c r="RS228" s="33"/>
      <c r="RT228" s="33"/>
      <c r="RU228" s="33"/>
      <c r="RV228" s="33"/>
      <c r="RW228" s="33"/>
      <c r="RX228" s="33"/>
      <c r="RY228" s="33"/>
      <c r="RZ228" s="33"/>
      <c r="SA228" s="33"/>
      <c r="SB228" s="33"/>
      <c r="SC228" s="33"/>
      <c r="SD228" s="33"/>
      <c r="SE228" s="33"/>
      <c r="SF228" s="33"/>
      <c r="SG228" s="33"/>
      <c r="SH228" s="33"/>
      <c r="SI228" s="33"/>
      <c r="SJ228" s="33"/>
      <c r="SK228" s="33"/>
      <c r="SL228" s="33"/>
      <c r="SM228" s="33"/>
      <c r="SN228" s="33"/>
      <c r="SO228" s="33"/>
      <c r="SP228" s="33"/>
    </row>
    <row r="229" spans="1:510" s="34" customFormat="1" ht="52.5" customHeight="1" x14ac:dyDescent="0.25">
      <c r="A229" s="94"/>
      <c r="B229" s="105"/>
      <c r="C229" s="105"/>
      <c r="D229" s="75" t="s">
        <v>387</v>
      </c>
      <c r="E229" s="96">
        <f>E254</f>
        <v>0</v>
      </c>
      <c r="F229" s="96">
        <f t="shared" ref="F229:W229" si="124">F254</f>
        <v>0</v>
      </c>
      <c r="G229" s="96">
        <f t="shared" si="124"/>
        <v>0</v>
      </c>
      <c r="H229" s="96">
        <f t="shared" si="124"/>
        <v>0</v>
      </c>
      <c r="I229" s="96">
        <f t="shared" si="124"/>
        <v>0</v>
      </c>
      <c r="J229" s="96">
        <f t="shared" si="124"/>
        <v>0</v>
      </c>
      <c r="K229" s="164" t="e">
        <f t="shared" si="102"/>
        <v>#DIV/0!</v>
      </c>
      <c r="L229" s="96">
        <f t="shared" si="124"/>
        <v>11377714</v>
      </c>
      <c r="M229" s="96">
        <f t="shared" si="124"/>
        <v>11377714</v>
      </c>
      <c r="N229" s="96">
        <f t="shared" si="124"/>
        <v>0</v>
      </c>
      <c r="O229" s="96">
        <f t="shared" si="124"/>
        <v>0</v>
      </c>
      <c r="P229" s="96">
        <f t="shared" si="124"/>
        <v>0</v>
      </c>
      <c r="Q229" s="96">
        <f t="shared" si="124"/>
        <v>11377714</v>
      </c>
      <c r="R229" s="96">
        <f t="shared" si="124"/>
        <v>3864849.2</v>
      </c>
      <c r="S229" s="96">
        <f t="shared" si="124"/>
        <v>3864849.2</v>
      </c>
      <c r="T229" s="96">
        <f t="shared" si="124"/>
        <v>0</v>
      </c>
      <c r="U229" s="96">
        <f t="shared" si="124"/>
        <v>0</v>
      </c>
      <c r="V229" s="96">
        <f t="shared" si="124"/>
        <v>0</v>
      </c>
      <c r="W229" s="96">
        <f t="shared" si="124"/>
        <v>3864849.2</v>
      </c>
      <c r="X229" s="163">
        <f t="shared" si="103"/>
        <v>33.968591581753593</v>
      </c>
      <c r="Y229" s="96">
        <f t="shared" si="104"/>
        <v>3864849.2</v>
      </c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  <c r="IV229" s="33"/>
      <c r="IW229" s="33"/>
      <c r="IX229" s="33"/>
      <c r="IY229" s="33"/>
      <c r="IZ229" s="33"/>
      <c r="JA229" s="33"/>
      <c r="JB229" s="33"/>
      <c r="JC229" s="33"/>
      <c r="JD229" s="33"/>
      <c r="JE229" s="33"/>
      <c r="JF229" s="33"/>
      <c r="JG229" s="33"/>
      <c r="JH229" s="33"/>
      <c r="JI229" s="33"/>
      <c r="JJ229" s="33"/>
      <c r="JK229" s="33"/>
      <c r="JL229" s="33"/>
      <c r="JM229" s="33"/>
      <c r="JN229" s="33"/>
      <c r="JO229" s="33"/>
      <c r="JP229" s="33"/>
      <c r="JQ229" s="33"/>
      <c r="JR229" s="33"/>
      <c r="JS229" s="33"/>
      <c r="JT229" s="33"/>
      <c r="JU229" s="33"/>
      <c r="JV229" s="33"/>
      <c r="JW229" s="33"/>
      <c r="JX229" s="33"/>
      <c r="JY229" s="33"/>
      <c r="JZ229" s="33"/>
      <c r="KA229" s="33"/>
      <c r="KB229" s="33"/>
      <c r="KC229" s="33"/>
      <c r="KD229" s="33"/>
      <c r="KE229" s="33"/>
      <c r="KF229" s="33"/>
      <c r="KG229" s="33"/>
      <c r="KH229" s="33"/>
      <c r="KI229" s="33"/>
      <c r="KJ229" s="33"/>
      <c r="KK229" s="33"/>
      <c r="KL229" s="33"/>
      <c r="KM229" s="33"/>
      <c r="KN229" s="33"/>
      <c r="KO229" s="33"/>
      <c r="KP229" s="33"/>
      <c r="KQ229" s="33"/>
      <c r="KR229" s="33"/>
      <c r="KS229" s="33"/>
      <c r="KT229" s="33"/>
      <c r="KU229" s="33"/>
      <c r="KV229" s="33"/>
      <c r="KW229" s="33"/>
      <c r="KX229" s="33"/>
      <c r="KY229" s="33"/>
      <c r="KZ229" s="33"/>
      <c r="LA229" s="33"/>
      <c r="LB229" s="33"/>
      <c r="LC229" s="33"/>
      <c r="LD229" s="33"/>
      <c r="LE229" s="33"/>
      <c r="LF229" s="33"/>
      <c r="LG229" s="33"/>
      <c r="LH229" s="33"/>
      <c r="LI229" s="33"/>
      <c r="LJ229" s="33"/>
      <c r="LK229" s="33"/>
      <c r="LL229" s="33"/>
      <c r="LM229" s="33"/>
      <c r="LN229" s="33"/>
      <c r="LO229" s="33"/>
      <c r="LP229" s="33"/>
      <c r="LQ229" s="33"/>
      <c r="LR229" s="33"/>
      <c r="LS229" s="33"/>
      <c r="LT229" s="33"/>
      <c r="LU229" s="33"/>
      <c r="LV229" s="33"/>
      <c r="LW229" s="33"/>
      <c r="LX229" s="33"/>
      <c r="LY229" s="33"/>
      <c r="LZ229" s="33"/>
      <c r="MA229" s="33"/>
      <c r="MB229" s="33"/>
      <c r="MC229" s="33"/>
      <c r="MD229" s="33"/>
      <c r="ME229" s="33"/>
      <c r="MF229" s="33"/>
      <c r="MG229" s="33"/>
      <c r="MH229" s="33"/>
      <c r="MI229" s="33"/>
      <c r="MJ229" s="33"/>
      <c r="MK229" s="33"/>
      <c r="ML229" s="33"/>
      <c r="MM229" s="33"/>
      <c r="MN229" s="33"/>
      <c r="MO229" s="33"/>
      <c r="MP229" s="33"/>
      <c r="MQ229" s="33"/>
      <c r="MR229" s="33"/>
      <c r="MS229" s="33"/>
      <c r="MT229" s="33"/>
      <c r="MU229" s="33"/>
      <c r="MV229" s="33"/>
      <c r="MW229" s="33"/>
      <c r="MX229" s="33"/>
      <c r="MY229" s="33"/>
      <c r="MZ229" s="33"/>
      <c r="NA229" s="33"/>
      <c r="NB229" s="33"/>
      <c r="NC229" s="33"/>
      <c r="ND229" s="33"/>
      <c r="NE229" s="33"/>
      <c r="NF229" s="33"/>
      <c r="NG229" s="33"/>
      <c r="NH229" s="33"/>
      <c r="NI229" s="33"/>
      <c r="NJ229" s="33"/>
      <c r="NK229" s="33"/>
      <c r="NL229" s="33"/>
      <c r="NM229" s="33"/>
      <c r="NN229" s="33"/>
      <c r="NO229" s="33"/>
      <c r="NP229" s="33"/>
      <c r="NQ229" s="33"/>
      <c r="NR229" s="33"/>
      <c r="NS229" s="33"/>
      <c r="NT229" s="33"/>
      <c r="NU229" s="33"/>
      <c r="NV229" s="33"/>
      <c r="NW229" s="33"/>
      <c r="NX229" s="33"/>
      <c r="NY229" s="33"/>
      <c r="NZ229" s="33"/>
      <c r="OA229" s="33"/>
      <c r="OB229" s="33"/>
      <c r="OC229" s="33"/>
      <c r="OD229" s="33"/>
      <c r="OE229" s="33"/>
      <c r="OF229" s="33"/>
      <c r="OG229" s="33"/>
      <c r="OH229" s="33"/>
      <c r="OI229" s="33"/>
      <c r="OJ229" s="33"/>
      <c r="OK229" s="33"/>
      <c r="OL229" s="33"/>
      <c r="OM229" s="33"/>
      <c r="ON229" s="33"/>
      <c r="OO229" s="33"/>
      <c r="OP229" s="33"/>
      <c r="OQ229" s="33"/>
      <c r="OR229" s="33"/>
      <c r="OS229" s="33"/>
      <c r="OT229" s="33"/>
      <c r="OU229" s="33"/>
      <c r="OV229" s="33"/>
      <c r="OW229" s="33"/>
      <c r="OX229" s="33"/>
      <c r="OY229" s="33"/>
      <c r="OZ229" s="33"/>
      <c r="PA229" s="33"/>
      <c r="PB229" s="33"/>
      <c r="PC229" s="33"/>
      <c r="PD229" s="33"/>
      <c r="PE229" s="33"/>
      <c r="PF229" s="33"/>
      <c r="PG229" s="33"/>
      <c r="PH229" s="33"/>
      <c r="PI229" s="33"/>
      <c r="PJ229" s="33"/>
      <c r="PK229" s="33"/>
      <c r="PL229" s="33"/>
      <c r="PM229" s="33"/>
      <c r="PN229" s="33"/>
      <c r="PO229" s="33"/>
      <c r="PP229" s="33"/>
      <c r="PQ229" s="33"/>
      <c r="PR229" s="33"/>
      <c r="PS229" s="33"/>
      <c r="PT229" s="33"/>
      <c r="PU229" s="33"/>
      <c r="PV229" s="33"/>
      <c r="PW229" s="33"/>
      <c r="PX229" s="33"/>
      <c r="PY229" s="33"/>
      <c r="PZ229" s="33"/>
      <c r="QA229" s="33"/>
      <c r="QB229" s="33"/>
      <c r="QC229" s="33"/>
      <c r="QD229" s="33"/>
      <c r="QE229" s="33"/>
      <c r="QF229" s="33"/>
      <c r="QG229" s="33"/>
      <c r="QH229" s="33"/>
      <c r="QI229" s="33"/>
      <c r="QJ229" s="33"/>
      <c r="QK229" s="33"/>
      <c r="QL229" s="33"/>
      <c r="QM229" s="33"/>
      <c r="QN229" s="33"/>
      <c r="QO229" s="33"/>
      <c r="QP229" s="33"/>
      <c r="QQ229" s="33"/>
      <c r="QR229" s="33"/>
      <c r="QS229" s="33"/>
      <c r="QT229" s="33"/>
      <c r="QU229" s="33"/>
      <c r="QV229" s="33"/>
      <c r="QW229" s="33"/>
      <c r="QX229" s="33"/>
      <c r="QY229" s="33"/>
      <c r="QZ229" s="33"/>
      <c r="RA229" s="33"/>
      <c r="RB229" s="33"/>
      <c r="RC229" s="33"/>
      <c r="RD229" s="33"/>
      <c r="RE229" s="33"/>
      <c r="RF229" s="33"/>
      <c r="RG229" s="33"/>
      <c r="RH229" s="33"/>
      <c r="RI229" s="33"/>
      <c r="RJ229" s="33"/>
      <c r="RK229" s="33"/>
      <c r="RL229" s="33"/>
      <c r="RM229" s="33"/>
      <c r="RN229" s="33"/>
      <c r="RO229" s="33"/>
      <c r="RP229" s="33"/>
      <c r="RQ229" s="33"/>
      <c r="RR229" s="33"/>
      <c r="RS229" s="33"/>
      <c r="RT229" s="33"/>
      <c r="RU229" s="33"/>
      <c r="RV229" s="33"/>
      <c r="RW229" s="33"/>
      <c r="RX229" s="33"/>
      <c r="RY229" s="33"/>
      <c r="RZ229" s="33"/>
      <c r="SA229" s="33"/>
      <c r="SB229" s="33"/>
      <c r="SC229" s="33"/>
      <c r="SD229" s="33"/>
      <c r="SE229" s="33"/>
      <c r="SF229" s="33"/>
      <c r="SG229" s="33"/>
      <c r="SH229" s="33"/>
      <c r="SI229" s="33"/>
      <c r="SJ229" s="33"/>
      <c r="SK229" s="33"/>
      <c r="SL229" s="33"/>
      <c r="SM229" s="33"/>
      <c r="SN229" s="33"/>
      <c r="SO229" s="33"/>
      <c r="SP229" s="33"/>
    </row>
    <row r="230" spans="1:510" s="34" customFormat="1" ht="141.75" hidden="1" x14ac:dyDescent="0.25">
      <c r="A230" s="94"/>
      <c r="B230" s="105"/>
      <c r="C230" s="105"/>
      <c r="D230" s="125" t="s">
        <v>613</v>
      </c>
      <c r="E230" s="96">
        <f>E245</f>
        <v>0</v>
      </c>
      <c r="F230" s="96">
        <f t="shared" ref="F230:W230" si="125">F245</f>
        <v>0</v>
      </c>
      <c r="G230" s="96">
        <f t="shared" si="125"/>
        <v>0</v>
      </c>
      <c r="H230" s="96">
        <f t="shared" si="125"/>
        <v>0</v>
      </c>
      <c r="I230" s="96">
        <f t="shared" si="125"/>
        <v>0</v>
      </c>
      <c r="J230" s="96">
        <f t="shared" si="125"/>
        <v>0</v>
      </c>
      <c r="K230" s="159" t="e">
        <f t="shared" si="102"/>
        <v>#DIV/0!</v>
      </c>
      <c r="L230" s="96">
        <f t="shared" si="125"/>
        <v>0</v>
      </c>
      <c r="M230" s="96">
        <f t="shared" si="125"/>
        <v>0</v>
      </c>
      <c r="N230" s="96">
        <f t="shared" si="125"/>
        <v>0</v>
      </c>
      <c r="O230" s="96">
        <f t="shared" si="125"/>
        <v>0</v>
      </c>
      <c r="P230" s="96">
        <f t="shared" si="125"/>
        <v>0</v>
      </c>
      <c r="Q230" s="96">
        <f t="shared" si="125"/>
        <v>0</v>
      </c>
      <c r="R230" s="96">
        <f t="shared" si="125"/>
        <v>0</v>
      </c>
      <c r="S230" s="96">
        <f t="shared" si="125"/>
        <v>0</v>
      </c>
      <c r="T230" s="96">
        <f t="shared" si="125"/>
        <v>0</v>
      </c>
      <c r="U230" s="96">
        <f t="shared" si="125"/>
        <v>0</v>
      </c>
      <c r="V230" s="96">
        <f t="shared" si="125"/>
        <v>0</v>
      </c>
      <c r="W230" s="96">
        <f t="shared" si="125"/>
        <v>0</v>
      </c>
      <c r="X230" s="159" t="e">
        <f t="shared" si="103"/>
        <v>#DIV/0!</v>
      </c>
      <c r="Y230" s="96">
        <f t="shared" si="104"/>
        <v>0</v>
      </c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  <c r="IW230" s="33"/>
      <c r="IX230" s="33"/>
      <c r="IY230" s="33"/>
      <c r="IZ230" s="33"/>
      <c r="JA230" s="33"/>
      <c r="JB230" s="33"/>
      <c r="JC230" s="33"/>
      <c r="JD230" s="33"/>
      <c r="JE230" s="33"/>
      <c r="JF230" s="33"/>
      <c r="JG230" s="33"/>
      <c r="JH230" s="33"/>
      <c r="JI230" s="33"/>
      <c r="JJ230" s="33"/>
      <c r="JK230" s="33"/>
      <c r="JL230" s="33"/>
      <c r="JM230" s="33"/>
      <c r="JN230" s="33"/>
      <c r="JO230" s="33"/>
      <c r="JP230" s="33"/>
      <c r="JQ230" s="33"/>
      <c r="JR230" s="33"/>
      <c r="JS230" s="33"/>
      <c r="JT230" s="33"/>
      <c r="JU230" s="33"/>
      <c r="JV230" s="33"/>
      <c r="JW230" s="33"/>
      <c r="JX230" s="33"/>
      <c r="JY230" s="33"/>
      <c r="JZ230" s="33"/>
      <c r="KA230" s="33"/>
      <c r="KB230" s="33"/>
      <c r="KC230" s="33"/>
      <c r="KD230" s="33"/>
      <c r="KE230" s="33"/>
      <c r="KF230" s="33"/>
      <c r="KG230" s="33"/>
      <c r="KH230" s="33"/>
      <c r="KI230" s="33"/>
      <c r="KJ230" s="33"/>
      <c r="KK230" s="33"/>
      <c r="KL230" s="33"/>
      <c r="KM230" s="33"/>
      <c r="KN230" s="33"/>
      <c r="KO230" s="33"/>
      <c r="KP230" s="33"/>
      <c r="KQ230" s="33"/>
      <c r="KR230" s="33"/>
      <c r="KS230" s="33"/>
      <c r="KT230" s="33"/>
      <c r="KU230" s="33"/>
      <c r="KV230" s="33"/>
      <c r="KW230" s="33"/>
      <c r="KX230" s="33"/>
      <c r="KY230" s="33"/>
      <c r="KZ230" s="33"/>
      <c r="LA230" s="33"/>
      <c r="LB230" s="33"/>
      <c r="LC230" s="33"/>
      <c r="LD230" s="33"/>
      <c r="LE230" s="33"/>
      <c r="LF230" s="33"/>
      <c r="LG230" s="33"/>
      <c r="LH230" s="33"/>
      <c r="LI230" s="33"/>
      <c r="LJ230" s="33"/>
      <c r="LK230" s="33"/>
      <c r="LL230" s="33"/>
      <c r="LM230" s="33"/>
      <c r="LN230" s="33"/>
      <c r="LO230" s="33"/>
      <c r="LP230" s="33"/>
      <c r="LQ230" s="33"/>
      <c r="LR230" s="33"/>
      <c r="LS230" s="33"/>
      <c r="LT230" s="33"/>
      <c r="LU230" s="33"/>
      <c r="LV230" s="33"/>
      <c r="LW230" s="33"/>
      <c r="LX230" s="33"/>
      <c r="LY230" s="33"/>
      <c r="LZ230" s="33"/>
      <c r="MA230" s="33"/>
      <c r="MB230" s="33"/>
      <c r="MC230" s="33"/>
      <c r="MD230" s="33"/>
      <c r="ME230" s="33"/>
      <c r="MF230" s="33"/>
      <c r="MG230" s="33"/>
      <c r="MH230" s="33"/>
      <c r="MI230" s="33"/>
      <c r="MJ230" s="33"/>
      <c r="MK230" s="33"/>
      <c r="ML230" s="33"/>
      <c r="MM230" s="33"/>
      <c r="MN230" s="33"/>
      <c r="MO230" s="33"/>
      <c r="MP230" s="33"/>
      <c r="MQ230" s="33"/>
      <c r="MR230" s="33"/>
      <c r="MS230" s="33"/>
      <c r="MT230" s="33"/>
      <c r="MU230" s="33"/>
      <c r="MV230" s="33"/>
      <c r="MW230" s="33"/>
      <c r="MX230" s="33"/>
      <c r="MY230" s="33"/>
      <c r="MZ230" s="33"/>
      <c r="NA230" s="33"/>
      <c r="NB230" s="33"/>
      <c r="NC230" s="33"/>
      <c r="ND230" s="33"/>
      <c r="NE230" s="33"/>
      <c r="NF230" s="33"/>
      <c r="NG230" s="33"/>
      <c r="NH230" s="33"/>
      <c r="NI230" s="33"/>
      <c r="NJ230" s="33"/>
      <c r="NK230" s="33"/>
      <c r="NL230" s="33"/>
      <c r="NM230" s="33"/>
      <c r="NN230" s="33"/>
      <c r="NO230" s="33"/>
      <c r="NP230" s="33"/>
      <c r="NQ230" s="33"/>
      <c r="NR230" s="33"/>
      <c r="NS230" s="33"/>
      <c r="NT230" s="33"/>
      <c r="NU230" s="33"/>
      <c r="NV230" s="33"/>
      <c r="NW230" s="33"/>
      <c r="NX230" s="33"/>
      <c r="NY230" s="33"/>
      <c r="NZ230" s="33"/>
      <c r="OA230" s="33"/>
      <c r="OB230" s="33"/>
      <c r="OC230" s="33"/>
      <c r="OD230" s="33"/>
      <c r="OE230" s="33"/>
      <c r="OF230" s="33"/>
      <c r="OG230" s="33"/>
      <c r="OH230" s="33"/>
      <c r="OI230" s="33"/>
      <c r="OJ230" s="33"/>
      <c r="OK230" s="33"/>
      <c r="OL230" s="33"/>
      <c r="OM230" s="33"/>
      <c r="ON230" s="33"/>
      <c r="OO230" s="33"/>
      <c r="OP230" s="33"/>
      <c r="OQ230" s="33"/>
      <c r="OR230" s="33"/>
      <c r="OS230" s="33"/>
      <c r="OT230" s="33"/>
      <c r="OU230" s="33"/>
      <c r="OV230" s="33"/>
      <c r="OW230" s="33"/>
      <c r="OX230" s="33"/>
      <c r="OY230" s="33"/>
      <c r="OZ230" s="33"/>
      <c r="PA230" s="33"/>
      <c r="PB230" s="33"/>
      <c r="PC230" s="33"/>
      <c r="PD230" s="33"/>
      <c r="PE230" s="33"/>
      <c r="PF230" s="33"/>
      <c r="PG230" s="33"/>
      <c r="PH230" s="33"/>
      <c r="PI230" s="33"/>
      <c r="PJ230" s="33"/>
      <c r="PK230" s="33"/>
      <c r="PL230" s="33"/>
      <c r="PM230" s="33"/>
      <c r="PN230" s="33"/>
      <c r="PO230" s="33"/>
      <c r="PP230" s="33"/>
      <c r="PQ230" s="33"/>
      <c r="PR230" s="33"/>
      <c r="PS230" s="33"/>
      <c r="PT230" s="33"/>
      <c r="PU230" s="33"/>
      <c r="PV230" s="33"/>
      <c r="PW230" s="33"/>
      <c r="PX230" s="33"/>
      <c r="PY230" s="33"/>
      <c r="PZ230" s="33"/>
      <c r="QA230" s="33"/>
      <c r="QB230" s="33"/>
      <c r="QC230" s="33"/>
      <c r="QD230" s="33"/>
      <c r="QE230" s="33"/>
      <c r="QF230" s="33"/>
      <c r="QG230" s="33"/>
      <c r="QH230" s="33"/>
      <c r="QI230" s="33"/>
      <c r="QJ230" s="33"/>
      <c r="QK230" s="33"/>
      <c r="QL230" s="33"/>
      <c r="QM230" s="33"/>
      <c r="QN230" s="33"/>
      <c r="QO230" s="33"/>
      <c r="QP230" s="33"/>
      <c r="QQ230" s="33"/>
      <c r="QR230" s="33"/>
      <c r="QS230" s="33"/>
      <c r="QT230" s="33"/>
      <c r="QU230" s="33"/>
      <c r="QV230" s="33"/>
      <c r="QW230" s="33"/>
      <c r="QX230" s="33"/>
      <c r="QY230" s="33"/>
      <c r="QZ230" s="33"/>
      <c r="RA230" s="33"/>
      <c r="RB230" s="33"/>
      <c r="RC230" s="33"/>
      <c r="RD230" s="33"/>
      <c r="RE230" s="33"/>
      <c r="RF230" s="33"/>
      <c r="RG230" s="33"/>
      <c r="RH230" s="33"/>
      <c r="RI230" s="33"/>
      <c r="RJ230" s="33"/>
      <c r="RK230" s="33"/>
      <c r="RL230" s="33"/>
      <c r="RM230" s="33"/>
      <c r="RN230" s="33"/>
      <c r="RO230" s="33"/>
      <c r="RP230" s="33"/>
      <c r="RQ230" s="33"/>
      <c r="RR230" s="33"/>
      <c r="RS230" s="33"/>
      <c r="RT230" s="33"/>
      <c r="RU230" s="33"/>
      <c r="RV230" s="33"/>
      <c r="RW230" s="33"/>
      <c r="RX230" s="33"/>
      <c r="RY230" s="33"/>
      <c r="RZ230" s="33"/>
      <c r="SA230" s="33"/>
      <c r="SB230" s="33"/>
      <c r="SC230" s="33"/>
      <c r="SD230" s="33"/>
      <c r="SE230" s="33"/>
      <c r="SF230" s="33"/>
      <c r="SG230" s="33"/>
      <c r="SH230" s="33"/>
      <c r="SI230" s="33"/>
      <c r="SJ230" s="33"/>
      <c r="SK230" s="33"/>
      <c r="SL230" s="33"/>
      <c r="SM230" s="33"/>
      <c r="SN230" s="33"/>
      <c r="SO230" s="33"/>
      <c r="SP230" s="33"/>
    </row>
    <row r="231" spans="1:510" s="34" customFormat="1" ht="141.75" hidden="1" x14ac:dyDescent="0.25">
      <c r="A231" s="94"/>
      <c r="B231" s="105"/>
      <c r="C231" s="105"/>
      <c r="D231" s="81" t="s">
        <v>612</v>
      </c>
      <c r="E231" s="96">
        <f>E244</f>
        <v>0</v>
      </c>
      <c r="F231" s="96">
        <f t="shared" ref="F231:W231" si="126">F244</f>
        <v>0</v>
      </c>
      <c r="G231" s="96">
        <f t="shared" si="126"/>
        <v>0</v>
      </c>
      <c r="H231" s="96">
        <f t="shared" si="126"/>
        <v>0</v>
      </c>
      <c r="I231" s="96">
        <f t="shared" si="126"/>
        <v>0</v>
      </c>
      <c r="J231" s="96">
        <f t="shared" si="126"/>
        <v>0</v>
      </c>
      <c r="K231" s="159" t="e">
        <f t="shared" si="102"/>
        <v>#DIV/0!</v>
      </c>
      <c r="L231" s="96">
        <f t="shared" si="126"/>
        <v>0</v>
      </c>
      <c r="M231" s="96">
        <f t="shared" si="126"/>
        <v>0</v>
      </c>
      <c r="N231" s="96">
        <f t="shared" si="126"/>
        <v>0</v>
      </c>
      <c r="O231" s="96">
        <f t="shared" si="126"/>
        <v>0</v>
      </c>
      <c r="P231" s="96">
        <f t="shared" si="126"/>
        <v>0</v>
      </c>
      <c r="Q231" s="96">
        <f t="shared" si="126"/>
        <v>0</v>
      </c>
      <c r="R231" s="96">
        <f t="shared" si="126"/>
        <v>0</v>
      </c>
      <c r="S231" s="96">
        <f t="shared" si="126"/>
        <v>0</v>
      </c>
      <c r="T231" s="96">
        <f t="shared" si="126"/>
        <v>0</v>
      </c>
      <c r="U231" s="96">
        <f t="shared" si="126"/>
        <v>0</v>
      </c>
      <c r="V231" s="96">
        <f t="shared" si="126"/>
        <v>0</v>
      </c>
      <c r="W231" s="96">
        <f t="shared" si="126"/>
        <v>0</v>
      </c>
      <c r="X231" s="159" t="e">
        <f t="shared" si="103"/>
        <v>#DIV/0!</v>
      </c>
      <c r="Y231" s="96">
        <f t="shared" si="104"/>
        <v>0</v>
      </c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  <c r="IW231" s="33"/>
      <c r="IX231" s="33"/>
      <c r="IY231" s="33"/>
      <c r="IZ231" s="33"/>
      <c r="JA231" s="33"/>
      <c r="JB231" s="33"/>
      <c r="JC231" s="33"/>
      <c r="JD231" s="33"/>
      <c r="JE231" s="33"/>
      <c r="JF231" s="33"/>
      <c r="JG231" s="33"/>
      <c r="JH231" s="33"/>
      <c r="JI231" s="33"/>
      <c r="JJ231" s="33"/>
      <c r="JK231" s="33"/>
      <c r="JL231" s="33"/>
      <c r="JM231" s="33"/>
      <c r="JN231" s="33"/>
      <c r="JO231" s="33"/>
      <c r="JP231" s="33"/>
      <c r="JQ231" s="33"/>
      <c r="JR231" s="33"/>
      <c r="JS231" s="33"/>
      <c r="JT231" s="33"/>
      <c r="JU231" s="33"/>
      <c r="JV231" s="33"/>
      <c r="JW231" s="33"/>
      <c r="JX231" s="33"/>
      <c r="JY231" s="33"/>
      <c r="JZ231" s="33"/>
      <c r="KA231" s="33"/>
      <c r="KB231" s="33"/>
      <c r="KC231" s="33"/>
      <c r="KD231" s="33"/>
      <c r="KE231" s="33"/>
      <c r="KF231" s="33"/>
      <c r="KG231" s="33"/>
      <c r="KH231" s="33"/>
      <c r="KI231" s="33"/>
      <c r="KJ231" s="33"/>
      <c r="KK231" s="33"/>
      <c r="KL231" s="33"/>
      <c r="KM231" s="33"/>
      <c r="KN231" s="33"/>
      <c r="KO231" s="33"/>
      <c r="KP231" s="33"/>
      <c r="KQ231" s="33"/>
      <c r="KR231" s="33"/>
      <c r="KS231" s="33"/>
      <c r="KT231" s="33"/>
      <c r="KU231" s="33"/>
      <c r="KV231" s="33"/>
      <c r="KW231" s="33"/>
      <c r="KX231" s="33"/>
      <c r="KY231" s="33"/>
      <c r="KZ231" s="33"/>
      <c r="LA231" s="33"/>
      <c r="LB231" s="33"/>
      <c r="LC231" s="33"/>
      <c r="LD231" s="33"/>
      <c r="LE231" s="33"/>
      <c r="LF231" s="33"/>
      <c r="LG231" s="33"/>
      <c r="LH231" s="33"/>
      <c r="LI231" s="33"/>
      <c r="LJ231" s="33"/>
      <c r="LK231" s="33"/>
      <c r="LL231" s="33"/>
      <c r="LM231" s="33"/>
      <c r="LN231" s="33"/>
      <c r="LO231" s="33"/>
      <c r="LP231" s="33"/>
      <c r="LQ231" s="33"/>
      <c r="LR231" s="33"/>
      <c r="LS231" s="33"/>
      <c r="LT231" s="33"/>
      <c r="LU231" s="33"/>
      <c r="LV231" s="33"/>
      <c r="LW231" s="33"/>
      <c r="LX231" s="33"/>
      <c r="LY231" s="33"/>
      <c r="LZ231" s="33"/>
      <c r="MA231" s="33"/>
      <c r="MB231" s="33"/>
      <c r="MC231" s="33"/>
      <c r="MD231" s="33"/>
      <c r="ME231" s="33"/>
      <c r="MF231" s="33"/>
      <c r="MG231" s="33"/>
      <c r="MH231" s="33"/>
      <c r="MI231" s="33"/>
      <c r="MJ231" s="33"/>
      <c r="MK231" s="33"/>
      <c r="ML231" s="33"/>
      <c r="MM231" s="33"/>
      <c r="MN231" s="33"/>
      <c r="MO231" s="33"/>
      <c r="MP231" s="33"/>
      <c r="MQ231" s="33"/>
      <c r="MR231" s="33"/>
      <c r="MS231" s="33"/>
      <c r="MT231" s="33"/>
      <c r="MU231" s="33"/>
      <c r="MV231" s="33"/>
      <c r="MW231" s="33"/>
      <c r="MX231" s="33"/>
      <c r="MY231" s="33"/>
      <c r="MZ231" s="33"/>
      <c r="NA231" s="33"/>
      <c r="NB231" s="33"/>
      <c r="NC231" s="33"/>
      <c r="ND231" s="33"/>
      <c r="NE231" s="33"/>
      <c r="NF231" s="33"/>
      <c r="NG231" s="33"/>
      <c r="NH231" s="33"/>
      <c r="NI231" s="33"/>
      <c r="NJ231" s="33"/>
      <c r="NK231" s="33"/>
      <c r="NL231" s="33"/>
      <c r="NM231" s="33"/>
      <c r="NN231" s="33"/>
      <c r="NO231" s="33"/>
      <c r="NP231" s="33"/>
      <c r="NQ231" s="33"/>
      <c r="NR231" s="33"/>
      <c r="NS231" s="33"/>
      <c r="NT231" s="33"/>
      <c r="NU231" s="33"/>
      <c r="NV231" s="33"/>
      <c r="NW231" s="33"/>
      <c r="NX231" s="33"/>
      <c r="NY231" s="33"/>
      <c r="NZ231" s="33"/>
      <c r="OA231" s="33"/>
      <c r="OB231" s="33"/>
      <c r="OC231" s="33"/>
      <c r="OD231" s="33"/>
      <c r="OE231" s="33"/>
      <c r="OF231" s="33"/>
      <c r="OG231" s="33"/>
      <c r="OH231" s="33"/>
      <c r="OI231" s="33"/>
      <c r="OJ231" s="33"/>
      <c r="OK231" s="33"/>
      <c r="OL231" s="33"/>
      <c r="OM231" s="33"/>
      <c r="ON231" s="33"/>
      <c r="OO231" s="33"/>
      <c r="OP231" s="33"/>
      <c r="OQ231" s="33"/>
      <c r="OR231" s="33"/>
      <c r="OS231" s="33"/>
      <c r="OT231" s="33"/>
      <c r="OU231" s="33"/>
      <c r="OV231" s="33"/>
      <c r="OW231" s="33"/>
      <c r="OX231" s="33"/>
      <c r="OY231" s="33"/>
      <c r="OZ231" s="33"/>
      <c r="PA231" s="33"/>
      <c r="PB231" s="33"/>
      <c r="PC231" s="33"/>
      <c r="PD231" s="33"/>
      <c r="PE231" s="33"/>
      <c r="PF231" s="33"/>
      <c r="PG231" s="33"/>
      <c r="PH231" s="33"/>
      <c r="PI231" s="33"/>
      <c r="PJ231" s="33"/>
      <c r="PK231" s="33"/>
      <c r="PL231" s="33"/>
      <c r="PM231" s="33"/>
      <c r="PN231" s="33"/>
      <c r="PO231" s="33"/>
      <c r="PP231" s="33"/>
      <c r="PQ231" s="33"/>
      <c r="PR231" s="33"/>
      <c r="PS231" s="33"/>
      <c r="PT231" s="33"/>
      <c r="PU231" s="33"/>
      <c r="PV231" s="33"/>
      <c r="PW231" s="33"/>
      <c r="PX231" s="33"/>
      <c r="PY231" s="33"/>
      <c r="PZ231" s="33"/>
      <c r="QA231" s="33"/>
      <c r="QB231" s="33"/>
      <c r="QC231" s="33"/>
      <c r="QD231" s="33"/>
      <c r="QE231" s="33"/>
      <c r="QF231" s="33"/>
      <c r="QG231" s="33"/>
      <c r="QH231" s="33"/>
      <c r="QI231" s="33"/>
      <c r="QJ231" s="33"/>
      <c r="QK231" s="33"/>
      <c r="QL231" s="33"/>
      <c r="QM231" s="33"/>
      <c r="QN231" s="33"/>
      <c r="QO231" s="33"/>
      <c r="QP231" s="33"/>
      <c r="QQ231" s="33"/>
      <c r="QR231" s="33"/>
      <c r="QS231" s="33"/>
      <c r="QT231" s="33"/>
      <c r="QU231" s="33"/>
      <c r="QV231" s="33"/>
      <c r="QW231" s="33"/>
      <c r="QX231" s="33"/>
      <c r="QY231" s="33"/>
      <c r="QZ231" s="33"/>
      <c r="RA231" s="33"/>
      <c r="RB231" s="33"/>
      <c r="RC231" s="33"/>
      <c r="RD231" s="33"/>
      <c r="RE231" s="33"/>
      <c r="RF231" s="33"/>
      <c r="RG231" s="33"/>
      <c r="RH231" s="33"/>
      <c r="RI231" s="33"/>
      <c r="RJ231" s="33"/>
      <c r="RK231" s="33"/>
      <c r="RL231" s="33"/>
      <c r="RM231" s="33"/>
      <c r="RN231" s="33"/>
      <c r="RO231" s="33"/>
      <c r="RP231" s="33"/>
      <c r="RQ231" s="33"/>
      <c r="RR231" s="33"/>
      <c r="RS231" s="33"/>
      <c r="RT231" s="33"/>
      <c r="RU231" s="33"/>
      <c r="RV231" s="33"/>
      <c r="RW231" s="33"/>
      <c r="RX231" s="33"/>
      <c r="RY231" s="33"/>
      <c r="RZ231" s="33"/>
      <c r="SA231" s="33"/>
      <c r="SB231" s="33"/>
      <c r="SC231" s="33"/>
      <c r="SD231" s="33"/>
      <c r="SE231" s="33"/>
      <c r="SF231" s="33"/>
      <c r="SG231" s="33"/>
      <c r="SH231" s="33"/>
      <c r="SI231" s="33"/>
      <c r="SJ231" s="33"/>
      <c r="SK231" s="33"/>
      <c r="SL231" s="33"/>
      <c r="SM231" s="33"/>
      <c r="SN231" s="33"/>
      <c r="SO231" s="33"/>
      <c r="SP231" s="33"/>
    </row>
    <row r="232" spans="1:510" s="34" customFormat="1" ht="15.75" x14ac:dyDescent="0.25">
      <c r="A232" s="94"/>
      <c r="B232" s="105"/>
      <c r="C232" s="105"/>
      <c r="D232" s="81" t="s">
        <v>392</v>
      </c>
      <c r="E232" s="96">
        <f>E256+E261</f>
        <v>200000</v>
      </c>
      <c r="F232" s="96">
        <f t="shared" ref="F232:W232" si="127">F256+F261</f>
        <v>0</v>
      </c>
      <c r="G232" s="96">
        <f t="shared" si="127"/>
        <v>0</v>
      </c>
      <c r="H232" s="96">
        <f t="shared" si="127"/>
        <v>200000</v>
      </c>
      <c r="I232" s="96">
        <f t="shared" si="127"/>
        <v>0</v>
      </c>
      <c r="J232" s="96">
        <f t="shared" si="127"/>
        <v>0</v>
      </c>
      <c r="K232" s="163">
        <f t="shared" si="102"/>
        <v>100</v>
      </c>
      <c r="L232" s="96">
        <f t="shared" si="127"/>
        <v>200000</v>
      </c>
      <c r="M232" s="96">
        <f t="shared" si="127"/>
        <v>200000</v>
      </c>
      <c r="N232" s="96">
        <f t="shared" si="127"/>
        <v>0</v>
      </c>
      <c r="O232" s="96">
        <f t="shared" si="127"/>
        <v>0</v>
      </c>
      <c r="P232" s="96">
        <f t="shared" si="127"/>
        <v>0</v>
      </c>
      <c r="Q232" s="96">
        <f t="shared" si="127"/>
        <v>200000</v>
      </c>
      <c r="R232" s="96">
        <f t="shared" si="127"/>
        <v>157730.23000000001</v>
      </c>
      <c r="S232" s="96">
        <f t="shared" si="127"/>
        <v>157730.23000000001</v>
      </c>
      <c r="T232" s="96">
        <f t="shared" si="127"/>
        <v>0</v>
      </c>
      <c r="U232" s="96">
        <f t="shared" si="127"/>
        <v>0</v>
      </c>
      <c r="V232" s="96">
        <f t="shared" si="127"/>
        <v>0</v>
      </c>
      <c r="W232" s="96">
        <f t="shared" si="127"/>
        <v>157730.23000000001</v>
      </c>
      <c r="X232" s="163">
        <f t="shared" si="103"/>
        <v>78.865115000000003</v>
      </c>
      <c r="Y232" s="96">
        <f t="shared" si="104"/>
        <v>357730.23</v>
      </c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  <c r="IW232" s="33"/>
      <c r="IX232" s="33"/>
      <c r="IY232" s="33"/>
      <c r="IZ232" s="33"/>
      <c r="JA232" s="33"/>
      <c r="JB232" s="33"/>
      <c r="JC232" s="33"/>
      <c r="JD232" s="33"/>
      <c r="JE232" s="33"/>
      <c r="JF232" s="33"/>
      <c r="JG232" s="33"/>
      <c r="JH232" s="33"/>
      <c r="JI232" s="33"/>
      <c r="JJ232" s="33"/>
      <c r="JK232" s="33"/>
      <c r="JL232" s="33"/>
      <c r="JM232" s="33"/>
      <c r="JN232" s="33"/>
      <c r="JO232" s="33"/>
      <c r="JP232" s="33"/>
      <c r="JQ232" s="33"/>
      <c r="JR232" s="33"/>
      <c r="JS232" s="33"/>
      <c r="JT232" s="33"/>
      <c r="JU232" s="33"/>
      <c r="JV232" s="33"/>
      <c r="JW232" s="33"/>
      <c r="JX232" s="33"/>
      <c r="JY232" s="33"/>
      <c r="JZ232" s="33"/>
      <c r="KA232" s="33"/>
      <c r="KB232" s="33"/>
      <c r="KC232" s="33"/>
      <c r="KD232" s="33"/>
      <c r="KE232" s="33"/>
      <c r="KF232" s="33"/>
      <c r="KG232" s="33"/>
      <c r="KH232" s="33"/>
      <c r="KI232" s="33"/>
      <c r="KJ232" s="33"/>
      <c r="KK232" s="33"/>
      <c r="KL232" s="33"/>
      <c r="KM232" s="33"/>
      <c r="KN232" s="33"/>
      <c r="KO232" s="33"/>
      <c r="KP232" s="33"/>
      <c r="KQ232" s="33"/>
      <c r="KR232" s="33"/>
      <c r="KS232" s="33"/>
      <c r="KT232" s="33"/>
      <c r="KU232" s="33"/>
      <c r="KV232" s="33"/>
      <c r="KW232" s="33"/>
      <c r="KX232" s="33"/>
      <c r="KY232" s="33"/>
      <c r="KZ232" s="33"/>
      <c r="LA232" s="33"/>
      <c r="LB232" s="33"/>
      <c r="LC232" s="33"/>
      <c r="LD232" s="33"/>
      <c r="LE232" s="33"/>
      <c r="LF232" s="33"/>
      <c r="LG232" s="33"/>
      <c r="LH232" s="33"/>
      <c r="LI232" s="33"/>
      <c r="LJ232" s="33"/>
      <c r="LK232" s="33"/>
      <c r="LL232" s="33"/>
      <c r="LM232" s="33"/>
      <c r="LN232" s="33"/>
      <c r="LO232" s="33"/>
      <c r="LP232" s="33"/>
      <c r="LQ232" s="33"/>
      <c r="LR232" s="33"/>
      <c r="LS232" s="33"/>
      <c r="LT232" s="33"/>
      <c r="LU232" s="33"/>
      <c r="LV232" s="33"/>
      <c r="LW232" s="33"/>
      <c r="LX232" s="33"/>
      <c r="LY232" s="33"/>
      <c r="LZ232" s="33"/>
      <c r="MA232" s="33"/>
      <c r="MB232" s="33"/>
      <c r="MC232" s="33"/>
      <c r="MD232" s="33"/>
      <c r="ME232" s="33"/>
      <c r="MF232" s="33"/>
      <c r="MG232" s="33"/>
      <c r="MH232" s="33"/>
      <c r="MI232" s="33"/>
      <c r="MJ232" s="33"/>
      <c r="MK232" s="33"/>
      <c r="ML232" s="33"/>
      <c r="MM232" s="33"/>
      <c r="MN232" s="33"/>
      <c r="MO232" s="33"/>
      <c r="MP232" s="33"/>
      <c r="MQ232" s="33"/>
      <c r="MR232" s="33"/>
      <c r="MS232" s="33"/>
      <c r="MT232" s="33"/>
      <c r="MU232" s="33"/>
      <c r="MV232" s="33"/>
      <c r="MW232" s="33"/>
      <c r="MX232" s="33"/>
      <c r="MY232" s="33"/>
      <c r="MZ232" s="33"/>
      <c r="NA232" s="33"/>
      <c r="NB232" s="33"/>
      <c r="NC232" s="33"/>
      <c r="ND232" s="33"/>
      <c r="NE232" s="33"/>
      <c r="NF232" s="33"/>
      <c r="NG232" s="33"/>
      <c r="NH232" s="33"/>
      <c r="NI232" s="33"/>
      <c r="NJ232" s="33"/>
      <c r="NK232" s="33"/>
      <c r="NL232" s="33"/>
      <c r="NM232" s="33"/>
      <c r="NN232" s="33"/>
      <c r="NO232" s="33"/>
      <c r="NP232" s="33"/>
      <c r="NQ232" s="33"/>
      <c r="NR232" s="33"/>
      <c r="NS232" s="33"/>
      <c r="NT232" s="33"/>
      <c r="NU232" s="33"/>
      <c r="NV232" s="33"/>
      <c r="NW232" s="33"/>
      <c r="NX232" s="33"/>
      <c r="NY232" s="33"/>
      <c r="NZ232" s="33"/>
      <c r="OA232" s="33"/>
      <c r="OB232" s="33"/>
      <c r="OC232" s="33"/>
      <c r="OD232" s="33"/>
      <c r="OE232" s="33"/>
      <c r="OF232" s="33"/>
      <c r="OG232" s="33"/>
      <c r="OH232" s="33"/>
      <c r="OI232" s="33"/>
      <c r="OJ232" s="33"/>
      <c r="OK232" s="33"/>
      <c r="OL232" s="33"/>
      <c r="OM232" s="33"/>
      <c r="ON232" s="33"/>
      <c r="OO232" s="33"/>
      <c r="OP232" s="33"/>
      <c r="OQ232" s="33"/>
      <c r="OR232" s="33"/>
      <c r="OS232" s="33"/>
      <c r="OT232" s="33"/>
      <c r="OU232" s="33"/>
      <c r="OV232" s="33"/>
      <c r="OW232" s="33"/>
      <c r="OX232" s="33"/>
      <c r="OY232" s="33"/>
      <c r="OZ232" s="33"/>
      <c r="PA232" s="33"/>
      <c r="PB232" s="33"/>
      <c r="PC232" s="33"/>
      <c r="PD232" s="33"/>
      <c r="PE232" s="33"/>
      <c r="PF232" s="33"/>
      <c r="PG232" s="33"/>
      <c r="PH232" s="33"/>
      <c r="PI232" s="33"/>
      <c r="PJ232" s="33"/>
      <c r="PK232" s="33"/>
      <c r="PL232" s="33"/>
      <c r="PM232" s="33"/>
      <c r="PN232" s="33"/>
      <c r="PO232" s="33"/>
      <c r="PP232" s="33"/>
      <c r="PQ232" s="33"/>
      <c r="PR232" s="33"/>
      <c r="PS232" s="33"/>
      <c r="PT232" s="33"/>
      <c r="PU232" s="33"/>
      <c r="PV232" s="33"/>
      <c r="PW232" s="33"/>
      <c r="PX232" s="33"/>
      <c r="PY232" s="33"/>
      <c r="PZ232" s="33"/>
      <c r="QA232" s="33"/>
      <c r="QB232" s="33"/>
      <c r="QC232" s="33"/>
      <c r="QD232" s="33"/>
      <c r="QE232" s="33"/>
      <c r="QF232" s="33"/>
      <c r="QG232" s="33"/>
      <c r="QH232" s="33"/>
      <c r="QI232" s="33"/>
      <c r="QJ232" s="33"/>
      <c r="QK232" s="33"/>
      <c r="QL232" s="33"/>
      <c r="QM232" s="33"/>
      <c r="QN232" s="33"/>
      <c r="QO232" s="33"/>
      <c r="QP232" s="33"/>
      <c r="QQ232" s="33"/>
      <c r="QR232" s="33"/>
      <c r="QS232" s="33"/>
      <c r="QT232" s="33"/>
      <c r="QU232" s="33"/>
      <c r="QV232" s="33"/>
      <c r="QW232" s="33"/>
      <c r="QX232" s="33"/>
      <c r="QY232" s="33"/>
      <c r="QZ232" s="33"/>
      <c r="RA232" s="33"/>
      <c r="RB232" s="33"/>
      <c r="RC232" s="33"/>
      <c r="RD232" s="33"/>
      <c r="RE232" s="33"/>
      <c r="RF232" s="33"/>
      <c r="RG232" s="33"/>
      <c r="RH232" s="33"/>
      <c r="RI232" s="33"/>
      <c r="RJ232" s="33"/>
      <c r="RK232" s="33"/>
      <c r="RL232" s="33"/>
      <c r="RM232" s="33"/>
      <c r="RN232" s="33"/>
      <c r="RO232" s="33"/>
      <c r="RP232" s="33"/>
      <c r="RQ232" s="33"/>
      <c r="RR232" s="33"/>
      <c r="RS232" s="33"/>
      <c r="RT232" s="33"/>
      <c r="RU232" s="33"/>
      <c r="RV232" s="33"/>
      <c r="RW232" s="33"/>
      <c r="RX232" s="33"/>
      <c r="RY232" s="33"/>
      <c r="RZ232" s="33"/>
      <c r="SA232" s="33"/>
      <c r="SB232" s="33"/>
      <c r="SC232" s="33"/>
      <c r="SD232" s="33"/>
      <c r="SE232" s="33"/>
      <c r="SF232" s="33"/>
      <c r="SG232" s="33"/>
      <c r="SH232" s="33"/>
      <c r="SI232" s="33"/>
      <c r="SJ232" s="33"/>
      <c r="SK232" s="33"/>
      <c r="SL232" s="33"/>
      <c r="SM232" s="33"/>
      <c r="SN232" s="33"/>
      <c r="SO232" s="33"/>
      <c r="SP232" s="33"/>
    </row>
    <row r="233" spans="1:510" s="34" customFormat="1" ht="15.75" x14ac:dyDescent="0.25">
      <c r="A233" s="94"/>
      <c r="B233" s="105"/>
      <c r="C233" s="105"/>
      <c r="D233" s="81" t="s">
        <v>418</v>
      </c>
      <c r="E233" s="96">
        <f>E265</f>
        <v>0</v>
      </c>
      <c r="F233" s="96">
        <f t="shared" ref="F233:W233" si="128">F265</f>
        <v>0</v>
      </c>
      <c r="G233" s="96">
        <f t="shared" si="128"/>
        <v>0</v>
      </c>
      <c r="H233" s="96">
        <f t="shared" si="128"/>
        <v>0</v>
      </c>
      <c r="I233" s="96">
        <f t="shared" si="128"/>
        <v>0</v>
      </c>
      <c r="J233" s="96">
        <f t="shared" si="128"/>
        <v>0</v>
      </c>
      <c r="K233" s="164" t="e">
        <f t="shared" si="102"/>
        <v>#DIV/0!</v>
      </c>
      <c r="L233" s="96">
        <f t="shared" si="128"/>
        <v>26250000</v>
      </c>
      <c r="M233" s="96">
        <f t="shared" si="128"/>
        <v>26250000</v>
      </c>
      <c r="N233" s="96">
        <f t="shared" si="128"/>
        <v>0</v>
      </c>
      <c r="O233" s="96">
        <f t="shared" si="128"/>
        <v>0</v>
      </c>
      <c r="P233" s="96">
        <f t="shared" si="128"/>
        <v>0</v>
      </c>
      <c r="Q233" s="96">
        <f t="shared" si="128"/>
        <v>26250000</v>
      </c>
      <c r="R233" s="96">
        <f t="shared" si="128"/>
        <v>0</v>
      </c>
      <c r="S233" s="96">
        <f t="shared" si="128"/>
        <v>0</v>
      </c>
      <c r="T233" s="96">
        <f t="shared" si="128"/>
        <v>0</v>
      </c>
      <c r="U233" s="96">
        <f t="shared" si="128"/>
        <v>0</v>
      </c>
      <c r="V233" s="96">
        <f t="shared" si="128"/>
        <v>0</v>
      </c>
      <c r="W233" s="96">
        <f t="shared" si="128"/>
        <v>0</v>
      </c>
      <c r="X233" s="163">
        <f t="shared" si="103"/>
        <v>0</v>
      </c>
      <c r="Y233" s="96">
        <f t="shared" si="104"/>
        <v>0</v>
      </c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  <c r="IV233" s="33"/>
      <c r="IW233" s="33"/>
      <c r="IX233" s="33"/>
      <c r="IY233" s="33"/>
      <c r="IZ233" s="33"/>
      <c r="JA233" s="33"/>
      <c r="JB233" s="33"/>
      <c r="JC233" s="33"/>
      <c r="JD233" s="33"/>
      <c r="JE233" s="33"/>
      <c r="JF233" s="33"/>
      <c r="JG233" s="33"/>
      <c r="JH233" s="33"/>
      <c r="JI233" s="33"/>
      <c r="JJ233" s="33"/>
      <c r="JK233" s="33"/>
      <c r="JL233" s="33"/>
      <c r="JM233" s="33"/>
      <c r="JN233" s="33"/>
      <c r="JO233" s="33"/>
      <c r="JP233" s="33"/>
      <c r="JQ233" s="33"/>
      <c r="JR233" s="33"/>
      <c r="JS233" s="33"/>
      <c r="JT233" s="33"/>
      <c r="JU233" s="33"/>
      <c r="JV233" s="33"/>
      <c r="JW233" s="33"/>
      <c r="JX233" s="33"/>
      <c r="JY233" s="33"/>
      <c r="JZ233" s="33"/>
      <c r="KA233" s="33"/>
      <c r="KB233" s="33"/>
      <c r="KC233" s="33"/>
      <c r="KD233" s="33"/>
      <c r="KE233" s="33"/>
      <c r="KF233" s="33"/>
      <c r="KG233" s="33"/>
      <c r="KH233" s="33"/>
      <c r="KI233" s="33"/>
      <c r="KJ233" s="33"/>
      <c r="KK233" s="33"/>
      <c r="KL233" s="33"/>
      <c r="KM233" s="33"/>
      <c r="KN233" s="33"/>
      <c r="KO233" s="33"/>
      <c r="KP233" s="33"/>
      <c r="KQ233" s="33"/>
      <c r="KR233" s="33"/>
      <c r="KS233" s="33"/>
      <c r="KT233" s="33"/>
      <c r="KU233" s="33"/>
      <c r="KV233" s="33"/>
      <c r="KW233" s="33"/>
      <c r="KX233" s="33"/>
      <c r="KY233" s="33"/>
      <c r="KZ233" s="33"/>
      <c r="LA233" s="33"/>
      <c r="LB233" s="33"/>
      <c r="LC233" s="33"/>
      <c r="LD233" s="33"/>
      <c r="LE233" s="33"/>
      <c r="LF233" s="33"/>
      <c r="LG233" s="33"/>
      <c r="LH233" s="33"/>
      <c r="LI233" s="33"/>
      <c r="LJ233" s="33"/>
      <c r="LK233" s="33"/>
      <c r="LL233" s="33"/>
      <c r="LM233" s="33"/>
      <c r="LN233" s="33"/>
      <c r="LO233" s="33"/>
      <c r="LP233" s="33"/>
      <c r="LQ233" s="33"/>
      <c r="LR233" s="33"/>
      <c r="LS233" s="33"/>
      <c r="LT233" s="33"/>
      <c r="LU233" s="33"/>
      <c r="LV233" s="33"/>
      <c r="LW233" s="33"/>
      <c r="LX233" s="33"/>
      <c r="LY233" s="33"/>
      <c r="LZ233" s="33"/>
      <c r="MA233" s="33"/>
      <c r="MB233" s="33"/>
      <c r="MC233" s="33"/>
      <c r="MD233" s="33"/>
      <c r="ME233" s="33"/>
      <c r="MF233" s="33"/>
      <c r="MG233" s="33"/>
      <c r="MH233" s="33"/>
      <c r="MI233" s="33"/>
      <c r="MJ233" s="33"/>
      <c r="MK233" s="33"/>
      <c r="ML233" s="33"/>
      <c r="MM233" s="33"/>
      <c r="MN233" s="33"/>
      <c r="MO233" s="33"/>
      <c r="MP233" s="33"/>
      <c r="MQ233" s="33"/>
      <c r="MR233" s="33"/>
      <c r="MS233" s="33"/>
      <c r="MT233" s="33"/>
      <c r="MU233" s="33"/>
      <c r="MV233" s="33"/>
      <c r="MW233" s="33"/>
      <c r="MX233" s="33"/>
      <c r="MY233" s="33"/>
      <c r="MZ233" s="33"/>
      <c r="NA233" s="33"/>
      <c r="NB233" s="33"/>
      <c r="NC233" s="33"/>
      <c r="ND233" s="33"/>
      <c r="NE233" s="33"/>
      <c r="NF233" s="33"/>
      <c r="NG233" s="33"/>
      <c r="NH233" s="33"/>
      <c r="NI233" s="33"/>
      <c r="NJ233" s="33"/>
      <c r="NK233" s="33"/>
      <c r="NL233" s="33"/>
      <c r="NM233" s="33"/>
      <c r="NN233" s="33"/>
      <c r="NO233" s="33"/>
      <c r="NP233" s="33"/>
      <c r="NQ233" s="33"/>
      <c r="NR233" s="33"/>
      <c r="NS233" s="33"/>
      <c r="NT233" s="33"/>
      <c r="NU233" s="33"/>
      <c r="NV233" s="33"/>
      <c r="NW233" s="33"/>
      <c r="NX233" s="33"/>
      <c r="NY233" s="33"/>
      <c r="NZ233" s="33"/>
      <c r="OA233" s="33"/>
      <c r="OB233" s="33"/>
      <c r="OC233" s="33"/>
      <c r="OD233" s="33"/>
      <c r="OE233" s="33"/>
      <c r="OF233" s="33"/>
      <c r="OG233" s="33"/>
      <c r="OH233" s="33"/>
      <c r="OI233" s="33"/>
      <c r="OJ233" s="33"/>
      <c r="OK233" s="33"/>
      <c r="OL233" s="33"/>
      <c r="OM233" s="33"/>
      <c r="ON233" s="33"/>
      <c r="OO233" s="33"/>
      <c r="OP233" s="33"/>
      <c r="OQ233" s="33"/>
      <c r="OR233" s="33"/>
      <c r="OS233" s="33"/>
      <c r="OT233" s="33"/>
      <c r="OU233" s="33"/>
      <c r="OV233" s="33"/>
      <c r="OW233" s="33"/>
      <c r="OX233" s="33"/>
      <c r="OY233" s="33"/>
      <c r="OZ233" s="33"/>
      <c r="PA233" s="33"/>
      <c r="PB233" s="33"/>
      <c r="PC233" s="33"/>
      <c r="PD233" s="33"/>
      <c r="PE233" s="33"/>
      <c r="PF233" s="33"/>
      <c r="PG233" s="33"/>
      <c r="PH233" s="33"/>
      <c r="PI233" s="33"/>
      <c r="PJ233" s="33"/>
      <c r="PK233" s="33"/>
      <c r="PL233" s="33"/>
      <c r="PM233" s="33"/>
      <c r="PN233" s="33"/>
      <c r="PO233" s="33"/>
      <c r="PP233" s="33"/>
      <c r="PQ233" s="33"/>
      <c r="PR233" s="33"/>
      <c r="PS233" s="33"/>
      <c r="PT233" s="33"/>
      <c r="PU233" s="33"/>
      <c r="PV233" s="33"/>
      <c r="PW233" s="33"/>
      <c r="PX233" s="33"/>
      <c r="PY233" s="33"/>
      <c r="PZ233" s="33"/>
      <c r="QA233" s="33"/>
      <c r="QB233" s="33"/>
      <c r="QC233" s="33"/>
      <c r="QD233" s="33"/>
      <c r="QE233" s="33"/>
      <c r="QF233" s="33"/>
      <c r="QG233" s="33"/>
      <c r="QH233" s="33"/>
      <c r="QI233" s="33"/>
      <c r="QJ233" s="33"/>
      <c r="QK233" s="33"/>
      <c r="QL233" s="33"/>
      <c r="QM233" s="33"/>
      <c r="QN233" s="33"/>
      <c r="QO233" s="33"/>
      <c r="QP233" s="33"/>
      <c r="QQ233" s="33"/>
      <c r="QR233" s="33"/>
      <c r="QS233" s="33"/>
      <c r="QT233" s="33"/>
      <c r="QU233" s="33"/>
      <c r="QV233" s="33"/>
      <c r="QW233" s="33"/>
      <c r="QX233" s="33"/>
      <c r="QY233" s="33"/>
      <c r="QZ233" s="33"/>
      <c r="RA233" s="33"/>
      <c r="RB233" s="33"/>
      <c r="RC233" s="33"/>
      <c r="RD233" s="33"/>
      <c r="RE233" s="33"/>
      <c r="RF233" s="33"/>
      <c r="RG233" s="33"/>
      <c r="RH233" s="33"/>
      <c r="RI233" s="33"/>
      <c r="RJ233" s="33"/>
      <c r="RK233" s="33"/>
      <c r="RL233" s="33"/>
      <c r="RM233" s="33"/>
      <c r="RN233" s="33"/>
      <c r="RO233" s="33"/>
      <c r="RP233" s="33"/>
      <c r="RQ233" s="33"/>
      <c r="RR233" s="33"/>
      <c r="RS233" s="33"/>
      <c r="RT233" s="33"/>
      <c r="RU233" s="33"/>
      <c r="RV233" s="33"/>
      <c r="RW233" s="33"/>
      <c r="RX233" s="33"/>
      <c r="RY233" s="33"/>
      <c r="RZ233" s="33"/>
      <c r="SA233" s="33"/>
      <c r="SB233" s="33"/>
      <c r="SC233" s="33"/>
      <c r="SD233" s="33"/>
      <c r="SE233" s="33"/>
      <c r="SF233" s="33"/>
      <c r="SG233" s="33"/>
      <c r="SH233" s="33"/>
      <c r="SI233" s="33"/>
      <c r="SJ233" s="33"/>
      <c r="SK233" s="33"/>
      <c r="SL233" s="33"/>
      <c r="SM233" s="33"/>
      <c r="SN233" s="33"/>
      <c r="SO233" s="33"/>
      <c r="SP233" s="33"/>
    </row>
    <row r="234" spans="1:510" s="22" customFormat="1" ht="47.25" x14ac:dyDescent="0.25">
      <c r="A234" s="59" t="s">
        <v>196</v>
      </c>
      <c r="B234" s="59" t="s">
        <v>119</v>
      </c>
      <c r="C234" s="59" t="s">
        <v>46</v>
      </c>
      <c r="D234" s="92" t="s">
        <v>490</v>
      </c>
      <c r="E234" s="97">
        <v>14495155</v>
      </c>
      <c r="F234" s="97">
        <v>11254400</v>
      </c>
      <c r="G234" s="97">
        <v>285275</v>
      </c>
      <c r="H234" s="97">
        <v>13234911.35</v>
      </c>
      <c r="I234" s="97">
        <v>10320771.460000001</v>
      </c>
      <c r="J234" s="97">
        <v>235606.07</v>
      </c>
      <c r="K234" s="161">
        <f t="shared" si="102"/>
        <v>91.305759407195026</v>
      </c>
      <c r="L234" s="97">
        <f t="shared" ref="L234:L271" si="129">N234+Q234</f>
        <v>0</v>
      </c>
      <c r="M234" s="97"/>
      <c r="N234" s="97"/>
      <c r="O234" s="97"/>
      <c r="P234" s="97"/>
      <c r="Q234" s="97"/>
      <c r="R234" s="145">
        <f t="shared" ref="R234:R271" si="130">T234+W234</f>
        <v>280</v>
      </c>
      <c r="S234" s="146"/>
      <c r="T234" s="146">
        <v>280</v>
      </c>
      <c r="U234" s="146"/>
      <c r="V234" s="146"/>
      <c r="W234" s="146"/>
      <c r="X234" s="162" t="e">
        <f t="shared" si="103"/>
        <v>#DIV/0!</v>
      </c>
      <c r="Y234" s="97">
        <f t="shared" si="104"/>
        <v>13235191.35</v>
      </c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</row>
    <row r="235" spans="1:510" s="22" customFormat="1" ht="23.25" customHeight="1" x14ac:dyDescent="0.25">
      <c r="A235" s="59" t="s">
        <v>538</v>
      </c>
      <c r="B235" s="59" t="s">
        <v>45</v>
      </c>
      <c r="C235" s="59" t="s">
        <v>93</v>
      </c>
      <c r="D235" s="92" t="s">
        <v>242</v>
      </c>
      <c r="E235" s="97">
        <v>600000</v>
      </c>
      <c r="F235" s="97"/>
      <c r="G235" s="97"/>
      <c r="H235" s="97"/>
      <c r="I235" s="97"/>
      <c r="J235" s="97"/>
      <c r="K235" s="161">
        <f t="shared" si="102"/>
        <v>0</v>
      </c>
      <c r="L235" s="97">
        <f t="shared" si="129"/>
        <v>0</v>
      </c>
      <c r="M235" s="97"/>
      <c r="N235" s="97"/>
      <c r="O235" s="97"/>
      <c r="P235" s="97"/>
      <c r="Q235" s="97"/>
      <c r="R235" s="145">
        <f t="shared" si="130"/>
        <v>0</v>
      </c>
      <c r="S235" s="146"/>
      <c r="T235" s="146"/>
      <c r="U235" s="146"/>
      <c r="V235" s="146"/>
      <c r="W235" s="146"/>
      <c r="X235" s="162" t="e">
        <f t="shared" si="103"/>
        <v>#DIV/0!</v>
      </c>
      <c r="Y235" s="97">
        <f t="shared" si="104"/>
        <v>0</v>
      </c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</row>
    <row r="236" spans="1:510" s="22" customFormat="1" ht="15.75" hidden="1" x14ac:dyDescent="0.25">
      <c r="A236" s="99" t="s">
        <v>302</v>
      </c>
      <c r="B236" s="42" t="s">
        <v>289</v>
      </c>
      <c r="C236" s="42" t="s">
        <v>106</v>
      </c>
      <c r="D236" s="36" t="s">
        <v>37</v>
      </c>
      <c r="E236" s="97">
        <v>0</v>
      </c>
      <c r="F236" s="97"/>
      <c r="G236" s="97"/>
      <c r="H236" s="97"/>
      <c r="I236" s="97"/>
      <c r="J236" s="97"/>
      <c r="K236" s="161" t="e">
        <f t="shared" si="102"/>
        <v>#DIV/0!</v>
      </c>
      <c r="L236" s="97">
        <f t="shared" si="129"/>
        <v>0</v>
      </c>
      <c r="M236" s="97"/>
      <c r="N236" s="97"/>
      <c r="O236" s="97"/>
      <c r="P236" s="97"/>
      <c r="Q236" s="97"/>
      <c r="R236" s="145">
        <f t="shared" si="130"/>
        <v>0</v>
      </c>
      <c r="S236" s="146"/>
      <c r="T236" s="146"/>
      <c r="U236" s="146"/>
      <c r="V236" s="146"/>
      <c r="W236" s="146"/>
      <c r="X236" s="161" t="e">
        <f t="shared" si="103"/>
        <v>#DIV/0!</v>
      </c>
      <c r="Y236" s="97">
        <f t="shared" si="104"/>
        <v>0</v>
      </c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</row>
    <row r="237" spans="1:510" s="22" customFormat="1" ht="33.75" customHeight="1" x14ac:dyDescent="0.25">
      <c r="A237" s="59" t="s">
        <v>197</v>
      </c>
      <c r="B237" s="91" t="s">
        <v>127</v>
      </c>
      <c r="C237" s="91" t="s">
        <v>68</v>
      </c>
      <c r="D237" s="60" t="s">
        <v>128</v>
      </c>
      <c r="E237" s="97">
        <v>0</v>
      </c>
      <c r="F237" s="97"/>
      <c r="G237" s="97"/>
      <c r="H237" s="97"/>
      <c r="I237" s="97"/>
      <c r="J237" s="97"/>
      <c r="K237" s="162" t="e">
        <f t="shared" si="102"/>
        <v>#DIV/0!</v>
      </c>
      <c r="L237" s="97">
        <f t="shared" si="129"/>
        <v>9020843.5199999996</v>
      </c>
      <c r="M237" s="97">
        <v>8984363.5199999996</v>
      </c>
      <c r="N237" s="97"/>
      <c r="O237" s="97"/>
      <c r="P237" s="97"/>
      <c r="Q237" s="97">
        <v>9020843.5199999996</v>
      </c>
      <c r="R237" s="145">
        <f t="shared" si="130"/>
        <v>6606819.8700000001</v>
      </c>
      <c r="S237" s="146">
        <v>6606819.8700000001</v>
      </c>
      <c r="T237" s="146"/>
      <c r="U237" s="146"/>
      <c r="V237" s="146"/>
      <c r="W237" s="146">
        <v>6606819.8700000001</v>
      </c>
      <c r="X237" s="161">
        <f t="shared" si="103"/>
        <v>73.239490911821079</v>
      </c>
      <c r="Y237" s="97">
        <f t="shared" si="104"/>
        <v>6606819.8700000001</v>
      </c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</row>
    <row r="238" spans="1:510" s="22" customFormat="1" ht="31.5" x14ac:dyDescent="0.25">
      <c r="A238" s="59" t="s">
        <v>198</v>
      </c>
      <c r="B238" s="91" t="s">
        <v>129</v>
      </c>
      <c r="C238" s="91" t="s">
        <v>70</v>
      </c>
      <c r="D238" s="60" t="s">
        <v>147</v>
      </c>
      <c r="E238" s="97">
        <v>29081568</v>
      </c>
      <c r="F238" s="97"/>
      <c r="G238" s="97"/>
      <c r="H238" s="97">
        <v>29080333.5</v>
      </c>
      <c r="I238" s="97"/>
      <c r="J238" s="97"/>
      <c r="K238" s="161">
        <f t="shared" si="102"/>
        <v>99.995755043194364</v>
      </c>
      <c r="L238" s="97">
        <f t="shared" si="129"/>
        <v>200000</v>
      </c>
      <c r="M238" s="97">
        <v>200000</v>
      </c>
      <c r="N238" s="97"/>
      <c r="O238" s="97"/>
      <c r="P238" s="97"/>
      <c r="Q238" s="97">
        <v>200000</v>
      </c>
      <c r="R238" s="145">
        <f t="shared" si="130"/>
        <v>199446.39</v>
      </c>
      <c r="S238" s="146">
        <v>199446.39</v>
      </c>
      <c r="T238" s="146"/>
      <c r="U238" s="146"/>
      <c r="V238" s="146"/>
      <c r="W238" s="146">
        <v>199446.39</v>
      </c>
      <c r="X238" s="161">
        <f t="shared" si="103"/>
        <v>99.723195000000004</v>
      </c>
      <c r="Y238" s="97">
        <f t="shared" si="104"/>
        <v>29279779.890000001</v>
      </c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</row>
    <row r="239" spans="1:510" s="22" customFormat="1" ht="33" customHeight="1" x14ac:dyDescent="0.25">
      <c r="A239" s="59" t="s">
        <v>259</v>
      </c>
      <c r="B239" s="91" t="s">
        <v>260</v>
      </c>
      <c r="C239" s="91" t="s">
        <v>70</v>
      </c>
      <c r="D239" s="60" t="s">
        <v>261</v>
      </c>
      <c r="E239" s="97">
        <v>71280</v>
      </c>
      <c r="F239" s="97"/>
      <c r="G239" s="97"/>
      <c r="H239" s="97">
        <v>51517.05</v>
      </c>
      <c r="I239" s="97"/>
      <c r="J239" s="97"/>
      <c r="K239" s="161">
        <f t="shared" si="102"/>
        <v>72.274200336700346</v>
      </c>
      <c r="L239" s="97">
        <f t="shared" si="129"/>
        <v>32295150</v>
      </c>
      <c r="M239" s="97">
        <v>32245150</v>
      </c>
      <c r="N239" s="97"/>
      <c r="O239" s="97"/>
      <c r="P239" s="97"/>
      <c r="Q239" s="97">
        <v>32295150</v>
      </c>
      <c r="R239" s="145">
        <f t="shared" si="130"/>
        <v>30573672.66</v>
      </c>
      <c r="S239" s="146">
        <v>30573672.66</v>
      </c>
      <c r="T239" s="146"/>
      <c r="U239" s="146"/>
      <c r="V239" s="146"/>
      <c r="W239" s="146">
        <v>30573672.66</v>
      </c>
      <c r="X239" s="161">
        <f t="shared" si="103"/>
        <v>94.669548399682299</v>
      </c>
      <c r="Y239" s="97">
        <f t="shared" si="104"/>
        <v>30625189.710000001</v>
      </c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</row>
    <row r="240" spans="1:510" s="22" customFormat="1" ht="32.25" customHeight="1" x14ac:dyDescent="0.25">
      <c r="A240" s="59" t="s">
        <v>262</v>
      </c>
      <c r="B240" s="91" t="s">
        <v>263</v>
      </c>
      <c r="C240" s="91" t="s">
        <v>70</v>
      </c>
      <c r="D240" s="60" t="s">
        <v>344</v>
      </c>
      <c r="E240" s="97">
        <v>100000</v>
      </c>
      <c r="F240" s="97"/>
      <c r="G240" s="97"/>
      <c r="H240" s="97">
        <v>99525.51</v>
      </c>
      <c r="I240" s="97"/>
      <c r="J240" s="97"/>
      <c r="K240" s="161">
        <f t="shared" si="102"/>
        <v>99.525509999999997</v>
      </c>
      <c r="L240" s="97">
        <f t="shared" si="129"/>
        <v>0</v>
      </c>
      <c r="M240" s="97"/>
      <c r="N240" s="97"/>
      <c r="O240" s="97"/>
      <c r="P240" s="97"/>
      <c r="Q240" s="97"/>
      <c r="R240" s="145">
        <f t="shared" si="130"/>
        <v>0</v>
      </c>
      <c r="S240" s="146"/>
      <c r="T240" s="146"/>
      <c r="U240" s="146"/>
      <c r="V240" s="146"/>
      <c r="W240" s="146"/>
      <c r="X240" s="162" t="e">
        <f t="shared" si="103"/>
        <v>#DIV/0!</v>
      </c>
      <c r="Y240" s="97">
        <f t="shared" si="104"/>
        <v>99525.51</v>
      </c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</row>
    <row r="241" spans="1:510" s="22" customFormat="1" ht="47.25" x14ac:dyDescent="0.25">
      <c r="A241" s="59" t="s">
        <v>199</v>
      </c>
      <c r="B241" s="91" t="s">
        <v>69</v>
      </c>
      <c r="C241" s="91" t="s">
        <v>70</v>
      </c>
      <c r="D241" s="60" t="s">
        <v>132</v>
      </c>
      <c r="E241" s="97">
        <v>2815132.48</v>
      </c>
      <c r="F241" s="97"/>
      <c r="G241" s="97"/>
      <c r="H241" s="97">
        <v>2813527.84</v>
      </c>
      <c r="I241" s="97"/>
      <c r="J241" s="97"/>
      <c r="K241" s="161">
        <f t="shared" si="102"/>
        <v>99.942999485409644</v>
      </c>
      <c r="L241" s="97">
        <f t="shared" si="129"/>
        <v>85000</v>
      </c>
      <c r="M241" s="97">
        <v>85000</v>
      </c>
      <c r="N241" s="97"/>
      <c r="O241" s="97"/>
      <c r="P241" s="97"/>
      <c r="Q241" s="97">
        <v>85000</v>
      </c>
      <c r="R241" s="145">
        <f t="shared" si="130"/>
        <v>47520</v>
      </c>
      <c r="S241" s="146">
        <v>47520</v>
      </c>
      <c r="T241" s="146"/>
      <c r="U241" s="146"/>
      <c r="V241" s="146"/>
      <c r="W241" s="146">
        <v>47520</v>
      </c>
      <c r="X241" s="161">
        <f t="shared" si="103"/>
        <v>55.90588235294117</v>
      </c>
      <c r="Y241" s="97">
        <f t="shared" si="104"/>
        <v>2861047.84</v>
      </c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</row>
    <row r="242" spans="1:510" s="22" customFormat="1" ht="24.75" customHeight="1" x14ac:dyDescent="0.25">
      <c r="A242" s="59" t="s">
        <v>200</v>
      </c>
      <c r="B242" s="91" t="s">
        <v>130</v>
      </c>
      <c r="C242" s="91" t="s">
        <v>70</v>
      </c>
      <c r="D242" s="60" t="s">
        <v>131</v>
      </c>
      <c r="E242" s="97">
        <v>240913355.25999999</v>
      </c>
      <c r="F242" s="97"/>
      <c r="G242" s="97">
        <v>37628936</v>
      </c>
      <c r="H242" s="97">
        <v>237044208.53999999</v>
      </c>
      <c r="I242" s="97"/>
      <c r="J242" s="97">
        <v>34243139.990000002</v>
      </c>
      <c r="K242" s="161">
        <f t="shared" si="102"/>
        <v>98.393967525866586</v>
      </c>
      <c r="L242" s="97">
        <f t="shared" si="129"/>
        <v>40200749.079999991</v>
      </c>
      <c r="M242" s="97">
        <v>40200749.079999991</v>
      </c>
      <c r="N242" s="97"/>
      <c r="O242" s="97"/>
      <c r="P242" s="97"/>
      <c r="Q242" s="97">
        <v>40200749.079999991</v>
      </c>
      <c r="R242" s="145">
        <f t="shared" si="130"/>
        <v>37620923.799999997</v>
      </c>
      <c r="S242" s="146">
        <v>37620923.799999997</v>
      </c>
      <c r="T242" s="146"/>
      <c r="U242" s="146"/>
      <c r="V242" s="146"/>
      <c r="W242" s="146">
        <v>37620923.799999997</v>
      </c>
      <c r="X242" s="161">
        <f t="shared" si="103"/>
        <v>93.582643759035165</v>
      </c>
      <c r="Y242" s="97">
        <f t="shared" si="104"/>
        <v>274665132.33999997</v>
      </c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</row>
    <row r="243" spans="1:510" s="22" customFormat="1" ht="126" hidden="1" x14ac:dyDescent="0.25">
      <c r="A243" s="59" t="s">
        <v>610</v>
      </c>
      <c r="B243" s="91">
        <v>6072</v>
      </c>
      <c r="C243" s="59" t="s">
        <v>312</v>
      </c>
      <c r="D243" s="60" t="s">
        <v>611</v>
      </c>
      <c r="E243" s="97">
        <v>0</v>
      </c>
      <c r="F243" s="97"/>
      <c r="G243" s="97"/>
      <c r="H243" s="97"/>
      <c r="I243" s="97"/>
      <c r="J243" s="97"/>
      <c r="K243" s="161" t="e">
        <f t="shared" si="102"/>
        <v>#DIV/0!</v>
      </c>
      <c r="L243" s="97">
        <f t="shared" si="129"/>
        <v>0</v>
      </c>
      <c r="M243" s="97"/>
      <c r="N243" s="97"/>
      <c r="O243" s="97"/>
      <c r="P243" s="97"/>
      <c r="Q243" s="97"/>
      <c r="R243" s="145">
        <f t="shared" si="130"/>
        <v>0</v>
      </c>
      <c r="S243" s="146"/>
      <c r="T243" s="146"/>
      <c r="U243" s="146"/>
      <c r="V243" s="146"/>
      <c r="W243" s="146"/>
      <c r="X243" s="161" t="e">
        <f t="shared" si="103"/>
        <v>#DIV/0!</v>
      </c>
      <c r="Y243" s="97">
        <f t="shared" si="104"/>
        <v>0</v>
      </c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  <c r="OX243" s="23"/>
      <c r="OY243" s="23"/>
      <c r="OZ243" s="23"/>
      <c r="PA243" s="23"/>
      <c r="PB243" s="23"/>
      <c r="PC243" s="23"/>
      <c r="PD243" s="23"/>
      <c r="PE243" s="23"/>
      <c r="PF243" s="23"/>
      <c r="PG243" s="23"/>
      <c r="PH243" s="23"/>
      <c r="PI243" s="23"/>
      <c r="PJ243" s="23"/>
      <c r="PK243" s="23"/>
      <c r="PL243" s="23"/>
      <c r="PM243" s="23"/>
      <c r="PN243" s="23"/>
      <c r="PO243" s="23"/>
      <c r="PP243" s="23"/>
      <c r="PQ243" s="23"/>
      <c r="PR243" s="23"/>
      <c r="PS243" s="23"/>
      <c r="PT243" s="23"/>
      <c r="PU243" s="23"/>
      <c r="PV243" s="23"/>
      <c r="PW243" s="23"/>
      <c r="PX243" s="23"/>
      <c r="PY243" s="23"/>
      <c r="PZ243" s="23"/>
      <c r="QA243" s="23"/>
      <c r="QB243" s="23"/>
      <c r="QC243" s="23"/>
      <c r="QD243" s="23"/>
      <c r="QE243" s="23"/>
      <c r="QF243" s="23"/>
      <c r="QG243" s="23"/>
      <c r="QH243" s="23"/>
      <c r="QI243" s="23"/>
      <c r="QJ243" s="23"/>
      <c r="QK243" s="23"/>
      <c r="QL243" s="23"/>
      <c r="QM243" s="23"/>
      <c r="QN243" s="23"/>
      <c r="QO243" s="23"/>
      <c r="QP243" s="23"/>
      <c r="QQ243" s="23"/>
      <c r="QR243" s="23"/>
      <c r="QS243" s="23"/>
      <c r="QT243" s="23"/>
      <c r="QU243" s="23"/>
      <c r="QV243" s="23"/>
      <c r="QW243" s="23"/>
      <c r="QX243" s="23"/>
      <c r="QY243" s="23"/>
      <c r="QZ243" s="23"/>
      <c r="RA243" s="23"/>
      <c r="RB243" s="23"/>
      <c r="RC243" s="23"/>
      <c r="RD243" s="23"/>
      <c r="RE243" s="23"/>
      <c r="RF243" s="23"/>
      <c r="RG243" s="23"/>
      <c r="RH243" s="23"/>
      <c r="RI243" s="23"/>
      <c r="RJ243" s="23"/>
      <c r="RK243" s="23"/>
      <c r="RL243" s="23"/>
      <c r="RM243" s="23"/>
      <c r="RN243" s="23"/>
      <c r="RO243" s="23"/>
      <c r="RP243" s="23"/>
      <c r="RQ243" s="23"/>
      <c r="RR243" s="23"/>
      <c r="RS243" s="23"/>
      <c r="RT243" s="23"/>
      <c r="RU243" s="23"/>
      <c r="RV243" s="23"/>
      <c r="RW243" s="23"/>
      <c r="RX243" s="23"/>
      <c r="RY243" s="23"/>
      <c r="RZ243" s="23"/>
      <c r="SA243" s="23"/>
      <c r="SB243" s="23"/>
      <c r="SC243" s="23"/>
      <c r="SD243" s="23"/>
      <c r="SE243" s="23"/>
      <c r="SF243" s="23"/>
      <c r="SG243" s="23"/>
      <c r="SH243" s="23"/>
      <c r="SI243" s="23"/>
      <c r="SJ243" s="23"/>
      <c r="SK243" s="23"/>
      <c r="SL243" s="23"/>
      <c r="SM243" s="23"/>
      <c r="SN243" s="23"/>
      <c r="SO243" s="23"/>
      <c r="SP243" s="23"/>
    </row>
    <row r="244" spans="1:510" s="24" customFormat="1" ht="141.75" hidden="1" x14ac:dyDescent="0.25">
      <c r="A244" s="82"/>
      <c r="B244" s="107"/>
      <c r="C244" s="107"/>
      <c r="D244" s="83" t="s">
        <v>612</v>
      </c>
      <c r="E244" s="98">
        <v>0</v>
      </c>
      <c r="F244" s="98"/>
      <c r="G244" s="98"/>
      <c r="H244" s="98"/>
      <c r="I244" s="98"/>
      <c r="J244" s="98"/>
      <c r="K244" s="161" t="e">
        <f t="shared" si="102"/>
        <v>#DIV/0!</v>
      </c>
      <c r="L244" s="97">
        <f t="shared" si="129"/>
        <v>0</v>
      </c>
      <c r="M244" s="98"/>
      <c r="N244" s="98"/>
      <c r="O244" s="98"/>
      <c r="P244" s="98"/>
      <c r="Q244" s="98"/>
      <c r="R244" s="145">
        <f t="shared" si="130"/>
        <v>0</v>
      </c>
      <c r="S244" s="147"/>
      <c r="T244" s="147"/>
      <c r="U244" s="147"/>
      <c r="V244" s="147"/>
      <c r="W244" s="147"/>
      <c r="X244" s="161" t="e">
        <f t="shared" si="103"/>
        <v>#DIV/0!</v>
      </c>
      <c r="Y244" s="97">
        <f t="shared" si="104"/>
        <v>0</v>
      </c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  <c r="IV244" s="30"/>
      <c r="IW244" s="30"/>
      <c r="IX244" s="30"/>
      <c r="IY244" s="30"/>
      <c r="IZ244" s="30"/>
      <c r="JA244" s="30"/>
      <c r="JB244" s="30"/>
      <c r="JC244" s="30"/>
      <c r="JD244" s="30"/>
      <c r="JE244" s="30"/>
      <c r="JF244" s="30"/>
      <c r="JG244" s="30"/>
      <c r="JH244" s="30"/>
      <c r="JI244" s="30"/>
      <c r="JJ244" s="30"/>
      <c r="JK244" s="30"/>
      <c r="JL244" s="30"/>
      <c r="JM244" s="30"/>
      <c r="JN244" s="30"/>
      <c r="JO244" s="30"/>
      <c r="JP244" s="30"/>
      <c r="JQ244" s="30"/>
      <c r="JR244" s="30"/>
      <c r="JS244" s="30"/>
      <c r="JT244" s="30"/>
      <c r="JU244" s="30"/>
      <c r="JV244" s="30"/>
      <c r="JW244" s="30"/>
      <c r="JX244" s="30"/>
      <c r="JY244" s="30"/>
      <c r="JZ244" s="30"/>
      <c r="KA244" s="30"/>
      <c r="KB244" s="30"/>
      <c r="KC244" s="30"/>
      <c r="KD244" s="30"/>
      <c r="KE244" s="30"/>
      <c r="KF244" s="30"/>
      <c r="KG244" s="30"/>
      <c r="KH244" s="30"/>
      <c r="KI244" s="30"/>
      <c r="KJ244" s="30"/>
      <c r="KK244" s="30"/>
      <c r="KL244" s="30"/>
      <c r="KM244" s="30"/>
      <c r="KN244" s="30"/>
      <c r="KO244" s="30"/>
      <c r="KP244" s="30"/>
      <c r="KQ244" s="30"/>
      <c r="KR244" s="30"/>
      <c r="KS244" s="30"/>
      <c r="KT244" s="30"/>
      <c r="KU244" s="30"/>
      <c r="KV244" s="30"/>
      <c r="KW244" s="30"/>
      <c r="KX244" s="30"/>
      <c r="KY244" s="30"/>
      <c r="KZ244" s="30"/>
      <c r="LA244" s="30"/>
      <c r="LB244" s="30"/>
      <c r="LC244" s="30"/>
      <c r="LD244" s="30"/>
      <c r="LE244" s="30"/>
      <c r="LF244" s="30"/>
      <c r="LG244" s="30"/>
      <c r="LH244" s="30"/>
      <c r="LI244" s="30"/>
      <c r="LJ244" s="30"/>
      <c r="LK244" s="30"/>
      <c r="LL244" s="30"/>
      <c r="LM244" s="30"/>
      <c r="LN244" s="30"/>
      <c r="LO244" s="30"/>
      <c r="LP244" s="30"/>
      <c r="LQ244" s="30"/>
      <c r="LR244" s="30"/>
      <c r="LS244" s="30"/>
      <c r="LT244" s="30"/>
      <c r="LU244" s="30"/>
      <c r="LV244" s="30"/>
      <c r="LW244" s="30"/>
      <c r="LX244" s="30"/>
      <c r="LY244" s="30"/>
      <c r="LZ244" s="30"/>
      <c r="MA244" s="30"/>
      <c r="MB244" s="30"/>
      <c r="MC244" s="30"/>
      <c r="MD244" s="30"/>
      <c r="ME244" s="30"/>
      <c r="MF244" s="30"/>
      <c r="MG244" s="30"/>
      <c r="MH244" s="30"/>
      <c r="MI244" s="30"/>
      <c r="MJ244" s="30"/>
      <c r="MK244" s="30"/>
      <c r="ML244" s="30"/>
      <c r="MM244" s="30"/>
      <c r="MN244" s="30"/>
      <c r="MO244" s="30"/>
      <c r="MP244" s="30"/>
      <c r="MQ244" s="30"/>
      <c r="MR244" s="30"/>
      <c r="MS244" s="30"/>
      <c r="MT244" s="30"/>
      <c r="MU244" s="30"/>
      <c r="MV244" s="30"/>
      <c r="MW244" s="30"/>
      <c r="MX244" s="30"/>
      <c r="MY244" s="30"/>
      <c r="MZ244" s="30"/>
      <c r="NA244" s="30"/>
      <c r="NB244" s="30"/>
      <c r="NC244" s="30"/>
      <c r="ND244" s="30"/>
      <c r="NE244" s="30"/>
      <c r="NF244" s="30"/>
      <c r="NG244" s="30"/>
      <c r="NH244" s="30"/>
      <c r="NI244" s="30"/>
      <c r="NJ244" s="30"/>
      <c r="NK244" s="30"/>
      <c r="NL244" s="30"/>
      <c r="NM244" s="30"/>
      <c r="NN244" s="30"/>
      <c r="NO244" s="30"/>
      <c r="NP244" s="30"/>
      <c r="NQ244" s="30"/>
      <c r="NR244" s="30"/>
      <c r="NS244" s="30"/>
      <c r="NT244" s="30"/>
      <c r="NU244" s="30"/>
      <c r="NV244" s="30"/>
      <c r="NW244" s="30"/>
      <c r="NX244" s="30"/>
      <c r="NY244" s="30"/>
      <c r="NZ244" s="30"/>
      <c r="OA244" s="30"/>
      <c r="OB244" s="30"/>
      <c r="OC244" s="30"/>
      <c r="OD244" s="30"/>
      <c r="OE244" s="30"/>
      <c r="OF244" s="30"/>
      <c r="OG244" s="30"/>
      <c r="OH244" s="30"/>
      <c r="OI244" s="30"/>
      <c r="OJ244" s="30"/>
      <c r="OK244" s="30"/>
      <c r="OL244" s="30"/>
      <c r="OM244" s="30"/>
      <c r="ON244" s="30"/>
      <c r="OO244" s="30"/>
      <c r="OP244" s="30"/>
      <c r="OQ244" s="30"/>
      <c r="OR244" s="30"/>
      <c r="OS244" s="30"/>
      <c r="OT244" s="30"/>
      <c r="OU244" s="30"/>
      <c r="OV244" s="30"/>
      <c r="OW244" s="30"/>
      <c r="OX244" s="30"/>
      <c r="OY244" s="30"/>
      <c r="OZ244" s="30"/>
      <c r="PA244" s="30"/>
      <c r="PB244" s="30"/>
      <c r="PC244" s="30"/>
      <c r="PD244" s="30"/>
      <c r="PE244" s="30"/>
      <c r="PF244" s="30"/>
      <c r="PG244" s="30"/>
      <c r="PH244" s="30"/>
      <c r="PI244" s="30"/>
      <c r="PJ244" s="30"/>
      <c r="PK244" s="30"/>
      <c r="PL244" s="30"/>
      <c r="PM244" s="30"/>
      <c r="PN244" s="30"/>
      <c r="PO244" s="30"/>
      <c r="PP244" s="30"/>
      <c r="PQ244" s="30"/>
      <c r="PR244" s="30"/>
      <c r="PS244" s="30"/>
      <c r="PT244" s="30"/>
      <c r="PU244" s="30"/>
      <c r="PV244" s="30"/>
      <c r="PW244" s="30"/>
      <c r="PX244" s="30"/>
      <c r="PY244" s="30"/>
      <c r="PZ244" s="30"/>
      <c r="QA244" s="30"/>
      <c r="QB244" s="30"/>
      <c r="QC244" s="30"/>
      <c r="QD244" s="30"/>
      <c r="QE244" s="30"/>
      <c r="QF244" s="30"/>
      <c r="QG244" s="30"/>
      <c r="QH244" s="30"/>
      <c r="QI244" s="30"/>
      <c r="QJ244" s="30"/>
      <c r="QK244" s="30"/>
      <c r="QL244" s="30"/>
      <c r="QM244" s="30"/>
      <c r="QN244" s="30"/>
      <c r="QO244" s="30"/>
      <c r="QP244" s="30"/>
      <c r="QQ244" s="30"/>
      <c r="QR244" s="30"/>
      <c r="QS244" s="30"/>
      <c r="QT244" s="30"/>
      <c r="QU244" s="30"/>
      <c r="QV244" s="30"/>
      <c r="QW244" s="30"/>
      <c r="QX244" s="30"/>
      <c r="QY244" s="30"/>
      <c r="QZ244" s="30"/>
      <c r="RA244" s="30"/>
      <c r="RB244" s="30"/>
      <c r="RC244" s="30"/>
      <c r="RD244" s="30"/>
      <c r="RE244" s="30"/>
      <c r="RF244" s="30"/>
      <c r="RG244" s="30"/>
      <c r="RH244" s="30"/>
      <c r="RI244" s="30"/>
      <c r="RJ244" s="30"/>
      <c r="RK244" s="30"/>
      <c r="RL244" s="30"/>
      <c r="RM244" s="30"/>
      <c r="RN244" s="30"/>
      <c r="RO244" s="30"/>
      <c r="RP244" s="30"/>
      <c r="RQ244" s="30"/>
      <c r="RR244" s="30"/>
      <c r="RS244" s="30"/>
      <c r="RT244" s="30"/>
      <c r="RU244" s="30"/>
      <c r="RV244" s="30"/>
      <c r="RW244" s="30"/>
      <c r="RX244" s="30"/>
      <c r="RY244" s="30"/>
      <c r="RZ244" s="30"/>
      <c r="SA244" s="30"/>
      <c r="SB244" s="30"/>
      <c r="SC244" s="30"/>
      <c r="SD244" s="30"/>
      <c r="SE244" s="30"/>
      <c r="SF244" s="30"/>
      <c r="SG244" s="30"/>
      <c r="SH244" s="30"/>
      <c r="SI244" s="30"/>
      <c r="SJ244" s="30"/>
      <c r="SK244" s="30"/>
      <c r="SL244" s="30"/>
      <c r="SM244" s="30"/>
      <c r="SN244" s="30"/>
      <c r="SO244" s="30"/>
      <c r="SP244" s="30"/>
    </row>
    <row r="245" spans="1:510" s="22" customFormat="1" ht="94.5" hidden="1" x14ac:dyDescent="0.25">
      <c r="A245" s="59" t="s">
        <v>599</v>
      </c>
      <c r="B245" s="91">
        <v>6083</v>
      </c>
      <c r="C245" s="59" t="s">
        <v>68</v>
      </c>
      <c r="D245" s="11" t="s">
        <v>437</v>
      </c>
      <c r="E245" s="97">
        <v>0</v>
      </c>
      <c r="F245" s="97"/>
      <c r="G245" s="97"/>
      <c r="H245" s="97"/>
      <c r="I245" s="97"/>
      <c r="J245" s="97"/>
      <c r="K245" s="161" t="e">
        <f t="shared" si="102"/>
        <v>#DIV/0!</v>
      </c>
      <c r="L245" s="97">
        <f t="shared" si="129"/>
        <v>0</v>
      </c>
      <c r="M245" s="97">
        <v>0</v>
      </c>
      <c r="N245" s="97"/>
      <c r="O245" s="97"/>
      <c r="P245" s="97"/>
      <c r="Q245" s="97">
        <v>0</v>
      </c>
      <c r="R245" s="145">
        <f t="shared" si="130"/>
        <v>0</v>
      </c>
      <c r="S245" s="146"/>
      <c r="T245" s="146"/>
      <c r="U245" s="146"/>
      <c r="V245" s="146"/>
      <c r="W245" s="146"/>
      <c r="X245" s="161" t="e">
        <f t="shared" si="103"/>
        <v>#DIV/0!</v>
      </c>
      <c r="Y245" s="97">
        <f t="shared" si="104"/>
        <v>0</v>
      </c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</row>
    <row r="246" spans="1:510" s="22" customFormat="1" ht="141.75" hidden="1" x14ac:dyDescent="0.25">
      <c r="A246" s="82"/>
      <c r="B246" s="107"/>
      <c r="C246" s="82"/>
      <c r="D246" s="88" t="s">
        <v>605</v>
      </c>
      <c r="E246" s="97">
        <v>0</v>
      </c>
      <c r="F246" s="98"/>
      <c r="G246" s="98"/>
      <c r="H246" s="98"/>
      <c r="I246" s="98"/>
      <c r="J246" s="98"/>
      <c r="K246" s="161" t="e">
        <f t="shared" si="102"/>
        <v>#DIV/0!</v>
      </c>
      <c r="L246" s="97">
        <f t="shared" si="129"/>
        <v>0</v>
      </c>
      <c r="M246" s="98">
        <v>0</v>
      </c>
      <c r="N246" s="98"/>
      <c r="O246" s="98"/>
      <c r="P246" s="98"/>
      <c r="Q246" s="98">
        <v>0</v>
      </c>
      <c r="R246" s="145">
        <f t="shared" si="130"/>
        <v>0</v>
      </c>
      <c r="S246" s="146"/>
      <c r="T246" s="146"/>
      <c r="U246" s="146"/>
      <c r="V246" s="146"/>
      <c r="W246" s="146"/>
      <c r="X246" s="161" t="e">
        <f t="shared" si="103"/>
        <v>#DIV/0!</v>
      </c>
      <c r="Y246" s="97">
        <f t="shared" si="104"/>
        <v>0</v>
      </c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</row>
    <row r="247" spans="1:510" s="22" customFormat="1" ht="31.5" customHeight="1" x14ac:dyDescent="0.25">
      <c r="A247" s="59" t="s">
        <v>252</v>
      </c>
      <c r="B247" s="91" t="s">
        <v>141</v>
      </c>
      <c r="C247" s="91" t="s">
        <v>312</v>
      </c>
      <c r="D247" s="60" t="s">
        <v>142</v>
      </c>
      <c r="E247" s="97">
        <v>6243530.0099999998</v>
      </c>
      <c r="F247" s="97"/>
      <c r="G247" s="97">
        <v>49590</v>
      </c>
      <c r="H247" s="97">
        <v>5162729.76</v>
      </c>
      <c r="I247" s="97"/>
      <c r="J247" s="97">
        <v>49151.88</v>
      </c>
      <c r="K247" s="161">
        <f t="shared" si="102"/>
        <v>82.689275966177348</v>
      </c>
      <c r="L247" s="97">
        <f t="shared" si="129"/>
        <v>1785000</v>
      </c>
      <c r="M247" s="97"/>
      <c r="N247" s="97">
        <v>1785000</v>
      </c>
      <c r="O247" s="97"/>
      <c r="P247" s="97"/>
      <c r="Q247" s="97"/>
      <c r="R247" s="145">
        <f t="shared" si="130"/>
        <v>404761.64</v>
      </c>
      <c r="S247" s="146"/>
      <c r="T247" s="146">
        <v>404761.64</v>
      </c>
      <c r="U247" s="146"/>
      <c r="V247" s="146"/>
      <c r="W247" s="146"/>
      <c r="X247" s="161">
        <f t="shared" si="103"/>
        <v>22.675722128851543</v>
      </c>
      <c r="Y247" s="97">
        <f t="shared" si="104"/>
        <v>5567491.3999999994</v>
      </c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</row>
    <row r="248" spans="1:510" s="22" customFormat="1" ht="34.5" x14ac:dyDescent="0.25">
      <c r="A248" s="59" t="s">
        <v>271</v>
      </c>
      <c r="B248" s="91" t="s">
        <v>272</v>
      </c>
      <c r="C248" s="91" t="s">
        <v>111</v>
      </c>
      <c r="D248" s="6" t="s">
        <v>547</v>
      </c>
      <c r="E248" s="97">
        <v>0</v>
      </c>
      <c r="F248" s="97"/>
      <c r="G248" s="97"/>
      <c r="H248" s="97"/>
      <c r="I248" s="97"/>
      <c r="J248" s="97"/>
      <c r="K248" s="162" t="e">
        <f t="shared" si="102"/>
        <v>#DIV/0!</v>
      </c>
      <c r="L248" s="97">
        <f t="shared" si="129"/>
        <v>26134591.07</v>
      </c>
      <c r="M248" s="97">
        <v>26134591.07</v>
      </c>
      <c r="N248" s="97"/>
      <c r="O248" s="97"/>
      <c r="P248" s="97"/>
      <c r="Q248" s="97">
        <v>26134591.07</v>
      </c>
      <c r="R248" s="145">
        <f t="shared" si="130"/>
        <v>22333686.800000001</v>
      </c>
      <c r="S248" s="146">
        <v>22333686.800000001</v>
      </c>
      <c r="T248" s="146"/>
      <c r="U248" s="146"/>
      <c r="V248" s="146"/>
      <c r="W248" s="146">
        <v>22333686.800000001</v>
      </c>
      <c r="X248" s="161">
        <f t="shared" si="103"/>
        <v>85.456423405212291</v>
      </c>
      <c r="Y248" s="97">
        <f t="shared" si="104"/>
        <v>22333686.800000001</v>
      </c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</row>
    <row r="249" spans="1:510" s="22" customFormat="1" ht="21" customHeight="1" x14ac:dyDescent="0.25">
      <c r="A249" s="59" t="s">
        <v>273</v>
      </c>
      <c r="B249" s="91" t="s">
        <v>274</v>
      </c>
      <c r="C249" s="91" t="s">
        <v>111</v>
      </c>
      <c r="D249" s="6" t="s">
        <v>542</v>
      </c>
      <c r="E249" s="97">
        <v>0</v>
      </c>
      <c r="F249" s="97"/>
      <c r="G249" s="97"/>
      <c r="H249" s="97"/>
      <c r="I249" s="97"/>
      <c r="J249" s="97"/>
      <c r="K249" s="162" t="e">
        <f t="shared" si="102"/>
        <v>#DIV/0!</v>
      </c>
      <c r="L249" s="97">
        <f t="shared" si="129"/>
        <v>19402140.579999998</v>
      </c>
      <c r="M249" s="97">
        <v>19402140.579999998</v>
      </c>
      <c r="N249" s="97"/>
      <c r="O249" s="97"/>
      <c r="P249" s="97"/>
      <c r="Q249" s="97">
        <v>19402140.579999998</v>
      </c>
      <c r="R249" s="145">
        <f t="shared" si="130"/>
        <v>18119739.239999998</v>
      </c>
      <c r="S249" s="146">
        <v>18119739.239999998</v>
      </c>
      <c r="T249" s="146"/>
      <c r="U249" s="146"/>
      <c r="V249" s="146"/>
      <c r="W249" s="146">
        <v>18119739.239999998</v>
      </c>
      <c r="X249" s="161">
        <f t="shared" si="103"/>
        <v>93.390413110799145</v>
      </c>
      <c r="Y249" s="97">
        <f t="shared" si="104"/>
        <v>18119739.239999998</v>
      </c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</row>
    <row r="250" spans="1:510" s="22" customFormat="1" ht="33" customHeight="1" x14ac:dyDescent="0.25">
      <c r="A250" s="59" t="s">
        <v>201</v>
      </c>
      <c r="B250" s="91">
        <v>7340</v>
      </c>
      <c r="C250" s="91" t="s">
        <v>111</v>
      </c>
      <c r="D250" s="60" t="s">
        <v>1</v>
      </c>
      <c r="E250" s="97">
        <v>0</v>
      </c>
      <c r="F250" s="97"/>
      <c r="G250" s="97"/>
      <c r="H250" s="97"/>
      <c r="I250" s="97"/>
      <c r="J250" s="97"/>
      <c r="K250" s="162" t="e">
        <f t="shared" si="102"/>
        <v>#DIV/0!</v>
      </c>
      <c r="L250" s="97">
        <f t="shared" si="129"/>
        <v>3250000</v>
      </c>
      <c r="M250" s="97">
        <v>3250000</v>
      </c>
      <c r="N250" s="97"/>
      <c r="O250" s="97"/>
      <c r="P250" s="97"/>
      <c r="Q250" s="97">
        <v>3250000</v>
      </c>
      <c r="R250" s="145">
        <f t="shared" si="130"/>
        <v>1721270.43</v>
      </c>
      <c r="S250" s="146">
        <v>1721270.43</v>
      </c>
      <c r="T250" s="146"/>
      <c r="U250" s="146"/>
      <c r="V250" s="146"/>
      <c r="W250" s="146">
        <v>1721270.43</v>
      </c>
      <c r="X250" s="161">
        <f t="shared" si="103"/>
        <v>52.962167076923073</v>
      </c>
      <c r="Y250" s="97">
        <f t="shared" si="104"/>
        <v>1721270.43</v>
      </c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</row>
    <row r="251" spans="1:510" s="22" customFormat="1" ht="49.5" hidden="1" customHeight="1" x14ac:dyDescent="0.25">
      <c r="A251" s="59" t="s">
        <v>369</v>
      </c>
      <c r="B251" s="91">
        <v>7361</v>
      </c>
      <c r="C251" s="91" t="s">
        <v>82</v>
      </c>
      <c r="D251" s="60" t="s">
        <v>371</v>
      </c>
      <c r="E251" s="97">
        <v>0</v>
      </c>
      <c r="F251" s="97"/>
      <c r="G251" s="97"/>
      <c r="H251" s="97"/>
      <c r="I251" s="97"/>
      <c r="J251" s="97"/>
      <c r="K251" s="162" t="e">
        <f t="shared" si="102"/>
        <v>#DIV/0!</v>
      </c>
      <c r="L251" s="97">
        <f t="shared" si="129"/>
        <v>0</v>
      </c>
      <c r="M251" s="97"/>
      <c r="N251" s="97"/>
      <c r="O251" s="97"/>
      <c r="P251" s="97"/>
      <c r="Q251" s="97"/>
      <c r="R251" s="145">
        <f t="shared" si="130"/>
        <v>0</v>
      </c>
      <c r="S251" s="146"/>
      <c r="T251" s="146"/>
      <c r="U251" s="146"/>
      <c r="V251" s="146"/>
      <c r="W251" s="146"/>
      <c r="X251" s="161" t="e">
        <f t="shared" si="103"/>
        <v>#DIV/0!</v>
      </c>
      <c r="Y251" s="97">
        <f t="shared" si="104"/>
        <v>0</v>
      </c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</row>
    <row r="252" spans="1:510" s="22" customFormat="1" ht="30" hidden="1" customHeight="1" x14ac:dyDescent="0.25">
      <c r="A252" s="59">
        <v>1217362</v>
      </c>
      <c r="B252" s="91">
        <v>7362</v>
      </c>
      <c r="C252" s="91" t="s">
        <v>82</v>
      </c>
      <c r="D252" s="60" t="s">
        <v>363</v>
      </c>
      <c r="E252" s="97">
        <v>0</v>
      </c>
      <c r="F252" s="97"/>
      <c r="G252" s="97"/>
      <c r="H252" s="97"/>
      <c r="I252" s="97"/>
      <c r="J252" s="97"/>
      <c r="K252" s="162" t="e">
        <f t="shared" si="102"/>
        <v>#DIV/0!</v>
      </c>
      <c r="L252" s="97">
        <f t="shared" si="129"/>
        <v>0</v>
      </c>
      <c r="M252" s="97"/>
      <c r="N252" s="97"/>
      <c r="O252" s="97"/>
      <c r="P252" s="97"/>
      <c r="Q252" s="97"/>
      <c r="R252" s="145">
        <f t="shared" si="130"/>
        <v>0</v>
      </c>
      <c r="S252" s="146"/>
      <c r="T252" s="146"/>
      <c r="U252" s="146"/>
      <c r="V252" s="146"/>
      <c r="W252" s="146"/>
      <c r="X252" s="161" t="e">
        <f t="shared" si="103"/>
        <v>#DIV/0!</v>
      </c>
      <c r="Y252" s="97">
        <f t="shared" si="104"/>
        <v>0</v>
      </c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</row>
    <row r="253" spans="1:510" s="22" customFormat="1" ht="47.25" x14ac:dyDescent="0.25">
      <c r="A253" s="59" t="s">
        <v>367</v>
      </c>
      <c r="B253" s="91">
        <v>7363</v>
      </c>
      <c r="C253" s="37" t="s">
        <v>82</v>
      </c>
      <c r="D253" s="36" t="s">
        <v>397</v>
      </c>
      <c r="E253" s="97">
        <v>0</v>
      </c>
      <c r="F253" s="97"/>
      <c r="G253" s="97"/>
      <c r="H253" s="97"/>
      <c r="I253" s="97"/>
      <c r="J253" s="97"/>
      <c r="K253" s="162" t="e">
        <f t="shared" si="102"/>
        <v>#DIV/0!</v>
      </c>
      <c r="L253" s="97">
        <f t="shared" si="129"/>
        <v>15377714</v>
      </c>
      <c r="M253" s="97">
        <v>15377714</v>
      </c>
      <c r="N253" s="97"/>
      <c r="O253" s="97"/>
      <c r="P253" s="97"/>
      <c r="Q253" s="97">
        <v>15377714</v>
      </c>
      <c r="R253" s="145">
        <f t="shared" si="130"/>
        <v>7864656.1799999997</v>
      </c>
      <c r="S253" s="146">
        <v>7864656.1799999997</v>
      </c>
      <c r="T253" s="146"/>
      <c r="U253" s="146"/>
      <c r="V253" s="146"/>
      <c r="W253" s="146">
        <v>7864656.1799999997</v>
      </c>
      <c r="X253" s="161">
        <f t="shared" si="103"/>
        <v>51.14320750145307</v>
      </c>
      <c r="Y253" s="97">
        <f t="shared" si="104"/>
        <v>7864656.1799999997</v>
      </c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</row>
    <row r="254" spans="1:510" s="24" customFormat="1" ht="50.25" customHeight="1" x14ac:dyDescent="0.25">
      <c r="A254" s="82"/>
      <c r="B254" s="107"/>
      <c r="C254" s="107"/>
      <c r="D254" s="85" t="s">
        <v>387</v>
      </c>
      <c r="E254" s="98">
        <v>0</v>
      </c>
      <c r="F254" s="98"/>
      <c r="G254" s="98"/>
      <c r="H254" s="98"/>
      <c r="I254" s="98"/>
      <c r="J254" s="98"/>
      <c r="K254" s="164" t="e">
        <f t="shared" si="102"/>
        <v>#DIV/0!</v>
      </c>
      <c r="L254" s="98">
        <f t="shared" si="129"/>
        <v>11377714</v>
      </c>
      <c r="M254" s="98">
        <v>11377714</v>
      </c>
      <c r="N254" s="98"/>
      <c r="O254" s="98"/>
      <c r="P254" s="98"/>
      <c r="Q254" s="98">
        <v>11377714</v>
      </c>
      <c r="R254" s="155">
        <f t="shared" si="130"/>
        <v>3864849.2</v>
      </c>
      <c r="S254" s="147">
        <v>3864849.2</v>
      </c>
      <c r="T254" s="147"/>
      <c r="U254" s="147"/>
      <c r="V254" s="147"/>
      <c r="W254" s="147">
        <v>3864849.2</v>
      </c>
      <c r="X254" s="163">
        <f t="shared" si="103"/>
        <v>33.968591581753593</v>
      </c>
      <c r="Y254" s="98">
        <f t="shared" si="104"/>
        <v>3864849.2</v>
      </c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  <c r="IW254" s="30"/>
      <c r="IX254" s="30"/>
      <c r="IY254" s="30"/>
      <c r="IZ254" s="30"/>
      <c r="JA254" s="30"/>
      <c r="JB254" s="30"/>
      <c r="JC254" s="30"/>
      <c r="JD254" s="30"/>
      <c r="JE254" s="30"/>
      <c r="JF254" s="30"/>
      <c r="JG254" s="30"/>
      <c r="JH254" s="30"/>
      <c r="JI254" s="30"/>
      <c r="JJ254" s="30"/>
      <c r="JK254" s="30"/>
      <c r="JL254" s="30"/>
      <c r="JM254" s="30"/>
      <c r="JN254" s="30"/>
      <c r="JO254" s="30"/>
      <c r="JP254" s="30"/>
      <c r="JQ254" s="30"/>
      <c r="JR254" s="30"/>
      <c r="JS254" s="30"/>
      <c r="JT254" s="30"/>
      <c r="JU254" s="30"/>
      <c r="JV254" s="30"/>
      <c r="JW254" s="30"/>
      <c r="JX254" s="30"/>
      <c r="JY254" s="30"/>
      <c r="JZ254" s="30"/>
      <c r="KA254" s="30"/>
      <c r="KB254" s="30"/>
      <c r="KC254" s="30"/>
      <c r="KD254" s="30"/>
      <c r="KE254" s="30"/>
      <c r="KF254" s="30"/>
      <c r="KG254" s="30"/>
      <c r="KH254" s="30"/>
      <c r="KI254" s="30"/>
      <c r="KJ254" s="30"/>
      <c r="KK254" s="30"/>
      <c r="KL254" s="30"/>
      <c r="KM254" s="30"/>
      <c r="KN254" s="30"/>
      <c r="KO254" s="30"/>
      <c r="KP254" s="30"/>
      <c r="KQ254" s="30"/>
      <c r="KR254" s="30"/>
      <c r="KS254" s="30"/>
      <c r="KT254" s="30"/>
      <c r="KU254" s="30"/>
      <c r="KV254" s="30"/>
      <c r="KW254" s="30"/>
      <c r="KX254" s="30"/>
      <c r="KY254" s="30"/>
      <c r="KZ254" s="30"/>
      <c r="LA254" s="30"/>
      <c r="LB254" s="30"/>
      <c r="LC254" s="30"/>
      <c r="LD254" s="30"/>
      <c r="LE254" s="30"/>
      <c r="LF254" s="30"/>
      <c r="LG254" s="30"/>
      <c r="LH254" s="30"/>
      <c r="LI254" s="30"/>
      <c r="LJ254" s="30"/>
      <c r="LK254" s="30"/>
      <c r="LL254" s="30"/>
      <c r="LM254" s="30"/>
      <c r="LN254" s="30"/>
      <c r="LO254" s="30"/>
      <c r="LP254" s="30"/>
      <c r="LQ254" s="30"/>
      <c r="LR254" s="30"/>
      <c r="LS254" s="30"/>
      <c r="LT254" s="30"/>
      <c r="LU254" s="30"/>
      <c r="LV254" s="30"/>
      <c r="LW254" s="30"/>
      <c r="LX254" s="30"/>
      <c r="LY254" s="30"/>
      <c r="LZ254" s="30"/>
      <c r="MA254" s="30"/>
      <c r="MB254" s="30"/>
      <c r="MC254" s="30"/>
      <c r="MD254" s="30"/>
      <c r="ME254" s="30"/>
      <c r="MF254" s="30"/>
      <c r="MG254" s="30"/>
      <c r="MH254" s="30"/>
      <c r="MI254" s="30"/>
      <c r="MJ254" s="30"/>
      <c r="MK254" s="30"/>
      <c r="ML254" s="30"/>
      <c r="MM254" s="30"/>
      <c r="MN254" s="30"/>
      <c r="MO254" s="30"/>
      <c r="MP254" s="30"/>
      <c r="MQ254" s="30"/>
      <c r="MR254" s="30"/>
      <c r="MS254" s="30"/>
      <c r="MT254" s="30"/>
      <c r="MU254" s="30"/>
      <c r="MV254" s="30"/>
      <c r="MW254" s="30"/>
      <c r="MX254" s="30"/>
      <c r="MY254" s="30"/>
      <c r="MZ254" s="30"/>
      <c r="NA254" s="30"/>
      <c r="NB254" s="30"/>
      <c r="NC254" s="30"/>
      <c r="ND254" s="30"/>
      <c r="NE254" s="30"/>
      <c r="NF254" s="30"/>
      <c r="NG254" s="30"/>
      <c r="NH254" s="30"/>
      <c r="NI254" s="30"/>
      <c r="NJ254" s="30"/>
      <c r="NK254" s="30"/>
      <c r="NL254" s="30"/>
      <c r="NM254" s="30"/>
      <c r="NN254" s="30"/>
      <c r="NO254" s="30"/>
      <c r="NP254" s="30"/>
      <c r="NQ254" s="30"/>
      <c r="NR254" s="30"/>
      <c r="NS254" s="30"/>
      <c r="NT254" s="30"/>
      <c r="NU254" s="30"/>
      <c r="NV254" s="30"/>
      <c r="NW254" s="30"/>
      <c r="NX254" s="30"/>
      <c r="NY254" s="30"/>
      <c r="NZ254" s="30"/>
      <c r="OA254" s="30"/>
      <c r="OB254" s="30"/>
      <c r="OC254" s="30"/>
      <c r="OD254" s="30"/>
      <c r="OE254" s="30"/>
      <c r="OF254" s="30"/>
      <c r="OG254" s="30"/>
      <c r="OH254" s="30"/>
      <c r="OI254" s="30"/>
      <c r="OJ254" s="30"/>
      <c r="OK254" s="30"/>
      <c r="OL254" s="30"/>
      <c r="OM254" s="30"/>
      <c r="ON254" s="30"/>
      <c r="OO254" s="30"/>
      <c r="OP254" s="30"/>
      <c r="OQ254" s="30"/>
      <c r="OR254" s="30"/>
      <c r="OS254" s="30"/>
      <c r="OT254" s="30"/>
      <c r="OU254" s="30"/>
      <c r="OV254" s="30"/>
      <c r="OW254" s="30"/>
      <c r="OX254" s="30"/>
      <c r="OY254" s="30"/>
      <c r="OZ254" s="30"/>
      <c r="PA254" s="30"/>
      <c r="PB254" s="30"/>
      <c r="PC254" s="30"/>
      <c r="PD254" s="30"/>
      <c r="PE254" s="30"/>
      <c r="PF254" s="30"/>
      <c r="PG254" s="30"/>
      <c r="PH254" s="30"/>
      <c r="PI254" s="30"/>
      <c r="PJ254" s="30"/>
      <c r="PK254" s="30"/>
      <c r="PL254" s="30"/>
      <c r="PM254" s="30"/>
      <c r="PN254" s="30"/>
      <c r="PO254" s="30"/>
      <c r="PP254" s="30"/>
      <c r="PQ254" s="30"/>
      <c r="PR254" s="30"/>
      <c r="PS254" s="30"/>
      <c r="PT254" s="30"/>
      <c r="PU254" s="30"/>
      <c r="PV254" s="30"/>
      <c r="PW254" s="30"/>
      <c r="PX254" s="30"/>
      <c r="PY254" s="30"/>
      <c r="PZ254" s="30"/>
      <c r="QA254" s="30"/>
      <c r="QB254" s="30"/>
      <c r="QC254" s="30"/>
      <c r="QD254" s="30"/>
      <c r="QE254" s="30"/>
      <c r="QF254" s="30"/>
      <c r="QG254" s="30"/>
      <c r="QH254" s="30"/>
      <c r="QI254" s="30"/>
      <c r="QJ254" s="30"/>
      <c r="QK254" s="30"/>
      <c r="QL254" s="30"/>
      <c r="QM254" s="30"/>
      <c r="QN254" s="30"/>
      <c r="QO254" s="30"/>
      <c r="QP254" s="30"/>
      <c r="QQ254" s="30"/>
      <c r="QR254" s="30"/>
      <c r="QS254" s="30"/>
      <c r="QT254" s="30"/>
      <c r="QU254" s="30"/>
      <c r="QV254" s="30"/>
      <c r="QW254" s="30"/>
      <c r="QX254" s="30"/>
      <c r="QY254" s="30"/>
      <c r="QZ254" s="30"/>
      <c r="RA254" s="30"/>
      <c r="RB254" s="30"/>
      <c r="RC254" s="30"/>
      <c r="RD254" s="30"/>
      <c r="RE254" s="30"/>
      <c r="RF254" s="30"/>
      <c r="RG254" s="30"/>
      <c r="RH254" s="30"/>
      <c r="RI254" s="30"/>
      <c r="RJ254" s="30"/>
      <c r="RK254" s="30"/>
      <c r="RL254" s="30"/>
      <c r="RM254" s="30"/>
      <c r="RN254" s="30"/>
      <c r="RO254" s="30"/>
      <c r="RP254" s="30"/>
      <c r="RQ254" s="30"/>
      <c r="RR254" s="30"/>
      <c r="RS254" s="30"/>
      <c r="RT254" s="30"/>
      <c r="RU254" s="30"/>
      <c r="RV254" s="30"/>
      <c r="RW254" s="30"/>
      <c r="RX254" s="30"/>
      <c r="RY254" s="30"/>
      <c r="RZ254" s="30"/>
      <c r="SA254" s="30"/>
      <c r="SB254" s="30"/>
      <c r="SC254" s="30"/>
      <c r="SD254" s="30"/>
      <c r="SE254" s="30"/>
      <c r="SF254" s="30"/>
      <c r="SG254" s="30"/>
      <c r="SH254" s="30"/>
      <c r="SI254" s="30"/>
      <c r="SJ254" s="30"/>
      <c r="SK254" s="30"/>
      <c r="SL254" s="30"/>
      <c r="SM254" s="30"/>
      <c r="SN254" s="30"/>
      <c r="SO254" s="30"/>
      <c r="SP254" s="30"/>
    </row>
    <row r="255" spans="1:510" s="24" customFormat="1" ht="31.5" x14ac:dyDescent="0.25">
      <c r="A255" s="59" t="s">
        <v>577</v>
      </c>
      <c r="B255" s="91">
        <v>7368</v>
      </c>
      <c r="C255" s="37" t="s">
        <v>82</v>
      </c>
      <c r="D255" s="36" t="s">
        <v>578</v>
      </c>
      <c r="E255" s="97">
        <v>0</v>
      </c>
      <c r="F255" s="98"/>
      <c r="G255" s="98"/>
      <c r="H255" s="98"/>
      <c r="I255" s="98"/>
      <c r="J255" s="98"/>
      <c r="K255" s="162" t="e">
        <f t="shared" si="102"/>
        <v>#DIV/0!</v>
      </c>
      <c r="L255" s="97">
        <f t="shared" si="129"/>
        <v>200000</v>
      </c>
      <c r="M255" s="97">
        <v>200000</v>
      </c>
      <c r="N255" s="97"/>
      <c r="O255" s="97"/>
      <c r="P255" s="97"/>
      <c r="Q255" s="97">
        <v>200000</v>
      </c>
      <c r="R255" s="145">
        <f t="shared" si="130"/>
        <v>157730.23000000001</v>
      </c>
      <c r="S255" s="146">
        <v>157730.23000000001</v>
      </c>
      <c r="T255" s="147"/>
      <c r="U255" s="147"/>
      <c r="V255" s="147"/>
      <c r="W255" s="147">
        <v>157730.23000000001</v>
      </c>
      <c r="X255" s="161">
        <f t="shared" si="103"/>
        <v>78.865115000000003</v>
      </c>
      <c r="Y255" s="97">
        <f t="shared" si="104"/>
        <v>157730.23000000001</v>
      </c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  <c r="IW255" s="30"/>
      <c r="IX255" s="30"/>
      <c r="IY255" s="30"/>
      <c r="IZ255" s="30"/>
      <c r="JA255" s="30"/>
      <c r="JB255" s="30"/>
      <c r="JC255" s="30"/>
      <c r="JD255" s="30"/>
      <c r="JE255" s="30"/>
      <c r="JF255" s="30"/>
      <c r="JG255" s="30"/>
      <c r="JH255" s="30"/>
      <c r="JI255" s="30"/>
      <c r="JJ255" s="30"/>
      <c r="JK255" s="30"/>
      <c r="JL255" s="30"/>
      <c r="JM255" s="30"/>
      <c r="JN255" s="30"/>
      <c r="JO255" s="30"/>
      <c r="JP255" s="30"/>
      <c r="JQ255" s="30"/>
      <c r="JR255" s="30"/>
      <c r="JS255" s="30"/>
      <c r="JT255" s="30"/>
      <c r="JU255" s="30"/>
      <c r="JV255" s="30"/>
      <c r="JW255" s="30"/>
      <c r="JX255" s="30"/>
      <c r="JY255" s="30"/>
      <c r="JZ255" s="30"/>
      <c r="KA255" s="30"/>
      <c r="KB255" s="30"/>
      <c r="KC255" s="30"/>
      <c r="KD255" s="30"/>
      <c r="KE255" s="30"/>
      <c r="KF255" s="30"/>
      <c r="KG255" s="30"/>
      <c r="KH255" s="30"/>
      <c r="KI255" s="30"/>
      <c r="KJ255" s="30"/>
      <c r="KK255" s="30"/>
      <c r="KL255" s="30"/>
      <c r="KM255" s="30"/>
      <c r="KN255" s="30"/>
      <c r="KO255" s="30"/>
      <c r="KP255" s="30"/>
      <c r="KQ255" s="30"/>
      <c r="KR255" s="30"/>
      <c r="KS255" s="30"/>
      <c r="KT255" s="30"/>
      <c r="KU255" s="30"/>
      <c r="KV255" s="30"/>
      <c r="KW255" s="30"/>
      <c r="KX255" s="30"/>
      <c r="KY255" s="30"/>
      <c r="KZ255" s="30"/>
      <c r="LA255" s="30"/>
      <c r="LB255" s="30"/>
      <c r="LC255" s="30"/>
      <c r="LD255" s="30"/>
      <c r="LE255" s="30"/>
      <c r="LF255" s="30"/>
      <c r="LG255" s="30"/>
      <c r="LH255" s="30"/>
      <c r="LI255" s="30"/>
      <c r="LJ255" s="30"/>
      <c r="LK255" s="30"/>
      <c r="LL255" s="30"/>
      <c r="LM255" s="30"/>
      <c r="LN255" s="30"/>
      <c r="LO255" s="30"/>
      <c r="LP255" s="30"/>
      <c r="LQ255" s="30"/>
      <c r="LR255" s="30"/>
      <c r="LS255" s="30"/>
      <c r="LT255" s="30"/>
      <c r="LU255" s="30"/>
      <c r="LV255" s="30"/>
      <c r="LW255" s="30"/>
      <c r="LX255" s="30"/>
      <c r="LY255" s="30"/>
      <c r="LZ255" s="30"/>
      <c r="MA255" s="30"/>
      <c r="MB255" s="30"/>
      <c r="MC255" s="30"/>
      <c r="MD255" s="30"/>
      <c r="ME255" s="30"/>
      <c r="MF255" s="30"/>
      <c r="MG255" s="30"/>
      <c r="MH255" s="30"/>
      <c r="MI255" s="30"/>
      <c r="MJ255" s="30"/>
      <c r="MK255" s="30"/>
      <c r="ML255" s="30"/>
      <c r="MM255" s="30"/>
      <c r="MN255" s="30"/>
      <c r="MO255" s="30"/>
      <c r="MP255" s="30"/>
      <c r="MQ255" s="30"/>
      <c r="MR255" s="30"/>
      <c r="MS255" s="30"/>
      <c r="MT255" s="30"/>
      <c r="MU255" s="30"/>
      <c r="MV255" s="30"/>
      <c r="MW255" s="30"/>
      <c r="MX255" s="30"/>
      <c r="MY255" s="30"/>
      <c r="MZ255" s="30"/>
      <c r="NA255" s="30"/>
      <c r="NB255" s="30"/>
      <c r="NC255" s="30"/>
      <c r="ND255" s="30"/>
      <c r="NE255" s="30"/>
      <c r="NF255" s="30"/>
      <c r="NG255" s="30"/>
      <c r="NH255" s="30"/>
      <c r="NI255" s="30"/>
      <c r="NJ255" s="30"/>
      <c r="NK255" s="30"/>
      <c r="NL255" s="30"/>
      <c r="NM255" s="30"/>
      <c r="NN255" s="30"/>
      <c r="NO255" s="30"/>
      <c r="NP255" s="30"/>
      <c r="NQ255" s="30"/>
      <c r="NR255" s="30"/>
      <c r="NS255" s="30"/>
      <c r="NT255" s="30"/>
      <c r="NU255" s="30"/>
      <c r="NV255" s="30"/>
      <c r="NW255" s="30"/>
      <c r="NX255" s="30"/>
      <c r="NY255" s="30"/>
      <c r="NZ255" s="30"/>
      <c r="OA255" s="30"/>
      <c r="OB255" s="30"/>
      <c r="OC255" s="30"/>
      <c r="OD255" s="30"/>
      <c r="OE255" s="30"/>
      <c r="OF255" s="30"/>
      <c r="OG255" s="30"/>
      <c r="OH255" s="30"/>
      <c r="OI255" s="30"/>
      <c r="OJ255" s="30"/>
      <c r="OK255" s="30"/>
      <c r="OL255" s="30"/>
      <c r="OM255" s="30"/>
      <c r="ON255" s="30"/>
      <c r="OO255" s="30"/>
      <c r="OP255" s="30"/>
      <c r="OQ255" s="30"/>
      <c r="OR255" s="30"/>
      <c r="OS255" s="30"/>
      <c r="OT255" s="30"/>
      <c r="OU255" s="30"/>
      <c r="OV255" s="30"/>
      <c r="OW255" s="30"/>
      <c r="OX255" s="30"/>
      <c r="OY255" s="30"/>
      <c r="OZ255" s="30"/>
      <c r="PA255" s="30"/>
      <c r="PB255" s="30"/>
      <c r="PC255" s="30"/>
      <c r="PD255" s="30"/>
      <c r="PE255" s="30"/>
      <c r="PF255" s="30"/>
      <c r="PG255" s="30"/>
      <c r="PH255" s="30"/>
      <c r="PI255" s="30"/>
      <c r="PJ255" s="30"/>
      <c r="PK255" s="30"/>
      <c r="PL255" s="30"/>
      <c r="PM255" s="30"/>
      <c r="PN255" s="30"/>
      <c r="PO255" s="30"/>
      <c r="PP255" s="30"/>
      <c r="PQ255" s="30"/>
      <c r="PR255" s="30"/>
      <c r="PS255" s="30"/>
      <c r="PT255" s="30"/>
      <c r="PU255" s="30"/>
      <c r="PV255" s="30"/>
      <c r="PW255" s="30"/>
      <c r="PX255" s="30"/>
      <c r="PY255" s="30"/>
      <c r="PZ255" s="30"/>
      <c r="QA255" s="30"/>
      <c r="QB255" s="30"/>
      <c r="QC255" s="30"/>
      <c r="QD255" s="30"/>
      <c r="QE255" s="30"/>
      <c r="QF255" s="30"/>
      <c r="QG255" s="30"/>
      <c r="QH255" s="30"/>
      <c r="QI255" s="30"/>
      <c r="QJ255" s="30"/>
      <c r="QK255" s="30"/>
      <c r="QL255" s="30"/>
      <c r="QM255" s="30"/>
      <c r="QN255" s="30"/>
      <c r="QO255" s="30"/>
      <c r="QP255" s="30"/>
      <c r="QQ255" s="30"/>
      <c r="QR255" s="30"/>
      <c r="QS255" s="30"/>
      <c r="QT255" s="30"/>
      <c r="QU255" s="30"/>
      <c r="QV255" s="30"/>
      <c r="QW255" s="30"/>
      <c r="QX255" s="30"/>
      <c r="QY255" s="30"/>
      <c r="QZ255" s="30"/>
      <c r="RA255" s="30"/>
      <c r="RB255" s="30"/>
      <c r="RC255" s="30"/>
      <c r="RD255" s="30"/>
      <c r="RE255" s="30"/>
      <c r="RF255" s="30"/>
      <c r="RG255" s="30"/>
      <c r="RH255" s="30"/>
      <c r="RI255" s="30"/>
      <c r="RJ255" s="30"/>
      <c r="RK255" s="30"/>
      <c r="RL255" s="30"/>
      <c r="RM255" s="30"/>
      <c r="RN255" s="30"/>
      <c r="RO255" s="30"/>
      <c r="RP255" s="30"/>
      <c r="RQ255" s="30"/>
      <c r="RR255" s="30"/>
      <c r="RS255" s="30"/>
      <c r="RT255" s="30"/>
      <c r="RU255" s="30"/>
      <c r="RV255" s="30"/>
      <c r="RW255" s="30"/>
      <c r="RX255" s="30"/>
      <c r="RY255" s="30"/>
      <c r="RZ255" s="30"/>
      <c r="SA255" s="30"/>
      <c r="SB255" s="30"/>
      <c r="SC255" s="30"/>
      <c r="SD255" s="30"/>
      <c r="SE255" s="30"/>
      <c r="SF255" s="30"/>
      <c r="SG255" s="30"/>
      <c r="SH255" s="30"/>
      <c r="SI255" s="30"/>
      <c r="SJ255" s="30"/>
      <c r="SK255" s="30"/>
      <c r="SL255" s="30"/>
      <c r="SM255" s="30"/>
      <c r="SN255" s="30"/>
      <c r="SO255" s="30"/>
      <c r="SP255" s="30"/>
    </row>
    <row r="256" spans="1:510" s="24" customFormat="1" ht="15.75" x14ac:dyDescent="0.25">
      <c r="A256" s="82"/>
      <c r="B256" s="107"/>
      <c r="C256" s="107"/>
      <c r="D256" s="83" t="s">
        <v>392</v>
      </c>
      <c r="E256" s="98">
        <v>0</v>
      </c>
      <c r="F256" s="98"/>
      <c r="G256" s="98"/>
      <c r="H256" s="98"/>
      <c r="I256" s="98"/>
      <c r="J256" s="98"/>
      <c r="K256" s="164" t="e">
        <f t="shared" si="102"/>
        <v>#DIV/0!</v>
      </c>
      <c r="L256" s="98">
        <f t="shared" si="129"/>
        <v>200000</v>
      </c>
      <c r="M256" s="98">
        <v>200000</v>
      </c>
      <c r="N256" s="98"/>
      <c r="O256" s="98"/>
      <c r="P256" s="98"/>
      <c r="Q256" s="98">
        <v>200000</v>
      </c>
      <c r="R256" s="155">
        <f t="shared" si="130"/>
        <v>157730.23000000001</v>
      </c>
      <c r="S256" s="147">
        <v>157730.23000000001</v>
      </c>
      <c r="T256" s="147"/>
      <c r="U256" s="147"/>
      <c r="V256" s="147"/>
      <c r="W256" s="147">
        <v>157730.23000000001</v>
      </c>
      <c r="X256" s="163">
        <f t="shared" si="103"/>
        <v>78.865115000000003</v>
      </c>
      <c r="Y256" s="98">
        <f t="shared" si="104"/>
        <v>157730.23000000001</v>
      </c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  <c r="IV256" s="30"/>
      <c r="IW256" s="30"/>
      <c r="IX256" s="30"/>
      <c r="IY256" s="30"/>
      <c r="IZ256" s="30"/>
      <c r="JA256" s="30"/>
      <c r="JB256" s="30"/>
      <c r="JC256" s="30"/>
      <c r="JD256" s="30"/>
      <c r="JE256" s="30"/>
      <c r="JF256" s="30"/>
      <c r="JG256" s="30"/>
      <c r="JH256" s="30"/>
      <c r="JI256" s="30"/>
      <c r="JJ256" s="30"/>
      <c r="JK256" s="30"/>
      <c r="JL256" s="30"/>
      <c r="JM256" s="30"/>
      <c r="JN256" s="30"/>
      <c r="JO256" s="30"/>
      <c r="JP256" s="30"/>
      <c r="JQ256" s="30"/>
      <c r="JR256" s="30"/>
      <c r="JS256" s="30"/>
      <c r="JT256" s="30"/>
      <c r="JU256" s="30"/>
      <c r="JV256" s="30"/>
      <c r="JW256" s="30"/>
      <c r="JX256" s="30"/>
      <c r="JY256" s="30"/>
      <c r="JZ256" s="30"/>
      <c r="KA256" s="30"/>
      <c r="KB256" s="30"/>
      <c r="KC256" s="30"/>
      <c r="KD256" s="30"/>
      <c r="KE256" s="30"/>
      <c r="KF256" s="30"/>
      <c r="KG256" s="30"/>
      <c r="KH256" s="30"/>
      <c r="KI256" s="30"/>
      <c r="KJ256" s="30"/>
      <c r="KK256" s="30"/>
      <c r="KL256" s="30"/>
      <c r="KM256" s="30"/>
      <c r="KN256" s="30"/>
      <c r="KO256" s="30"/>
      <c r="KP256" s="30"/>
      <c r="KQ256" s="30"/>
      <c r="KR256" s="30"/>
      <c r="KS256" s="30"/>
      <c r="KT256" s="30"/>
      <c r="KU256" s="30"/>
      <c r="KV256" s="30"/>
      <c r="KW256" s="30"/>
      <c r="KX256" s="30"/>
      <c r="KY256" s="30"/>
      <c r="KZ256" s="30"/>
      <c r="LA256" s="30"/>
      <c r="LB256" s="30"/>
      <c r="LC256" s="30"/>
      <c r="LD256" s="30"/>
      <c r="LE256" s="30"/>
      <c r="LF256" s="30"/>
      <c r="LG256" s="30"/>
      <c r="LH256" s="30"/>
      <c r="LI256" s="30"/>
      <c r="LJ256" s="30"/>
      <c r="LK256" s="30"/>
      <c r="LL256" s="30"/>
      <c r="LM256" s="30"/>
      <c r="LN256" s="30"/>
      <c r="LO256" s="30"/>
      <c r="LP256" s="30"/>
      <c r="LQ256" s="30"/>
      <c r="LR256" s="30"/>
      <c r="LS256" s="30"/>
      <c r="LT256" s="30"/>
      <c r="LU256" s="30"/>
      <c r="LV256" s="30"/>
      <c r="LW256" s="30"/>
      <c r="LX256" s="30"/>
      <c r="LY256" s="30"/>
      <c r="LZ256" s="30"/>
      <c r="MA256" s="30"/>
      <c r="MB256" s="30"/>
      <c r="MC256" s="30"/>
      <c r="MD256" s="30"/>
      <c r="ME256" s="30"/>
      <c r="MF256" s="30"/>
      <c r="MG256" s="30"/>
      <c r="MH256" s="30"/>
      <c r="MI256" s="30"/>
      <c r="MJ256" s="30"/>
      <c r="MK256" s="30"/>
      <c r="ML256" s="30"/>
      <c r="MM256" s="30"/>
      <c r="MN256" s="30"/>
      <c r="MO256" s="30"/>
      <c r="MP256" s="30"/>
      <c r="MQ256" s="30"/>
      <c r="MR256" s="30"/>
      <c r="MS256" s="30"/>
      <c r="MT256" s="30"/>
      <c r="MU256" s="30"/>
      <c r="MV256" s="30"/>
      <c r="MW256" s="30"/>
      <c r="MX256" s="30"/>
      <c r="MY256" s="30"/>
      <c r="MZ256" s="30"/>
      <c r="NA256" s="30"/>
      <c r="NB256" s="30"/>
      <c r="NC256" s="30"/>
      <c r="ND256" s="30"/>
      <c r="NE256" s="30"/>
      <c r="NF256" s="30"/>
      <c r="NG256" s="30"/>
      <c r="NH256" s="30"/>
      <c r="NI256" s="30"/>
      <c r="NJ256" s="30"/>
      <c r="NK256" s="30"/>
      <c r="NL256" s="30"/>
      <c r="NM256" s="30"/>
      <c r="NN256" s="30"/>
      <c r="NO256" s="30"/>
      <c r="NP256" s="30"/>
      <c r="NQ256" s="30"/>
      <c r="NR256" s="30"/>
      <c r="NS256" s="30"/>
      <c r="NT256" s="30"/>
      <c r="NU256" s="30"/>
      <c r="NV256" s="30"/>
      <c r="NW256" s="30"/>
      <c r="NX256" s="30"/>
      <c r="NY256" s="30"/>
      <c r="NZ256" s="30"/>
      <c r="OA256" s="30"/>
      <c r="OB256" s="30"/>
      <c r="OC256" s="30"/>
      <c r="OD256" s="30"/>
      <c r="OE256" s="30"/>
      <c r="OF256" s="30"/>
      <c r="OG256" s="30"/>
      <c r="OH256" s="30"/>
      <c r="OI256" s="30"/>
      <c r="OJ256" s="30"/>
      <c r="OK256" s="30"/>
      <c r="OL256" s="30"/>
      <c r="OM256" s="30"/>
      <c r="ON256" s="30"/>
      <c r="OO256" s="30"/>
      <c r="OP256" s="30"/>
      <c r="OQ256" s="30"/>
      <c r="OR256" s="30"/>
      <c r="OS256" s="30"/>
      <c r="OT256" s="30"/>
      <c r="OU256" s="30"/>
      <c r="OV256" s="30"/>
      <c r="OW256" s="30"/>
      <c r="OX256" s="30"/>
      <c r="OY256" s="30"/>
      <c r="OZ256" s="30"/>
      <c r="PA256" s="30"/>
      <c r="PB256" s="30"/>
      <c r="PC256" s="30"/>
      <c r="PD256" s="30"/>
      <c r="PE256" s="30"/>
      <c r="PF256" s="30"/>
      <c r="PG256" s="30"/>
      <c r="PH256" s="30"/>
      <c r="PI256" s="30"/>
      <c r="PJ256" s="30"/>
      <c r="PK256" s="30"/>
      <c r="PL256" s="30"/>
      <c r="PM256" s="30"/>
      <c r="PN256" s="30"/>
      <c r="PO256" s="30"/>
      <c r="PP256" s="30"/>
      <c r="PQ256" s="30"/>
      <c r="PR256" s="30"/>
      <c r="PS256" s="30"/>
      <c r="PT256" s="30"/>
      <c r="PU256" s="30"/>
      <c r="PV256" s="30"/>
      <c r="PW256" s="30"/>
      <c r="PX256" s="30"/>
      <c r="PY256" s="30"/>
      <c r="PZ256" s="30"/>
      <c r="QA256" s="30"/>
      <c r="QB256" s="30"/>
      <c r="QC256" s="30"/>
      <c r="QD256" s="30"/>
      <c r="QE256" s="30"/>
      <c r="QF256" s="30"/>
      <c r="QG256" s="30"/>
      <c r="QH256" s="30"/>
      <c r="QI256" s="30"/>
      <c r="QJ256" s="30"/>
      <c r="QK256" s="30"/>
      <c r="QL256" s="30"/>
      <c r="QM256" s="30"/>
      <c r="QN256" s="30"/>
      <c r="QO256" s="30"/>
      <c r="QP256" s="30"/>
      <c r="QQ256" s="30"/>
      <c r="QR256" s="30"/>
      <c r="QS256" s="30"/>
      <c r="QT256" s="30"/>
      <c r="QU256" s="30"/>
      <c r="QV256" s="30"/>
      <c r="QW256" s="30"/>
      <c r="QX256" s="30"/>
      <c r="QY256" s="30"/>
      <c r="QZ256" s="30"/>
      <c r="RA256" s="30"/>
      <c r="RB256" s="30"/>
      <c r="RC256" s="30"/>
      <c r="RD256" s="30"/>
      <c r="RE256" s="30"/>
      <c r="RF256" s="30"/>
      <c r="RG256" s="30"/>
      <c r="RH256" s="30"/>
      <c r="RI256" s="30"/>
      <c r="RJ256" s="30"/>
      <c r="RK256" s="30"/>
      <c r="RL256" s="30"/>
      <c r="RM256" s="30"/>
      <c r="RN256" s="30"/>
      <c r="RO256" s="30"/>
      <c r="RP256" s="30"/>
      <c r="RQ256" s="30"/>
      <c r="RR256" s="30"/>
      <c r="RS256" s="30"/>
      <c r="RT256" s="30"/>
      <c r="RU256" s="30"/>
      <c r="RV256" s="30"/>
      <c r="RW256" s="30"/>
      <c r="RX256" s="30"/>
      <c r="RY256" s="30"/>
      <c r="RZ256" s="30"/>
      <c r="SA256" s="30"/>
      <c r="SB256" s="30"/>
      <c r="SC256" s="30"/>
      <c r="SD256" s="30"/>
      <c r="SE256" s="30"/>
      <c r="SF256" s="30"/>
      <c r="SG256" s="30"/>
      <c r="SH256" s="30"/>
      <c r="SI256" s="30"/>
      <c r="SJ256" s="30"/>
      <c r="SK256" s="30"/>
      <c r="SL256" s="30"/>
      <c r="SM256" s="30"/>
      <c r="SN256" s="30"/>
      <c r="SO256" s="30"/>
      <c r="SP256" s="30"/>
    </row>
    <row r="257" spans="1:510" s="22" customFormat="1" ht="47.25" x14ac:dyDescent="0.25">
      <c r="A257" s="59" t="s">
        <v>373</v>
      </c>
      <c r="B257" s="91">
        <v>7462</v>
      </c>
      <c r="C257" s="59" t="s">
        <v>399</v>
      </c>
      <c r="D257" s="109" t="s">
        <v>398</v>
      </c>
      <c r="E257" s="97">
        <v>1527346</v>
      </c>
      <c r="F257" s="97"/>
      <c r="G257" s="97"/>
      <c r="H257" s="97">
        <v>1527346</v>
      </c>
      <c r="I257" s="97"/>
      <c r="J257" s="97"/>
      <c r="K257" s="161">
        <f t="shared" si="102"/>
        <v>100</v>
      </c>
      <c r="L257" s="97">
        <f t="shared" si="129"/>
        <v>12100000</v>
      </c>
      <c r="M257" s="97"/>
      <c r="N257" s="97">
        <v>12100000</v>
      </c>
      <c r="O257" s="97"/>
      <c r="P257" s="97"/>
      <c r="Q257" s="97"/>
      <c r="R257" s="145">
        <f t="shared" si="130"/>
        <v>12100000</v>
      </c>
      <c r="S257" s="145"/>
      <c r="T257" s="145">
        <v>12100000</v>
      </c>
      <c r="U257" s="145"/>
      <c r="V257" s="145"/>
      <c r="W257" s="145"/>
      <c r="X257" s="161">
        <f t="shared" si="103"/>
        <v>100</v>
      </c>
      <c r="Y257" s="97">
        <f t="shared" si="104"/>
        <v>13627346</v>
      </c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</row>
    <row r="258" spans="1:510" s="24" customFormat="1" ht="110.25" x14ac:dyDescent="0.25">
      <c r="A258" s="82"/>
      <c r="B258" s="107"/>
      <c r="C258" s="107"/>
      <c r="D258" s="85" t="s">
        <v>396</v>
      </c>
      <c r="E258" s="98">
        <v>0</v>
      </c>
      <c r="F258" s="98"/>
      <c r="G258" s="98"/>
      <c r="H258" s="98"/>
      <c r="I258" s="98"/>
      <c r="J258" s="98"/>
      <c r="K258" s="166" t="e">
        <f t="shared" si="102"/>
        <v>#DIV/0!</v>
      </c>
      <c r="L258" s="98">
        <f t="shared" si="129"/>
        <v>12100000</v>
      </c>
      <c r="M258" s="98"/>
      <c r="N258" s="98">
        <v>12100000</v>
      </c>
      <c r="O258" s="98"/>
      <c r="P258" s="98"/>
      <c r="Q258" s="98"/>
      <c r="R258" s="154">
        <f t="shared" si="130"/>
        <v>12100000</v>
      </c>
      <c r="S258" s="154"/>
      <c r="T258" s="154">
        <v>12100000</v>
      </c>
      <c r="U258" s="154"/>
      <c r="V258" s="154"/>
      <c r="W258" s="154"/>
      <c r="X258" s="165">
        <f t="shared" si="103"/>
        <v>100</v>
      </c>
      <c r="Y258" s="98">
        <f t="shared" si="104"/>
        <v>12100000</v>
      </c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  <c r="LU258" s="30"/>
      <c r="LV258" s="30"/>
      <c r="LW258" s="30"/>
      <c r="LX258" s="30"/>
      <c r="LY258" s="30"/>
      <c r="LZ258" s="30"/>
      <c r="MA258" s="30"/>
      <c r="MB258" s="30"/>
      <c r="MC258" s="30"/>
      <c r="MD258" s="30"/>
      <c r="ME258" s="30"/>
      <c r="MF258" s="30"/>
      <c r="MG258" s="30"/>
      <c r="MH258" s="30"/>
      <c r="MI258" s="30"/>
      <c r="MJ258" s="30"/>
      <c r="MK258" s="30"/>
      <c r="ML258" s="30"/>
      <c r="MM258" s="30"/>
      <c r="MN258" s="30"/>
      <c r="MO258" s="30"/>
      <c r="MP258" s="30"/>
      <c r="MQ258" s="30"/>
      <c r="MR258" s="30"/>
      <c r="MS258" s="30"/>
      <c r="MT258" s="30"/>
      <c r="MU258" s="30"/>
      <c r="MV258" s="30"/>
      <c r="MW258" s="30"/>
      <c r="MX258" s="30"/>
      <c r="MY258" s="30"/>
      <c r="MZ258" s="30"/>
      <c r="NA258" s="30"/>
      <c r="NB258" s="30"/>
      <c r="NC258" s="30"/>
      <c r="ND258" s="30"/>
      <c r="NE258" s="30"/>
      <c r="NF258" s="30"/>
      <c r="NG258" s="30"/>
      <c r="NH258" s="30"/>
      <c r="NI258" s="30"/>
      <c r="NJ258" s="30"/>
      <c r="NK258" s="30"/>
      <c r="NL258" s="30"/>
      <c r="NM258" s="30"/>
      <c r="NN258" s="30"/>
      <c r="NO258" s="30"/>
      <c r="NP258" s="30"/>
      <c r="NQ258" s="30"/>
      <c r="NR258" s="30"/>
      <c r="NS258" s="30"/>
      <c r="NT258" s="30"/>
      <c r="NU258" s="30"/>
      <c r="NV258" s="30"/>
      <c r="NW258" s="30"/>
      <c r="NX258" s="30"/>
      <c r="NY258" s="30"/>
      <c r="NZ258" s="30"/>
      <c r="OA258" s="30"/>
      <c r="OB258" s="30"/>
      <c r="OC258" s="30"/>
      <c r="OD258" s="30"/>
      <c r="OE258" s="30"/>
      <c r="OF258" s="30"/>
      <c r="OG258" s="30"/>
      <c r="OH258" s="30"/>
      <c r="OI258" s="30"/>
      <c r="OJ258" s="30"/>
      <c r="OK258" s="30"/>
      <c r="OL258" s="30"/>
      <c r="OM258" s="30"/>
      <c r="ON258" s="30"/>
      <c r="OO258" s="30"/>
      <c r="OP258" s="30"/>
      <c r="OQ258" s="30"/>
      <c r="OR258" s="30"/>
      <c r="OS258" s="30"/>
      <c r="OT258" s="30"/>
      <c r="OU258" s="30"/>
      <c r="OV258" s="30"/>
      <c r="OW258" s="30"/>
      <c r="OX258" s="30"/>
      <c r="OY258" s="30"/>
      <c r="OZ258" s="30"/>
      <c r="PA258" s="30"/>
      <c r="PB258" s="30"/>
      <c r="PC258" s="30"/>
      <c r="PD258" s="30"/>
      <c r="PE258" s="30"/>
      <c r="PF258" s="30"/>
      <c r="PG258" s="30"/>
      <c r="PH258" s="30"/>
      <c r="PI258" s="30"/>
      <c r="PJ258" s="30"/>
      <c r="PK258" s="30"/>
      <c r="PL258" s="30"/>
      <c r="PM258" s="30"/>
      <c r="PN258" s="30"/>
      <c r="PO258" s="30"/>
      <c r="PP258" s="30"/>
      <c r="PQ258" s="30"/>
      <c r="PR258" s="30"/>
      <c r="PS258" s="30"/>
      <c r="PT258" s="30"/>
      <c r="PU258" s="30"/>
      <c r="PV258" s="30"/>
      <c r="PW258" s="30"/>
      <c r="PX258" s="30"/>
      <c r="PY258" s="30"/>
      <c r="PZ258" s="30"/>
      <c r="QA258" s="30"/>
      <c r="QB258" s="30"/>
      <c r="QC258" s="30"/>
      <c r="QD258" s="30"/>
      <c r="QE258" s="30"/>
      <c r="QF258" s="30"/>
      <c r="QG258" s="30"/>
      <c r="QH258" s="30"/>
      <c r="QI258" s="30"/>
      <c r="QJ258" s="30"/>
      <c r="QK258" s="30"/>
      <c r="QL258" s="30"/>
      <c r="QM258" s="30"/>
      <c r="QN258" s="30"/>
      <c r="QO258" s="30"/>
      <c r="QP258" s="30"/>
      <c r="QQ258" s="30"/>
      <c r="QR258" s="30"/>
      <c r="QS258" s="30"/>
      <c r="QT258" s="30"/>
      <c r="QU258" s="30"/>
      <c r="QV258" s="30"/>
      <c r="QW258" s="30"/>
      <c r="QX258" s="30"/>
      <c r="QY258" s="30"/>
      <c r="QZ258" s="30"/>
      <c r="RA258" s="30"/>
      <c r="RB258" s="30"/>
      <c r="RC258" s="30"/>
      <c r="RD258" s="30"/>
      <c r="RE258" s="30"/>
      <c r="RF258" s="30"/>
      <c r="RG258" s="30"/>
      <c r="RH258" s="30"/>
      <c r="RI258" s="30"/>
      <c r="RJ258" s="30"/>
      <c r="RK258" s="30"/>
      <c r="RL258" s="30"/>
      <c r="RM258" s="30"/>
      <c r="RN258" s="30"/>
      <c r="RO258" s="30"/>
      <c r="RP258" s="30"/>
      <c r="RQ258" s="30"/>
      <c r="RR258" s="30"/>
      <c r="RS258" s="30"/>
      <c r="RT258" s="30"/>
      <c r="RU258" s="30"/>
      <c r="RV258" s="30"/>
      <c r="RW258" s="30"/>
      <c r="RX258" s="30"/>
      <c r="RY258" s="30"/>
      <c r="RZ258" s="30"/>
      <c r="SA258" s="30"/>
      <c r="SB258" s="30"/>
      <c r="SC258" s="30"/>
      <c r="SD258" s="30"/>
      <c r="SE258" s="30"/>
      <c r="SF258" s="30"/>
      <c r="SG258" s="30"/>
      <c r="SH258" s="30"/>
      <c r="SI258" s="30"/>
      <c r="SJ258" s="30"/>
      <c r="SK258" s="30"/>
      <c r="SL258" s="30"/>
      <c r="SM258" s="30"/>
      <c r="SN258" s="30"/>
      <c r="SO258" s="30"/>
      <c r="SP258" s="30"/>
    </row>
    <row r="259" spans="1:510" s="24" customFormat="1" ht="78.75" x14ac:dyDescent="0.25">
      <c r="A259" s="82"/>
      <c r="B259" s="107"/>
      <c r="C259" s="82"/>
      <c r="D259" s="85" t="s">
        <v>535</v>
      </c>
      <c r="E259" s="98">
        <v>1527346</v>
      </c>
      <c r="F259" s="98"/>
      <c r="G259" s="98"/>
      <c r="H259" s="98">
        <v>1527346</v>
      </c>
      <c r="I259" s="98"/>
      <c r="J259" s="98"/>
      <c r="K259" s="165">
        <f t="shared" si="102"/>
        <v>100</v>
      </c>
      <c r="L259" s="98">
        <f t="shared" si="129"/>
        <v>0</v>
      </c>
      <c r="M259" s="98"/>
      <c r="N259" s="98"/>
      <c r="O259" s="98"/>
      <c r="P259" s="98"/>
      <c r="Q259" s="98"/>
      <c r="R259" s="155">
        <f t="shared" si="130"/>
        <v>0</v>
      </c>
      <c r="S259" s="155"/>
      <c r="T259" s="155"/>
      <c r="U259" s="155"/>
      <c r="V259" s="155"/>
      <c r="W259" s="155"/>
      <c r="X259" s="166" t="e">
        <f t="shared" si="103"/>
        <v>#DIV/0!</v>
      </c>
      <c r="Y259" s="98">
        <f t="shared" si="104"/>
        <v>1527346</v>
      </c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  <c r="IW259" s="30"/>
      <c r="IX259" s="30"/>
      <c r="IY259" s="30"/>
      <c r="IZ259" s="30"/>
      <c r="JA259" s="30"/>
      <c r="JB259" s="30"/>
      <c r="JC259" s="30"/>
      <c r="JD259" s="30"/>
      <c r="JE259" s="30"/>
      <c r="JF259" s="30"/>
      <c r="JG259" s="30"/>
      <c r="JH259" s="30"/>
      <c r="JI259" s="30"/>
      <c r="JJ259" s="30"/>
      <c r="JK259" s="30"/>
      <c r="JL259" s="30"/>
      <c r="JM259" s="30"/>
      <c r="JN259" s="30"/>
      <c r="JO259" s="30"/>
      <c r="JP259" s="30"/>
      <c r="JQ259" s="30"/>
      <c r="JR259" s="30"/>
      <c r="JS259" s="30"/>
      <c r="JT259" s="30"/>
      <c r="JU259" s="30"/>
      <c r="JV259" s="30"/>
      <c r="JW259" s="30"/>
      <c r="JX259" s="30"/>
      <c r="JY259" s="30"/>
      <c r="JZ259" s="30"/>
      <c r="KA259" s="30"/>
      <c r="KB259" s="30"/>
      <c r="KC259" s="30"/>
      <c r="KD259" s="30"/>
      <c r="KE259" s="30"/>
      <c r="KF259" s="30"/>
      <c r="KG259" s="30"/>
      <c r="KH259" s="30"/>
      <c r="KI259" s="30"/>
      <c r="KJ259" s="30"/>
      <c r="KK259" s="30"/>
      <c r="KL259" s="30"/>
      <c r="KM259" s="30"/>
      <c r="KN259" s="30"/>
      <c r="KO259" s="30"/>
      <c r="KP259" s="30"/>
      <c r="KQ259" s="30"/>
      <c r="KR259" s="30"/>
      <c r="KS259" s="30"/>
      <c r="KT259" s="30"/>
      <c r="KU259" s="30"/>
      <c r="KV259" s="30"/>
      <c r="KW259" s="30"/>
      <c r="KX259" s="30"/>
      <c r="KY259" s="30"/>
      <c r="KZ259" s="30"/>
      <c r="LA259" s="30"/>
      <c r="LB259" s="30"/>
      <c r="LC259" s="30"/>
      <c r="LD259" s="30"/>
      <c r="LE259" s="30"/>
      <c r="LF259" s="30"/>
      <c r="LG259" s="30"/>
      <c r="LH259" s="30"/>
      <c r="LI259" s="30"/>
      <c r="LJ259" s="30"/>
      <c r="LK259" s="30"/>
      <c r="LL259" s="30"/>
      <c r="LM259" s="30"/>
      <c r="LN259" s="30"/>
      <c r="LO259" s="30"/>
      <c r="LP259" s="30"/>
      <c r="LQ259" s="30"/>
      <c r="LR259" s="30"/>
      <c r="LS259" s="30"/>
      <c r="LT259" s="30"/>
      <c r="LU259" s="30"/>
      <c r="LV259" s="30"/>
      <c r="LW259" s="30"/>
      <c r="LX259" s="30"/>
      <c r="LY259" s="30"/>
      <c r="LZ259" s="30"/>
      <c r="MA259" s="30"/>
      <c r="MB259" s="30"/>
      <c r="MC259" s="30"/>
      <c r="MD259" s="30"/>
      <c r="ME259" s="30"/>
      <c r="MF259" s="30"/>
      <c r="MG259" s="30"/>
      <c r="MH259" s="30"/>
      <c r="MI259" s="30"/>
      <c r="MJ259" s="30"/>
      <c r="MK259" s="30"/>
      <c r="ML259" s="30"/>
      <c r="MM259" s="30"/>
      <c r="MN259" s="30"/>
      <c r="MO259" s="30"/>
      <c r="MP259" s="30"/>
      <c r="MQ259" s="30"/>
      <c r="MR259" s="30"/>
      <c r="MS259" s="30"/>
      <c r="MT259" s="30"/>
      <c r="MU259" s="30"/>
      <c r="MV259" s="30"/>
      <c r="MW259" s="30"/>
      <c r="MX259" s="30"/>
      <c r="MY259" s="30"/>
      <c r="MZ259" s="30"/>
      <c r="NA259" s="30"/>
      <c r="NB259" s="30"/>
      <c r="NC259" s="30"/>
      <c r="ND259" s="30"/>
      <c r="NE259" s="30"/>
      <c r="NF259" s="30"/>
      <c r="NG259" s="30"/>
      <c r="NH259" s="30"/>
      <c r="NI259" s="30"/>
      <c r="NJ259" s="30"/>
      <c r="NK259" s="30"/>
      <c r="NL259" s="30"/>
      <c r="NM259" s="30"/>
      <c r="NN259" s="30"/>
      <c r="NO259" s="30"/>
      <c r="NP259" s="30"/>
      <c r="NQ259" s="30"/>
      <c r="NR259" s="30"/>
      <c r="NS259" s="30"/>
      <c r="NT259" s="30"/>
      <c r="NU259" s="30"/>
      <c r="NV259" s="30"/>
      <c r="NW259" s="30"/>
      <c r="NX259" s="30"/>
      <c r="NY259" s="30"/>
      <c r="NZ259" s="30"/>
      <c r="OA259" s="30"/>
      <c r="OB259" s="30"/>
      <c r="OC259" s="30"/>
      <c r="OD259" s="30"/>
      <c r="OE259" s="30"/>
      <c r="OF259" s="30"/>
      <c r="OG259" s="30"/>
      <c r="OH259" s="30"/>
      <c r="OI259" s="30"/>
      <c r="OJ259" s="30"/>
      <c r="OK259" s="30"/>
      <c r="OL259" s="30"/>
      <c r="OM259" s="30"/>
      <c r="ON259" s="30"/>
      <c r="OO259" s="30"/>
      <c r="OP259" s="30"/>
      <c r="OQ259" s="30"/>
      <c r="OR259" s="30"/>
      <c r="OS259" s="30"/>
      <c r="OT259" s="30"/>
      <c r="OU259" s="30"/>
      <c r="OV259" s="30"/>
      <c r="OW259" s="30"/>
      <c r="OX259" s="30"/>
      <c r="OY259" s="30"/>
      <c r="OZ259" s="30"/>
      <c r="PA259" s="30"/>
      <c r="PB259" s="30"/>
      <c r="PC259" s="30"/>
      <c r="PD259" s="30"/>
      <c r="PE259" s="30"/>
      <c r="PF259" s="30"/>
      <c r="PG259" s="30"/>
      <c r="PH259" s="30"/>
      <c r="PI259" s="30"/>
      <c r="PJ259" s="30"/>
      <c r="PK259" s="30"/>
      <c r="PL259" s="30"/>
      <c r="PM259" s="30"/>
      <c r="PN259" s="30"/>
      <c r="PO259" s="30"/>
      <c r="PP259" s="30"/>
      <c r="PQ259" s="30"/>
      <c r="PR259" s="30"/>
      <c r="PS259" s="30"/>
      <c r="PT259" s="30"/>
      <c r="PU259" s="30"/>
      <c r="PV259" s="30"/>
      <c r="PW259" s="30"/>
      <c r="PX259" s="30"/>
      <c r="PY259" s="30"/>
      <c r="PZ259" s="30"/>
      <c r="QA259" s="30"/>
      <c r="QB259" s="30"/>
      <c r="QC259" s="30"/>
      <c r="QD259" s="30"/>
      <c r="QE259" s="30"/>
      <c r="QF259" s="30"/>
      <c r="QG259" s="30"/>
      <c r="QH259" s="30"/>
      <c r="QI259" s="30"/>
      <c r="QJ259" s="30"/>
      <c r="QK259" s="30"/>
      <c r="QL259" s="30"/>
      <c r="QM259" s="30"/>
      <c r="QN259" s="30"/>
      <c r="QO259" s="30"/>
      <c r="QP259" s="30"/>
      <c r="QQ259" s="30"/>
      <c r="QR259" s="30"/>
      <c r="QS259" s="30"/>
      <c r="QT259" s="30"/>
      <c r="QU259" s="30"/>
      <c r="QV259" s="30"/>
      <c r="QW259" s="30"/>
      <c r="QX259" s="30"/>
      <c r="QY259" s="30"/>
      <c r="QZ259" s="30"/>
      <c r="RA259" s="30"/>
      <c r="RB259" s="30"/>
      <c r="RC259" s="30"/>
      <c r="RD259" s="30"/>
      <c r="RE259" s="30"/>
      <c r="RF259" s="30"/>
      <c r="RG259" s="30"/>
      <c r="RH259" s="30"/>
      <c r="RI259" s="30"/>
      <c r="RJ259" s="30"/>
      <c r="RK259" s="30"/>
      <c r="RL259" s="30"/>
      <c r="RM259" s="30"/>
      <c r="RN259" s="30"/>
      <c r="RO259" s="30"/>
      <c r="RP259" s="30"/>
      <c r="RQ259" s="30"/>
      <c r="RR259" s="30"/>
      <c r="RS259" s="30"/>
      <c r="RT259" s="30"/>
      <c r="RU259" s="30"/>
      <c r="RV259" s="30"/>
      <c r="RW259" s="30"/>
      <c r="RX259" s="30"/>
      <c r="RY259" s="30"/>
      <c r="RZ259" s="30"/>
      <c r="SA259" s="30"/>
      <c r="SB259" s="30"/>
      <c r="SC259" s="30"/>
      <c r="SD259" s="30"/>
      <c r="SE259" s="30"/>
      <c r="SF259" s="30"/>
      <c r="SG259" s="30"/>
      <c r="SH259" s="30"/>
      <c r="SI259" s="30"/>
      <c r="SJ259" s="30"/>
      <c r="SK259" s="30"/>
      <c r="SL259" s="30"/>
      <c r="SM259" s="30"/>
      <c r="SN259" s="30"/>
      <c r="SO259" s="30"/>
      <c r="SP259" s="30"/>
    </row>
    <row r="260" spans="1:510" s="24" customFormat="1" ht="47.25" x14ac:dyDescent="0.25">
      <c r="A260" s="59" t="s">
        <v>575</v>
      </c>
      <c r="B260" s="91">
        <v>7463</v>
      </c>
      <c r="C260" s="59" t="s">
        <v>399</v>
      </c>
      <c r="D260" s="109" t="s">
        <v>576</v>
      </c>
      <c r="E260" s="97">
        <v>200000</v>
      </c>
      <c r="F260" s="98"/>
      <c r="G260" s="98"/>
      <c r="H260" s="98">
        <v>200000</v>
      </c>
      <c r="I260" s="98"/>
      <c r="J260" s="98"/>
      <c r="K260" s="161">
        <f t="shared" si="102"/>
        <v>100</v>
      </c>
      <c r="L260" s="97">
        <f t="shared" si="129"/>
        <v>0</v>
      </c>
      <c r="M260" s="98"/>
      <c r="N260" s="98"/>
      <c r="O260" s="98"/>
      <c r="P260" s="98"/>
      <c r="Q260" s="98"/>
      <c r="R260" s="145">
        <f t="shared" si="130"/>
        <v>0</v>
      </c>
      <c r="S260" s="146"/>
      <c r="T260" s="147"/>
      <c r="U260" s="147"/>
      <c r="V260" s="147"/>
      <c r="W260" s="147"/>
      <c r="X260" s="162" t="e">
        <f t="shared" si="103"/>
        <v>#DIV/0!</v>
      </c>
      <c r="Y260" s="97">
        <f t="shared" si="104"/>
        <v>200000</v>
      </c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  <c r="IW260" s="30"/>
      <c r="IX260" s="30"/>
      <c r="IY260" s="30"/>
      <c r="IZ260" s="30"/>
      <c r="JA260" s="30"/>
      <c r="JB260" s="30"/>
      <c r="JC260" s="30"/>
      <c r="JD260" s="30"/>
      <c r="JE260" s="30"/>
      <c r="JF260" s="30"/>
      <c r="JG260" s="30"/>
      <c r="JH260" s="30"/>
      <c r="JI260" s="30"/>
      <c r="JJ260" s="30"/>
      <c r="JK260" s="30"/>
      <c r="JL260" s="30"/>
      <c r="JM260" s="30"/>
      <c r="JN260" s="30"/>
      <c r="JO260" s="30"/>
      <c r="JP260" s="30"/>
      <c r="JQ260" s="30"/>
      <c r="JR260" s="30"/>
      <c r="JS260" s="30"/>
      <c r="JT260" s="30"/>
      <c r="JU260" s="30"/>
      <c r="JV260" s="30"/>
      <c r="JW260" s="30"/>
      <c r="JX260" s="30"/>
      <c r="JY260" s="30"/>
      <c r="JZ260" s="30"/>
      <c r="KA260" s="30"/>
      <c r="KB260" s="30"/>
      <c r="KC260" s="30"/>
      <c r="KD260" s="30"/>
      <c r="KE260" s="30"/>
      <c r="KF260" s="30"/>
      <c r="KG260" s="30"/>
      <c r="KH260" s="30"/>
      <c r="KI260" s="30"/>
      <c r="KJ260" s="30"/>
      <c r="KK260" s="30"/>
      <c r="KL260" s="30"/>
      <c r="KM260" s="30"/>
      <c r="KN260" s="30"/>
      <c r="KO260" s="30"/>
      <c r="KP260" s="30"/>
      <c r="KQ260" s="30"/>
      <c r="KR260" s="30"/>
      <c r="KS260" s="30"/>
      <c r="KT260" s="30"/>
      <c r="KU260" s="30"/>
      <c r="KV260" s="30"/>
      <c r="KW260" s="30"/>
      <c r="KX260" s="30"/>
      <c r="KY260" s="30"/>
      <c r="KZ260" s="30"/>
      <c r="LA260" s="30"/>
      <c r="LB260" s="30"/>
      <c r="LC260" s="30"/>
      <c r="LD260" s="30"/>
      <c r="LE260" s="30"/>
      <c r="LF260" s="30"/>
      <c r="LG260" s="30"/>
      <c r="LH260" s="30"/>
      <c r="LI260" s="30"/>
      <c r="LJ260" s="30"/>
      <c r="LK260" s="30"/>
      <c r="LL260" s="30"/>
      <c r="LM260" s="30"/>
      <c r="LN260" s="30"/>
      <c r="LO260" s="30"/>
      <c r="LP260" s="30"/>
      <c r="LQ260" s="30"/>
      <c r="LR260" s="30"/>
      <c r="LS260" s="30"/>
      <c r="LT260" s="30"/>
      <c r="LU260" s="30"/>
      <c r="LV260" s="30"/>
      <c r="LW260" s="30"/>
      <c r="LX260" s="30"/>
      <c r="LY260" s="30"/>
      <c r="LZ260" s="30"/>
      <c r="MA260" s="30"/>
      <c r="MB260" s="30"/>
      <c r="MC260" s="30"/>
      <c r="MD260" s="30"/>
      <c r="ME260" s="30"/>
      <c r="MF260" s="30"/>
      <c r="MG260" s="30"/>
      <c r="MH260" s="30"/>
      <c r="MI260" s="30"/>
      <c r="MJ260" s="30"/>
      <c r="MK260" s="30"/>
      <c r="ML260" s="30"/>
      <c r="MM260" s="30"/>
      <c r="MN260" s="30"/>
      <c r="MO260" s="30"/>
      <c r="MP260" s="30"/>
      <c r="MQ260" s="30"/>
      <c r="MR260" s="30"/>
      <c r="MS260" s="30"/>
      <c r="MT260" s="30"/>
      <c r="MU260" s="30"/>
      <c r="MV260" s="30"/>
      <c r="MW260" s="30"/>
      <c r="MX260" s="30"/>
      <c r="MY260" s="30"/>
      <c r="MZ260" s="30"/>
      <c r="NA260" s="30"/>
      <c r="NB260" s="30"/>
      <c r="NC260" s="30"/>
      <c r="ND260" s="30"/>
      <c r="NE260" s="30"/>
      <c r="NF260" s="30"/>
      <c r="NG260" s="30"/>
      <c r="NH260" s="30"/>
      <c r="NI260" s="30"/>
      <c r="NJ260" s="30"/>
      <c r="NK260" s="30"/>
      <c r="NL260" s="30"/>
      <c r="NM260" s="30"/>
      <c r="NN260" s="30"/>
      <c r="NO260" s="30"/>
      <c r="NP260" s="30"/>
      <c r="NQ260" s="30"/>
      <c r="NR260" s="30"/>
      <c r="NS260" s="30"/>
      <c r="NT260" s="30"/>
      <c r="NU260" s="30"/>
      <c r="NV260" s="30"/>
      <c r="NW260" s="30"/>
      <c r="NX260" s="30"/>
      <c r="NY260" s="30"/>
      <c r="NZ260" s="30"/>
      <c r="OA260" s="30"/>
      <c r="OB260" s="30"/>
      <c r="OC260" s="30"/>
      <c r="OD260" s="30"/>
      <c r="OE260" s="30"/>
      <c r="OF260" s="30"/>
      <c r="OG260" s="30"/>
      <c r="OH260" s="30"/>
      <c r="OI260" s="30"/>
      <c r="OJ260" s="30"/>
      <c r="OK260" s="30"/>
      <c r="OL260" s="30"/>
      <c r="OM260" s="30"/>
      <c r="ON260" s="30"/>
      <c r="OO260" s="30"/>
      <c r="OP260" s="30"/>
      <c r="OQ260" s="30"/>
      <c r="OR260" s="30"/>
      <c r="OS260" s="30"/>
      <c r="OT260" s="30"/>
      <c r="OU260" s="30"/>
      <c r="OV260" s="30"/>
      <c r="OW260" s="30"/>
      <c r="OX260" s="30"/>
      <c r="OY260" s="30"/>
      <c r="OZ260" s="30"/>
      <c r="PA260" s="30"/>
      <c r="PB260" s="30"/>
      <c r="PC260" s="30"/>
      <c r="PD260" s="30"/>
      <c r="PE260" s="30"/>
      <c r="PF260" s="30"/>
      <c r="PG260" s="30"/>
      <c r="PH260" s="30"/>
      <c r="PI260" s="30"/>
      <c r="PJ260" s="30"/>
      <c r="PK260" s="30"/>
      <c r="PL260" s="30"/>
      <c r="PM260" s="30"/>
      <c r="PN260" s="30"/>
      <c r="PO260" s="30"/>
      <c r="PP260" s="30"/>
      <c r="PQ260" s="30"/>
      <c r="PR260" s="30"/>
      <c r="PS260" s="30"/>
      <c r="PT260" s="30"/>
      <c r="PU260" s="30"/>
      <c r="PV260" s="30"/>
      <c r="PW260" s="30"/>
      <c r="PX260" s="30"/>
      <c r="PY260" s="30"/>
      <c r="PZ260" s="30"/>
      <c r="QA260" s="30"/>
      <c r="QB260" s="30"/>
      <c r="QC260" s="30"/>
      <c r="QD260" s="30"/>
      <c r="QE260" s="30"/>
      <c r="QF260" s="30"/>
      <c r="QG260" s="30"/>
      <c r="QH260" s="30"/>
      <c r="QI260" s="30"/>
      <c r="QJ260" s="30"/>
      <c r="QK260" s="30"/>
      <c r="QL260" s="30"/>
      <c r="QM260" s="30"/>
      <c r="QN260" s="30"/>
      <c r="QO260" s="30"/>
      <c r="QP260" s="30"/>
      <c r="QQ260" s="30"/>
      <c r="QR260" s="30"/>
      <c r="QS260" s="30"/>
      <c r="QT260" s="30"/>
      <c r="QU260" s="30"/>
      <c r="QV260" s="30"/>
      <c r="QW260" s="30"/>
      <c r="QX260" s="30"/>
      <c r="QY260" s="30"/>
      <c r="QZ260" s="30"/>
      <c r="RA260" s="30"/>
      <c r="RB260" s="30"/>
      <c r="RC260" s="30"/>
      <c r="RD260" s="30"/>
      <c r="RE260" s="30"/>
      <c r="RF260" s="30"/>
      <c r="RG260" s="30"/>
      <c r="RH260" s="30"/>
      <c r="RI260" s="30"/>
      <c r="RJ260" s="30"/>
      <c r="RK260" s="30"/>
      <c r="RL260" s="30"/>
      <c r="RM260" s="30"/>
      <c r="RN260" s="30"/>
      <c r="RO260" s="30"/>
      <c r="RP260" s="30"/>
      <c r="RQ260" s="30"/>
      <c r="RR260" s="30"/>
      <c r="RS260" s="30"/>
      <c r="RT260" s="30"/>
      <c r="RU260" s="30"/>
      <c r="RV260" s="30"/>
      <c r="RW260" s="30"/>
      <c r="RX260" s="30"/>
      <c r="RY260" s="30"/>
      <c r="RZ260" s="30"/>
      <c r="SA260" s="30"/>
      <c r="SB260" s="30"/>
      <c r="SC260" s="30"/>
      <c r="SD260" s="30"/>
      <c r="SE260" s="30"/>
      <c r="SF260" s="30"/>
      <c r="SG260" s="30"/>
      <c r="SH260" s="30"/>
      <c r="SI260" s="30"/>
      <c r="SJ260" s="30"/>
      <c r="SK260" s="30"/>
      <c r="SL260" s="30"/>
      <c r="SM260" s="30"/>
      <c r="SN260" s="30"/>
      <c r="SO260" s="30"/>
      <c r="SP260" s="30"/>
    </row>
    <row r="261" spans="1:510" s="24" customFormat="1" ht="15.75" x14ac:dyDescent="0.25">
      <c r="A261" s="82"/>
      <c r="B261" s="107"/>
      <c r="C261" s="82"/>
      <c r="D261" s="83" t="s">
        <v>392</v>
      </c>
      <c r="E261" s="98">
        <v>200000</v>
      </c>
      <c r="F261" s="98"/>
      <c r="G261" s="98"/>
      <c r="H261" s="98">
        <v>200000</v>
      </c>
      <c r="I261" s="98"/>
      <c r="J261" s="98"/>
      <c r="K261" s="165">
        <f t="shared" si="102"/>
        <v>100</v>
      </c>
      <c r="L261" s="98">
        <f t="shared" si="129"/>
        <v>0</v>
      </c>
      <c r="M261" s="98"/>
      <c r="N261" s="98"/>
      <c r="O261" s="98"/>
      <c r="P261" s="98"/>
      <c r="Q261" s="98"/>
      <c r="R261" s="155">
        <f t="shared" si="130"/>
        <v>0</v>
      </c>
      <c r="S261" s="147"/>
      <c r="T261" s="147"/>
      <c r="U261" s="147"/>
      <c r="V261" s="147"/>
      <c r="W261" s="147"/>
      <c r="X261" s="166" t="e">
        <f t="shared" si="103"/>
        <v>#DIV/0!</v>
      </c>
      <c r="Y261" s="98">
        <f t="shared" si="104"/>
        <v>200000</v>
      </c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  <c r="IW261" s="30"/>
      <c r="IX261" s="30"/>
      <c r="IY261" s="30"/>
      <c r="IZ261" s="30"/>
      <c r="JA261" s="30"/>
      <c r="JB261" s="30"/>
      <c r="JC261" s="30"/>
      <c r="JD261" s="30"/>
      <c r="JE261" s="30"/>
      <c r="JF261" s="30"/>
      <c r="JG261" s="30"/>
      <c r="JH261" s="30"/>
      <c r="JI261" s="30"/>
      <c r="JJ261" s="30"/>
      <c r="JK261" s="30"/>
      <c r="JL261" s="30"/>
      <c r="JM261" s="30"/>
      <c r="JN261" s="30"/>
      <c r="JO261" s="30"/>
      <c r="JP261" s="30"/>
      <c r="JQ261" s="30"/>
      <c r="JR261" s="30"/>
      <c r="JS261" s="30"/>
      <c r="JT261" s="30"/>
      <c r="JU261" s="30"/>
      <c r="JV261" s="30"/>
      <c r="JW261" s="30"/>
      <c r="JX261" s="30"/>
      <c r="JY261" s="30"/>
      <c r="JZ261" s="30"/>
      <c r="KA261" s="30"/>
      <c r="KB261" s="30"/>
      <c r="KC261" s="30"/>
      <c r="KD261" s="30"/>
      <c r="KE261" s="30"/>
      <c r="KF261" s="30"/>
      <c r="KG261" s="30"/>
      <c r="KH261" s="30"/>
      <c r="KI261" s="30"/>
      <c r="KJ261" s="30"/>
      <c r="KK261" s="30"/>
      <c r="KL261" s="30"/>
      <c r="KM261" s="30"/>
      <c r="KN261" s="30"/>
      <c r="KO261" s="30"/>
      <c r="KP261" s="30"/>
      <c r="KQ261" s="30"/>
      <c r="KR261" s="30"/>
      <c r="KS261" s="30"/>
      <c r="KT261" s="30"/>
      <c r="KU261" s="30"/>
      <c r="KV261" s="30"/>
      <c r="KW261" s="30"/>
      <c r="KX261" s="30"/>
      <c r="KY261" s="30"/>
      <c r="KZ261" s="30"/>
      <c r="LA261" s="30"/>
      <c r="LB261" s="30"/>
      <c r="LC261" s="30"/>
      <c r="LD261" s="30"/>
      <c r="LE261" s="30"/>
      <c r="LF261" s="30"/>
      <c r="LG261" s="30"/>
      <c r="LH261" s="30"/>
      <c r="LI261" s="30"/>
      <c r="LJ261" s="30"/>
      <c r="LK261" s="30"/>
      <c r="LL261" s="30"/>
      <c r="LM261" s="30"/>
      <c r="LN261" s="30"/>
      <c r="LO261" s="30"/>
      <c r="LP261" s="30"/>
      <c r="LQ261" s="30"/>
      <c r="LR261" s="30"/>
      <c r="LS261" s="30"/>
      <c r="LT261" s="30"/>
      <c r="LU261" s="30"/>
      <c r="LV261" s="30"/>
      <c r="LW261" s="30"/>
      <c r="LX261" s="30"/>
      <c r="LY261" s="30"/>
      <c r="LZ261" s="30"/>
      <c r="MA261" s="30"/>
      <c r="MB261" s="30"/>
      <c r="MC261" s="30"/>
      <c r="MD261" s="30"/>
      <c r="ME261" s="30"/>
      <c r="MF261" s="30"/>
      <c r="MG261" s="30"/>
      <c r="MH261" s="30"/>
      <c r="MI261" s="30"/>
      <c r="MJ261" s="30"/>
      <c r="MK261" s="30"/>
      <c r="ML261" s="30"/>
      <c r="MM261" s="30"/>
      <c r="MN261" s="30"/>
      <c r="MO261" s="30"/>
      <c r="MP261" s="30"/>
      <c r="MQ261" s="30"/>
      <c r="MR261" s="30"/>
      <c r="MS261" s="30"/>
      <c r="MT261" s="30"/>
      <c r="MU261" s="30"/>
      <c r="MV261" s="30"/>
      <c r="MW261" s="30"/>
      <c r="MX261" s="30"/>
      <c r="MY261" s="30"/>
      <c r="MZ261" s="30"/>
      <c r="NA261" s="30"/>
      <c r="NB261" s="30"/>
      <c r="NC261" s="30"/>
      <c r="ND261" s="30"/>
      <c r="NE261" s="30"/>
      <c r="NF261" s="30"/>
      <c r="NG261" s="30"/>
      <c r="NH261" s="30"/>
      <c r="NI261" s="30"/>
      <c r="NJ261" s="30"/>
      <c r="NK261" s="30"/>
      <c r="NL261" s="30"/>
      <c r="NM261" s="30"/>
      <c r="NN261" s="30"/>
      <c r="NO261" s="30"/>
      <c r="NP261" s="30"/>
      <c r="NQ261" s="30"/>
      <c r="NR261" s="30"/>
      <c r="NS261" s="30"/>
      <c r="NT261" s="30"/>
      <c r="NU261" s="30"/>
      <c r="NV261" s="30"/>
      <c r="NW261" s="30"/>
      <c r="NX261" s="30"/>
      <c r="NY261" s="30"/>
      <c r="NZ261" s="30"/>
      <c r="OA261" s="30"/>
      <c r="OB261" s="30"/>
      <c r="OC261" s="30"/>
      <c r="OD261" s="30"/>
      <c r="OE261" s="30"/>
      <c r="OF261" s="30"/>
      <c r="OG261" s="30"/>
      <c r="OH261" s="30"/>
      <c r="OI261" s="30"/>
      <c r="OJ261" s="30"/>
      <c r="OK261" s="30"/>
      <c r="OL261" s="30"/>
      <c r="OM261" s="30"/>
      <c r="ON261" s="30"/>
      <c r="OO261" s="30"/>
      <c r="OP261" s="30"/>
      <c r="OQ261" s="30"/>
      <c r="OR261" s="30"/>
      <c r="OS261" s="30"/>
      <c r="OT261" s="30"/>
      <c r="OU261" s="30"/>
      <c r="OV261" s="30"/>
      <c r="OW261" s="30"/>
      <c r="OX261" s="30"/>
      <c r="OY261" s="30"/>
      <c r="OZ261" s="30"/>
      <c r="PA261" s="30"/>
      <c r="PB261" s="30"/>
      <c r="PC261" s="30"/>
      <c r="PD261" s="30"/>
      <c r="PE261" s="30"/>
      <c r="PF261" s="30"/>
      <c r="PG261" s="30"/>
      <c r="PH261" s="30"/>
      <c r="PI261" s="30"/>
      <c r="PJ261" s="30"/>
      <c r="PK261" s="30"/>
      <c r="PL261" s="30"/>
      <c r="PM261" s="30"/>
      <c r="PN261" s="30"/>
      <c r="PO261" s="30"/>
      <c r="PP261" s="30"/>
      <c r="PQ261" s="30"/>
      <c r="PR261" s="30"/>
      <c r="PS261" s="30"/>
      <c r="PT261" s="30"/>
      <c r="PU261" s="30"/>
      <c r="PV261" s="30"/>
      <c r="PW261" s="30"/>
      <c r="PX261" s="30"/>
      <c r="PY261" s="30"/>
      <c r="PZ261" s="30"/>
      <c r="QA261" s="30"/>
      <c r="QB261" s="30"/>
      <c r="QC261" s="30"/>
      <c r="QD261" s="30"/>
      <c r="QE261" s="30"/>
      <c r="QF261" s="30"/>
      <c r="QG261" s="30"/>
      <c r="QH261" s="30"/>
      <c r="QI261" s="30"/>
      <c r="QJ261" s="30"/>
      <c r="QK261" s="30"/>
      <c r="QL261" s="30"/>
      <c r="QM261" s="30"/>
      <c r="QN261" s="30"/>
      <c r="QO261" s="30"/>
      <c r="QP261" s="30"/>
      <c r="QQ261" s="30"/>
      <c r="QR261" s="30"/>
      <c r="QS261" s="30"/>
      <c r="QT261" s="30"/>
      <c r="QU261" s="30"/>
      <c r="QV261" s="30"/>
      <c r="QW261" s="30"/>
      <c r="QX261" s="30"/>
      <c r="QY261" s="30"/>
      <c r="QZ261" s="30"/>
      <c r="RA261" s="30"/>
      <c r="RB261" s="30"/>
      <c r="RC261" s="30"/>
      <c r="RD261" s="30"/>
      <c r="RE261" s="30"/>
      <c r="RF261" s="30"/>
      <c r="RG261" s="30"/>
      <c r="RH261" s="30"/>
      <c r="RI261" s="30"/>
      <c r="RJ261" s="30"/>
      <c r="RK261" s="30"/>
      <c r="RL261" s="30"/>
      <c r="RM261" s="30"/>
      <c r="RN261" s="30"/>
      <c r="RO261" s="30"/>
      <c r="RP261" s="30"/>
      <c r="RQ261" s="30"/>
      <c r="RR261" s="30"/>
      <c r="RS261" s="30"/>
      <c r="RT261" s="30"/>
      <c r="RU261" s="30"/>
      <c r="RV261" s="30"/>
      <c r="RW261" s="30"/>
      <c r="RX261" s="30"/>
      <c r="RY261" s="30"/>
      <c r="RZ261" s="30"/>
      <c r="SA261" s="30"/>
      <c r="SB261" s="30"/>
      <c r="SC261" s="30"/>
      <c r="SD261" s="30"/>
      <c r="SE261" s="30"/>
      <c r="SF261" s="30"/>
      <c r="SG261" s="30"/>
      <c r="SH261" s="30"/>
      <c r="SI261" s="30"/>
      <c r="SJ261" s="30"/>
      <c r="SK261" s="30"/>
      <c r="SL261" s="30"/>
      <c r="SM261" s="30"/>
      <c r="SN261" s="30"/>
      <c r="SO261" s="30"/>
      <c r="SP261" s="30"/>
    </row>
    <row r="262" spans="1:510" s="24" customFormat="1" ht="31.5" hidden="1" x14ac:dyDescent="0.25">
      <c r="A262" s="59" t="s">
        <v>428</v>
      </c>
      <c r="B262" s="91">
        <v>7530</v>
      </c>
      <c r="C262" s="59" t="s">
        <v>236</v>
      </c>
      <c r="D262" s="92" t="s">
        <v>234</v>
      </c>
      <c r="E262" s="97">
        <v>0</v>
      </c>
      <c r="F262" s="98"/>
      <c r="G262" s="98"/>
      <c r="H262" s="98"/>
      <c r="I262" s="98"/>
      <c r="J262" s="98"/>
      <c r="K262" s="159" t="e">
        <f t="shared" si="102"/>
        <v>#DIV/0!</v>
      </c>
      <c r="L262" s="97">
        <f t="shared" si="129"/>
        <v>0</v>
      </c>
      <c r="M262" s="97"/>
      <c r="N262" s="97"/>
      <c r="O262" s="97"/>
      <c r="P262" s="97"/>
      <c r="Q262" s="97"/>
      <c r="R262" s="145">
        <f t="shared" si="130"/>
        <v>0</v>
      </c>
      <c r="S262" s="146"/>
      <c r="T262" s="147"/>
      <c r="U262" s="147"/>
      <c r="V262" s="147"/>
      <c r="W262" s="147"/>
      <c r="X262" s="160" t="e">
        <f t="shared" si="103"/>
        <v>#DIV/0!</v>
      </c>
      <c r="Y262" s="97">
        <f t="shared" si="104"/>
        <v>0</v>
      </c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  <c r="IV262" s="30"/>
      <c r="IW262" s="30"/>
      <c r="IX262" s="30"/>
      <c r="IY262" s="30"/>
      <c r="IZ262" s="30"/>
      <c r="JA262" s="30"/>
      <c r="JB262" s="30"/>
      <c r="JC262" s="30"/>
      <c r="JD262" s="30"/>
      <c r="JE262" s="30"/>
      <c r="JF262" s="30"/>
      <c r="JG262" s="30"/>
      <c r="JH262" s="30"/>
      <c r="JI262" s="30"/>
      <c r="JJ262" s="30"/>
      <c r="JK262" s="30"/>
      <c r="JL262" s="30"/>
      <c r="JM262" s="30"/>
      <c r="JN262" s="30"/>
      <c r="JO262" s="30"/>
      <c r="JP262" s="30"/>
      <c r="JQ262" s="30"/>
      <c r="JR262" s="30"/>
      <c r="JS262" s="30"/>
      <c r="JT262" s="30"/>
      <c r="JU262" s="30"/>
      <c r="JV262" s="30"/>
      <c r="JW262" s="30"/>
      <c r="JX262" s="30"/>
      <c r="JY262" s="30"/>
      <c r="JZ262" s="30"/>
      <c r="KA262" s="30"/>
      <c r="KB262" s="30"/>
      <c r="KC262" s="30"/>
      <c r="KD262" s="30"/>
      <c r="KE262" s="30"/>
      <c r="KF262" s="30"/>
      <c r="KG262" s="30"/>
      <c r="KH262" s="30"/>
      <c r="KI262" s="30"/>
      <c r="KJ262" s="30"/>
      <c r="KK262" s="30"/>
      <c r="KL262" s="30"/>
      <c r="KM262" s="30"/>
      <c r="KN262" s="30"/>
      <c r="KO262" s="30"/>
      <c r="KP262" s="30"/>
      <c r="KQ262" s="30"/>
      <c r="KR262" s="30"/>
      <c r="KS262" s="30"/>
      <c r="KT262" s="30"/>
      <c r="KU262" s="30"/>
      <c r="KV262" s="30"/>
      <c r="KW262" s="30"/>
      <c r="KX262" s="30"/>
      <c r="KY262" s="30"/>
      <c r="KZ262" s="30"/>
      <c r="LA262" s="30"/>
      <c r="LB262" s="30"/>
      <c r="LC262" s="30"/>
      <c r="LD262" s="30"/>
      <c r="LE262" s="30"/>
      <c r="LF262" s="30"/>
      <c r="LG262" s="30"/>
      <c r="LH262" s="30"/>
      <c r="LI262" s="30"/>
      <c r="LJ262" s="30"/>
      <c r="LK262" s="30"/>
      <c r="LL262" s="30"/>
      <c r="LM262" s="30"/>
      <c r="LN262" s="30"/>
      <c r="LO262" s="30"/>
      <c r="LP262" s="30"/>
      <c r="LQ262" s="30"/>
      <c r="LR262" s="30"/>
      <c r="LS262" s="30"/>
      <c r="LT262" s="30"/>
      <c r="LU262" s="30"/>
      <c r="LV262" s="30"/>
      <c r="LW262" s="30"/>
      <c r="LX262" s="30"/>
      <c r="LY262" s="30"/>
      <c r="LZ262" s="30"/>
      <c r="MA262" s="30"/>
      <c r="MB262" s="30"/>
      <c r="MC262" s="30"/>
      <c r="MD262" s="30"/>
      <c r="ME262" s="30"/>
      <c r="MF262" s="30"/>
      <c r="MG262" s="30"/>
      <c r="MH262" s="30"/>
      <c r="MI262" s="30"/>
      <c r="MJ262" s="30"/>
      <c r="MK262" s="30"/>
      <c r="ML262" s="30"/>
      <c r="MM262" s="30"/>
      <c r="MN262" s="30"/>
      <c r="MO262" s="30"/>
      <c r="MP262" s="30"/>
      <c r="MQ262" s="30"/>
      <c r="MR262" s="30"/>
      <c r="MS262" s="30"/>
      <c r="MT262" s="30"/>
      <c r="MU262" s="30"/>
      <c r="MV262" s="30"/>
      <c r="MW262" s="30"/>
      <c r="MX262" s="30"/>
      <c r="MY262" s="30"/>
      <c r="MZ262" s="30"/>
      <c r="NA262" s="30"/>
      <c r="NB262" s="30"/>
      <c r="NC262" s="30"/>
      <c r="ND262" s="30"/>
      <c r="NE262" s="30"/>
      <c r="NF262" s="30"/>
      <c r="NG262" s="30"/>
      <c r="NH262" s="30"/>
      <c r="NI262" s="30"/>
      <c r="NJ262" s="30"/>
      <c r="NK262" s="30"/>
      <c r="NL262" s="30"/>
      <c r="NM262" s="30"/>
      <c r="NN262" s="30"/>
      <c r="NO262" s="30"/>
      <c r="NP262" s="30"/>
      <c r="NQ262" s="30"/>
      <c r="NR262" s="30"/>
      <c r="NS262" s="30"/>
      <c r="NT262" s="30"/>
      <c r="NU262" s="30"/>
      <c r="NV262" s="30"/>
      <c r="NW262" s="30"/>
      <c r="NX262" s="30"/>
      <c r="NY262" s="30"/>
      <c r="NZ262" s="30"/>
      <c r="OA262" s="30"/>
      <c r="OB262" s="30"/>
      <c r="OC262" s="30"/>
      <c r="OD262" s="30"/>
      <c r="OE262" s="30"/>
      <c r="OF262" s="30"/>
      <c r="OG262" s="30"/>
      <c r="OH262" s="30"/>
      <c r="OI262" s="30"/>
      <c r="OJ262" s="30"/>
      <c r="OK262" s="30"/>
      <c r="OL262" s="30"/>
      <c r="OM262" s="30"/>
      <c r="ON262" s="30"/>
      <c r="OO262" s="30"/>
      <c r="OP262" s="30"/>
      <c r="OQ262" s="30"/>
      <c r="OR262" s="30"/>
      <c r="OS262" s="30"/>
      <c r="OT262" s="30"/>
      <c r="OU262" s="30"/>
      <c r="OV262" s="30"/>
      <c r="OW262" s="30"/>
      <c r="OX262" s="30"/>
      <c r="OY262" s="30"/>
      <c r="OZ262" s="30"/>
      <c r="PA262" s="30"/>
      <c r="PB262" s="30"/>
      <c r="PC262" s="30"/>
      <c r="PD262" s="30"/>
      <c r="PE262" s="30"/>
      <c r="PF262" s="30"/>
      <c r="PG262" s="30"/>
      <c r="PH262" s="30"/>
      <c r="PI262" s="30"/>
      <c r="PJ262" s="30"/>
      <c r="PK262" s="30"/>
      <c r="PL262" s="30"/>
      <c r="PM262" s="30"/>
      <c r="PN262" s="30"/>
      <c r="PO262" s="30"/>
      <c r="PP262" s="30"/>
      <c r="PQ262" s="30"/>
      <c r="PR262" s="30"/>
      <c r="PS262" s="30"/>
      <c r="PT262" s="30"/>
      <c r="PU262" s="30"/>
      <c r="PV262" s="30"/>
      <c r="PW262" s="30"/>
      <c r="PX262" s="30"/>
      <c r="PY262" s="30"/>
      <c r="PZ262" s="30"/>
      <c r="QA262" s="30"/>
      <c r="QB262" s="30"/>
      <c r="QC262" s="30"/>
      <c r="QD262" s="30"/>
      <c r="QE262" s="30"/>
      <c r="QF262" s="30"/>
      <c r="QG262" s="30"/>
      <c r="QH262" s="30"/>
      <c r="QI262" s="30"/>
      <c r="QJ262" s="30"/>
      <c r="QK262" s="30"/>
      <c r="QL262" s="30"/>
      <c r="QM262" s="30"/>
      <c r="QN262" s="30"/>
      <c r="QO262" s="30"/>
      <c r="QP262" s="30"/>
      <c r="QQ262" s="30"/>
      <c r="QR262" s="30"/>
      <c r="QS262" s="30"/>
      <c r="QT262" s="30"/>
      <c r="QU262" s="30"/>
      <c r="QV262" s="30"/>
      <c r="QW262" s="30"/>
      <c r="QX262" s="30"/>
      <c r="QY262" s="30"/>
      <c r="QZ262" s="30"/>
      <c r="RA262" s="30"/>
      <c r="RB262" s="30"/>
      <c r="RC262" s="30"/>
      <c r="RD262" s="30"/>
      <c r="RE262" s="30"/>
      <c r="RF262" s="30"/>
      <c r="RG262" s="30"/>
      <c r="RH262" s="30"/>
      <c r="RI262" s="30"/>
      <c r="RJ262" s="30"/>
      <c r="RK262" s="30"/>
      <c r="RL262" s="30"/>
      <c r="RM262" s="30"/>
      <c r="RN262" s="30"/>
      <c r="RO262" s="30"/>
      <c r="RP262" s="30"/>
      <c r="RQ262" s="30"/>
      <c r="RR262" s="30"/>
      <c r="RS262" s="30"/>
      <c r="RT262" s="30"/>
      <c r="RU262" s="30"/>
      <c r="RV262" s="30"/>
      <c r="RW262" s="30"/>
      <c r="RX262" s="30"/>
      <c r="RY262" s="30"/>
      <c r="RZ262" s="30"/>
      <c r="SA262" s="30"/>
      <c r="SB262" s="30"/>
      <c r="SC262" s="30"/>
      <c r="SD262" s="30"/>
      <c r="SE262" s="30"/>
      <c r="SF262" s="30"/>
      <c r="SG262" s="30"/>
      <c r="SH262" s="30"/>
      <c r="SI262" s="30"/>
      <c r="SJ262" s="30"/>
      <c r="SK262" s="30"/>
      <c r="SL262" s="30"/>
      <c r="SM262" s="30"/>
      <c r="SN262" s="30"/>
      <c r="SO262" s="30"/>
      <c r="SP262" s="30"/>
    </row>
    <row r="263" spans="1:510" s="22" customFormat="1" ht="20.25" customHeight="1" x14ac:dyDescent="0.25">
      <c r="A263" s="59" t="s">
        <v>202</v>
      </c>
      <c r="B263" s="91" t="s">
        <v>2</v>
      </c>
      <c r="C263" s="59" t="s">
        <v>86</v>
      </c>
      <c r="D263" s="60" t="s">
        <v>421</v>
      </c>
      <c r="E263" s="97">
        <v>1784610</v>
      </c>
      <c r="F263" s="97"/>
      <c r="G263" s="97"/>
      <c r="H263" s="97">
        <v>1777409.74</v>
      </c>
      <c r="I263" s="97"/>
      <c r="J263" s="97"/>
      <c r="K263" s="161">
        <f t="shared" si="102"/>
        <v>99.596535937823944</v>
      </c>
      <c r="L263" s="97">
        <f t="shared" si="129"/>
        <v>0</v>
      </c>
      <c r="M263" s="97"/>
      <c r="N263" s="97"/>
      <c r="O263" s="97"/>
      <c r="P263" s="97"/>
      <c r="Q263" s="97"/>
      <c r="R263" s="145">
        <f t="shared" si="130"/>
        <v>0</v>
      </c>
      <c r="S263" s="146"/>
      <c r="T263" s="146"/>
      <c r="U263" s="146"/>
      <c r="V263" s="146"/>
      <c r="W263" s="146"/>
      <c r="X263" s="162" t="e">
        <f t="shared" si="103"/>
        <v>#DIV/0!</v>
      </c>
      <c r="Y263" s="97">
        <f t="shared" si="104"/>
        <v>1777409.74</v>
      </c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</row>
    <row r="264" spans="1:510" s="22" customFormat="1" ht="39" customHeight="1" x14ac:dyDescent="0.25">
      <c r="A264" s="59" t="s">
        <v>331</v>
      </c>
      <c r="B264" s="91" t="s">
        <v>5</v>
      </c>
      <c r="C264" s="59" t="s">
        <v>82</v>
      </c>
      <c r="D264" s="60" t="s">
        <v>463</v>
      </c>
      <c r="E264" s="97">
        <v>0</v>
      </c>
      <c r="F264" s="97"/>
      <c r="G264" s="97"/>
      <c r="H264" s="97"/>
      <c r="I264" s="97"/>
      <c r="J264" s="97"/>
      <c r="K264" s="162" t="e">
        <f t="shared" si="102"/>
        <v>#DIV/0!</v>
      </c>
      <c r="L264" s="97">
        <f t="shared" si="129"/>
        <v>26745000</v>
      </c>
      <c r="M264" s="97">
        <v>26745000</v>
      </c>
      <c r="N264" s="97"/>
      <c r="O264" s="97"/>
      <c r="P264" s="97"/>
      <c r="Q264" s="97">
        <v>26745000</v>
      </c>
      <c r="R264" s="145">
        <f t="shared" si="130"/>
        <v>419700</v>
      </c>
      <c r="S264" s="146">
        <v>419700</v>
      </c>
      <c r="T264" s="146"/>
      <c r="U264" s="146"/>
      <c r="V264" s="146"/>
      <c r="W264" s="146">
        <v>419700</v>
      </c>
      <c r="X264" s="161">
        <f t="shared" si="103"/>
        <v>1.5692652832305105</v>
      </c>
      <c r="Y264" s="97">
        <f t="shared" si="104"/>
        <v>419700</v>
      </c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</row>
    <row r="265" spans="1:510" s="24" customFormat="1" ht="18.75" customHeight="1" x14ac:dyDescent="0.25">
      <c r="A265" s="82"/>
      <c r="B265" s="107"/>
      <c r="C265" s="107"/>
      <c r="D265" s="83" t="s">
        <v>418</v>
      </c>
      <c r="E265" s="98">
        <v>0</v>
      </c>
      <c r="F265" s="98"/>
      <c r="G265" s="98"/>
      <c r="H265" s="98"/>
      <c r="I265" s="98"/>
      <c r="J265" s="98"/>
      <c r="K265" s="164" t="e">
        <f t="shared" si="102"/>
        <v>#DIV/0!</v>
      </c>
      <c r="L265" s="98">
        <f t="shared" si="129"/>
        <v>26250000</v>
      </c>
      <c r="M265" s="98">
        <v>26250000</v>
      </c>
      <c r="N265" s="98"/>
      <c r="O265" s="98"/>
      <c r="P265" s="98"/>
      <c r="Q265" s="98">
        <v>26250000</v>
      </c>
      <c r="R265" s="155">
        <f t="shared" si="130"/>
        <v>0</v>
      </c>
      <c r="S265" s="147"/>
      <c r="T265" s="147"/>
      <c r="U265" s="147"/>
      <c r="V265" s="147"/>
      <c r="W265" s="147"/>
      <c r="X265" s="163">
        <f t="shared" si="103"/>
        <v>0</v>
      </c>
      <c r="Y265" s="98">
        <f t="shared" si="104"/>
        <v>0</v>
      </c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  <c r="IV265" s="30"/>
      <c r="IW265" s="30"/>
      <c r="IX265" s="30"/>
      <c r="IY265" s="30"/>
      <c r="IZ265" s="30"/>
      <c r="JA265" s="30"/>
      <c r="JB265" s="30"/>
      <c r="JC265" s="30"/>
      <c r="JD265" s="30"/>
      <c r="JE265" s="30"/>
      <c r="JF265" s="30"/>
      <c r="JG265" s="30"/>
      <c r="JH265" s="30"/>
      <c r="JI265" s="30"/>
      <c r="JJ265" s="30"/>
      <c r="JK265" s="30"/>
      <c r="JL265" s="30"/>
      <c r="JM265" s="30"/>
      <c r="JN265" s="30"/>
      <c r="JO265" s="30"/>
      <c r="JP265" s="30"/>
      <c r="JQ265" s="30"/>
      <c r="JR265" s="30"/>
      <c r="JS265" s="30"/>
      <c r="JT265" s="30"/>
      <c r="JU265" s="30"/>
      <c r="JV265" s="30"/>
      <c r="JW265" s="30"/>
      <c r="JX265" s="30"/>
      <c r="JY265" s="30"/>
      <c r="JZ265" s="30"/>
      <c r="KA265" s="30"/>
      <c r="KB265" s="30"/>
      <c r="KC265" s="30"/>
      <c r="KD265" s="30"/>
      <c r="KE265" s="30"/>
      <c r="KF265" s="30"/>
      <c r="KG265" s="30"/>
      <c r="KH265" s="30"/>
      <c r="KI265" s="30"/>
      <c r="KJ265" s="30"/>
      <c r="KK265" s="30"/>
      <c r="KL265" s="30"/>
      <c r="KM265" s="30"/>
      <c r="KN265" s="30"/>
      <c r="KO265" s="30"/>
      <c r="KP265" s="30"/>
      <c r="KQ265" s="30"/>
      <c r="KR265" s="30"/>
      <c r="KS265" s="30"/>
      <c r="KT265" s="30"/>
      <c r="KU265" s="30"/>
      <c r="KV265" s="30"/>
      <c r="KW265" s="30"/>
      <c r="KX265" s="30"/>
      <c r="KY265" s="30"/>
      <c r="KZ265" s="30"/>
      <c r="LA265" s="30"/>
      <c r="LB265" s="30"/>
      <c r="LC265" s="30"/>
      <c r="LD265" s="30"/>
      <c r="LE265" s="30"/>
      <c r="LF265" s="30"/>
      <c r="LG265" s="30"/>
      <c r="LH265" s="30"/>
      <c r="LI265" s="30"/>
      <c r="LJ265" s="30"/>
      <c r="LK265" s="30"/>
      <c r="LL265" s="30"/>
      <c r="LM265" s="30"/>
      <c r="LN265" s="30"/>
      <c r="LO265" s="30"/>
      <c r="LP265" s="30"/>
      <c r="LQ265" s="30"/>
      <c r="LR265" s="30"/>
      <c r="LS265" s="30"/>
      <c r="LT265" s="30"/>
      <c r="LU265" s="30"/>
      <c r="LV265" s="30"/>
      <c r="LW265" s="30"/>
      <c r="LX265" s="30"/>
      <c r="LY265" s="30"/>
      <c r="LZ265" s="30"/>
      <c r="MA265" s="30"/>
      <c r="MB265" s="30"/>
      <c r="MC265" s="30"/>
      <c r="MD265" s="30"/>
      <c r="ME265" s="30"/>
      <c r="MF265" s="30"/>
      <c r="MG265" s="30"/>
      <c r="MH265" s="30"/>
      <c r="MI265" s="30"/>
      <c r="MJ265" s="30"/>
      <c r="MK265" s="30"/>
      <c r="ML265" s="30"/>
      <c r="MM265" s="30"/>
      <c r="MN265" s="30"/>
      <c r="MO265" s="30"/>
      <c r="MP265" s="30"/>
      <c r="MQ265" s="30"/>
      <c r="MR265" s="30"/>
      <c r="MS265" s="30"/>
      <c r="MT265" s="30"/>
      <c r="MU265" s="30"/>
      <c r="MV265" s="30"/>
      <c r="MW265" s="30"/>
      <c r="MX265" s="30"/>
      <c r="MY265" s="30"/>
      <c r="MZ265" s="30"/>
      <c r="NA265" s="30"/>
      <c r="NB265" s="30"/>
      <c r="NC265" s="30"/>
      <c r="ND265" s="30"/>
      <c r="NE265" s="30"/>
      <c r="NF265" s="30"/>
      <c r="NG265" s="30"/>
      <c r="NH265" s="30"/>
      <c r="NI265" s="30"/>
      <c r="NJ265" s="30"/>
      <c r="NK265" s="30"/>
      <c r="NL265" s="30"/>
      <c r="NM265" s="30"/>
      <c r="NN265" s="30"/>
      <c r="NO265" s="30"/>
      <c r="NP265" s="30"/>
      <c r="NQ265" s="30"/>
      <c r="NR265" s="30"/>
      <c r="NS265" s="30"/>
      <c r="NT265" s="30"/>
      <c r="NU265" s="30"/>
      <c r="NV265" s="30"/>
      <c r="NW265" s="30"/>
      <c r="NX265" s="30"/>
      <c r="NY265" s="30"/>
      <c r="NZ265" s="30"/>
      <c r="OA265" s="30"/>
      <c r="OB265" s="30"/>
      <c r="OC265" s="30"/>
      <c r="OD265" s="30"/>
      <c r="OE265" s="30"/>
      <c r="OF265" s="30"/>
      <c r="OG265" s="30"/>
      <c r="OH265" s="30"/>
      <c r="OI265" s="30"/>
      <c r="OJ265" s="30"/>
      <c r="OK265" s="30"/>
      <c r="OL265" s="30"/>
      <c r="OM265" s="30"/>
      <c r="ON265" s="30"/>
      <c r="OO265" s="30"/>
      <c r="OP265" s="30"/>
      <c r="OQ265" s="30"/>
      <c r="OR265" s="30"/>
      <c r="OS265" s="30"/>
      <c r="OT265" s="30"/>
      <c r="OU265" s="30"/>
      <c r="OV265" s="30"/>
      <c r="OW265" s="30"/>
      <c r="OX265" s="30"/>
      <c r="OY265" s="30"/>
      <c r="OZ265" s="30"/>
      <c r="PA265" s="30"/>
      <c r="PB265" s="30"/>
      <c r="PC265" s="30"/>
      <c r="PD265" s="30"/>
      <c r="PE265" s="30"/>
      <c r="PF265" s="30"/>
      <c r="PG265" s="30"/>
      <c r="PH265" s="30"/>
      <c r="PI265" s="30"/>
      <c r="PJ265" s="30"/>
      <c r="PK265" s="30"/>
      <c r="PL265" s="30"/>
      <c r="PM265" s="30"/>
      <c r="PN265" s="30"/>
      <c r="PO265" s="30"/>
      <c r="PP265" s="30"/>
      <c r="PQ265" s="30"/>
      <c r="PR265" s="30"/>
      <c r="PS265" s="30"/>
      <c r="PT265" s="30"/>
      <c r="PU265" s="30"/>
      <c r="PV265" s="30"/>
      <c r="PW265" s="30"/>
      <c r="PX265" s="30"/>
      <c r="PY265" s="30"/>
      <c r="PZ265" s="30"/>
      <c r="QA265" s="30"/>
      <c r="QB265" s="30"/>
      <c r="QC265" s="30"/>
      <c r="QD265" s="30"/>
      <c r="QE265" s="30"/>
      <c r="QF265" s="30"/>
      <c r="QG265" s="30"/>
      <c r="QH265" s="30"/>
      <c r="QI265" s="30"/>
      <c r="QJ265" s="30"/>
      <c r="QK265" s="30"/>
      <c r="QL265" s="30"/>
      <c r="QM265" s="30"/>
      <c r="QN265" s="30"/>
      <c r="QO265" s="30"/>
      <c r="QP265" s="30"/>
      <c r="QQ265" s="30"/>
      <c r="QR265" s="30"/>
      <c r="QS265" s="30"/>
      <c r="QT265" s="30"/>
      <c r="QU265" s="30"/>
      <c r="QV265" s="30"/>
      <c r="QW265" s="30"/>
      <c r="QX265" s="30"/>
      <c r="QY265" s="30"/>
      <c r="QZ265" s="30"/>
      <c r="RA265" s="30"/>
      <c r="RB265" s="30"/>
      <c r="RC265" s="30"/>
      <c r="RD265" s="30"/>
      <c r="RE265" s="30"/>
      <c r="RF265" s="30"/>
      <c r="RG265" s="30"/>
      <c r="RH265" s="30"/>
      <c r="RI265" s="30"/>
      <c r="RJ265" s="30"/>
      <c r="RK265" s="30"/>
      <c r="RL265" s="30"/>
      <c r="RM265" s="30"/>
      <c r="RN265" s="30"/>
      <c r="RO265" s="30"/>
      <c r="RP265" s="30"/>
      <c r="RQ265" s="30"/>
      <c r="RR265" s="30"/>
      <c r="RS265" s="30"/>
      <c r="RT265" s="30"/>
      <c r="RU265" s="30"/>
      <c r="RV265" s="30"/>
      <c r="RW265" s="30"/>
      <c r="RX265" s="30"/>
      <c r="RY265" s="30"/>
      <c r="RZ265" s="30"/>
      <c r="SA265" s="30"/>
      <c r="SB265" s="30"/>
      <c r="SC265" s="30"/>
      <c r="SD265" s="30"/>
      <c r="SE265" s="30"/>
      <c r="SF265" s="30"/>
      <c r="SG265" s="30"/>
      <c r="SH265" s="30"/>
      <c r="SI265" s="30"/>
      <c r="SJ265" s="30"/>
      <c r="SK265" s="30"/>
      <c r="SL265" s="30"/>
      <c r="SM265" s="30"/>
      <c r="SN265" s="30"/>
      <c r="SO265" s="30"/>
      <c r="SP265" s="30"/>
    </row>
    <row r="266" spans="1:510" s="22" customFormat="1" ht="117" customHeight="1" x14ac:dyDescent="0.25">
      <c r="A266" s="99" t="s">
        <v>300</v>
      </c>
      <c r="B266" s="42">
        <v>7691</v>
      </c>
      <c r="C266" s="42" t="s">
        <v>82</v>
      </c>
      <c r="D266" s="36" t="s">
        <v>314</v>
      </c>
      <c r="E266" s="97">
        <v>0</v>
      </c>
      <c r="F266" s="97"/>
      <c r="G266" s="97"/>
      <c r="H266" s="97"/>
      <c r="I266" s="97"/>
      <c r="J266" s="97"/>
      <c r="K266" s="162" t="e">
        <f t="shared" si="102"/>
        <v>#DIV/0!</v>
      </c>
      <c r="L266" s="97">
        <f t="shared" si="129"/>
        <v>2205686.5699999998</v>
      </c>
      <c r="M266" s="97"/>
      <c r="N266" s="97">
        <v>298086.57</v>
      </c>
      <c r="O266" s="97"/>
      <c r="P266" s="97"/>
      <c r="Q266" s="97">
        <v>1907600</v>
      </c>
      <c r="R266" s="145">
        <f t="shared" si="130"/>
        <v>614730.04</v>
      </c>
      <c r="S266" s="146"/>
      <c r="T266" s="146"/>
      <c r="U266" s="146"/>
      <c r="V266" s="146"/>
      <c r="W266" s="146">
        <v>614730.04</v>
      </c>
      <c r="X266" s="161">
        <f t="shared" si="103"/>
        <v>27.870235434221286</v>
      </c>
      <c r="Y266" s="97">
        <f t="shared" si="104"/>
        <v>614730.04</v>
      </c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</row>
    <row r="267" spans="1:510" s="22" customFormat="1" ht="31.5" x14ac:dyDescent="0.25">
      <c r="A267" s="99" t="s">
        <v>379</v>
      </c>
      <c r="B267" s="42" t="s">
        <v>7</v>
      </c>
      <c r="C267" s="42" t="s">
        <v>89</v>
      </c>
      <c r="D267" s="100" t="s">
        <v>297</v>
      </c>
      <c r="E267" s="97">
        <v>677493.87</v>
      </c>
      <c r="F267" s="97"/>
      <c r="G267" s="97"/>
      <c r="H267" s="97">
        <v>677493.87</v>
      </c>
      <c r="I267" s="97"/>
      <c r="J267" s="97"/>
      <c r="K267" s="161">
        <f t="shared" si="102"/>
        <v>100</v>
      </c>
      <c r="L267" s="97">
        <f t="shared" si="129"/>
        <v>0</v>
      </c>
      <c r="M267" s="97"/>
      <c r="N267" s="97"/>
      <c r="O267" s="97"/>
      <c r="P267" s="97"/>
      <c r="Q267" s="97"/>
      <c r="R267" s="145">
        <f t="shared" si="130"/>
        <v>0</v>
      </c>
      <c r="S267" s="146"/>
      <c r="T267" s="146"/>
      <c r="U267" s="146"/>
      <c r="V267" s="146"/>
      <c r="W267" s="146"/>
      <c r="X267" s="162" t="e">
        <f t="shared" si="103"/>
        <v>#DIV/0!</v>
      </c>
      <c r="Y267" s="97">
        <f t="shared" si="104"/>
        <v>677493.87</v>
      </c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</row>
    <row r="268" spans="1:510" s="22" customFormat="1" ht="15.75" hidden="1" customHeight="1" x14ac:dyDescent="0.25">
      <c r="A268" s="99" t="s">
        <v>378</v>
      </c>
      <c r="B268" s="42" t="s">
        <v>244</v>
      </c>
      <c r="C268" s="42" t="s">
        <v>245</v>
      </c>
      <c r="D268" s="100" t="s">
        <v>246</v>
      </c>
      <c r="E268" s="97">
        <v>0</v>
      </c>
      <c r="F268" s="97"/>
      <c r="G268" s="97"/>
      <c r="H268" s="97"/>
      <c r="I268" s="97"/>
      <c r="J268" s="97"/>
      <c r="K268" s="161" t="e">
        <f t="shared" si="102"/>
        <v>#DIV/0!</v>
      </c>
      <c r="L268" s="97">
        <f t="shared" si="129"/>
        <v>0</v>
      </c>
      <c r="M268" s="97"/>
      <c r="N268" s="97"/>
      <c r="O268" s="97"/>
      <c r="P268" s="97"/>
      <c r="Q268" s="97"/>
      <c r="R268" s="145">
        <f t="shared" si="130"/>
        <v>0</v>
      </c>
      <c r="S268" s="146"/>
      <c r="T268" s="146"/>
      <c r="U268" s="146"/>
      <c r="V268" s="146"/>
      <c r="W268" s="146"/>
      <c r="X268" s="161" t="e">
        <f t="shared" si="103"/>
        <v>#DIV/0!</v>
      </c>
      <c r="Y268" s="97">
        <f t="shared" si="104"/>
        <v>0</v>
      </c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</row>
    <row r="269" spans="1:510" s="22" customFormat="1" ht="35.25" customHeight="1" x14ac:dyDescent="0.25">
      <c r="A269" s="59" t="s">
        <v>203</v>
      </c>
      <c r="B269" s="91" t="s">
        <v>9</v>
      </c>
      <c r="C269" s="91" t="s">
        <v>92</v>
      </c>
      <c r="D269" s="60" t="s">
        <v>10</v>
      </c>
      <c r="E269" s="97">
        <v>0</v>
      </c>
      <c r="F269" s="97"/>
      <c r="G269" s="97"/>
      <c r="H269" s="97"/>
      <c r="I269" s="97"/>
      <c r="J269" s="97"/>
      <c r="K269" s="162" t="e">
        <f t="shared" si="102"/>
        <v>#DIV/0!</v>
      </c>
      <c r="L269" s="97">
        <f t="shared" si="129"/>
        <v>2949600</v>
      </c>
      <c r="M269" s="97"/>
      <c r="N269" s="97">
        <v>1649600</v>
      </c>
      <c r="O269" s="97"/>
      <c r="P269" s="97"/>
      <c r="Q269" s="97">
        <v>1300000</v>
      </c>
      <c r="R269" s="145">
        <f t="shared" si="130"/>
        <v>1381865.43</v>
      </c>
      <c r="S269" s="146"/>
      <c r="T269" s="146">
        <v>1381865.43</v>
      </c>
      <c r="U269" s="146"/>
      <c r="V269" s="146"/>
      <c r="W269" s="146"/>
      <c r="X269" s="161">
        <f t="shared" si="103"/>
        <v>46.849248372660696</v>
      </c>
      <c r="Y269" s="97">
        <f t="shared" si="104"/>
        <v>1381865.43</v>
      </c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</row>
    <row r="270" spans="1:510" s="22" customFormat="1" ht="78.75" hidden="1" x14ac:dyDescent="0.25">
      <c r="A270" s="59" t="s">
        <v>567</v>
      </c>
      <c r="B270" s="91">
        <v>9730</v>
      </c>
      <c r="C270" s="59" t="s">
        <v>45</v>
      </c>
      <c r="D270" s="60" t="s">
        <v>568</v>
      </c>
      <c r="E270" s="97">
        <v>0</v>
      </c>
      <c r="F270" s="97"/>
      <c r="G270" s="97"/>
      <c r="H270" s="97"/>
      <c r="I270" s="97"/>
      <c r="J270" s="97"/>
      <c r="K270" s="161" t="e">
        <f t="shared" si="102"/>
        <v>#DIV/0!</v>
      </c>
      <c r="L270" s="97">
        <f t="shared" si="129"/>
        <v>0</v>
      </c>
      <c r="M270" s="97"/>
      <c r="N270" s="97"/>
      <c r="O270" s="97"/>
      <c r="P270" s="97"/>
      <c r="Q270" s="97"/>
      <c r="R270" s="145">
        <f t="shared" si="130"/>
        <v>0</v>
      </c>
      <c r="S270" s="146"/>
      <c r="T270" s="146"/>
      <c r="U270" s="146"/>
      <c r="V270" s="146"/>
      <c r="W270" s="146"/>
      <c r="X270" s="161" t="e">
        <f t="shared" si="103"/>
        <v>#DIV/0!</v>
      </c>
      <c r="Y270" s="97">
        <f t="shared" si="104"/>
        <v>0</v>
      </c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</row>
    <row r="271" spans="1:510" s="22" customFormat="1" ht="20.25" customHeight="1" x14ac:dyDescent="0.25">
      <c r="A271" s="59" t="s">
        <v>204</v>
      </c>
      <c r="B271" s="91" t="s">
        <v>14</v>
      </c>
      <c r="C271" s="91" t="s">
        <v>45</v>
      </c>
      <c r="D271" s="60" t="s">
        <v>356</v>
      </c>
      <c r="E271" s="97">
        <v>8550000</v>
      </c>
      <c r="F271" s="97"/>
      <c r="G271" s="97"/>
      <c r="H271" s="97">
        <v>8550000</v>
      </c>
      <c r="I271" s="97"/>
      <c r="J271" s="97"/>
      <c r="K271" s="161">
        <f t="shared" si="102"/>
        <v>100</v>
      </c>
      <c r="L271" s="97">
        <f t="shared" si="129"/>
        <v>6450000</v>
      </c>
      <c r="M271" s="97">
        <v>6450000</v>
      </c>
      <c r="N271" s="97"/>
      <c r="O271" s="97"/>
      <c r="P271" s="97"/>
      <c r="Q271" s="97">
        <v>6450000</v>
      </c>
      <c r="R271" s="145">
        <f t="shared" si="130"/>
        <v>6450000</v>
      </c>
      <c r="S271" s="146">
        <v>6450000</v>
      </c>
      <c r="T271" s="146"/>
      <c r="U271" s="146"/>
      <c r="V271" s="146"/>
      <c r="W271" s="146">
        <v>6450000</v>
      </c>
      <c r="X271" s="161">
        <f t="shared" si="103"/>
        <v>100</v>
      </c>
      <c r="Y271" s="97">
        <f t="shared" si="104"/>
        <v>15000000</v>
      </c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  <c r="KQ271" s="23"/>
      <c r="KR271" s="23"/>
      <c r="KS271" s="23"/>
      <c r="KT271" s="23"/>
      <c r="KU271" s="23"/>
      <c r="KV271" s="23"/>
      <c r="KW271" s="23"/>
      <c r="KX271" s="23"/>
      <c r="KY271" s="23"/>
      <c r="KZ271" s="23"/>
      <c r="LA271" s="23"/>
      <c r="LB271" s="23"/>
      <c r="LC271" s="23"/>
      <c r="LD271" s="23"/>
      <c r="LE271" s="23"/>
      <c r="LF271" s="23"/>
      <c r="LG271" s="23"/>
      <c r="LH271" s="23"/>
      <c r="LI271" s="23"/>
      <c r="LJ271" s="23"/>
      <c r="LK271" s="23"/>
      <c r="LL271" s="23"/>
      <c r="LM271" s="23"/>
      <c r="LN271" s="23"/>
      <c r="LO271" s="23"/>
      <c r="LP271" s="23"/>
      <c r="LQ271" s="23"/>
      <c r="LR271" s="23"/>
      <c r="LS271" s="23"/>
      <c r="LT271" s="23"/>
      <c r="LU271" s="23"/>
      <c r="LV271" s="23"/>
      <c r="LW271" s="23"/>
      <c r="LX271" s="23"/>
      <c r="LY271" s="23"/>
      <c r="LZ271" s="23"/>
      <c r="MA271" s="23"/>
      <c r="MB271" s="23"/>
      <c r="MC271" s="23"/>
      <c r="MD271" s="23"/>
      <c r="ME271" s="23"/>
      <c r="MF271" s="23"/>
      <c r="MG271" s="23"/>
      <c r="MH271" s="23"/>
      <c r="MI271" s="23"/>
      <c r="MJ271" s="23"/>
      <c r="MK271" s="23"/>
      <c r="ML271" s="23"/>
      <c r="MM271" s="23"/>
      <c r="MN271" s="23"/>
      <c r="MO271" s="23"/>
      <c r="MP271" s="23"/>
      <c r="MQ271" s="23"/>
      <c r="MR271" s="23"/>
      <c r="MS271" s="23"/>
      <c r="MT271" s="23"/>
      <c r="MU271" s="23"/>
      <c r="MV271" s="23"/>
      <c r="MW271" s="23"/>
      <c r="MX271" s="23"/>
      <c r="MY271" s="23"/>
      <c r="MZ271" s="23"/>
      <c r="NA271" s="23"/>
      <c r="NB271" s="23"/>
      <c r="NC271" s="23"/>
      <c r="ND271" s="23"/>
      <c r="NE271" s="23"/>
      <c r="NF271" s="23"/>
      <c r="NG271" s="23"/>
      <c r="NH271" s="23"/>
      <c r="NI271" s="23"/>
      <c r="NJ271" s="23"/>
      <c r="NK271" s="23"/>
      <c r="NL271" s="23"/>
      <c r="NM271" s="23"/>
      <c r="NN271" s="23"/>
      <c r="NO271" s="23"/>
      <c r="NP271" s="23"/>
      <c r="NQ271" s="23"/>
      <c r="NR271" s="23"/>
      <c r="NS271" s="23"/>
      <c r="NT271" s="23"/>
      <c r="NU271" s="23"/>
      <c r="NV271" s="23"/>
      <c r="NW271" s="23"/>
      <c r="NX271" s="23"/>
      <c r="NY271" s="23"/>
      <c r="NZ271" s="23"/>
      <c r="OA271" s="23"/>
      <c r="OB271" s="23"/>
      <c r="OC271" s="23"/>
      <c r="OD271" s="23"/>
      <c r="OE271" s="23"/>
      <c r="OF271" s="23"/>
      <c r="OG271" s="23"/>
      <c r="OH271" s="23"/>
      <c r="OI271" s="23"/>
      <c r="OJ271" s="23"/>
      <c r="OK271" s="23"/>
      <c r="OL271" s="23"/>
      <c r="OM271" s="23"/>
      <c r="ON271" s="23"/>
      <c r="OO271" s="23"/>
      <c r="OP271" s="23"/>
      <c r="OQ271" s="23"/>
      <c r="OR271" s="23"/>
      <c r="OS271" s="23"/>
      <c r="OT271" s="23"/>
      <c r="OU271" s="23"/>
      <c r="OV271" s="23"/>
      <c r="OW271" s="23"/>
      <c r="OX271" s="23"/>
      <c r="OY271" s="23"/>
      <c r="OZ271" s="23"/>
      <c r="PA271" s="23"/>
      <c r="PB271" s="23"/>
      <c r="PC271" s="23"/>
      <c r="PD271" s="23"/>
      <c r="PE271" s="23"/>
      <c r="PF271" s="23"/>
      <c r="PG271" s="23"/>
      <c r="PH271" s="23"/>
      <c r="PI271" s="23"/>
      <c r="PJ271" s="23"/>
      <c r="PK271" s="23"/>
      <c r="PL271" s="23"/>
      <c r="PM271" s="23"/>
      <c r="PN271" s="23"/>
      <c r="PO271" s="23"/>
      <c r="PP271" s="23"/>
      <c r="PQ271" s="23"/>
      <c r="PR271" s="23"/>
      <c r="PS271" s="23"/>
      <c r="PT271" s="23"/>
      <c r="PU271" s="23"/>
      <c r="PV271" s="23"/>
      <c r="PW271" s="23"/>
      <c r="PX271" s="23"/>
      <c r="PY271" s="23"/>
      <c r="PZ271" s="23"/>
      <c r="QA271" s="23"/>
      <c r="QB271" s="23"/>
      <c r="QC271" s="23"/>
      <c r="QD271" s="23"/>
      <c r="QE271" s="23"/>
      <c r="QF271" s="23"/>
      <c r="QG271" s="23"/>
      <c r="QH271" s="23"/>
      <c r="QI271" s="23"/>
      <c r="QJ271" s="23"/>
      <c r="QK271" s="23"/>
      <c r="QL271" s="23"/>
      <c r="QM271" s="23"/>
      <c r="QN271" s="23"/>
      <c r="QO271" s="23"/>
      <c r="QP271" s="23"/>
      <c r="QQ271" s="23"/>
      <c r="QR271" s="23"/>
      <c r="QS271" s="23"/>
      <c r="QT271" s="23"/>
      <c r="QU271" s="23"/>
      <c r="QV271" s="23"/>
      <c r="QW271" s="23"/>
      <c r="QX271" s="23"/>
      <c r="QY271" s="23"/>
      <c r="QZ271" s="23"/>
      <c r="RA271" s="23"/>
      <c r="RB271" s="23"/>
      <c r="RC271" s="23"/>
      <c r="RD271" s="23"/>
      <c r="RE271" s="23"/>
      <c r="RF271" s="23"/>
      <c r="RG271" s="23"/>
      <c r="RH271" s="23"/>
      <c r="RI271" s="23"/>
      <c r="RJ271" s="23"/>
      <c r="RK271" s="23"/>
      <c r="RL271" s="23"/>
      <c r="RM271" s="23"/>
      <c r="RN271" s="23"/>
      <c r="RO271" s="23"/>
      <c r="RP271" s="23"/>
      <c r="RQ271" s="23"/>
      <c r="RR271" s="23"/>
      <c r="RS271" s="23"/>
      <c r="RT271" s="23"/>
      <c r="RU271" s="23"/>
      <c r="RV271" s="23"/>
      <c r="RW271" s="23"/>
      <c r="RX271" s="23"/>
      <c r="RY271" s="23"/>
      <c r="RZ271" s="23"/>
      <c r="SA271" s="23"/>
      <c r="SB271" s="23"/>
      <c r="SC271" s="23"/>
      <c r="SD271" s="23"/>
      <c r="SE271" s="23"/>
      <c r="SF271" s="23"/>
      <c r="SG271" s="23"/>
      <c r="SH271" s="23"/>
      <c r="SI271" s="23"/>
      <c r="SJ271" s="23"/>
      <c r="SK271" s="23"/>
      <c r="SL271" s="23"/>
      <c r="SM271" s="23"/>
      <c r="SN271" s="23"/>
      <c r="SO271" s="23"/>
      <c r="SP271" s="23"/>
    </row>
    <row r="272" spans="1:510" s="27" customFormat="1" ht="33.75" customHeight="1" x14ac:dyDescent="0.25">
      <c r="A272" s="106" t="s">
        <v>27</v>
      </c>
      <c r="B272" s="108"/>
      <c r="C272" s="108"/>
      <c r="D272" s="103" t="s">
        <v>34</v>
      </c>
      <c r="E272" s="93">
        <f>E273</f>
        <v>6537039</v>
      </c>
      <c r="F272" s="93">
        <f t="shared" ref="F272:L273" si="131">F273</f>
        <v>5070500</v>
      </c>
      <c r="G272" s="93">
        <f t="shared" si="131"/>
        <v>120439</v>
      </c>
      <c r="H272" s="93">
        <f t="shared" si="131"/>
        <v>6506746.0199999996</v>
      </c>
      <c r="I272" s="93">
        <f t="shared" si="131"/>
        <v>5057603.59</v>
      </c>
      <c r="J272" s="93">
        <f t="shared" si="131"/>
        <v>117012.8</v>
      </c>
      <c r="K272" s="159">
        <f t="shared" si="102"/>
        <v>99.536594779379456</v>
      </c>
      <c r="L272" s="93">
        <f t="shared" si="131"/>
        <v>0</v>
      </c>
      <c r="M272" s="93">
        <f t="shared" ref="M272:M273" si="132">M273</f>
        <v>0</v>
      </c>
      <c r="N272" s="93">
        <f t="shared" ref="N272:N273" si="133">N273</f>
        <v>0</v>
      </c>
      <c r="O272" s="93">
        <f t="shared" ref="O272:O273" si="134">O273</f>
        <v>0</v>
      </c>
      <c r="P272" s="93">
        <f t="shared" ref="P272:P273" si="135">P273</f>
        <v>0</v>
      </c>
      <c r="Q272" s="93">
        <f t="shared" ref="Q272:W273" si="136">Q273</f>
        <v>0</v>
      </c>
      <c r="R272" s="93">
        <f t="shared" si="136"/>
        <v>0</v>
      </c>
      <c r="S272" s="93">
        <f t="shared" si="136"/>
        <v>0</v>
      </c>
      <c r="T272" s="93">
        <f t="shared" si="136"/>
        <v>0</v>
      </c>
      <c r="U272" s="93">
        <f t="shared" si="136"/>
        <v>0</v>
      </c>
      <c r="V272" s="93">
        <f t="shared" si="136"/>
        <v>0</v>
      </c>
      <c r="W272" s="93">
        <f t="shared" si="136"/>
        <v>0</v>
      </c>
      <c r="X272" s="160" t="e">
        <f t="shared" si="103"/>
        <v>#DIV/0!</v>
      </c>
      <c r="Y272" s="93">
        <f t="shared" si="104"/>
        <v>6506746.0199999996</v>
      </c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  <c r="GH272" s="32"/>
      <c r="GI272" s="32"/>
      <c r="GJ272" s="32"/>
      <c r="GK272" s="32"/>
      <c r="GL272" s="32"/>
      <c r="GM272" s="32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2"/>
      <c r="IC272" s="32"/>
      <c r="ID272" s="32"/>
      <c r="IE272" s="32"/>
      <c r="IF272" s="32"/>
      <c r="IG272" s="32"/>
      <c r="IH272" s="32"/>
      <c r="II272" s="32"/>
      <c r="IJ272" s="32"/>
      <c r="IK272" s="32"/>
      <c r="IL272" s="32"/>
      <c r="IM272" s="32"/>
      <c r="IN272" s="32"/>
      <c r="IO272" s="32"/>
      <c r="IP272" s="32"/>
      <c r="IQ272" s="32"/>
      <c r="IR272" s="32"/>
      <c r="IS272" s="32"/>
      <c r="IT272" s="32"/>
      <c r="IU272" s="32"/>
      <c r="IV272" s="32"/>
      <c r="IW272" s="32"/>
      <c r="IX272" s="32"/>
      <c r="IY272" s="32"/>
      <c r="IZ272" s="32"/>
      <c r="JA272" s="32"/>
      <c r="JB272" s="32"/>
      <c r="JC272" s="32"/>
      <c r="JD272" s="32"/>
      <c r="JE272" s="32"/>
      <c r="JF272" s="32"/>
      <c r="JG272" s="32"/>
      <c r="JH272" s="32"/>
      <c r="JI272" s="32"/>
      <c r="JJ272" s="32"/>
      <c r="JK272" s="32"/>
      <c r="JL272" s="32"/>
      <c r="JM272" s="32"/>
      <c r="JN272" s="32"/>
      <c r="JO272" s="32"/>
      <c r="JP272" s="32"/>
      <c r="JQ272" s="32"/>
      <c r="JR272" s="32"/>
      <c r="JS272" s="32"/>
      <c r="JT272" s="32"/>
      <c r="JU272" s="32"/>
      <c r="JV272" s="32"/>
      <c r="JW272" s="32"/>
      <c r="JX272" s="32"/>
      <c r="JY272" s="32"/>
      <c r="JZ272" s="32"/>
      <c r="KA272" s="32"/>
      <c r="KB272" s="32"/>
      <c r="KC272" s="32"/>
      <c r="KD272" s="32"/>
      <c r="KE272" s="32"/>
      <c r="KF272" s="32"/>
      <c r="KG272" s="32"/>
      <c r="KH272" s="32"/>
      <c r="KI272" s="32"/>
      <c r="KJ272" s="32"/>
      <c r="KK272" s="32"/>
      <c r="KL272" s="32"/>
      <c r="KM272" s="32"/>
      <c r="KN272" s="32"/>
      <c r="KO272" s="32"/>
      <c r="KP272" s="32"/>
      <c r="KQ272" s="32"/>
      <c r="KR272" s="32"/>
      <c r="KS272" s="32"/>
      <c r="KT272" s="32"/>
      <c r="KU272" s="32"/>
      <c r="KV272" s="32"/>
      <c r="KW272" s="32"/>
      <c r="KX272" s="32"/>
      <c r="KY272" s="32"/>
      <c r="KZ272" s="32"/>
      <c r="LA272" s="32"/>
      <c r="LB272" s="32"/>
      <c r="LC272" s="32"/>
      <c r="LD272" s="32"/>
      <c r="LE272" s="32"/>
      <c r="LF272" s="32"/>
      <c r="LG272" s="32"/>
      <c r="LH272" s="32"/>
      <c r="LI272" s="32"/>
      <c r="LJ272" s="32"/>
      <c r="LK272" s="32"/>
      <c r="LL272" s="32"/>
      <c r="LM272" s="32"/>
      <c r="LN272" s="32"/>
      <c r="LO272" s="32"/>
      <c r="LP272" s="32"/>
      <c r="LQ272" s="32"/>
      <c r="LR272" s="32"/>
      <c r="LS272" s="32"/>
      <c r="LT272" s="32"/>
      <c r="LU272" s="32"/>
      <c r="LV272" s="32"/>
      <c r="LW272" s="32"/>
      <c r="LX272" s="32"/>
      <c r="LY272" s="32"/>
      <c r="LZ272" s="32"/>
      <c r="MA272" s="32"/>
      <c r="MB272" s="32"/>
      <c r="MC272" s="32"/>
      <c r="MD272" s="32"/>
      <c r="ME272" s="32"/>
      <c r="MF272" s="32"/>
      <c r="MG272" s="32"/>
      <c r="MH272" s="32"/>
      <c r="MI272" s="32"/>
      <c r="MJ272" s="32"/>
      <c r="MK272" s="32"/>
      <c r="ML272" s="32"/>
      <c r="MM272" s="32"/>
      <c r="MN272" s="32"/>
      <c r="MO272" s="32"/>
      <c r="MP272" s="32"/>
      <c r="MQ272" s="32"/>
      <c r="MR272" s="32"/>
      <c r="MS272" s="32"/>
      <c r="MT272" s="32"/>
      <c r="MU272" s="32"/>
      <c r="MV272" s="32"/>
      <c r="MW272" s="32"/>
      <c r="MX272" s="32"/>
      <c r="MY272" s="32"/>
      <c r="MZ272" s="32"/>
      <c r="NA272" s="32"/>
      <c r="NB272" s="32"/>
      <c r="NC272" s="32"/>
      <c r="ND272" s="32"/>
      <c r="NE272" s="32"/>
      <c r="NF272" s="32"/>
      <c r="NG272" s="32"/>
      <c r="NH272" s="32"/>
      <c r="NI272" s="32"/>
      <c r="NJ272" s="32"/>
      <c r="NK272" s="32"/>
      <c r="NL272" s="32"/>
      <c r="NM272" s="32"/>
      <c r="NN272" s="32"/>
      <c r="NO272" s="32"/>
      <c r="NP272" s="32"/>
      <c r="NQ272" s="32"/>
      <c r="NR272" s="32"/>
      <c r="NS272" s="32"/>
      <c r="NT272" s="32"/>
      <c r="NU272" s="32"/>
      <c r="NV272" s="32"/>
      <c r="NW272" s="32"/>
      <c r="NX272" s="32"/>
      <c r="NY272" s="32"/>
      <c r="NZ272" s="32"/>
      <c r="OA272" s="32"/>
      <c r="OB272" s="32"/>
      <c r="OC272" s="32"/>
      <c r="OD272" s="32"/>
      <c r="OE272" s="32"/>
      <c r="OF272" s="32"/>
      <c r="OG272" s="32"/>
      <c r="OH272" s="32"/>
      <c r="OI272" s="32"/>
      <c r="OJ272" s="32"/>
      <c r="OK272" s="32"/>
      <c r="OL272" s="32"/>
      <c r="OM272" s="32"/>
      <c r="ON272" s="32"/>
      <c r="OO272" s="32"/>
      <c r="OP272" s="32"/>
      <c r="OQ272" s="32"/>
      <c r="OR272" s="32"/>
      <c r="OS272" s="32"/>
      <c r="OT272" s="32"/>
      <c r="OU272" s="32"/>
      <c r="OV272" s="32"/>
      <c r="OW272" s="32"/>
      <c r="OX272" s="32"/>
      <c r="OY272" s="32"/>
      <c r="OZ272" s="32"/>
      <c r="PA272" s="32"/>
      <c r="PB272" s="32"/>
      <c r="PC272" s="32"/>
      <c r="PD272" s="32"/>
      <c r="PE272" s="32"/>
      <c r="PF272" s="32"/>
      <c r="PG272" s="32"/>
      <c r="PH272" s="32"/>
      <c r="PI272" s="32"/>
      <c r="PJ272" s="32"/>
      <c r="PK272" s="32"/>
      <c r="PL272" s="32"/>
      <c r="PM272" s="32"/>
      <c r="PN272" s="32"/>
      <c r="PO272" s="32"/>
      <c r="PP272" s="32"/>
      <c r="PQ272" s="32"/>
      <c r="PR272" s="32"/>
      <c r="PS272" s="32"/>
      <c r="PT272" s="32"/>
      <c r="PU272" s="32"/>
      <c r="PV272" s="32"/>
      <c r="PW272" s="32"/>
      <c r="PX272" s="32"/>
      <c r="PY272" s="32"/>
      <c r="PZ272" s="32"/>
      <c r="QA272" s="32"/>
      <c r="QB272" s="32"/>
      <c r="QC272" s="32"/>
      <c r="QD272" s="32"/>
      <c r="QE272" s="32"/>
      <c r="QF272" s="32"/>
      <c r="QG272" s="32"/>
      <c r="QH272" s="32"/>
      <c r="QI272" s="32"/>
      <c r="QJ272" s="32"/>
      <c r="QK272" s="32"/>
      <c r="QL272" s="32"/>
      <c r="QM272" s="32"/>
      <c r="QN272" s="32"/>
      <c r="QO272" s="32"/>
      <c r="QP272" s="32"/>
      <c r="QQ272" s="32"/>
      <c r="QR272" s="32"/>
      <c r="QS272" s="32"/>
      <c r="QT272" s="32"/>
      <c r="QU272" s="32"/>
      <c r="QV272" s="32"/>
      <c r="QW272" s="32"/>
      <c r="QX272" s="32"/>
      <c r="QY272" s="32"/>
      <c r="QZ272" s="32"/>
      <c r="RA272" s="32"/>
      <c r="RB272" s="32"/>
      <c r="RC272" s="32"/>
      <c r="RD272" s="32"/>
      <c r="RE272" s="32"/>
      <c r="RF272" s="32"/>
      <c r="RG272" s="32"/>
      <c r="RH272" s="32"/>
      <c r="RI272" s="32"/>
      <c r="RJ272" s="32"/>
      <c r="RK272" s="32"/>
      <c r="RL272" s="32"/>
      <c r="RM272" s="32"/>
      <c r="RN272" s="32"/>
      <c r="RO272" s="32"/>
      <c r="RP272" s="32"/>
      <c r="RQ272" s="32"/>
      <c r="RR272" s="32"/>
      <c r="RS272" s="32"/>
      <c r="RT272" s="32"/>
      <c r="RU272" s="32"/>
      <c r="RV272" s="32"/>
      <c r="RW272" s="32"/>
      <c r="RX272" s="32"/>
      <c r="RY272" s="32"/>
      <c r="RZ272" s="32"/>
      <c r="SA272" s="32"/>
      <c r="SB272" s="32"/>
      <c r="SC272" s="32"/>
      <c r="SD272" s="32"/>
      <c r="SE272" s="32"/>
      <c r="SF272" s="32"/>
      <c r="SG272" s="32"/>
      <c r="SH272" s="32"/>
      <c r="SI272" s="32"/>
      <c r="SJ272" s="32"/>
      <c r="SK272" s="32"/>
      <c r="SL272" s="32"/>
      <c r="SM272" s="32"/>
      <c r="SN272" s="32"/>
      <c r="SO272" s="32"/>
      <c r="SP272" s="32"/>
    </row>
    <row r="273" spans="1:510" s="34" customFormat="1" ht="36.75" customHeight="1" x14ac:dyDescent="0.25">
      <c r="A273" s="94" t="s">
        <v>118</v>
      </c>
      <c r="B273" s="105"/>
      <c r="C273" s="105"/>
      <c r="D273" s="75" t="s">
        <v>34</v>
      </c>
      <c r="E273" s="96">
        <f>E274</f>
        <v>6537039</v>
      </c>
      <c r="F273" s="96">
        <f t="shared" si="131"/>
        <v>5070500</v>
      </c>
      <c r="G273" s="96">
        <f t="shared" si="131"/>
        <v>120439</v>
      </c>
      <c r="H273" s="96">
        <f t="shared" si="131"/>
        <v>6506746.0199999996</v>
      </c>
      <c r="I273" s="96">
        <f t="shared" si="131"/>
        <v>5057603.59</v>
      </c>
      <c r="J273" s="96">
        <f t="shared" si="131"/>
        <v>117012.8</v>
      </c>
      <c r="K273" s="159">
        <f t="shared" si="102"/>
        <v>99.536594779379456</v>
      </c>
      <c r="L273" s="96">
        <f t="shared" si="131"/>
        <v>0</v>
      </c>
      <c r="M273" s="96">
        <f t="shared" si="132"/>
        <v>0</v>
      </c>
      <c r="N273" s="96">
        <f t="shared" si="133"/>
        <v>0</v>
      </c>
      <c r="O273" s="96">
        <f t="shared" si="134"/>
        <v>0</v>
      </c>
      <c r="P273" s="96">
        <f t="shared" si="135"/>
        <v>0</v>
      </c>
      <c r="Q273" s="96">
        <f t="shared" si="136"/>
        <v>0</v>
      </c>
      <c r="R273" s="96">
        <f t="shared" si="136"/>
        <v>0</v>
      </c>
      <c r="S273" s="96">
        <f t="shared" si="136"/>
        <v>0</v>
      </c>
      <c r="T273" s="96">
        <f t="shared" si="136"/>
        <v>0</v>
      </c>
      <c r="U273" s="96">
        <f t="shared" si="136"/>
        <v>0</v>
      </c>
      <c r="V273" s="96">
        <f t="shared" si="136"/>
        <v>0</v>
      </c>
      <c r="W273" s="96">
        <f t="shared" si="136"/>
        <v>0</v>
      </c>
      <c r="X273" s="160" t="e">
        <f t="shared" si="103"/>
        <v>#DIV/0!</v>
      </c>
      <c r="Y273" s="96">
        <f t="shared" si="104"/>
        <v>6506746.0199999996</v>
      </c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  <c r="IT273" s="33"/>
      <c r="IU273" s="33"/>
      <c r="IV273" s="33"/>
      <c r="IW273" s="33"/>
      <c r="IX273" s="33"/>
      <c r="IY273" s="33"/>
      <c r="IZ273" s="33"/>
      <c r="JA273" s="33"/>
      <c r="JB273" s="33"/>
      <c r="JC273" s="33"/>
      <c r="JD273" s="33"/>
      <c r="JE273" s="33"/>
      <c r="JF273" s="33"/>
      <c r="JG273" s="33"/>
      <c r="JH273" s="33"/>
      <c r="JI273" s="33"/>
      <c r="JJ273" s="33"/>
      <c r="JK273" s="33"/>
      <c r="JL273" s="33"/>
      <c r="JM273" s="33"/>
      <c r="JN273" s="33"/>
      <c r="JO273" s="33"/>
      <c r="JP273" s="33"/>
      <c r="JQ273" s="33"/>
      <c r="JR273" s="33"/>
      <c r="JS273" s="33"/>
      <c r="JT273" s="33"/>
      <c r="JU273" s="33"/>
      <c r="JV273" s="33"/>
      <c r="JW273" s="33"/>
      <c r="JX273" s="33"/>
      <c r="JY273" s="33"/>
      <c r="JZ273" s="33"/>
      <c r="KA273" s="33"/>
      <c r="KB273" s="33"/>
      <c r="KC273" s="33"/>
      <c r="KD273" s="33"/>
      <c r="KE273" s="33"/>
      <c r="KF273" s="33"/>
      <c r="KG273" s="33"/>
      <c r="KH273" s="33"/>
      <c r="KI273" s="33"/>
      <c r="KJ273" s="33"/>
      <c r="KK273" s="33"/>
      <c r="KL273" s="33"/>
      <c r="KM273" s="33"/>
      <c r="KN273" s="33"/>
      <c r="KO273" s="33"/>
      <c r="KP273" s="33"/>
      <c r="KQ273" s="33"/>
      <c r="KR273" s="33"/>
      <c r="KS273" s="33"/>
      <c r="KT273" s="33"/>
      <c r="KU273" s="33"/>
      <c r="KV273" s="33"/>
      <c r="KW273" s="33"/>
      <c r="KX273" s="33"/>
      <c r="KY273" s="33"/>
      <c r="KZ273" s="33"/>
      <c r="LA273" s="33"/>
      <c r="LB273" s="33"/>
      <c r="LC273" s="33"/>
      <c r="LD273" s="33"/>
      <c r="LE273" s="33"/>
      <c r="LF273" s="33"/>
      <c r="LG273" s="33"/>
      <c r="LH273" s="33"/>
      <c r="LI273" s="33"/>
      <c r="LJ273" s="33"/>
      <c r="LK273" s="33"/>
      <c r="LL273" s="33"/>
      <c r="LM273" s="33"/>
      <c r="LN273" s="33"/>
      <c r="LO273" s="33"/>
      <c r="LP273" s="33"/>
      <c r="LQ273" s="33"/>
      <c r="LR273" s="33"/>
      <c r="LS273" s="33"/>
      <c r="LT273" s="33"/>
      <c r="LU273" s="33"/>
      <c r="LV273" s="33"/>
      <c r="LW273" s="33"/>
      <c r="LX273" s="33"/>
      <c r="LY273" s="33"/>
      <c r="LZ273" s="33"/>
      <c r="MA273" s="33"/>
      <c r="MB273" s="33"/>
      <c r="MC273" s="33"/>
      <c r="MD273" s="33"/>
      <c r="ME273" s="33"/>
      <c r="MF273" s="33"/>
      <c r="MG273" s="33"/>
      <c r="MH273" s="33"/>
      <c r="MI273" s="33"/>
      <c r="MJ273" s="33"/>
      <c r="MK273" s="33"/>
      <c r="ML273" s="33"/>
      <c r="MM273" s="33"/>
      <c r="MN273" s="33"/>
      <c r="MO273" s="33"/>
      <c r="MP273" s="33"/>
      <c r="MQ273" s="33"/>
      <c r="MR273" s="33"/>
      <c r="MS273" s="33"/>
      <c r="MT273" s="33"/>
      <c r="MU273" s="33"/>
      <c r="MV273" s="33"/>
      <c r="MW273" s="33"/>
      <c r="MX273" s="33"/>
      <c r="MY273" s="33"/>
      <c r="MZ273" s="33"/>
      <c r="NA273" s="33"/>
      <c r="NB273" s="33"/>
      <c r="NC273" s="33"/>
      <c r="ND273" s="33"/>
      <c r="NE273" s="33"/>
      <c r="NF273" s="33"/>
      <c r="NG273" s="33"/>
      <c r="NH273" s="33"/>
      <c r="NI273" s="33"/>
      <c r="NJ273" s="33"/>
      <c r="NK273" s="33"/>
      <c r="NL273" s="33"/>
      <c r="NM273" s="33"/>
      <c r="NN273" s="33"/>
      <c r="NO273" s="33"/>
      <c r="NP273" s="33"/>
      <c r="NQ273" s="33"/>
      <c r="NR273" s="33"/>
      <c r="NS273" s="33"/>
      <c r="NT273" s="33"/>
      <c r="NU273" s="33"/>
      <c r="NV273" s="33"/>
      <c r="NW273" s="33"/>
      <c r="NX273" s="33"/>
      <c r="NY273" s="33"/>
      <c r="NZ273" s="33"/>
      <c r="OA273" s="33"/>
      <c r="OB273" s="33"/>
      <c r="OC273" s="33"/>
      <c r="OD273" s="33"/>
      <c r="OE273" s="33"/>
      <c r="OF273" s="33"/>
      <c r="OG273" s="33"/>
      <c r="OH273" s="33"/>
      <c r="OI273" s="33"/>
      <c r="OJ273" s="33"/>
      <c r="OK273" s="33"/>
      <c r="OL273" s="33"/>
      <c r="OM273" s="33"/>
      <c r="ON273" s="33"/>
      <c r="OO273" s="33"/>
      <c r="OP273" s="33"/>
      <c r="OQ273" s="33"/>
      <c r="OR273" s="33"/>
      <c r="OS273" s="33"/>
      <c r="OT273" s="33"/>
      <c r="OU273" s="33"/>
      <c r="OV273" s="33"/>
      <c r="OW273" s="33"/>
      <c r="OX273" s="33"/>
      <c r="OY273" s="33"/>
      <c r="OZ273" s="33"/>
      <c r="PA273" s="33"/>
      <c r="PB273" s="33"/>
      <c r="PC273" s="33"/>
      <c r="PD273" s="33"/>
      <c r="PE273" s="33"/>
      <c r="PF273" s="33"/>
      <c r="PG273" s="33"/>
      <c r="PH273" s="33"/>
      <c r="PI273" s="33"/>
      <c r="PJ273" s="33"/>
      <c r="PK273" s="33"/>
      <c r="PL273" s="33"/>
      <c r="PM273" s="33"/>
      <c r="PN273" s="33"/>
      <c r="PO273" s="33"/>
      <c r="PP273" s="33"/>
      <c r="PQ273" s="33"/>
      <c r="PR273" s="33"/>
      <c r="PS273" s="33"/>
      <c r="PT273" s="33"/>
      <c r="PU273" s="33"/>
      <c r="PV273" s="33"/>
      <c r="PW273" s="33"/>
      <c r="PX273" s="33"/>
      <c r="PY273" s="33"/>
      <c r="PZ273" s="33"/>
      <c r="QA273" s="33"/>
      <c r="QB273" s="33"/>
      <c r="QC273" s="33"/>
      <c r="QD273" s="33"/>
      <c r="QE273" s="33"/>
      <c r="QF273" s="33"/>
      <c r="QG273" s="33"/>
      <c r="QH273" s="33"/>
      <c r="QI273" s="33"/>
      <c r="QJ273" s="33"/>
      <c r="QK273" s="33"/>
      <c r="QL273" s="33"/>
      <c r="QM273" s="33"/>
      <c r="QN273" s="33"/>
      <c r="QO273" s="33"/>
      <c r="QP273" s="33"/>
      <c r="QQ273" s="33"/>
      <c r="QR273" s="33"/>
      <c r="QS273" s="33"/>
      <c r="QT273" s="33"/>
      <c r="QU273" s="33"/>
      <c r="QV273" s="33"/>
      <c r="QW273" s="33"/>
      <c r="QX273" s="33"/>
      <c r="QY273" s="33"/>
      <c r="QZ273" s="33"/>
      <c r="RA273" s="33"/>
      <c r="RB273" s="33"/>
      <c r="RC273" s="33"/>
      <c r="RD273" s="33"/>
      <c r="RE273" s="33"/>
      <c r="RF273" s="33"/>
      <c r="RG273" s="33"/>
      <c r="RH273" s="33"/>
      <c r="RI273" s="33"/>
      <c r="RJ273" s="33"/>
      <c r="RK273" s="33"/>
      <c r="RL273" s="33"/>
      <c r="RM273" s="33"/>
      <c r="RN273" s="33"/>
      <c r="RO273" s="33"/>
      <c r="RP273" s="33"/>
      <c r="RQ273" s="33"/>
      <c r="RR273" s="33"/>
      <c r="RS273" s="33"/>
      <c r="RT273" s="33"/>
      <c r="RU273" s="33"/>
      <c r="RV273" s="33"/>
      <c r="RW273" s="33"/>
      <c r="RX273" s="33"/>
      <c r="RY273" s="33"/>
      <c r="RZ273" s="33"/>
      <c r="SA273" s="33"/>
      <c r="SB273" s="33"/>
      <c r="SC273" s="33"/>
      <c r="SD273" s="33"/>
      <c r="SE273" s="33"/>
      <c r="SF273" s="33"/>
      <c r="SG273" s="33"/>
      <c r="SH273" s="33"/>
      <c r="SI273" s="33"/>
      <c r="SJ273" s="33"/>
      <c r="SK273" s="33"/>
      <c r="SL273" s="33"/>
      <c r="SM273" s="33"/>
      <c r="SN273" s="33"/>
      <c r="SO273" s="33"/>
      <c r="SP273" s="33"/>
    </row>
    <row r="274" spans="1:510" s="22" customFormat="1" ht="34.5" customHeight="1" x14ac:dyDescent="0.25">
      <c r="A274" s="59" t="s">
        <v>0</v>
      </c>
      <c r="B274" s="91" t="s">
        <v>119</v>
      </c>
      <c r="C274" s="91" t="s">
        <v>46</v>
      </c>
      <c r="D274" s="36" t="s">
        <v>490</v>
      </c>
      <c r="E274" s="97">
        <v>6537039</v>
      </c>
      <c r="F274" s="97">
        <v>5070500</v>
      </c>
      <c r="G274" s="97">
        <v>120439</v>
      </c>
      <c r="H274" s="97">
        <v>6506746.0199999996</v>
      </c>
      <c r="I274" s="97">
        <v>5057603.59</v>
      </c>
      <c r="J274" s="97">
        <v>117012.8</v>
      </c>
      <c r="K274" s="161">
        <f t="shared" si="102"/>
        <v>99.536594779379456</v>
      </c>
      <c r="L274" s="97">
        <f>N274+Q274</f>
        <v>0</v>
      </c>
      <c r="M274" s="97">
        <v>0</v>
      </c>
      <c r="N274" s="97"/>
      <c r="O274" s="97"/>
      <c r="P274" s="97"/>
      <c r="Q274" s="97">
        <v>0</v>
      </c>
      <c r="R274" s="145">
        <f>T274+W274</f>
        <v>0</v>
      </c>
      <c r="S274" s="146"/>
      <c r="T274" s="146"/>
      <c r="U274" s="146"/>
      <c r="V274" s="146"/>
      <c r="W274" s="146"/>
      <c r="X274" s="162" t="e">
        <f t="shared" si="103"/>
        <v>#DIV/0!</v>
      </c>
      <c r="Y274" s="97">
        <f t="shared" si="104"/>
        <v>6506746.0199999996</v>
      </c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</row>
    <row r="275" spans="1:510" s="27" customFormat="1" ht="39" customHeight="1" x14ac:dyDescent="0.25">
      <c r="A275" s="106" t="s">
        <v>28</v>
      </c>
      <c r="B275" s="108"/>
      <c r="C275" s="108"/>
      <c r="D275" s="103" t="s">
        <v>33</v>
      </c>
      <c r="E275" s="93">
        <f>E276</f>
        <v>3721421.1500000004</v>
      </c>
      <c r="F275" s="93">
        <f t="shared" ref="F275:L275" si="137">F276</f>
        <v>2559400</v>
      </c>
      <c r="G275" s="93">
        <f t="shared" si="137"/>
        <v>0</v>
      </c>
      <c r="H275" s="93">
        <f t="shared" si="137"/>
        <v>3485265.55</v>
      </c>
      <c r="I275" s="93">
        <f t="shared" si="137"/>
        <v>2518386.46</v>
      </c>
      <c r="J275" s="93">
        <f t="shared" si="137"/>
        <v>0</v>
      </c>
      <c r="K275" s="159">
        <f t="shared" ref="K275:K334" si="138">H275/E275*100</f>
        <v>93.654155483047091</v>
      </c>
      <c r="L275" s="93">
        <f t="shared" si="137"/>
        <v>285199104.5</v>
      </c>
      <c r="M275" s="93">
        <f t="shared" ref="M275" si="139">M276</f>
        <v>271753821.85000002</v>
      </c>
      <c r="N275" s="93">
        <f t="shared" ref="N275" si="140">N276</f>
        <v>1900000</v>
      </c>
      <c r="O275" s="93">
        <f t="shared" ref="O275" si="141">O276</f>
        <v>1332000</v>
      </c>
      <c r="P275" s="93">
        <f t="shared" ref="P275" si="142">P276</f>
        <v>71500</v>
      </c>
      <c r="Q275" s="93">
        <f t="shared" ref="Q275:W275" si="143">Q276</f>
        <v>283299104.5</v>
      </c>
      <c r="R275" s="93">
        <f t="shared" si="143"/>
        <v>190122416.53</v>
      </c>
      <c r="S275" s="93">
        <f t="shared" si="143"/>
        <v>170755245.09</v>
      </c>
      <c r="T275" s="93">
        <f t="shared" si="143"/>
        <v>3231370.44</v>
      </c>
      <c r="U275" s="93">
        <f t="shared" si="143"/>
        <v>2405853.06</v>
      </c>
      <c r="V275" s="93">
        <f t="shared" si="143"/>
        <v>101806.04</v>
      </c>
      <c r="W275" s="93">
        <f t="shared" si="143"/>
        <v>186891046.09</v>
      </c>
      <c r="X275" s="159">
        <f t="shared" ref="X275:X334" si="144">R275/L275*100</f>
        <v>66.663048210938541</v>
      </c>
      <c r="Y275" s="93">
        <f t="shared" ref="Y275:Y334" si="145">H275+R275</f>
        <v>193607682.08000001</v>
      </c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  <c r="IQ275" s="32"/>
      <c r="IR275" s="32"/>
      <c r="IS275" s="32"/>
      <c r="IT275" s="32"/>
      <c r="IU275" s="32"/>
      <c r="IV275" s="32"/>
      <c r="IW275" s="32"/>
      <c r="IX275" s="32"/>
      <c r="IY275" s="32"/>
      <c r="IZ275" s="32"/>
      <c r="JA275" s="32"/>
      <c r="JB275" s="32"/>
      <c r="JC275" s="32"/>
      <c r="JD275" s="32"/>
      <c r="JE275" s="32"/>
      <c r="JF275" s="32"/>
      <c r="JG275" s="32"/>
      <c r="JH275" s="32"/>
      <c r="JI275" s="32"/>
      <c r="JJ275" s="32"/>
      <c r="JK275" s="32"/>
      <c r="JL275" s="32"/>
      <c r="JM275" s="32"/>
      <c r="JN275" s="32"/>
      <c r="JO275" s="32"/>
      <c r="JP275" s="32"/>
      <c r="JQ275" s="32"/>
      <c r="JR275" s="32"/>
      <c r="JS275" s="32"/>
      <c r="JT275" s="32"/>
      <c r="JU275" s="32"/>
      <c r="JV275" s="32"/>
      <c r="JW275" s="32"/>
      <c r="JX275" s="32"/>
      <c r="JY275" s="32"/>
      <c r="JZ275" s="32"/>
      <c r="KA275" s="32"/>
      <c r="KB275" s="32"/>
      <c r="KC275" s="32"/>
      <c r="KD275" s="32"/>
      <c r="KE275" s="32"/>
      <c r="KF275" s="32"/>
      <c r="KG275" s="32"/>
      <c r="KH275" s="32"/>
      <c r="KI275" s="32"/>
      <c r="KJ275" s="32"/>
      <c r="KK275" s="32"/>
      <c r="KL275" s="32"/>
      <c r="KM275" s="32"/>
      <c r="KN275" s="32"/>
      <c r="KO275" s="32"/>
      <c r="KP275" s="32"/>
      <c r="KQ275" s="32"/>
      <c r="KR275" s="32"/>
      <c r="KS275" s="32"/>
      <c r="KT275" s="32"/>
      <c r="KU275" s="32"/>
      <c r="KV275" s="32"/>
      <c r="KW275" s="32"/>
      <c r="KX275" s="32"/>
      <c r="KY275" s="32"/>
      <c r="KZ275" s="32"/>
      <c r="LA275" s="32"/>
      <c r="LB275" s="32"/>
      <c r="LC275" s="32"/>
      <c r="LD275" s="32"/>
      <c r="LE275" s="32"/>
      <c r="LF275" s="32"/>
      <c r="LG275" s="32"/>
      <c r="LH275" s="32"/>
      <c r="LI275" s="32"/>
      <c r="LJ275" s="32"/>
      <c r="LK275" s="32"/>
      <c r="LL275" s="32"/>
      <c r="LM275" s="32"/>
      <c r="LN275" s="32"/>
      <c r="LO275" s="32"/>
      <c r="LP275" s="32"/>
      <c r="LQ275" s="32"/>
      <c r="LR275" s="32"/>
      <c r="LS275" s="32"/>
      <c r="LT275" s="32"/>
      <c r="LU275" s="32"/>
      <c r="LV275" s="32"/>
      <c r="LW275" s="32"/>
      <c r="LX275" s="32"/>
      <c r="LY275" s="32"/>
      <c r="LZ275" s="32"/>
      <c r="MA275" s="32"/>
      <c r="MB275" s="32"/>
      <c r="MC275" s="32"/>
      <c r="MD275" s="32"/>
      <c r="ME275" s="32"/>
      <c r="MF275" s="32"/>
      <c r="MG275" s="32"/>
      <c r="MH275" s="32"/>
      <c r="MI275" s="32"/>
      <c r="MJ275" s="32"/>
      <c r="MK275" s="32"/>
      <c r="ML275" s="32"/>
      <c r="MM275" s="32"/>
      <c r="MN275" s="32"/>
      <c r="MO275" s="32"/>
      <c r="MP275" s="32"/>
      <c r="MQ275" s="32"/>
      <c r="MR275" s="32"/>
      <c r="MS275" s="32"/>
      <c r="MT275" s="32"/>
      <c r="MU275" s="32"/>
      <c r="MV275" s="32"/>
      <c r="MW275" s="32"/>
      <c r="MX275" s="32"/>
      <c r="MY275" s="32"/>
      <c r="MZ275" s="32"/>
      <c r="NA275" s="32"/>
      <c r="NB275" s="32"/>
      <c r="NC275" s="32"/>
      <c r="ND275" s="32"/>
      <c r="NE275" s="32"/>
      <c r="NF275" s="32"/>
      <c r="NG275" s="32"/>
      <c r="NH275" s="32"/>
      <c r="NI275" s="32"/>
      <c r="NJ275" s="32"/>
      <c r="NK275" s="32"/>
      <c r="NL275" s="32"/>
      <c r="NM275" s="32"/>
      <c r="NN275" s="32"/>
      <c r="NO275" s="32"/>
      <c r="NP275" s="32"/>
      <c r="NQ275" s="32"/>
      <c r="NR275" s="32"/>
      <c r="NS275" s="32"/>
      <c r="NT275" s="32"/>
      <c r="NU275" s="32"/>
      <c r="NV275" s="32"/>
      <c r="NW275" s="32"/>
      <c r="NX275" s="32"/>
      <c r="NY275" s="32"/>
      <c r="NZ275" s="32"/>
      <c r="OA275" s="32"/>
      <c r="OB275" s="32"/>
      <c r="OC275" s="32"/>
      <c r="OD275" s="32"/>
      <c r="OE275" s="32"/>
      <c r="OF275" s="32"/>
      <c r="OG275" s="32"/>
      <c r="OH275" s="32"/>
      <c r="OI275" s="32"/>
      <c r="OJ275" s="32"/>
      <c r="OK275" s="32"/>
      <c r="OL275" s="32"/>
      <c r="OM275" s="32"/>
      <c r="ON275" s="32"/>
      <c r="OO275" s="32"/>
      <c r="OP275" s="32"/>
      <c r="OQ275" s="32"/>
      <c r="OR275" s="32"/>
      <c r="OS275" s="32"/>
      <c r="OT275" s="32"/>
      <c r="OU275" s="32"/>
      <c r="OV275" s="32"/>
      <c r="OW275" s="32"/>
      <c r="OX275" s="32"/>
      <c r="OY275" s="32"/>
      <c r="OZ275" s="32"/>
      <c r="PA275" s="32"/>
      <c r="PB275" s="32"/>
      <c r="PC275" s="32"/>
      <c r="PD275" s="32"/>
      <c r="PE275" s="32"/>
      <c r="PF275" s="32"/>
      <c r="PG275" s="32"/>
      <c r="PH275" s="32"/>
      <c r="PI275" s="32"/>
      <c r="PJ275" s="32"/>
      <c r="PK275" s="32"/>
      <c r="PL275" s="32"/>
      <c r="PM275" s="32"/>
      <c r="PN275" s="32"/>
      <c r="PO275" s="32"/>
      <c r="PP275" s="32"/>
      <c r="PQ275" s="32"/>
      <c r="PR275" s="32"/>
      <c r="PS275" s="32"/>
      <c r="PT275" s="32"/>
      <c r="PU275" s="32"/>
      <c r="PV275" s="32"/>
      <c r="PW275" s="32"/>
      <c r="PX275" s="32"/>
      <c r="PY275" s="32"/>
      <c r="PZ275" s="32"/>
      <c r="QA275" s="32"/>
      <c r="QB275" s="32"/>
      <c r="QC275" s="32"/>
      <c r="QD275" s="32"/>
      <c r="QE275" s="32"/>
      <c r="QF275" s="32"/>
      <c r="QG275" s="32"/>
      <c r="QH275" s="32"/>
      <c r="QI275" s="32"/>
      <c r="QJ275" s="32"/>
      <c r="QK275" s="32"/>
      <c r="QL275" s="32"/>
      <c r="QM275" s="32"/>
      <c r="QN275" s="32"/>
      <c r="QO275" s="32"/>
      <c r="QP275" s="32"/>
      <c r="QQ275" s="32"/>
      <c r="QR275" s="32"/>
      <c r="QS275" s="32"/>
      <c r="QT275" s="32"/>
      <c r="QU275" s="32"/>
      <c r="QV275" s="32"/>
      <c r="QW275" s="32"/>
      <c r="QX275" s="32"/>
      <c r="QY275" s="32"/>
      <c r="QZ275" s="32"/>
      <c r="RA275" s="32"/>
      <c r="RB275" s="32"/>
      <c r="RC275" s="32"/>
      <c r="RD275" s="32"/>
      <c r="RE275" s="32"/>
      <c r="RF275" s="32"/>
      <c r="RG275" s="32"/>
      <c r="RH275" s="32"/>
      <c r="RI275" s="32"/>
      <c r="RJ275" s="32"/>
      <c r="RK275" s="32"/>
      <c r="RL275" s="32"/>
      <c r="RM275" s="32"/>
      <c r="RN275" s="32"/>
      <c r="RO275" s="32"/>
      <c r="RP275" s="32"/>
      <c r="RQ275" s="32"/>
      <c r="RR275" s="32"/>
      <c r="RS275" s="32"/>
      <c r="RT275" s="32"/>
      <c r="RU275" s="32"/>
      <c r="RV275" s="32"/>
      <c r="RW275" s="32"/>
      <c r="RX275" s="32"/>
      <c r="RY275" s="32"/>
      <c r="RZ275" s="32"/>
      <c r="SA275" s="32"/>
      <c r="SB275" s="32"/>
      <c r="SC275" s="32"/>
      <c r="SD275" s="32"/>
      <c r="SE275" s="32"/>
      <c r="SF275" s="32"/>
      <c r="SG275" s="32"/>
      <c r="SH275" s="32"/>
      <c r="SI275" s="32"/>
      <c r="SJ275" s="32"/>
      <c r="SK275" s="32"/>
      <c r="SL275" s="32"/>
      <c r="SM275" s="32"/>
      <c r="SN275" s="32"/>
      <c r="SO275" s="32"/>
      <c r="SP275" s="32"/>
    </row>
    <row r="276" spans="1:510" s="34" customFormat="1" ht="47.25" x14ac:dyDescent="0.25">
      <c r="A276" s="94" t="s">
        <v>29</v>
      </c>
      <c r="B276" s="105"/>
      <c r="C276" s="105"/>
      <c r="D276" s="75" t="s">
        <v>419</v>
      </c>
      <c r="E276" s="96">
        <f t="shared" ref="E276:Q276" si="146">SUM(E279+E280+E281+E282+E283+E284+E285+E287+E288+E289+E290+E292+E293+E286+E295+E296)</f>
        <v>3721421.1500000004</v>
      </c>
      <c r="F276" s="96">
        <f t="shared" si="146"/>
        <v>2559400</v>
      </c>
      <c r="G276" s="96">
        <f t="shared" si="146"/>
        <v>0</v>
      </c>
      <c r="H276" s="96">
        <f t="shared" ref="H276:J276" si="147">SUM(H279+H280+H281+H282+H283+H284+H285+H287+H288+H289+H290+H292+H293+H286+H295+H296)</f>
        <v>3485265.55</v>
      </c>
      <c r="I276" s="96">
        <f t="shared" si="147"/>
        <v>2518386.46</v>
      </c>
      <c r="J276" s="96">
        <f t="shared" si="147"/>
        <v>0</v>
      </c>
      <c r="K276" s="163">
        <f t="shared" si="138"/>
        <v>93.654155483047091</v>
      </c>
      <c r="L276" s="96">
        <f t="shared" si="146"/>
        <v>285199104.5</v>
      </c>
      <c r="M276" s="96">
        <f t="shared" si="146"/>
        <v>271753821.85000002</v>
      </c>
      <c r="N276" s="96">
        <f t="shared" si="146"/>
        <v>1900000</v>
      </c>
      <c r="O276" s="96">
        <f t="shared" si="146"/>
        <v>1332000</v>
      </c>
      <c r="P276" s="96">
        <f t="shared" si="146"/>
        <v>71500</v>
      </c>
      <c r="Q276" s="96">
        <f t="shared" si="146"/>
        <v>283299104.5</v>
      </c>
      <c r="R276" s="96">
        <f t="shared" ref="R276:W276" si="148">SUM(R279+R280+R281+R282+R283+R284+R285+R287+R288+R289+R290+R292+R293+R286+R295+R296)</f>
        <v>190122416.53</v>
      </c>
      <c r="S276" s="96">
        <f t="shared" si="148"/>
        <v>170755245.09</v>
      </c>
      <c r="T276" s="96">
        <f t="shared" si="148"/>
        <v>3231370.44</v>
      </c>
      <c r="U276" s="96">
        <f t="shared" si="148"/>
        <v>2405853.06</v>
      </c>
      <c r="V276" s="96">
        <f t="shared" si="148"/>
        <v>101806.04</v>
      </c>
      <c r="W276" s="96">
        <f t="shared" si="148"/>
        <v>186891046.09</v>
      </c>
      <c r="X276" s="163">
        <f t="shared" si="144"/>
        <v>66.663048210938541</v>
      </c>
      <c r="Y276" s="96">
        <f t="shared" si="145"/>
        <v>193607682.08000001</v>
      </c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  <c r="IW276" s="33"/>
      <c r="IX276" s="33"/>
      <c r="IY276" s="33"/>
      <c r="IZ276" s="33"/>
      <c r="JA276" s="33"/>
      <c r="JB276" s="33"/>
      <c r="JC276" s="33"/>
      <c r="JD276" s="33"/>
      <c r="JE276" s="33"/>
      <c r="JF276" s="33"/>
      <c r="JG276" s="33"/>
      <c r="JH276" s="33"/>
      <c r="JI276" s="33"/>
      <c r="JJ276" s="33"/>
      <c r="JK276" s="33"/>
      <c r="JL276" s="33"/>
      <c r="JM276" s="33"/>
      <c r="JN276" s="33"/>
      <c r="JO276" s="33"/>
      <c r="JP276" s="33"/>
      <c r="JQ276" s="33"/>
      <c r="JR276" s="33"/>
      <c r="JS276" s="33"/>
      <c r="JT276" s="33"/>
      <c r="JU276" s="33"/>
      <c r="JV276" s="33"/>
      <c r="JW276" s="33"/>
      <c r="JX276" s="33"/>
      <c r="JY276" s="33"/>
      <c r="JZ276" s="33"/>
      <c r="KA276" s="33"/>
      <c r="KB276" s="33"/>
      <c r="KC276" s="33"/>
      <c r="KD276" s="33"/>
      <c r="KE276" s="33"/>
      <c r="KF276" s="33"/>
      <c r="KG276" s="33"/>
      <c r="KH276" s="33"/>
      <c r="KI276" s="33"/>
      <c r="KJ276" s="33"/>
      <c r="KK276" s="33"/>
      <c r="KL276" s="33"/>
      <c r="KM276" s="33"/>
      <c r="KN276" s="33"/>
      <c r="KO276" s="33"/>
      <c r="KP276" s="33"/>
      <c r="KQ276" s="33"/>
      <c r="KR276" s="33"/>
      <c r="KS276" s="33"/>
      <c r="KT276" s="33"/>
      <c r="KU276" s="33"/>
      <c r="KV276" s="33"/>
      <c r="KW276" s="33"/>
      <c r="KX276" s="33"/>
      <c r="KY276" s="33"/>
      <c r="KZ276" s="33"/>
      <c r="LA276" s="33"/>
      <c r="LB276" s="33"/>
      <c r="LC276" s="33"/>
      <c r="LD276" s="33"/>
      <c r="LE276" s="33"/>
      <c r="LF276" s="33"/>
      <c r="LG276" s="33"/>
      <c r="LH276" s="33"/>
      <c r="LI276" s="33"/>
      <c r="LJ276" s="33"/>
      <c r="LK276" s="33"/>
      <c r="LL276" s="33"/>
      <c r="LM276" s="33"/>
      <c r="LN276" s="33"/>
      <c r="LO276" s="33"/>
      <c r="LP276" s="33"/>
      <c r="LQ276" s="33"/>
      <c r="LR276" s="33"/>
      <c r="LS276" s="33"/>
      <c r="LT276" s="33"/>
      <c r="LU276" s="33"/>
      <c r="LV276" s="33"/>
      <c r="LW276" s="33"/>
      <c r="LX276" s="33"/>
      <c r="LY276" s="33"/>
      <c r="LZ276" s="33"/>
      <c r="MA276" s="33"/>
      <c r="MB276" s="33"/>
      <c r="MC276" s="33"/>
      <c r="MD276" s="33"/>
      <c r="ME276" s="33"/>
      <c r="MF276" s="33"/>
      <c r="MG276" s="33"/>
      <c r="MH276" s="33"/>
      <c r="MI276" s="33"/>
      <c r="MJ276" s="33"/>
      <c r="MK276" s="33"/>
      <c r="ML276" s="33"/>
      <c r="MM276" s="33"/>
      <c r="MN276" s="33"/>
      <c r="MO276" s="33"/>
      <c r="MP276" s="33"/>
      <c r="MQ276" s="33"/>
      <c r="MR276" s="33"/>
      <c r="MS276" s="33"/>
      <c r="MT276" s="33"/>
      <c r="MU276" s="33"/>
      <c r="MV276" s="33"/>
      <c r="MW276" s="33"/>
      <c r="MX276" s="33"/>
      <c r="MY276" s="33"/>
      <c r="MZ276" s="33"/>
      <c r="NA276" s="33"/>
      <c r="NB276" s="33"/>
      <c r="NC276" s="33"/>
      <c r="ND276" s="33"/>
      <c r="NE276" s="33"/>
      <c r="NF276" s="33"/>
      <c r="NG276" s="33"/>
      <c r="NH276" s="33"/>
      <c r="NI276" s="33"/>
      <c r="NJ276" s="33"/>
      <c r="NK276" s="33"/>
      <c r="NL276" s="33"/>
      <c r="NM276" s="33"/>
      <c r="NN276" s="33"/>
      <c r="NO276" s="33"/>
      <c r="NP276" s="33"/>
      <c r="NQ276" s="33"/>
      <c r="NR276" s="33"/>
      <c r="NS276" s="33"/>
      <c r="NT276" s="33"/>
      <c r="NU276" s="33"/>
      <c r="NV276" s="33"/>
      <c r="NW276" s="33"/>
      <c r="NX276" s="33"/>
      <c r="NY276" s="33"/>
      <c r="NZ276" s="33"/>
      <c r="OA276" s="33"/>
      <c r="OB276" s="33"/>
      <c r="OC276" s="33"/>
      <c r="OD276" s="33"/>
      <c r="OE276" s="33"/>
      <c r="OF276" s="33"/>
      <c r="OG276" s="33"/>
      <c r="OH276" s="33"/>
      <c r="OI276" s="33"/>
      <c r="OJ276" s="33"/>
      <c r="OK276" s="33"/>
      <c r="OL276" s="33"/>
      <c r="OM276" s="33"/>
      <c r="ON276" s="33"/>
      <c r="OO276" s="33"/>
      <c r="OP276" s="33"/>
      <c r="OQ276" s="33"/>
      <c r="OR276" s="33"/>
      <c r="OS276" s="33"/>
      <c r="OT276" s="33"/>
      <c r="OU276" s="33"/>
      <c r="OV276" s="33"/>
      <c r="OW276" s="33"/>
      <c r="OX276" s="33"/>
      <c r="OY276" s="33"/>
      <c r="OZ276" s="33"/>
      <c r="PA276" s="33"/>
      <c r="PB276" s="33"/>
      <c r="PC276" s="33"/>
      <c r="PD276" s="33"/>
      <c r="PE276" s="33"/>
      <c r="PF276" s="33"/>
      <c r="PG276" s="33"/>
      <c r="PH276" s="33"/>
      <c r="PI276" s="33"/>
      <c r="PJ276" s="33"/>
      <c r="PK276" s="33"/>
      <c r="PL276" s="33"/>
      <c r="PM276" s="33"/>
      <c r="PN276" s="33"/>
      <c r="PO276" s="33"/>
      <c r="PP276" s="33"/>
      <c r="PQ276" s="33"/>
      <c r="PR276" s="33"/>
      <c r="PS276" s="33"/>
      <c r="PT276" s="33"/>
      <c r="PU276" s="33"/>
      <c r="PV276" s="33"/>
      <c r="PW276" s="33"/>
      <c r="PX276" s="33"/>
      <c r="PY276" s="33"/>
      <c r="PZ276" s="33"/>
      <c r="QA276" s="33"/>
      <c r="QB276" s="33"/>
      <c r="QC276" s="33"/>
      <c r="QD276" s="33"/>
      <c r="QE276" s="33"/>
      <c r="QF276" s="33"/>
      <c r="QG276" s="33"/>
      <c r="QH276" s="33"/>
      <c r="QI276" s="33"/>
      <c r="QJ276" s="33"/>
      <c r="QK276" s="33"/>
      <c r="QL276" s="33"/>
      <c r="QM276" s="33"/>
      <c r="QN276" s="33"/>
      <c r="QO276" s="33"/>
      <c r="QP276" s="33"/>
      <c r="QQ276" s="33"/>
      <c r="QR276" s="33"/>
      <c r="QS276" s="33"/>
      <c r="QT276" s="33"/>
      <c r="QU276" s="33"/>
      <c r="QV276" s="33"/>
      <c r="QW276" s="33"/>
      <c r="QX276" s="33"/>
      <c r="QY276" s="33"/>
      <c r="QZ276" s="33"/>
      <c r="RA276" s="33"/>
      <c r="RB276" s="33"/>
      <c r="RC276" s="33"/>
      <c r="RD276" s="33"/>
      <c r="RE276" s="33"/>
      <c r="RF276" s="33"/>
      <c r="RG276" s="33"/>
      <c r="RH276" s="33"/>
      <c r="RI276" s="33"/>
      <c r="RJ276" s="33"/>
      <c r="RK276" s="33"/>
      <c r="RL276" s="33"/>
      <c r="RM276" s="33"/>
      <c r="RN276" s="33"/>
      <c r="RO276" s="33"/>
      <c r="RP276" s="33"/>
      <c r="RQ276" s="33"/>
      <c r="RR276" s="33"/>
      <c r="RS276" s="33"/>
      <c r="RT276" s="33"/>
      <c r="RU276" s="33"/>
      <c r="RV276" s="33"/>
      <c r="RW276" s="33"/>
      <c r="RX276" s="33"/>
      <c r="RY276" s="33"/>
      <c r="RZ276" s="33"/>
      <c r="SA276" s="33"/>
      <c r="SB276" s="33"/>
      <c r="SC276" s="33"/>
      <c r="SD276" s="33"/>
      <c r="SE276" s="33"/>
      <c r="SF276" s="33"/>
      <c r="SG276" s="33"/>
      <c r="SH276" s="33"/>
      <c r="SI276" s="33"/>
      <c r="SJ276" s="33"/>
      <c r="SK276" s="33"/>
      <c r="SL276" s="33"/>
      <c r="SM276" s="33"/>
      <c r="SN276" s="33"/>
      <c r="SO276" s="33"/>
      <c r="SP276" s="33"/>
    </row>
    <row r="277" spans="1:510" s="34" customFormat="1" ht="54" customHeight="1" x14ac:dyDescent="0.25">
      <c r="A277" s="94"/>
      <c r="B277" s="105"/>
      <c r="C277" s="105"/>
      <c r="D277" s="75" t="s">
        <v>387</v>
      </c>
      <c r="E277" s="96">
        <f>E291</f>
        <v>0</v>
      </c>
      <c r="F277" s="96">
        <f t="shared" ref="F277:W277" si="149">F291</f>
        <v>0</v>
      </c>
      <c r="G277" s="96">
        <f t="shared" si="149"/>
        <v>0</v>
      </c>
      <c r="H277" s="96">
        <f t="shared" si="149"/>
        <v>0</v>
      </c>
      <c r="I277" s="96">
        <f t="shared" si="149"/>
        <v>0</v>
      </c>
      <c r="J277" s="96">
        <f t="shared" si="149"/>
        <v>0</v>
      </c>
      <c r="K277" s="164" t="e">
        <f t="shared" si="138"/>
        <v>#DIV/0!</v>
      </c>
      <c r="L277" s="96">
        <f>L291</f>
        <v>1200000</v>
      </c>
      <c r="M277" s="96">
        <f t="shared" si="149"/>
        <v>1200000</v>
      </c>
      <c r="N277" s="96">
        <f t="shared" si="149"/>
        <v>0</v>
      </c>
      <c r="O277" s="96">
        <f t="shared" si="149"/>
        <v>0</v>
      </c>
      <c r="P277" s="96">
        <f t="shared" si="149"/>
        <v>0</v>
      </c>
      <c r="Q277" s="96">
        <f t="shared" si="149"/>
        <v>1200000</v>
      </c>
      <c r="R277" s="96">
        <f t="shared" si="149"/>
        <v>0</v>
      </c>
      <c r="S277" s="96">
        <f t="shared" si="149"/>
        <v>0</v>
      </c>
      <c r="T277" s="96">
        <f t="shared" si="149"/>
        <v>0</v>
      </c>
      <c r="U277" s="96">
        <f t="shared" si="149"/>
        <v>0</v>
      </c>
      <c r="V277" s="96">
        <f t="shared" si="149"/>
        <v>0</v>
      </c>
      <c r="W277" s="96">
        <f t="shared" si="149"/>
        <v>0</v>
      </c>
      <c r="X277" s="163">
        <f t="shared" si="144"/>
        <v>0</v>
      </c>
      <c r="Y277" s="96">
        <f t="shared" si="145"/>
        <v>0</v>
      </c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  <c r="IV277" s="33"/>
      <c r="IW277" s="33"/>
      <c r="IX277" s="33"/>
      <c r="IY277" s="33"/>
      <c r="IZ277" s="33"/>
      <c r="JA277" s="33"/>
      <c r="JB277" s="33"/>
      <c r="JC277" s="33"/>
      <c r="JD277" s="33"/>
      <c r="JE277" s="33"/>
      <c r="JF277" s="33"/>
      <c r="JG277" s="33"/>
      <c r="JH277" s="33"/>
      <c r="JI277" s="33"/>
      <c r="JJ277" s="33"/>
      <c r="JK277" s="33"/>
      <c r="JL277" s="33"/>
      <c r="JM277" s="33"/>
      <c r="JN277" s="33"/>
      <c r="JO277" s="33"/>
      <c r="JP277" s="33"/>
      <c r="JQ277" s="33"/>
      <c r="JR277" s="33"/>
      <c r="JS277" s="33"/>
      <c r="JT277" s="33"/>
      <c r="JU277" s="33"/>
      <c r="JV277" s="33"/>
      <c r="JW277" s="33"/>
      <c r="JX277" s="33"/>
      <c r="JY277" s="33"/>
      <c r="JZ277" s="33"/>
      <c r="KA277" s="33"/>
      <c r="KB277" s="33"/>
      <c r="KC277" s="33"/>
      <c r="KD277" s="33"/>
      <c r="KE277" s="33"/>
      <c r="KF277" s="33"/>
      <c r="KG277" s="33"/>
      <c r="KH277" s="33"/>
      <c r="KI277" s="33"/>
      <c r="KJ277" s="33"/>
      <c r="KK277" s="33"/>
      <c r="KL277" s="33"/>
      <c r="KM277" s="33"/>
      <c r="KN277" s="33"/>
      <c r="KO277" s="33"/>
      <c r="KP277" s="33"/>
      <c r="KQ277" s="33"/>
      <c r="KR277" s="33"/>
      <c r="KS277" s="33"/>
      <c r="KT277" s="33"/>
      <c r="KU277" s="33"/>
      <c r="KV277" s="33"/>
      <c r="KW277" s="33"/>
      <c r="KX277" s="33"/>
      <c r="KY277" s="33"/>
      <c r="KZ277" s="33"/>
      <c r="LA277" s="33"/>
      <c r="LB277" s="33"/>
      <c r="LC277" s="33"/>
      <c r="LD277" s="33"/>
      <c r="LE277" s="33"/>
      <c r="LF277" s="33"/>
      <c r="LG277" s="33"/>
      <c r="LH277" s="33"/>
      <c r="LI277" s="33"/>
      <c r="LJ277" s="33"/>
      <c r="LK277" s="33"/>
      <c r="LL277" s="33"/>
      <c r="LM277" s="33"/>
      <c r="LN277" s="33"/>
      <c r="LO277" s="33"/>
      <c r="LP277" s="33"/>
      <c r="LQ277" s="33"/>
      <c r="LR277" s="33"/>
      <c r="LS277" s="33"/>
      <c r="LT277" s="33"/>
      <c r="LU277" s="33"/>
      <c r="LV277" s="33"/>
      <c r="LW277" s="33"/>
      <c r="LX277" s="33"/>
      <c r="LY277" s="33"/>
      <c r="LZ277" s="33"/>
      <c r="MA277" s="33"/>
      <c r="MB277" s="33"/>
      <c r="MC277" s="33"/>
      <c r="MD277" s="33"/>
      <c r="ME277" s="33"/>
      <c r="MF277" s="33"/>
      <c r="MG277" s="33"/>
      <c r="MH277" s="33"/>
      <c r="MI277" s="33"/>
      <c r="MJ277" s="33"/>
      <c r="MK277" s="33"/>
      <c r="ML277" s="33"/>
      <c r="MM277" s="33"/>
      <c r="MN277" s="33"/>
      <c r="MO277" s="33"/>
      <c r="MP277" s="33"/>
      <c r="MQ277" s="33"/>
      <c r="MR277" s="33"/>
      <c r="MS277" s="33"/>
      <c r="MT277" s="33"/>
      <c r="MU277" s="33"/>
      <c r="MV277" s="33"/>
      <c r="MW277" s="33"/>
      <c r="MX277" s="33"/>
      <c r="MY277" s="33"/>
      <c r="MZ277" s="33"/>
      <c r="NA277" s="33"/>
      <c r="NB277" s="33"/>
      <c r="NC277" s="33"/>
      <c r="ND277" s="33"/>
      <c r="NE277" s="33"/>
      <c r="NF277" s="33"/>
      <c r="NG277" s="33"/>
      <c r="NH277" s="33"/>
      <c r="NI277" s="33"/>
      <c r="NJ277" s="33"/>
      <c r="NK277" s="33"/>
      <c r="NL277" s="33"/>
      <c r="NM277" s="33"/>
      <c r="NN277" s="33"/>
      <c r="NO277" s="33"/>
      <c r="NP277" s="33"/>
      <c r="NQ277" s="33"/>
      <c r="NR277" s="33"/>
      <c r="NS277" s="33"/>
      <c r="NT277" s="33"/>
      <c r="NU277" s="33"/>
      <c r="NV277" s="33"/>
      <c r="NW277" s="33"/>
      <c r="NX277" s="33"/>
      <c r="NY277" s="33"/>
      <c r="NZ277" s="33"/>
      <c r="OA277" s="33"/>
      <c r="OB277" s="33"/>
      <c r="OC277" s="33"/>
      <c r="OD277" s="33"/>
      <c r="OE277" s="33"/>
      <c r="OF277" s="33"/>
      <c r="OG277" s="33"/>
      <c r="OH277" s="33"/>
      <c r="OI277" s="33"/>
      <c r="OJ277" s="33"/>
      <c r="OK277" s="33"/>
      <c r="OL277" s="33"/>
      <c r="OM277" s="33"/>
      <c r="ON277" s="33"/>
      <c r="OO277" s="33"/>
      <c r="OP277" s="33"/>
      <c r="OQ277" s="33"/>
      <c r="OR277" s="33"/>
      <c r="OS277" s="33"/>
      <c r="OT277" s="33"/>
      <c r="OU277" s="33"/>
      <c r="OV277" s="33"/>
      <c r="OW277" s="33"/>
      <c r="OX277" s="33"/>
      <c r="OY277" s="33"/>
      <c r="OZ277" s="33"/>
      <c r="PA277" s="33"/>
      <c r="PB277" s="33"/>
      <c r="PC277" s="33"/>
      <c r="PD277" s="33"/>
      <c r="PE277" s="33"/>
      <c r="PF277" s="33"/>
      <c r="PG277" s="33"/>
      <c r="PH277" s="33"/>
      <c r="PI277" s="33"/>
      <c r="PJ277" s="33"/>
      <c r="PK277" s="33"/>
      <c r="PL277" s="33"/>
      <c r="PM277" s="33"/>
      <c r="PN277" s="33"/>
      <c r="PO277" s="33"/>
      <c r="PP277" s="33"/>
      <c r="PQ277" s="33"/>
      <c r="PR277" s="33"/>
      <c r="PS277" s="33"/>
      <c r="PT277" s="33"/>
      <c r="PU277" s="33"/>
      <c r="PV277" s="33"/>
      <c r="PW277" s="33"/>
      <c r="PX277" s="33"/>
      <c r="PY277" s="33"/>
      <c r="PZ277" s="33"/>
      <c r="QA277" s="33"/>
      <c r="QB277" s="33"/>
      <c r="QC277" s="33"/>
      <c r="QD277" s="33"/>
      <c r="QE277" s="33"/>
      <c r="QF277" s="33"/>
      <c r="QG277" s="33"/>
      <c r="QH277" s="33"/>
      <c r="QI277" s="33"/>
      <c r="QJ277" s="33"/>
      <c r="QK277" s="33"/>
      <c r="QL277" s="33"/>
      <c r="QM277" s="33"/>
      <c r="QN277" s="33"/>
      <c r="QO277" s="33"/>
      <c r="QP277" s="33"/>
      <c r="QQ277" s="33"/>
      <c r="QR277" s="33"/>
      <c r="QS277" s="33"/>
      <c r="QT277" s="33"/>
      <c r="QU277" s="33"/>
      <c r="QV277" s="33"/>
      <c r="QW277" s="33"/>
      <c r="QX277" s="33"/>
      <c r="QY277" s="33"/>
      <c r="QZ277" s="33"/>
      <c r="RA277" s="33"/>
      <c r="RB277" s="33"/>
      <c r="RC277" s="33"/>
      <c r="RD277" s="33"/>
      <c r="RE277" s="33"/>
      <c r="RF277" s="33"/>
      <c r="RG277" s="33"/>
      <c r="RH277" s="33"/>
      <c r="RI277" s="33"/>
      <c r="RJ277" s="33"/>
      <c r="RK277" s="33"/>
      <c r="RL277" s="33"/>
      <c r="RM277" s="33"/>
      <c r="RN277" s="33"/>
      <c r="RO277" s="33"/>
      <c r="RP277" s="33"/>
      <c r="RQ277" s="33"/>
      <c r="RR277" s="33"/>
      <c r="RS277" s="33"/>
      <c r="RT277" s="33"/>
      <c r="RU277" s="33"/>
      <c r="RV277" s="33"/>
      <c r="RW277" s="33"/>
      <c r="RX277" s="33"/>
      <c r="RY277" s="33"/>
      <c r="RZ277" s="33"/>
      <c r="SA277" s="33"/>
      <c r="SB277" s="33"/>
      <c r="SC277" s="33"/>
      <c r="SD277" s="33"/>
      <c r="SE277" s="33"/>
      <c r="SF277" s="33"/>
      <c r="SG277" s="33"/>
      <c r="SH277" s="33"/>
      <c r="SI277" s="33"/>
      <c r="SJ277" s="33"/>
      <c r="SK277" s="33"/>
      <c r="SL277" s="33"/>
      <c r="SM277" s="33"/>
      <c r="SN277" s="33"/>
      <c r="SO277" s="33"/>
      <c r="SP277" s="33"/>
    </row>
    <row r="278" spans="1:510" s="34" customFormat="1" ht="17.25" customHeight="1" x14ac:dyDescent="0.25">
      <c r="A278" s="94"/>
      <c r="B278" s="105"/>
      <c r="C278" s="105"/>
      <c r="D278" s="81" t="s">
        <v>418</v>
      </c>
      <c r="E278" s="96">
        <f>E294</f>
        <v>0</v>
      </c>
      <c r="F278" s="96">
        <f t="shared" ref="F278:W278" si="150">F294</f>
        <v>0</v>
      </c>
      <c r="G278" s="96">
        <f t="shared" si="150"/>
        <v>0</v>
      </c>
      <c r="H278" s="96">
        <f t="shared" si="150"/>
        <v>0</v>
      </c>
      <c r="I278" s="96">
        <f t="shared" si="150"/>
        <v>0</v>
      </c>
      <c r="J278" s="96">
        <f t="shared" si="150"/>
        <v>0</v>
      </c>
      <c r="K278" s="164" t="e">
        <f t="shared" si="138"/>
        <v>#DIV/0!</v>
      </c>
      <c r="L278" s="96">
        <f t="shared" si="150"/>
        <v>96859595</v>
      </c>
      <c r="M278" s="96">
        <f t="shared" si="150"/>
        <v>96859595</v>
      </c>
      <c r="N278" s="96">
        <f t="shared" si="150"/>
        <v>0</v>
      </c>
      <c r="O278" s="96">
        <f t="shared" si="150"/>
        <v>0</v>
      </c>
      <c r="P278" s="96">
        <f t="shared" si="150"/>
        <v>0</v>
      </c>
      <c r="Q278" s="96">
        <f t="shared" si="150"/>
        <v>96859595</v>
      </c>
      <c r="R278" s="96">
        <f t="shared" si="150"/>
        <v>0</v>
      </c>
      <c r="S278" s="96">
        <f t="shared" si="150"/>
        <v>0</v>
      </c>
      <c r="T278" s="96">
        <f t="shared" si="150"/>
        <v>0</v>
      </c>
      <c r="U278" s="96">
        <f t="shared" si="150"/>
        <v>0</v>
      </c>
      <c r="V278" s="96">
        <f t="shared" si="150"/>
        <v>0</v>
      </c>
      <c r="W278" s="96">
        <f t="shared" si="150"/>
        <v>0</v>
      </c>
      <c r="X278" s="163">
        <f t="shared" si="144"/>
        <v>0</v>
      </c>
      <c r="Y278" s="96">
        <f t="shared" si="145"/>
        <v>0</v>
      </c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  <c r="HP278" s="33"/>
      <c r="HQ278" s="33"/>
      <c r="HR278" s="33"/>
      <c r="HS278" s="33"/>
      <c r="HT278" s="33"/>
      <c r="HU278" s="33"/>
      <c r="HV278" s="33"/>
      <c r="HW278" s="33"/>
      <c r="HX278" s="33"/>
      <c r="HY278" s="33"/>
      <c r="HZ278" s="33"/>
      <c r="IA278" s="33"/>
      <c r="IB278" s="33"/>
      <c r="IC278" s="33"/>
      <c r="ID278" s="33"/>
      <c r="IE278" s="33"/>
      <c r="IF278" s="33"/>
      <c r="IG278" s="33"/>
      <c r="IH278" s="33"/>
      <c r="II278" s="33"/>
      <c r="IJ278" s="33"/>
      <c r="IK278" s="33"/>
      <c r="IL278" s="33"/>
      <c r="IM278" s="33"/>
      <c r="IN278" s="33"/>
      <c r="IO278" s="33"/>
      <c r="IP278" s="33"/>
      <c r="IQ278" s="33"/>
      <c r="IR278" s="33"/>
      <c r="IS278" s="33"/>
      <c r="IT278" s="33"/>
      <c r="IU278" s="33"/>
      <c r="IV278" s="33"/>
      <c r="IW278" s="33"/>
      <c r="IX278" s="33"/>
      <c r="IY278" s="33"/>
      <c r="IZ278" s="33"/>
      <c r="JA278" s="33"/>
      <c r="JB278" s="33"/>
      <c r="JC278" s="33"/>
      <c r="JD278" s="33"/>
      <c r="JE278" s="33"/>
      <c r="JF278" s="33"/>
      <c r="JG278" s="33"/>
      <c r="JH278" s="33"/>
      <c r="JI278" s="33"/>
      <c r="JJ278" s="33"/>
      <c r="JK278" s="33"/>
      <c r="JL278" s="33"/>
      <c r="JM278" s="33"/>
      <c r="JN278" s="33"/>
      <c r="JO278" s="33"/>
      <c r="JP278" s="33"/>
      <c r="JQ278" s="33"/>
      <c r="JR278" s="33"/>
      <c r="JS278" s="33"/>
      <c r="JT278" s="33"/>
      <c r="JU278" s="33"/>
      <c r="JV278" s="33"/>
      <c r="JW278" s="33"/>
      <c r="JX278" s="33"/>
      <c r="JY278" s="33"/>
      <c r="JZ278" s="33"/>
      <c r="KA278" s="33"/>
      <c r="KB278" s="33"/>
      <c r="KC278" s="33"/>
      <c r="KD278" s="33"/>
      <c r="KE278" s="33"/>
      <c r="KF278" s="33"/>
      <c r="KG278" s="33"/>
      <c r="KH278" s="33"/>
      <c r="KI278" s="33"/>
      <c r="KJ278" s="33"/>
      <c r="KK278" s="33"/>
      <c r="KL278" s="33"/>
      <c r="KM278" s="33"/>
      <c r="KN278" s="33"/>
      <c r="KO278" s="33"/>
      <c r="KP278" s="33"/>
      <c r="KQ278" s="33"/>
      <c r="KR278" s="33"/>
      <c r="KS278" s="33"/>
      <c r="KT278" s="33"/>
      <c r="KU278" s="33"/>
      <c r="KV278" s="33"/>
      <c r="KW278" s="33"/>
      <c r="KX278" s="33"/>
      <c r="KY278" s="33"/>
      <c r="KZ278" s="33"/>
      <c r="LA278" s="33"/>
      <c r="LB278" s="33"/>
      <c r="LC278" s="33"/>
      <c r="LD278" s="33"/>
      <c r="LE278" s="33"/>
      <c r="LF278" s="33"/>
      <c r="LG278" s="33"/>
      <c r="LH278" s="33"/>
      <c r="LI278" s="33"/>
      <c r="LJ278" s="33"/>
      <c r="LK278" s="33"/>
      <c r="LL278" s="33"/>
      <c r="LM278" s="33"/>
      <c r="LN278" s="33"/>
      <c r="LO278" s="33"/>
      <c r="LP278" s="33"/>
      <c r="LQ278" s="33"/>
      <c r="LR278" s="33"/>
      <c r="LS278" s="33"/>
      <c r="LT278" s="33"/>
      <c r="LU278" s="33"/>
      <c r="LV278" s="33"/>
      <c r="LW278" s="33"/>
      <c r="LX278" s="33"/>
      <c r="LY278" s="33"/>
      <c r="LZ278" s="33"/>
      <c r="MA278" s="33"/>
      <c r="MB278" s="33"/>
      <c r="MC278" s="33"/>
      <c r="MD278" s="33"/>
      <c r="ME278" s="33"/>
      <c r="MF278" s="33"/>
      <c r="MG278" s="33"/>
      <c r="MH278" s="33"/>
      <c r="MI278" s="33"/>
      <c r="MJ278" s="33"/>
      <c r="MK278" s="33"/>
      <c r="ML278" s="33"/>
      <c r="MM278" s="33"/>
      <c r="MN278" s="33"/>
      <c r="MO278" s="33"/>
      <c r="MP278" s="33"/>
      <c r="MQ278" s="33"/>
      <c r="MR278" s="33"/>
      <c r="MS278" s="33"/>
      <c r="MT278" s="33"/>
      <c r="MU278" s="33"/>
      <c r="MV278" s="33"/>
      <c r="MW278" s="33"/>
      <c r="MX278" s="33"/>
      <c r="MY278" s="33"/>
      <c r="MZ278" s="33"/>
      <c r="NA278" s="33"/>
      <c r="NB278" s="33"/>
      <c r="NC278" s="33"/>
      <c r="ND278" s="33"/>
      <c r="NE278" s="33"/>
      <c r="NF278" s="33"/>
      <c r="NG278" s="33"/>
      <c r="NH278" s="33"/>
      <c r="NI278" s="33"/>
      <c r="NJ278" s="33"/>
      <c r="NK278" s="33"/>
      <c r="NL278" s="33"/>
      <c r="NM278" s="33"/>
      <c r="NN278" s="33"/>
      <c r="NO278" s="33"/>
      <c r="NP278" s="33"/>
      <c r="NQ278" s="33"/>
      <c r="NR278" s="33"/>
      <c r="NS278" s="33"/>
      <c r="NT278" s="33"/>
      <c r="NU278" s="33"/>
      <c r="NV278" s="33"/>
      <c r="NW278" s="33"/>
      <c r="NX278" s="33"/>
      <c r="NY278" s="33"/>
      <c r="NZ278" s="33"/>
      <c r="OA278" s="33"/>
      <c r="OB278" s="33"/>
      <c r="OC278" s="33"/>
      <c r="OD278" s="33"/>
      <c r="OE278" s="33"/>
      <c r="OF278" s="33"/>
      <c r="OG278" s="33"/>
      <c r="OH278" s="33"/>
      <c r="OI278" s="33"/>
      <c r="OJ278" s="33"/>
      <c r="OK278" s="33"/>
      <c r="OL278" s="33"/>
      <c r="OM278" s="33"/>
      <c r="ON278" s="33"/>
      <c r="OO278" s="33"/>
      <c r="OP278" s="33"/>
      <c r="OQ278" s="33"/>
      <c r="OR278" s="33"/>
      <c r="OS278" s="33"/>
      <c r="OT278" s="33"/>
      <c r="OU278" s="33"/>
      <c r="OV278" s="33"/>
      <c r="OW278" s="33"/>
      <c r="OX278" s="33"/>
      <c r="OY278" s="33"/>
      <c r="OZ278" s="33"/>
      <c r="PA278" s="33"/>
      <c r="PB278" s="33"/>
      <c r="PC278" s="33"/>
      <c r="PD278" s="33"/>
      <c r="PE278" s="33"/>
      <c r="PF278" s="33"/>
      <c r="PG278" s="33"/>
      <c r="PH278" s="33"/>
      <c r="PI278" s="33"/>
      <c r="PJ278" s="33"/>
      <c r="PK278" s="33"/>
      <c r="PL278" s="33"/>
      <c r="PM278" s="33"/>
      <c r="PN278" s="33"/>
      <c r="PO278" s="33"/>
      <c r="PP278" s="33"/>
      <c r="PQ278" s="33"/>
      <c r="PR278" s="33"/>
      <c r="PS278" s="33"/>
      <c r="PT278" s="33"/>
      <c r="PU278" s="33"/>
      <c r="PV278" s="33"/>
      <c r="PW278" s="33"/>
      <c r="PX278" s="33"/>
      <c r="PY278" s="33"/>
      <c r="PZ278" s="33"/>
      <c r="QA278" s="33"/>
      <c r="QB278" s="33"/>
      <c r="QC278" s="33"/>
      <c r="QD278" s="33"/>
      <c r="QE278" s="33"/>
      <c r="QF278" s="33"/>
      <c r="QG278" s="33"/>
      <c r="QH278" s="33"/>
      <c r="QI278" s="33"/>
      <c r="QJ278" s="33"/>
      <c r="QK278" s="33"/>
      <c r="QL278" s="33"/>
      <c r="QM278" s="33"/>
      <c r="QN278" s="33"/>
      <c r="QO278" s="33"/>
      <c r="QP278" s="33"/>
      <c r="QQ278" s="33"/>
      <c r="QR278" s="33"/>
      <c r="QS278" s="33"/>
      <c r="QT278" s="33"/>
      <c r="QU278" s="33"/>
      <c r="QV278" s="33"/>
      <c r="QW278" s="33"/>
      <c r="QX278" s="33"/>
      <c r="QY278" s="33"/>
      <c r="QZ278" s="33"/>
      <c r="RA278" s="33"/>
      <c r="RB278" s="33"/>
      <c r="RC278" s="33"/>
      <c r="RD278" s="33"/>
      <c r="RE278" s="33"/>
      <c r="RF278" s="33"/>
      <c r="RG278" s="33"/>
      <c r="RH278" s="33"/>
      <c r="RI278" s="33"/>
      <c r="RJ278" s="33"/>
      <c r="RK278" s="33"/>
      <c r="RL278" s="33"/>
      <c r="RM278" s="33"/>
      <c r="RN278" s="33"/>
      <c r="RO278" s="33"/>
      <c r="RP278" s="33"/>
      <c r="RQ278" s="33"/>
      <c r="RR278" s="33"/>
      <c r="RS278" s="33"/>
      <c r="RT278" s="33"/>
      <c r="RU278" s="33"/>
      <c r="RV278" s="33"/>
      <c r="RW278" s="33"/>
      <c r="RX278" s="33"/>
      <c r="RY278" s="33"/>
      <c r="RZ278" s="33"/>
      <c r="SA278" s="33"/>
      <c r="SB278" s="33"/>
      <c r="SC278" s="33"/>
      <c r="SD278" s="33"/>
      <c r="SE278" s="33"/>
      <c r="SF278" s="33"/>
      <c r="SG278" s="33"/>
      <c r="SH278" s="33"/>
      <c r="SI278" s="33"/>
      <c r="SJ278" s="33"/>
      <c r="SK278" s="33"/>
      <c r="SL278" s="33"/>
      <c r="SM278" s="33"/>
      <c r="SN278" s="33"/>
      <c r="SO278" s="33"/>
      <c r="SP278" s="33"/>
    </row>
    <row r="279" spans="1:510" s="22" customFormat="1" ht="37.5" customHeight="1" x14ac:dyDescent="0.25">
      <c r="A279" s="59" t="s">
        <v>140</v>
      </c>
      <c r="B279" s="91" t="s">
        <v>119</v>
      </c>
      <c r="C279" s="91" t="s">
        <v>46</v>
      </c>
      <c r="D279" s="36" t="s">
        <v>490</v>
      </c>
      <c r="E279" s="97">
        <v>3109000</v>
      </c>
      <c r="F279" s="97">
        <v>2559400</v>
      </c>
      <c r="G279" s="97"/>
      <c r="H279" s="97">
        <v>3029455.57</v>
      </c>
      <c r="I279" s="97">
        <v>2518386.46</v>
      </c>
      <c r="J279" s="97"/>
      <c r="K279" s="161">
        <f t="shared" si="138"/>
        <v>97.441478610485674</v>
      </c>
      <c r="L279" s="97">
        <f t="shared" ref="L279:L296" si="151">N279+Q279</f>
        <v>1900000</v>
      </c>
      <c r="M279" s="97"/>
      <c r="N279" s="97">
        <v>1900000</v>
      </c>
      <c r="O279" s="97">
        <v>1332000</v>
      </c>
      <c r="P279" s="97">
        <v>71500</v>
      </c>
      <c r="Q279" s="97"/>
      <c r="R279" s="145">
        <f t="shared" ref="R279:R296" si="152">T279+W279</f>
        <v>3231370.44</v>
      </c>
      <c r="S279" s="146"/>
      <c r="T279" s="146">
        <v>3231370.44</v>
      </c>
      <c r="U279" s="146">
        <v>2405853.06</v>
      </c>
      <c r="V279" s="146">
        <v>101806.04</v>
      </c>
      <c r="W279" s="146"/>
      <c r="X279" s="161">
        <f t="shared" si="144"/>
        <v>170.07212842105264</v>
      </c>
      <c r="Y279" s="97">
        <f t="shared" si="145"/>
        <v>6260826.0099999998</v>
      </c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</row>
    <row r="280" spans="1:510" s="22" customFormat="1" ht="18" customHeight="1" x14ac:dyDescent="0.25">
      <c r="A280" s="59" t="s">
        <v>205</v>
      </c>
      <c r="B280" s="91" t="s">
        <v>130</v>
      </c>
      <c r="C280" s="91" t="s">
        <v>70</v>
      </c>
      <c r="D280" s="60" t="s">
        <v>131</v>
      </c>
      <c r="E280" s="97">
        <v>0</v>
      </c>
      <c r="F280" s="97"/>
      <c r="G280" s="97"/>
      <c r="H280" s="97"/>
      <c r="I280" s="97"/>
      <c r="J280" s="97"/>
      <c r="K280" s="162" t="e">
        <f t="shared" si="138"/>
        <v>#DIV/0!</v>
      </c>
      <c r="L280" s="97">
        <f t="shared" si="151"/>
        <v>59717919</v>
      </c>
      <c r="M280" s="97">
        <v>59717919</v>
      </c>
      <c r="N280" s="97"/>
      <c r="O280" s="97"/>
      <c r="P280" s="97"/>
      <c r="Q280" s="97">
        <v>59717919</v>
      </c>
      <c r="R280" s="145">
        <f t="shared" si="152"/>
        <v>59039854</v>
      </c>
      <c r="S280" s="146">
        <v>59039854</v>
      </c>
      <c r="T280" s="146"/>
      <c r="U280" s="146"/>
      <c r="V280" s="146"/>
      <c r="W280" s="146">
        <v>59039854</v>
      </c>
      <c r="X280" s="161">
        <f t="shared" si="144"/>
        <v>98.86455353543046</v>
      </c>
      <c r="Y280" s="97">
        <f t="shared" si="145"/>
        <v>59039854</v>
      </c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</row>
    <row r="281" spans="1:510" s="22" customFormat="1" ht="65.25" customHeight="1" x14ac:dyDescent="0.25">
      <c r="A281" s="59" t="s">
        <v>206</v>
      </c>
      <c r="B281" s="91" t="s">
        <v>134</v>
      </c>
      <c r="C281" s="91" t="s">
        <v>68</v>
      </c>
      <c r="D281" s="60" t="s">
        <v>527</v>
      </c>
      <c r="E281" s="97">
        <v>0</v>
      </c>
      <c r="F281" s="97"/>
      <c r="G281" s="97"/>
      <c r="H281" s="97"/>
      <c r="I281" s="97"/>
      <c r="J281" s="97"/>
      <c r="K281" s="162" t="e">
        <f t="shared" si="138"/>
        <v>#DIV/0!</v>
      </c>
      <c r="L281" s="97">
        <f t="shared" si="151"/>
        <v>71348.649999999994</v>
      </c>
      <c r="M281" s="97"/>
      <c r="N281" s="97"/>
      <c r="O281" s="97"/>
      <c r="P281" s="97"/>
      <c r="Q281" s="97">
        <v>71348.649999999994</v>
      </c>
      <c r="R281" s="145">
        <f t="shared" si="152"/>
        <v>0</v>
      </c>
      <c r="S281" s="146"/>
      <c r="T281" s="146"/>
      <c r="U281" s="146"/>
      <c r="V281" s="146"/>
      <c r="W281" s="146"/>
      <c r="X281" s="161">
        <f t="shared" si="144"/>
        <v>0</v>
      </c>
      <c r="Y281" s="97">
        <f t="shared" si="145"/>
        <v>0</v>
      </c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</row>
    <row r="282" spans="1:510" s="22" customFormat="1" ht="31.5" x14ac:dyDescent="0.25">
      <c r="A282" s="59" t="s">
        <v>275</v>
      </c>
      <c r="B282" s="91" t="s">
        <v>272</v>
      </c>
      <c r="C282" s="91" t="s">
        <v>111</v>
      </c>
      <c r="D282" s="60" t="s">
        <v>616</v>
      </c>
      <c r="E282" s="97">
        <v>0</v>
      </c>
      <c r="F282" s="97"/>
      <c r="G282" s="97"/>
      <c r="H282" s="97"/>
      <c r="I282" s="97"/>
      <c r="J282" s="97"/>
      <c r="K282" s="162" t="e">
        <f t="shared" si="138"/>
        <v>#DIV/0!</v>
      </c>
      <c r="L282" s="97">
        <f t="shared" si="151"/>
        <v>23385.4</v>
      </c>
      <c r="M282" s="97">
        <v>23385.4</v>
      </c>
      <c r="N282" s="97"/>
      <c r="O282" s="97"/>
      <c r="P282" s="97"/>
      <c r="Q282" s="97">
        <v>23385.4</v>
      </c>
      <c r="R282" s="145">
        <f t="shared" si="152"/>
        <v>21385.4</v>
      </c>
      <c r="S282" s="146">
        <v>21385.4</v>
      </c>
      <c r="T282" s="146"/>
      <c r="U282" s="146"/>
      <c r="V282" s="146"/>
      <c r="W282" s="146">
        <v>21385.4</v>
      </c>
      <c r="X282" s="161">
        <f t="shared" si="144"/>
        <v>91.447655374720981</v>
      </c>
      <c r="Y282" s="97">
        <f t="shared" si="145"/>
        <v>21385.4</v>
      </c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  <c r="IW282" s="23"/>
      <c r="IX282" s="23"/>
      <c r="IY282" s="23"/>
      <c r="IZ282" s="23"/>
      <c r="JA282" s="23"/>
      <c r="JB282" s="23"/>
      <c r="JC282" s="23"/>
      <c r="JD282" s="23"/>
      <c r="JE282" s="23"/>
      <c r="JF282" s="23"/>
      <c r="JG282" s="23"/>
      <c r="JH282" s="23"/>
      <c r="JI282" s="23"/>
      <c r="JJ282" s="23"/>
      <c r="JK282" s="23"/>
      <c r="JL282" s="23"/>
      <c r="JM282" s="23"/>
      <c r="JN282" s="23"/>
      <c r="JO282" s="23"/>
      <c r="JP282" s="23"/>
      <c r="JQ282" s="23"/>
      <c r="JR282" s="23"/>
      <c r="JS282" s="23"/>
      <c r="JT282" s="23"/>
      <c r="JU282" s="23"/>
      <c r="JV282" s="23"/>
      <c r="JW282" s="23"/>
      <c r="JX282" s="23"/>
      <c r="JY282" s="23"/>
      <c r="JZ282" s="23"/>
      <c r="KA282" s="23"/>
      <c r="KB282" s="23"/>
      <c r="KC282" s="23"/>
      <c r="KD282" s="23"/>
      <c r="KE282" s="23"/>
      <c r="KF282" s="23"/>
      <c r="KG282" s="23"/>
      <c r="KH282" s="23"/>
      <c r="KI282" s="23"/>
      <c r="KJ282" s="23"/>
      <c r="KK282" s="23"/>
      <c r="KL282" s="23"/>
      <c r="KM282" s="23"/>
      <c r="KN282" s="23"/>
      <c r="KO282" s="23"/>
      <c r="KP282" s="23"/>
      <c r="KQ282" s="23"/>
      <c r="KR282" s="23"/>
      <c r="KS282" s="23"/>
      <c r="KT282" s="23"/>
      <c r="KU282" s="23"/>
      <c r="KV282" s="23"/>
      <c r="KW282" s="23"/>
      <c r="KX282" s="23"/>
      <c r="KY282" s="23"/>
      <c r="KZ282" s="23"/>
      <c r="LA282" s="23"/>
      <c r="LB282" s="23"/>
      <c r="LC282" s="23"/>
      <c r="LD282" s="23"/>
      <c r="LE282" s="23"/>
      <c r="LF282" s="23"/>
      <c r="LG282" s="23"/>
      <c r="LH282" s="23"/>
      <c r="LI282" s="23"/>
      <c r="LJ282" s="23"/>
      <c r="LK282" s="23"/>
      <c r="LL282" s="23"/>
      <c r="LM282" s="23"/>
      <c r="LN282" s="23"/>
      <c r="LO282" s="23"/>
      <c r="LP282" s="23"/>
      <c r="LQ282" s="23"/>
      <c r="LR282" s="23"/>
      <c r="LS282" s="23"/>
      <c r="LT282" s="23"/>
      <c r="LU282" s="23"/>
      <c r="LV282" s="23"/>
      <c r="LW282" s="23"/>
      <c r="LX282" s="23"/>
      <c r="LY282" s="23"/>
      <c r="LZ282" s="23"/>
      <c r="MA282" s="23"/>
      <c r="MB282" s="23"/>
      <c r="MC282" s="23"/>
      <c r="MD282" s="23"/>
      <c r="ME282" s="23"/>
      <c r="MF282" s="23"/>
      <c r="MG282" s="23"/>
      <c r="MH282" s="23"/>
      <c r="MI282" s="23"/>
      <c r="MJ282" s="23"/>
      <c r="MK282" s="23"/>
      <c r="ML282" s="23"/>
      <c r="MM282" s="23"/>
      <c r="MN282" s="23"/>
      <c r="MO282" s="23"/>
      <c r="MP282" s="23"/>
      <c r="MQ282" s="23"/>
      <c r="MR282" s="23"/>
      <c r="MS282" s="23"/>
      <c r="MT282" s="23"/>
      <c r="MU282" s="23"/>
      <c r="MV282" s="23"/>
      <c r="MW282" s="23"/>
      <c r="MX282" s="23"/>
      <c r="MY282" s="23"/>
      <c r="MZ282" s="23"/>
      <c r="NA282" s="23"/>
      <c r="NB282" s="23"/>
      <c r="NC282" s="23"/>
      <c r="ND282" s="23"/>
      <c r="NE282" s="23"/>
      <c r="NF282" s="23"/>
      <c r="NG282" s="23"/>
      <c r="NH282" s="23"/>
      <c r="NI282" s="23"/>
      <c r="NJ282" s="23"/>
      <c r="NK282" s="23"/>
      <c r="NL282" s="23"/>
      <c r="NM282" s="23"/>
      <c r="NN282" s="23"/>
      <c r="NO282" s="23"/>
      <c r="NP282" s="23"/>
      <c r="NQ282" s="23"/>
      <c r="NR282" s="23"/>
      <c r="NS282" s="23"/>
      <c r="NT282" s="23"/>
      <c r="NU282" s="23"/>
      <c r="NV282" s="23"/>
      <c r="NW282" s="23"/>
      <c r="NX282" s="23"/>
      <c r="NY282" s="23"/>
      <c r="NZ282" s="23"/>
      <c r="OA282" s="23"/>
      <c r="OB282" s="23"/>
      <c r="OC282" s="23"/>
      <c r="OD282" s="23"/>
      <c r="OE282" s="23"/>
      <c r="OF282" s="23"/>
      <c r="OG282" s="23"/>
      <c r="OH282" s="23"/>
      <c r="OI282" s="23"/>
      <c r="OJ282" s="23"/>
      <c r="OK282" s="23"/>
      <c r="OL282" s="23"/>
      <c r="OM282" s="23"/>
      <c r="ON282" s="23"/>
      <c r="OO282" s="23"/>
      <c r="OP282" s="23"/>
      <c r="OQ282" s="23"/>
      <c r="OR282" s="23"/>
      <c r="OS282" s="23"/>
      <c r="OT282" s="23"/>
      <c r="OU282" s="23"/>
      <c r="OV282" s="23"/>
      <c r="OW282" s="23"/>
      <c r="OX282" s="23"/>
      <c r="OY282" s="23"/>
      <c r="OZ282" s="23"/>
      <c r="PA282" s="23"/>
      <c r="PB282" s="23"/>
      <c r="PC282" s="23"/>
      <c r="PD282" s="23"/>
      <c r="PE282" s="23"/>
      <c r="PF282" s="23"/>
      <c r="PG282" s="23"/>
      <c r="PH282" s="23"/>
      <c r="PI282" s="23"/>
      <c r="PJ282" s="23"/>
      <c r="PK282" s="23"/>
      <c r="PL282" s="23"/>
      <c r="PM282" s="23"/>
      <c r="PN282" s="23"/>
      <c r="PO282" s="23"/>
      <c r="PP282" s="23"/>
      <c r="PQ282" s="23"/>
      <c r="PR282" s="23"/>
      <c r="PS282" s="23"/>
      <c r="PT282" s="23"/>
      <c r="PU282" s="23"/>
      <c r="PV282" s="23"/>
      <c r="PW282" s="23"/>
      <c r="PX282" s="23"/>
      <c r="PY282" s="23"/>
      <c r="PZ282" s="23"/>
      <c r="QA282" s="23"/>
      <c r="QB282" s="23"/>
      <c r="QC282" s="23"/>
      <c r="QD282" s="23"/>
      <c r="QE282" s="23"/>
      <c r="QF282" s="23"/>
      <c r="QG282" s="23"/>
      <c r="QH282" s="23"/>
      <c r="QI282" s="23"/>
      <c r="QJ282" s="23"/>
      <c r="QK282" s="23"/>
      <c r="QL282" s="23"/>
      <c r="QM282" s="23"/>
      <c r="QN282" s="23"/>
      <c r="QO282" s="23"/>
      <c r="QP282" s="23"/>
      <c r="QQ282" s="23"/>
      <c r="QR282" s="23"/>
      <c r="QS282" s="23"/>
      <c r="QT282" s="23"/>
      <c r="QU282" s="23"/>
      <c r="QV282" s="23"/>
      <c r="QW282" s="23"/>
      <c r="QX282" s="23"/>
      <c r="QY282" s="23"/>
      <c r="QZ282" s="23"/>
      <c r="RA282" s="23"/>
      <c r="RB282" s="23"/>
      <c r="RC282" s="23"/>
      <c r="RD282" s="23"/>
      <c r="RE282" s="23"/>
      <c r="RF282" s="23"/>
      <c r="RG282" s="23"/>
      <c r="RH282" s="23"/>
      <c r="RI282" s="23"/>
      <c r="RJ282" s="23"/>
      <c r="RK282" s="23"/>
      <c r="RL282" s="23"/>
      <c r="RM282" s="23"/>
      <c r="RN282" s="23"/>
      <c r="RO282" s="23"/>
      <c r="RP282" s="23"/>
      <c r="RQ282" s="23"/>
      <c r="RR282" s="23"/>
      <c r="RS282" s="23"/>
      <c r="RT282" s="23"/>
      <c r="RU282" s="23"/>
      <c r="RV282" s="23"/>
      <c r="RW282" s="23"/>
      <c r="RX282" s="23"/>
      <c r="RY282" s="23"/>
      <c r="RZ282" s="23"/>
      <c r="SA282" s="23"/>
      <c r="SB282" s="23"/>
      <c r="SC282" s="23"/>
      <c r="SD282" s="23"/>
      <c r="SE282" s="23"/>
      <c r="SF282" s="23"/>
      <c r="SG282" s="23"/>
      <c r="SH282" s="23"/>
      <c r="SI282" s="23"/>
      <c r="SJ282" s="23"/>
      <c r="SK282" s="23"/>
      <c r="SL282" s="23"/>
      <c r="SM282" s="23"/>
      <c r="SN282" s="23"/>
      <c r="SO282" s="23"/>
      <c r="SP282" s="23"/>
    </row>
    <row r="283" spans="1:510" s="22" customFormat="1" ht="18.75" x14ac:dyDescent="0.25">
      <c r="A283" s="59" t="s">
        <v>276</v>
      </c>
      <c r="B283" s="91" t="s">
        <v>277</v>
      </c>
      <c r="C283" s="91" t="s">
        <v>111</v>
      </c>
      <c r="D283" s="6" t="s">
        <v>543</v>
      </c>
      <c r="E283" s="97">
        <v>0</v>
      </c>
      <c r="F283" s="97"/>
      <c r="G283" s="97"/>
      <c r="H283" s="97"/>
      <c r="I283" s="97"/>
      <c r="J283" s="97"/>
      <c r="K283" s="162" t="e">
        <f t="shared" si="138"/>
        <v>#DIV/0!</v>
      </c>
      <c r="L283" s="97">
        <f t="shared" si="151"/>
        <v>7270560</v>
      </c>
      <c r="M283" s="97">
        <v>7270560</v>
      </c>
      <c r="N283" s="97"/>
      <c r="O283" s="97"/>
      <c r="P283" s="97"/>
      <c r="Q283" s="97">
        <v>7270560</v>
      </c>
      <c r="R283" s="145">
        <f t="shared" si="152"/>
        <v>7188081</v>
      </c>
      <c r="S283" s="146">
        <v>7188081</v>
      </c>
      <c r="T283" s="146"/>
      <c r="U283" s="146"/>
      <c r="V283" s="146"/>
      <c r="W283" s="146">
        <v>7188081</v>
      </c>
      <c r="X283" s="161">
        <f t="shared" si="144"/>
        <v>98.865575691556089</v>
      </c>
      <c r="Y283" s="97">
        <f t="shared" si="145"/>
        <v>7188081</v>
      </c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</row>
    <row r="284" spans="1:510" s="22" customFormat="1" ht="18.75" x14ac:dyDescent="0.25">
      <c r="A284" s="59" t="s">
        <v>278</v>
      </c>
      <c r="B284" s="91" t="s">
        <v>279</v>
      </c>
      <c r="C284" s="91" t="s">
        <v>111</v>
      </c>
      <c r="D284" s="6" t="s">
        <v>544</v>
      </c>
      <c r="E284" s="97">
        <v>0</v>
      </c>
      <c r="F284" s="97"/>
      <c r="G284" s="97"/>
      <c r="H284" s="97"/>
      <c r="I284" s="97"/>
      <c r="J284" s="97"/>
      <c r="K284" s="162" t="e">
        <f t="shared" si="138"/>
        <v>#DIV/0!</v>
      </c>
      <c r="L284" s="97">
        <f t="shared" si="151"/>
        <v>10269864</v>
      </c>
      <c r="M284" s="97">
        <v>10269864</v>
      </c>
      <c r="N284" s="97"/>
      <c r="O284" s="97"/>
      <c r="P284" s="97"/>
      <c r="Q284" s="97">
        <v>10269864</v>
      </c>
      <c r="R284" s="145">
        <f t="shared" si="152"/>
        <v>10238019</v>
      </c>
      <c r="S284" s="146">
        <v>10238019</v>
      </c>
      <c r="T284" s="146"/>
      <c r="U284" s="146"/>
      <c r="V284" s="146"/>
      <c r="W284" s="146">
        <v>10238019</v>
      </c>
      <c r="X284" s="161">
        <f t="shared" si="144"/>
        <v>99.689917996966656</v>
      </c>
      <c r="Y284" s="97">
        <f t="shared" si="145"/>
        <v>10238019</v>
      </c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</row>
    <row r="285" spans="1:510" s="22" customFormat="1" ht="18.75" x14ac:dyDescent="0.25">
      <c r="A285" s="59" t="s">
        <v>556</v>
      </c>
      <c r="B285" s="91">
        <v>7324</v>
      </c>
      <c r="C285" s="91">
        <v>443</v>
      </c>
      <c r="D285" s="6" t="s">
        <v>546</v>
      </c>
      <c r="E285" s="97">
        <v>0</v>
      </c>
      <c r="F285" s="97"/>
      <c r="G285" s="97"/>
      <c r="H285" s="97"/>
      <c r="I285" s="97"/>
      <c r="J285" s="97"/>
      <c r="K285" s="162" t="e">
        <f t="shared" si="138"/>
        <v>#DIV/0!</v>
      </c>
      <c r="L285" s="97">
        <f t="shared" si="151"/>
        <v>165000</v>
      </c>
      <c r="M285" s="97">
        <v>165000</v>
      </c>
      <c r="N285" s="97"/>
      <c r="O285" s="97"/>
      <c r="P285" s="97"/>
      <c r="Q285" s="97">
        <v>165000</v>
      </c>
      <c r="R285" s="145">
        <f t="shared" si="152"/>
        <v>96663</v>
      </c>
      <c r="S285" s="146">
        <v>96663</v>
      </c>
      <c r="T285" s="146"/>
      <c r="U285" s="146"/>
      <c r="V285" s="146"/>
      <c r="W285" s="146">
        <v>96663</v>
      </c>
      <c r="X285" s="161">
        <f t="shared" si="144"/>
        <v>58.583636363636359</v>
      </c>
      <c r="Y285" s="97">
        <f t="shared" si="145"/>
        <v>96663</v>
      </c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</row>
    <row r="286" spans="1:510" s="22" customFormat="1" ht="34.5" x14ac:dyDescent="0.25">
      <c r="A286" s="59" t="s">
        <v>358</v>
      </c>
      <c r="B286" s="91">
        <v>7325</v>
      </c>
      <c r="C286" s="59" t="s">
        <v>111</v>
      </c>
      <c r="D286" s="6" t="s">
        <v>541</v>
      </c>
      <c r="E286" s="97">
        <v>0</v>
      </c>
      <c r="F286" s="97"/>
      <c r="G286" s="97"/>
      <c r="H286" s="97"/>
      <c r="I286" s="97"/>
      <c r="J286" s="97"/>
      <c r="K286" s="162" t="e">
        <f t="shared" si="138"/>
        <v>#DIV/0!</v>
      </c>
      <c r="L286" s="97">
        <f t="shared" si="151"/>
        <v>2849440</v>
      </c>
      <c r="M286" s="97">
        <v>2849440</v>
      </c>
      <c r="N286" s="97"/>
      <c r="O286" s="97"/>
      <c r="P286" s="97"/>
      <c r="Q286" s="97">
        <v>2849440</v>
      </c>
      <c r="R286" s="145">
        <f t="shared" si="152"/>
        <v>2134840</v>
      </c>
      <c r="S286" s="146">
        <v>2134840</v>
      </c>
      <c r="T286" s="146"/>
      <c r="U286" s="146"/>
      <c r="V286" s="146"/>
      <c r="W286" s="146">
        <v>2134840</v>
      </c>
      <c r="X286" s="161">
        <f t="shared" si="144"/>
        <v>74.921388062215726</v>
      </c>
      <c r="Y286" s="97">
        <f t="shared" si="145"/>
        <v>2134840</v>
      </c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</row>
    <row r="287" spans="1:510" s="22" customFormat="1" ht="18" customHeight="1" x14ac:dyDescent="0.25">
      <c r="A287" s="59" t="s">
        <v>280</v>
      </c>
      <c r="B287" s="91" t="s">
        <v>274</v>
      </c>
      <c r="C287" s="91" t="s">
        <v>111</v>
      </c>
      <c r="D287" s="6" t="s">
        <v>542</v>
      </c>
      <c r="E287" s="97">
        <v>0</v>
      </c>
      <c r="F287" s="97"/>
      <c r="G287" s="97"/>
      <c r="H287" s="97"/>
      <c r="I287" s="97"/>
      <c r="J287" s="97"/>
      <c r="K287" s="162" t="e">
        <f t="shared" si="138"/>
        <v>#DIV/0!</v>
      </c>
      <c r="L287" s="97">
        <f t="shared" si="151"/>
        <v>11797276</v>
      </c>
      <c r="M287" s="97">
        <v>11797276</v>
      </c>
      <c r="N287" s="97"/>
      <c r="O287" s="97"/>
      <c r="P287" s="97"/>
      <c r="Q287" s="97">
        <v>11797276</v>
      </c>
      <c r="R287" s="145">
        <f t="shared" si="152"/>
        <v>10608409</v>
      </c>
      <c r="S287" s="146">
        <v>10608409</v>
      </c>
      <c r="T287" s="146"/>
      <c r="U287" s="146"/>
      <c r="V287" s="146"/>
      <c r="W287" s="146">
        <v>10608409</v>
      </c>
      <c r="X287" s="161">
        <f t="shared" si="144"/>
        <v>89.922529573776188</v>
      </c>
      <c r="Y287" s="97">
        <f t="shared" si="145"/>
        <v>10608409</v>
      </c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</row>
    <row r="288" spans="1:510" s="22" customFormat="1" ht="31.5" x14ac:dyDescent="0.25">
      <c r="A288" s="59" t="s">
        <v>427</v>
      </c>
      <c r="B288" s="91">
        <v>7340</v>
      </c>
      <c r="C288" s="59" t="s">
        <v>111</v>
      </c>
      <c r="D288" s="60" t="s">
        <v>1</v>
      </c>
      <c r="E288" s="97">
        <v>0</v>
      </c>
      <c r="F288" s="97"/>
      <c r="G288" s="97"/>
      <c r="H288" s="97"/>
      <c r="I288" s="97"/>
      <c r="J288" s="97"/>
      <c r="K288" s="162" t="e">
        <f t="shared" si="138"/>
        <v>#DIV/0!</v>
      </c>
      <c r="L288" s="97">
        <f t="shared" si="151"/>
        <v>883608</v>
      </c>
      <c r="M288" s="97">
        <v>883608</v>
      </c>
      <c r="N288" s="97"/>
      <c r="O288" s="97"/>
      <c r="P288" s="97"/>
      <c r="Q288" s="97">
        <v>883608</v>
      </c>
      <c r="R288" s="145">
        <f t="shared" si="152"/>
        <v>821443.8</v>
      </c>
      <c r="S288" s="146">
        <v>821443.8</v>
      </c>
      <c r="T288" s="146"/>
      <c r="U288" s="146"/>
      <c r="V288" s="146"/>
      <c r="W288" s="146">
        <v>821443.8</v>
      </c>
      <c r="X288" s="161">
        <f t="shared" si="144"/>
        <v>92.964730966673017</v>
      </c>
      <c r="Y288" s="97">
        <f t="shared" si="145"/>
        <v>821443.8</v>
      </c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</row>
    <row r="289" spans="1:510" s="22" customFormat="1" ht="53.25" customHeight="1" x14ac:dyDescent="0.25">
      <c r="A289" s="59" t="s">
        <v>370</v>
      </c>
      <c r="B289" s="91">
        <v>7361</v>
      </c>
      <c r="C289" s="91" t="s">
        <v>82</v>
      </c>
      <c r="D289" s="60" t="s">
        <v>371</v>
      </c>
      <c r="E289" s="97">
        <v>0</v>
      </c>
      <c r="F289" s="97"/>
      <c r="G289" s="97"/>
      <c r="H289" s="97"/>
      <c r="I289" s="97"/>
      <c r="J289" s="97"/>
      <c r="K289" s="162" t="e">
        <f t="shared" si="138"/>
        <v>#DIV/0!</v>
      </c>
      <c r="L289" s="97">
        <f t="shared" si="151"/>
        <v>67184673</v>
      </c>
      <c r="M289" s="97">
        <v>67184673</v>
      </c>
      <c r="N289" s="97"/>
      <c r="O289" s="97"/>
      <c r="P289" s="97"/>
      <c r="Q289" s="97">
        <v>67184673</v>
      </c>
      <c r="R289" s="145">
        <f t="shared" si="152"/>
        <v>67134260.599999994</v>
      </c>
      <c r="S289" s="146">
        <v>67134260.599999994</v>
      </c>
      <c r="T289" s="146"/>
      <c r="U289" s="146"/>
      <c r="V289" s="146"/>
      <c r="W289" s="146">
        <v>67134260.599999994</v>
      </c>
      <c r="X289" s="161">
        <f t="shared" si="144"/>
        <v>99.924964433480227</v>
      </c>
      <c r="Y289" s="97">
        <f t="shared" si="145"/>
        <v>67134260.599999994</v>
      </c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</row>
    <row r="290" spans="1:510" s="22" customFormat="1" ht="47.25" x14ac:dyDescent="0.25">
      <c r="A290" s="59" t="s">
        <v>365</v>
      </c>
      <c r="B290" s="91">
        <v>7363</v>
      </c>
      <c r="C290" s="59" t="s">
        <v>82</v>
      </c>
      <c r="D290" s="60" t="s">
        <v>397</v>
      </c>
      <c r="E290" s="97">
        <v>0</v>
      </c>
      <c r="F290" s="97"/>
      <c r="G290" s="97"/>
      <c r="H290" s="97"/>
      <c r="I290" s="97"/>
      <c r="J290" s="97"/>
      <c r="K290" s="162" t="e">
        <f t="shared" si="138"/>
        <v>#DIV/0!</v>
      </c>
      <c r="L290" s="97">
        <f t="shared" si="151"/>
        <v>1200000</v>
      </c>
      <c r="M290" s="97">
        <v>1200000</v>
      </c>
      <c r="N290" s="97"/>
      <c r="O290" s="97"/>
      <c r="P290" s="97"/>
      <c r="Q290" s="97">
        <v>1200000</v>
      </c>
      <c r="R290" s="145">
        <f t="shared" si="152"/>
        <v>0</v>
      </c>
      <c r="S290" s="146"/>
      <c r="T290" s="146"/>
      <c r="U290" s="146"/>
      <c r="V290" s="146"/>
      <c r="W290" s="146"/>
      <c r="X290" s="161">
        <f t="shared" si="144"/>
        <v>0</v>
      </c>
      <c r="Y290" s="97">
        <f t="shared" si="145"/>
        <v>0</v>
      </c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</row>
    <row r="291" spans="1:510" s="24" customFormat="1" ht="51.75" customHeight="1" x14ac:dyDescent="0.25">
      <c r="A291" s="82"/>
      <c r="B291" s="107"/>
      <c r="C291" s="82"/>
      <c r="D291" s="85" t="s">
        <v>387</v>
      </c>
      <c r="E291" s="98">
        <v>0</v>
      </c>
      <c r="F291" s="98"/>
      <c r="G291" s="98"/>
      <c r="H291" s="98"/>
      <c r="I291" s="98"/>
      <c r="J291" s="98"/>
      <c r="K291" s="164" t="e">
        <f t="shared" si="138"/>
        <v>#DIV/0!</v>
      </c>
      <c r="L291" s="98">
        <f t="shared" si="151"/>
        <v>1200000</v>
      </c>
      <c r="M291" s="98">
        <v>1200000</v>
      </c>
      <c r="N291" s="98"/>
      <c r="O291" s="98"/>
      <c r="P291" s="98"/>
      <c r="Q291" s="98">
        <v>1200000</v>
      </c>
      <c r="R291" s="155">
        <f t="shared" si="152"/>
        <v>0</v>
      </c>
      <c r="S291" s="147"/>
      <c r="T291" s="147"/>
      <c r="U291" s="147"/>
      <c r="V291" s="147"/>
      <c r="W291" s="147"/>
      <c r="X291" s="163">
        <f t="shared" si="144"/>
        <v>0</v>
      </c>
      <c r="Y291" s="98">
        <f t="shared" si="145"/>
        <v>0</v>
      </c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  <c r="IV291" s="30"/>
      <c r="IW291" s="30"/>
      <c r="IX291" s="30"/>
      <c r="IY291" s="30"/>
      <c r="IZ291" s="30"/>
      <c r="JA291" s="30"/>
      <c r="JB291" s="30"/>
      <c r="JC291" s="30"/>
      <c r="JD291" s="30"/>
      <c r="JE291" s="30"/>
      <c r="JF291" s="30"/>
      <c r="JG291" s="30"/>
      <c r="JH291" s="30"/>
      <c r="JI291" s="30"/>
      <c r="JJ291" s="30"/>
      <c r="JK291" s="30"/>
      <c r="JL291" s="30"/>
      <c r="JM291" s="30"/>
      <c r="JN291" s="30"/>
      <c r="JO291" s="30"/>
      <c r="JP291" s="30"/>
      <c r="JQ291" s="30"/>
      <c r="JR291" s="30"/>
      <c r="JS291" s="30"/>
      <c r="JT291" s="30"/>
      <c r="JU291" s="30"/>
      <c r="JV291" s="30"/>
      <c r="JW291" s="30"/>
      <c r="JX291" s="30"/>
      <c r="JY291" s="30"/>
      <c r="JZ291" s="30"/>
      <c r="KA291" s="30"/>
      <c r="KB291" s="30"/>
      <c r="KC291" s="30"/>
      <c r="KD291" s="30"/>
      <c r="KE291" s="30"/>
      <c r="KF291" s="30"/>
      <c r="KG291" s="30"/>
      <c r="KH291" s="30"/>
      <c r="KI291" s="30"/>
      <c r="KJ291" s="30"/>
      <c r="KK291" s="30"/>
      <c r="KL291" s="30"/>
      <c r="KM291" s="30"/>
      <c r="KN291" s="30"/>
      <c r="KO291" s="30"/>
      <c r="KP291" s="30"/>
      <c r="KQ291" s="30"/>
      <c r="KR291" s="30"/>
      <c r="KS291" s="30"/>
      <c r="KT291" s="30"/>
      <c r="KU291" s="30"/>
      <c r="KV291" s="30"/>
      <c r="KW291" s="30"/>
      <c r="KX291" s="30"/>
      <c r="KY291" s="30"/>
      <c r="KZ291" s="30"/>
      <c r="LA291" s="30"/>
      <c r="LB291" s="30"/>
      <c r="LC291" s="30"/>
      <c r="LD291" s="30"/>
      <c r="LE291" s="30"/>
      <c r="LF291" s="30"/>
      <c r="LG291" s="30"/>
      <c r="LH291" s="30"/>
      <c r="LI291" s="30"/>
      <c r="LJ291" s="30"/>
      <c r="LK291" s="30"/>
      <c r="LL291" s="30"/>
      <c r="LM291" s="30"/>
      <c r="LN291" s="30"/>
      <c r="LO291" s="30"/>
      <c r="LP291" s="30"/>
      <c r="LQ291" s="30"/>
      <c r="LR291" s="30"/>
      <c r="LS291" s="30"/>
      <c r="LT291" s="30"/>
      <c r="LU291" s="30"/>
      <c r="LV291" s="30"/>
      <c r="LW291" s="30"/>
      <c r="LX291" s="30"/>
      <c r="LY291" s="30"/>
      <c r="LZ291" s="30"/>
      <c r="MA291" s="30"/>
      <c r="MB291" s="30"/>
      <c r="MC291" s="30"/>
      <c r="MD291" s="30"/>
      <c r="ME291" s="30"/>
      <c r="MF291" s="30"/>
      <c r="MG291" s="30"/>
      <c r="MH291" s="30"/>
      <c r="MI291" s="30"/>
      <c r="MJ291" s="30"/>
      <c r="MK291" s="30"/>
      <c r="ML291" s="30"/>
      <c r="MM291" s="30"/>
      <c r="MN291" s="30"/>
      <c r="MO291" s="30"/>
      <c r="MP291" s="30"/>
      <c r="MQ291" s="30"/>
      <c r="MR291" s="30"/>
      <c r="MS291" s="30"/>
      <c r="MT291" s="30"/>
      <c r="MU291" s="30"/>
      <c r="MV291" s="30"/>
      <c r="MW291" s="30"/>
      <c r="MX291" s="30"/>
      <c r="MY291" s="30"/>
      <c r="MZ291" s="30"/>
      <c r="NA291" s="30"/>
      <c r="NB291" s="30"/>
      <c r="NC291" s="30"/>
      <c r="ND291" s="30"/>
      <c r="NE291" s="30"/>
      <c r="NF291" s="30"/>
      <c r="NG291" s="30"/>
      <c r="NH291" s="30"/>
      <c r="NI291" s="30"/>
      <c r="NJ291" s="30"/>
      <c r="NK291" s="30"/>
      <c r="NL291" s="30"/>
      <c r="NM291" s="30"/>
      <c r="NN291" s="30"/>
      <c r="NO291" s="30"/>
      <c r="NP291" s="30"/>
      <c r="NQ291" s="30"/>
      <c r="NR291" s="30"/>
      <c r="NS291" s="30"/>
      <c r="NT291" s="30"/>
      <c r="NU291" s="30"/>
      <c r="NV291" s="30"/>
      <c r="NW291" s="30"/>
      <c r="NX291" s="30"/>
      <c r="NY291" s="30"/>
      <c r="NZ291" s="30"/>
      <c r="OA291" s="30"/>
      <c r="OB291" s="30"/>
      <c r="OC291" s="30"/>
      <c r="OD291" s="30"/>
      <c r="OE291" s="30"/>
      <c r="OF291" s="30"/>
      <c r="OG291" s="30"/>
      <c r="OH291" s="30"/>
      <c r="OI291" s="30"/>
      <c r="OJ291" s="30"/>
      <c r="OK291" s="30"/>
      <c r="OL291" s="30"/>
      <c r="OM291" s="30"/>
      <c r="ON291" s="30"/>
      <c r="OO291" s="30"/>
      <c r="OP291" s="30"/>
      <c r="OQ291" s="30"/>
      <c r="OR291" s="30"/>
      <c r="OS291" s="30"/>
      <c r="OT291" s="30"/>
      <c r="OU291" s="30"/>
      <c r="OV291" s="30"/>
      <c r="OW291" s="30"/>
      <c r="OX291" s="30"/>
      <c r="OY291" s="30"/>
      <c r="OZ291" s="30"/>
      <c r="PA291" s="30"/>
      <c r="PB291" s="30"/>
      <c r="PC291" s="30"/>
      <c r="PD291" s="30"/>
      <c r="PE291" s="30"/>
      <c r="PF291" s="30"/>
      <c r="PG291" s="30"/>
      <c r="PH291" s="30"/>
      <c r="PI291" s="30"/>
      <c r="PJ291" s="30"/>
      <c r="PK291" s="30"/>
      <c r="PL291" s="30"/>
      <c r="PM291" s="30"/>
      <c r="PN291" s="30"/>
      <c r="PO291" s="30"/>
      <c r="PP291" s="30"/>
      <c r="PQ291" s="30"/>
      <c r="PR291" s="30"/>
      <c r="PS291" s="30"/>
      <c r="PT291" s="30"/>
      <c r="PU291" s="30"/>
      <c r="PV291" s="30"/>
      <c r="PW291" s="30"/>
      <c r="PX291" s="30"/>
      <c r="PY291" s="30"/>
      <c r="PZ291" s="30"/>
      <c r="QA291" s="30"/>
      <c r="QB291" s="30"/>
      <c r="QC291" s="30"/>
      <c r="QD291" s="30"/>
      <c r="QE291" s="30"/>
      <c r="QF291" s="30"/>
      <c r="QG291" s="30"/>
      <c r="QH291" s="30"/>
      <c r="QI291" s="30"/>
      <c r="QJ291" s="30"/>
      <c r="QK291" s="30"/>
      <c r="QL291" s="30"/>
      <c r="QM291" s="30"/>
      <c r="QN291" s="30"/>
      <c r="QO291" s="30"/>
      <c r="QP291" s="30"/>
      <c r="QQ291" s="30"/>
      <c r="QR291" s="30"/>
      <c r="QS291" s="30"/>
      <c r="QT291" s="30"/>
      <c r="QU291" s="30"/>
      <c r="QV291" s="30"/>
      <c r="QW291" s="30"/>
      <c r="QX291" s="30"/>
      <c r="QY291" s="30"/>
      <c r="QZ291" s="30"/>
      <c r="RA291" s="30"/>
      <c r="RB291" s="30"/>
      <c r="RC291" s="30"/>
      <c r="RD291" s="30"/>
      <c r="RE291" s="30"/>
      <c r="RF291" s="30"/>
      <c r="RG291" s="30"/>
      <c r="RH291" s="30"/>
      <c r="RI291" s="30"/>
      <c r="RJ291" s="30"/>
      <c r="RK291" s="30"/>
      <c r="RL291" s="30"/>
      <c r="RM291" s="30"/>
      <c r="RN291" s="30"/>
      <c r="RO291" s="30"/>
      <c r="RP291" s="30"/>
      <c r="RQ291" s="30"/>
      <c r="RR291" s="30"/>
      <c r="RS291" s="30"/>
      <c r="RT291" s="30"/>
      <c r="RU291" s="30"/>
      <c r="RV291" s="30"/>
      <c r="RW291" s="30"/>
      <c r="RX291" s="30"/>
      <c r="RY291" s="30"/>
      <c r="RZ291" s="30"/>
      <c r="SA291" s="30"/>
      <c r="SB291" s="30"/>
      <c r="SC291" s="30"/>
      <c r="SD291" s="30"/>
      <c r="SE291" s="30"/>
      <c r="SF291" s="30"/>
      <c r="SG291" s="30"/>
      <c r="SH291" s="30"/>
      <c r="SI291" s="30"/>
      <c r="SJ291" s="30"/>
      <c r="SK291" s="30"/>
      <c r="SL291" s="30"/>
      <c r="SM291" s="30"/>
      <c r="SN291" s="30"/>
      <c r="SO291" s="30"/>
      <c r="SP291" s="30"/>
    </row>
    <row r="292" spans="1:510" s="22" customFormat="1" ht="31.5" x14ac:dyDescent="0.25">
      <c r="A292" s="59" t="s">
        <v>429</v>
      </c>
      <c r="B292" s="91">
        <v>7370</v>
      </c>
      <c r="C292" s="59" t="s">
        <v>82</v>
      </c>
      <c r="D292" s="60" t="s">
        <v>430</v>
      </c>
      <c r="E292" s="97">
        <v>81034.600000000006</v>
      </c>
      <c r="F292" s="97"/>
      <c r="G292" s="97"/>
      <c r="H292" s="97">
        <v>31326</v>
      </c>
      <c r="I292" s="97"/>
      <c r="J292" s="97"/>
      <c r="K292" s="161">
        <f t="shared" si="138"/>
        <v>38.657561091188207</v>
      </c>
      <c r="L292" s="97">
        <f t="shared" si="151"/>
        <v>0</v>
      </c>
      <c r="M292" s="97"/>
      <c r="N292" s="97"/>
      <c r="O292" s="97"/>
      <c r="P292" s="97"/>
      <c r="Q292" s="97"/>
      <c r="R292" s="145">
        <f t="shared" si="152"/>
        <v>0</v>
      </c>
      <c r="S292" s="146"/>
      <c r="T292" s="146"/>
      <c r="U292" s="146"/>
      <c r="V292" s="146"/>
      <c r="W292" s="146"/>
      <c r="X292" s="162" t="e">
        <f t="shared" si="144"/>
        <v>#DIV/0!</v>
      </c>
      <c r="Y292" s="97">
        <f t="shared" si="145"/>
        <v>31326</v>
      </c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  <c r="IW292" s="23"/>
      <c r="IX292" s="23"/>
      <c r="IY292" s="23"/>
      <c r="IZ292" s="23"/>
      <c r="JA292" s="23"/>
      <c r="JB292" s="23"/>
      <c r="JC292" s="23"/>
      <c r="JD292" s="23"/>
      <c r="JE292" s="23"/>
      <c r="JF292" s="23"/>
      <c r="JG292" s="23"/>
      <c r="JH292" s="23"/>
      <c r="JI292" s="23"/>
      <c r="JJ292" s="23"/>
      <c r="JK292" s="23"/>
      <c r="JL292" s="23"/>
      <c r="JM292" s="23"/>
      <c r="JN292" s="23"/>
      <c r="JO292" s="23"/>
      <c r="JP292" s="23"/>
      <c r="JQ292" s="23"/>
      <c r="JR292" s="23"/>
      <c r="JS292" s="23"/>
      <c r="JT292" s="23"/>
      <c r="JU292" s="23"/>
      <c r="JV292" s="23"/>
      <c r="JW292" s="23"/>
      <c r="JX292" s="23"/>
      <c r="JY292" s="23"/>
      <c r="JZ292" s="23"/>
      <c r="KA292" s="23"/>
      <c r="KB292" s="23"/>
      <c r="KC292" s="23"/>
      <c r="KD292" s="23"/>
      <c r="KE292" s="23"/>
      <c r="KF292" s="23"/>
      <c r="KG292" s="23"/>
      <c r="KH292" s="23"/>
      <c r="KI292" s="23"/>
      <c r="KJ292" s="23"/>
      <c r="KK292" s="23"/>
      <c r="KL292" s="23"/>
      <c r="KM292" s="23"/>
      <c r="KN292" s="23"/>
      <c r="KO292" s="23"/>
      <c r="KP292" s="23"/>
      <c r="KQ292" s="23"/>
      <c r="KR292" s="23"/>
      <c r="KS292" s="23"/>
      <c r="KT292" s="23"/>
      <c r="KU292" s="23"/>
      <c r="KV292" s="23"/>
      <c r="KW292" s="23"/>
      <c r="KX292" s="23"/>
      <c r="KY292" s="23"/>
      <c r="KZ292" s="23"/>
      <c r="LA292" s="23"/>
      <c r="LB292" s="23"/>
      <c r="LC292" s="23"/>
      <c r="LD292" s="23"/>
      <c r="LE292" s="23"/>
      <c r="LF292" s="23"/>
      <c r="LG292" s="23"/>
      <c r="LH292" s="23"/>
      <c r="LI292" s="23"/>
      <c r="LJ292" s="23"/>
      <c r="LK292" s="23"/>
      <c r="LL292" s="23"/>
      <c r="LM292" s="23"/>
      <c r="LN292" s="23"/>
      <c r="LO292" s="23"/>
      <c r="LP292" s="23"/>
      <c r="LQ292" s="23"/>
      <c r="LR292" s="23"/>
      <c r="LS292" s="23"/>
      <c r="LT292" s="23"/>
      <c r="LU292" s="23"/>
      <c r="LV292" s="23"/>
      <c r="LW292" s="23"/>
      <c r="LX292" s="23"/>
      <c r="LY292" s="23"/>
      <c r="LZ292" s="23"/>
      <c r="MA292" s="23"/>
      <c r="MB292" s="23"/>
      <c r="MC292" s="23"/>
      <c r="MD292" s="23"/>
      <c r="ME292" s="23"/>
      <c r="MF292" s="23"/>
      <c r="MG292" s="23"/>
      <c r="MH292" s="23"/>
      <c r="MI292" s="23"/>
      <c r="MJ292" s="23"/>
      <c r="MK292" s="23"/>
      <c r="ML292" s="23"/>
      <c r="MM292" s="23"/>
      <c r="MN292" s="23"/>
      <c r="MO292" s="23"/>
      <c r="MP292" s="23"/>
      <c r="MQ292" s="23"/>
      <c r="MR292" s="23"/>
      <c r="MS292" s="23"/>
      <c r="MT292" s="23"/>
      <c r="MU292" s="23"/>
      <c r="MV292" s="23"/>
      <c r="MW292" s="23"/>
      <c r="MX292" s="23"/>
      <c r="MY292" s="23"/>
      <c r="MZ292" s="23"/>
      <c r="NA292" s="23"/>
      <c r="NB292" s="23"/>
      <c r="NC292" s="23"/>
      <c r="ND292" s="23"/>
      <c r="NE292" s="23"/>
      <c r="NF292" s="23"/>
      <c r="NG292" s="23"/>
      <c r="NH292" s="23"/>
      <c r="NI292" s="23"/>
      <c r="NJ292" s="23"/>
      <c r="NK292" s="23"/>
      <c r="NL292" s="23"/>
      <c r="NM292" s="23"/>
      <c r="NN292" s="23"/>
      <c r="NO292" s="23"/>
      <c r="NP292" s="23"/>
      <c r="NQ292" s="23"/>
      <c r="NR292" s="23"/>
      <c r="NS292" s="23"/>
      <c r="NT292" s="23"/>
      <c r="NU292" s="23"/>
      <c r="NV292" s="23"/>
      <c r="NW292" s="23"/>
      <c r="NX292" s="23"/>
      <c r="NY292" s="23"/>
      <c r="NZ292" s="23"/>
      <c r="OA292" s="23"/>
      <c r="OB292" s="23"/>
      <c r="OC292" s="23"/>
      <c r="OD292" s="23"/>
      <c r="OE292" s="23"/>
      <c r="OF292" s="23"/>
      <c r="OG292" s="23"/>
      <c r="OH292" s="23"/>
      <c r="OI292" s="23"/>
      <c r="OJ292" s="23"/>
      <c r="OK292" s="23"/>
      <c r="OL292" s="23"/>
      <c r="OM292" s="23"/>
      <c r="ON292" s="23"/>
      <c r="OO292" s="23"/>
      <c r="OP292" s="23"/>
      <c r="OQ292" s="23"/>
      <c r="OR292" s="23"/>
      <c r="OS292" s="23"/>
      <c r="OT292" s="23"/>
      <c r="OU292" s="23"/>
      <c r="OV292" s="23"/>
      <c r="OW292" s="23"/>
      <c r="OX292" s="23"/>
      <c r="OY292" s="23"/>
      <c r="OZ292" s="23"/>
      <c r="PA292" s="23"/>
      <c r="PB292" s="23"/>
      <c r="PC292" s="23"/>
      <c r="PD292" s="23"/>
      <c r="PE292" s="23"/>
      <c r="PF292" s="23"/>
      <c r="PG292" s="23"/>
      <c r="PH292" s="23"/>
      <c r="PI292" s="23"/>
      <c r="PJ292" s="23"/>
      <c r="PK292" s="23"/>
      <c r="PL292" s="23"/>
      <c r="PM292" s="23"/>
      <c r="PN292" s="23"/>
      <c r="PO292" s="23"/>
      <c r="PP292" s="23"/>
      <c r="PQ292" s="23"/>
      <c r="PR292" s="23"/>
      <c r="PS292" s="23"/>
      <c r="PT292" s="23"/>
      <c r="PU292" s="23"/>
      <c r="PV292" s="23"/>
      <c r="PW292" s="23"/>
      <c r="PX292" s="23"/>
      <c r="PY292" s="23"/>
      <c r="PZ292" s="23"/>
      <c r="QA292" s="23"/>
      <c r="QB292" s="23"/>
      <c r="QC292" s="23"/>
      <c r="QD292" s="23"/>
      <c r="QE292" s="23"/>
      <c r="QF292" s="23"/>
      <c r="QG292" s="23"/>
      <c r="QH292" s="23"/>
      <c r="QI292" s="23"/>
      <c r="QJ292" s="23"/>
      <c r="QK292" s="23"/>
      <c r="QL292" s="23"/>
      <c r="QM292" s="23"/>
      <c r="QN292" s="23"/>
      <c r="QO292" s="23"/>
      <c r="QP292" s="23"/>
      <c r="QQ292" s="23"/>
      <c r="QR292" s="23"/>
      <c r="QS292" s="23"/>
      <c r="QT292" s="23"/>
      <c r="QU292" s="23"/>
      <c r="QV292" s="23"/>
      <c r="QW292" s="23"/>
      <c r="QX292" s="23"/>
      <c r="QY292" s="23"/>
      <c r="QZ292" s="23"/>
      <c r="RA292" s="23"/>
      <c r="RB292" s="23"/>
      <c r="RC292" s="23"/>
      <c r="RD292" s="23"/>
      <c r="RE292" s="23"/>
      <c r="RF292" s="23"/>
      <c r="RG292" s="23"/>
      <c r="RH292" s="23"/>
      <c r="RI292" s="23"/>
      <c r="RJ292" s="23"/>
      <c r="RK292" s="23"/>
      <c r="RL292" s="23"/>
      <c r="RM292" s="23"/>
      <c r="RN292" s="23"/>
      <c r="RO292" s="23"/>
      <c r="RP292" s="23"/>
      <c r="RQ292" s="23"/>
      <c r="RR292" s="23"/>
      <c r="RS292" s="23"/>
      <c r="RT292" s="23"/>
      <c r="RU292" s="23"/>
      <c r="RV292" s="23"/>
      <c r="RW292" s="23"/>
      <c r="RX292" s="23"/>
      <c r="RY292" s="23"/>
      <c r="RZ292" s="23"/>
      <c r="SA292" s="23"/>
      <c r="SB292" s="23"/>
      <c r="SC292" s="23"/>
      <c r="SD292" s="23"/>
      <c r="SE292" s="23"/>
      <c r="SF292" s="23"/>
      <c r="SG292" s="23"/>
      <c r="SH292" s="23"/>
      <c r="SI292" s="23"/>
      <c r="SJ292" s="23"/>
      <c r="SK292" s="23"/>
      <c r="SL292" s="23"/>
      <c r="SM292" s="23"/>
      <c r="SN292" s="23"/>
      <c r="SO292" s="23"/>
      <c r="SP292" s="23"/>
    </row>
    <row r="293" spans="1:510" s="22" customFormat="1" ht="21.75" customHeight="1" x14ac:dyDescent="0.25">
      <c r="A293" s="59" t="s">
        <v>146</v>
      </c>
      <c r="B293" s="91" t="s">
        <v>2</v>
      </c>
      <c r="C293" s="91" t="s">
        <v>86</v>
      </c>
      <c r="D293" s="60" t="s">
        <v>464</v>
      </c>
      <c r="E293" s="97">
        <v>531386.55000000005</v>
      </c>
      <c r="F293" s="97"/>
      <c r="G293" s="97"/>
      <c r="H293" s="97">
        <v>424483.98</v>
      </c>
      <c r="I293" s="97"/>
      <c r="J293" s="97"/>
      <c r="K293" s="161">
        <f t="shared" si="138"/>
        <v>79.882334244252135</v>
      </c>
      <c r="L293" s="97">
        <f t="shared" si="151"/>
        <v>121780030.44999999</v>
      </c>
      <c r="M293" s="97">
        <v>110306096.45</v>
      </c>
      <c r="N293" s="97"/>
      <c r="O293" s="97"/>
      <c r="P293" s="97"/>
      <c r="Q293" s="97">
        <v>121780030.44999999</v>
      </c>
      <c r="R293" s="145">
        <f t="shared" si="152"/>
        <v>29543092</v>
      </c>
      <c r="S293" s="146">
        <v>13407291</v>
      </c>
      <c r="T293" s="146"/>
      <c r="U293" s="146"/>
      <c r="V293" s="146"/>
      <c r="W293" s="146">
        <v>29543092</v>
      </c>
      <c r="X293" s="161">
        <f t="shared" si="144"/>
        <v>24.259389565623156</v>
      </c>
      <c r="Y293" s="97">
        <f t="shared" si="145"/>
        <v>29967575.98</v>
      </c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  <c r="IW293" s="23"/>
      <c r="IX293" s="23"/>
      <c r="IY293" s="23"/>
      <c r="IZ293" s="23"/>
      <c r="JA293" s="23"/>
      <c r="JB293" s="23"/>
      <c r="JC293" s="23"/>
      <c r="JD293" s="23"/>
      <c r="JE293" s="23"/>
      <c r="JF293" s="23"/>
      <c r="JG293" s="23"/>
      <c r="JH293" s="23"/>
      <c r="JI293" s="23"/>
      <c r="JJ293" s="23"/>
      <c r="JK293" s="23"/>
      <c r="JL293" s="23"/>
      <c r="JM293" s="23"/>
      <c r="JN293" s="23"/>
      <c r="JO293" s="23"/>
      <c r="JP293" s="23"/>
      <c r="JQ293" s="23"/>
      <c r="JR293" s="23"/>
      <c r="JS293" s="23"/>
      <c r="JT293" s="23"/>
      <c r="JU293" s="23"/>
      <c r="JV293" s="23"/>
      <c r="JW293" s="23"/>
      <c r="JX293" s="23"/>
      <c r="JY293" s="23"/>
      <c r="JZ293" s="23"/>
      <c r="KA293" s="23"/>
      <c r="KB293" s="23"/>
      <c r="KC293" s="23"/>
      <c r="KD293" s="23"/>
      <c r="KE293" s="23"/>
      <c r="KF293" s="23"/>
      <c r="KG293" s="23"/>
      <c r="KH293" s="23"/>
      <c r="KI293" s="23"/>
      <c r="KJ293" s="23"/>
      <c r="KK293" s="23"/>
      <c r="KL293" s="23"/>
      <c r="KM293" s="23"/>
      <c r="KN293" s="23"/>
      <c r="KO293" s="23"/>
      <c r="KP293" s="23"/>
      <c r="KQ293" s="23"/>
      <c r="KR293" s="23"/>
      <c r="KS293" s="23"/>
      <c r="KT293" s="23"/>
      <c r="KU293" s="23"/>
      <c r="KV293" s="23"/>
      <c r="KW293" s="23"/>
      <c r="KX293" s="23"/>
      <c r="KY293" s="23"/>
      <c r="KZ293" s="23"/>
      <c r="LA293" s="23"/>
      <c r="LB293" s="23"/>
      <c r="LC293" s="23"/>
      <c r="LD293" s="23"/>
      <c r="LE293" s="23"/>
      <c r="LF293" s="23"/>
      <c r="LG293" s="23"/>
      <c r="LH293" s="23"/>
      <c r="LI293" s="23"/>
      <c r="LJ293" s="23"/>
      <c r="LK293" s="23"/>
      <c r="LL293" s="23"/>
      <c r="LM293" s="23"/>
      <c r="LN293" s="23"/>
      <c r="LO293" s="23"/>
      <c r="LP293" s="23"/>
      <c r="LQ293" s="23"/>
      <c r="LR293" s="23"/>
      <c r="LS293" s="23"/>
      <c r="LT293" s="23"/>
      <c r="LU293" s="23"/>
      <c r="LV293" s="23"/>
      <c r="LW293" s="23"/>
      <c r="LX293" s="23"/>
      <c r="LY293" s="23"/>
      <c r="LZ293" s="23"/>
      <c r="MA293" s="23"/>
      <c r="MB293" s="23"/>
      <c r="MC293" s="23"/>
      <c r="MD293" s="23"/>
      <c r="ME293" s="23"/>
      <c r="MF293" s="23"/>
      <c r="MG293" s="23"/>
      <c r="MH293" s="23"/>
      <c r="MI293" s="23"/>
      <c r="MJ293" s="23"/>
      <c r="MK293" s="23"/>
      <c r="ML293" s="23"/>
      <c r="MM293" s="23"/>
      <c r="MN293" s="23"/>
      <c r="MO293" s="23"/>
      <c r="MP293" s="23"/>
      <c r="MQ293" s="23"/>
      <c r="MR293" s="23"/>
      <c r="MS293" s="23"/>
      <c r="MT293" s="23"/>
      <c r="MU293" s="23"/>
      <c r="MV293" s="23"/>
      <c r="MW293" s="23"/>
      <c r="MX293" s="23"/>
      <c r="MY293" s="23"/>
      <c r="MZ293" s="23"/>
      <c r="NA293" s="23"/>
      <c r="NB293" s="23"/>
      <c r="NC293" s="23"/>
      <c r="ND293" s="23"/>
      <c r="NE293" s="23"/>
      <c r="NF293" s="23"/>
      <c r="NG293" s="23"/>
      <c r="NH293" s="23"/>
      <c r="NI293" s="23"/>
      <c r="NJ293" s="23"/>
      <c r="NK293" s="23"/>
      <c r="NL293" s="23"/>
      <c r="NM293" s="23"/>
      <c r="NN293" s="23"/>
      <c r="NO293" s="23"/>
      <c r="NP293" s="23"/>
      <c r="NQ293" s="23"/>
      <c r="NR293" s="23"/>
      <c r="NS293" s="23"/>
      <c r="NT293" s="23"/>
      <c r="NU293" s="23"/>
      <c r="NV293" s="23"/>
      <c r="NW293" s="23"/>
      <c r="NX293" s="23"/>
      <c r="NY293" s="23"/>
      <c r="NZ293" s="23"/>
      <c r="OA293" s="23"/>
      <c r="OB293" s="23"/>
      <c r="OC293" s="23"/>
      <c r="OD293" s="23"/>
      <c r="OE293" s="23"/>
      <c r="OF293" s="23"/>
      <c r="OG293" s="23"/>
      <c r="OH293" s="23"/>
      <c r="OI293" s="23"/>
      <c r="OJ293" s="23"/>
      <c r="OK293" s="23"/>
      <c r="OL293" s="23"/>
      <c r="OM293" s="23"/>
      <c r="ON293" s="23"/>
      <c r="OO293" s="23"/>
      <c r="OP293" s="23"/>
      <c r="OQ293" s="23"/>
      <c r="OR293" s="23"/>
      <c r="OS293" s="23"/>
      <c r="OT293" s="23"/>
      <c r="OU293" s="23"/>
      <c r="OV293" s="23"/>
      <c r="OW293" s="23"/>
      <c r="OX293" s="23"/>
      <c r="OY293" s="23"/>
      <c r="OZ293" s="23"/>
      <c r="PA293" s="23"/>
      <c r="PB293" s="23"/>
      <c r="PC293" s="23"/>
      <c r="PD293" s="23"/>
      <c r="PE293" s="23"/>
      <c r="PF293" s="23"/>
      <c r="PG293" s="23"/>
      <c r="PH293" s="23"/>
      <c r="PI293" s="23"/>
      <c r="PJ293" s="23"/>
      <c r="PK293" s="23"/>
      <c r="PL293" s="23"/>
      <c r="PM293" s="23"/>
      <c r="PN293" s="23"/>
      <c r="PO293" s="23"/>
      <c r="PP293" s="23"/>
      <c r="PQ293" s="23"/>
      <c r="PR293" s="23"/>
      <c r="PS293" s="23"/>
      <c r="PT293" s="23"/>
      <c r="PU293" s="23"/>
      <c r="PV293" s="23"/>
      <c r="PW293" s="23"/>
      <c r="PX293" s="23"/>
      <c r="PY293" s="23"/>
      <c r="PZ293" s="23"/>
      <c r="QA293" s="23"/>
      <c r="QB293" s="23"/>
      <c r="QC293" s="23"/>
      <c r="QD293" s="23"/>
      <c r="QE293" s="23"/>
      <c r="QF293" s="23"/>
      <c r="QG293" s="23"/>
      <c r="QH293" s="23"/>
      <c r="QI293" s="23"/>
      <c r="QJ293" s="23"/>
      <c r="QK293" s="23"/>
      <c r="QL293" s="23"/>
      <c r="QM293" s="23"/>
      <c r="QN293" s="23"/>
      <c r="QO293" s="23"/>
      <c r="QP293" s="23"/>
      <c r="QQ293" s="23"/>
      <c r="QR293" s="23"/>
      <c r="QS293" s="23"/>
      <c r="QT293" s="23"/>
      <c r="QU293" s="23"/>
      <c r="QV293" s="23"/>
      <c r="QW293" s="23"/>
      <c r="QX293" s="23"/>
      <c r="QY293" s="23"/>
      <c r="QZ293" s="23"/>
      <c r="RA293" s="23"/>
      <c r="RB293" s="23"/>
      <c r="RC293" s="23"/>
      <c r="RD293" s="23"/>
      <c r="RE293" s="23"/>
      <c r="RF293" s="23"/>
      <c r="RG293" s="23"/>
      <c r="RH293" s="23"/>
      <c r="RI293" s="23"/>
      <c r="RJ293" s="23"/>
      <c r="RK293" s="23"/>
      <c r="RL293" s="23"/>
      <c r="RM293" s="23"/>
      <c r="RN293" s="23"/>
      <c r="RO293" s="23"/>
      <c r="RP293" s="23"/>
      <c r="RQ293" s="23"/>
      <c r="RR293" s="23"/>
      <c r="RS293" s="23"/>
      <c r="RT293" s="23"/>
      <c r="RU293" s="23"/>
      <c r="RV293" s="23"/>
      <c r="RW293" s="23"/>
      <c r="RX293" s="23"/>
      <c r="RY293" s="23"/>
      <c r="RZ293" s="23"/>
      <c r="SA293" s="23"/>
      <c r="SB293" s="23"/>
      <c r="SC293" s="23"/>
      <c r="SD293" s="23"/>
      <c r="SE293" s="23"/>
      <c r="SF293" s="23"/>
      <c r="SG293" s="23"/>
      <c r="SH293" s="23"/>
      <c r="SI293" s="23"/>
      <c r="SJ293" s="23"/>
      <c r="SK293" s="23"/>
      <c r="SL293" s="23"/>
      <c r="SM293" s="23"/>
      <c r="SN293" s="23"/>
      <c r="SO293" s="23"/>
      <c r="SP293" s="23"/>
    </row>
    <row r="294" spans="1:510" s="24" customFormat="1" ht="17.25" customHeight="1" x14ac:dyDescent="0.25">
      <c r="A294" s="82"/>
      <c r="B294" s="107"/>
      <c r="C294" s="107"/>
      <c r="D294" s="83" t="s">
        <v>418</v>
      </c>
      <c r="E294" s="98">
        <v>0</v>
      </c>
      <c r="F294" s="98"/>
      <c r="G294" s="98"/>
      <c r="H294" s="98"/>
      <c r="I294" s="98"/>
      <c r="J294" s="98"/>
      <c r="K294" s="164" t="e">
        <f t="shared" si="138"/>
        <v>#DIV/0!</v>
      </c>
      <c r="L294" s="98">
        <f t="shared" si="151"/>
        <v>96859595</v>
      </c>
      <c r="M294" s="98">
        <v>96859595</v>
      </c>
      <c r="N294" s="98"/>
      <c r="O294" s="98"/>
      <c r="P294" s="98"/>
      <c r="Q294" s="98">
        <v>96859595</v>
      </c>
      <c r="R294" s="155">
        <f t="shared" si="152"/>
        <v>0</v>
      </c>
      <c r="S294" s="147"/>
      <c r="T294" s="147"/>
      <c r="U294" s="147"/>
      <c r="V294" s="147"/>
      <c r="W294" s="147"/>
      <c r="X294" s="163">
        <f t="shared" si="144"/>
        <v>0</v>
      </c>
      <c r="Y294" s="98">
        <f t="shared" si="145"/>
        <v>0</v>
      </c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  <c r="IV294" s="30"/>
      <c r="IW294" s="30"/>
      <c r="IX294" s="30"/>
      <c r="IY294" s="30"/>
      <c r="IZ294" s="30"/>
      <c r="JA294" s="30"/>
      <c r="JB294" s="30"/>
      <c r="JC294" s="30"/>
      <c r="JD294" s="30"/>
      <c r="JE294" s="30"/>
      <c r="JF294" s="30"/>
      <c r="JG294" s="30"/>
      <c r="JH294" s="30"/>
      <c r="JI294" s="30"/>
      <c r="JJ294" s="30"/>
      <c r="JK294" s="30"/>
      <c r="JL294" s="30"/>
      <c r="JM294" s="30"/>
      <c r="JN294" s="30"/>
      <c r="JO294" s="30"/>
      <c r="JP294" s="30"/>
      <c r="JQ294" s="30"/>
      <c r="JR294" s="30"/>
      <c r="JS294" s="30"/>
      <c r="JT294" s="30"/>
      <c r="JU294" s="30"/>
      <c r="JV294" s="30"/>
      <c r="JW294" s="30"/>
      <c r="JX294" s="30"/>
      <c r="JY294" s="30"/>
      <c r="JZ294" s="30"/>
      <c r="KA294" s="30"/>
      <c r="KB294" s="30"/>
      <c r="KC294" s="30"/>
      <c r="KD294" s="30"/>
      <c r="KE294" s="30"/>
      <c r="KF294" s="30"/>
      <c r="KG294" s="30"/>
      <c r="KH294" s="30"/>
      <c r="KI294" s="30"/>
      <c r="KJ294" s="30"/>
      <c r="KK294" s="30"/>
      <c r="KL294" s="30"/>
      <c r="KM294" s="30"/>
      <c r="KN294" s="30"/>
      <c r="KO294" s="30"/>
      <c r="KP294" s="30"/>
      <c r="KQ294" s="30"/>
      <c r="KR294" s="30"/>
      <c r="KS294" s="30"/>
      <c r="KT294" s="30"/>
      <c r="KU294" s="30"/>
      <c r="KV294" s="30"/>
      <c r="KW294" s="30"/>
      <c r="KX294" s="30"/>
      <c r="KY294" s="30"/>
      <c r="KZ294" s="30"/>
      <c r="LA294" s="30"/>
      <c r="LB294" s="30"/>
      <c r="LC294" s="30"/>
      <c r="LD294" s="30"/>
      <c r="LE294" s="30"/>
      <c r="LF294" s="30"/>
      <c r="LG294" s="30"/>
      <c r="LH294" s="30"/>
      <c r="LI294" s="30"/>
      <c r="LJ294" s="30"/>
      <c r="LK294" s="30"/>
      <c r="LL294" s="30"/>
      <c r="LM294" s="30"/>
      <c r="LN294" s="30"/>
      <c r="LO294" s="30"/>
      <c r="LP294" s="30"/>
      <c r="LQ294" s="30"/>
      <c r="LR294" s="30"/>
      <c r="LS294" s="30"/>
      <c r="LT294" s="30"/>
      <c r="LU294" s="30"/>
      <c r="LV294" s="30"/>
      <c r="LW294" s="30"/>
      <c r="LX294" s="30"/>
      <c r="LY294" s="30"/>
      <c r="LZ294" s="30"/>
      <c r="MA294" s="30"/>
      <c r="MB294" s="30"/>
      <c r="MC294" s="30"/>
      <c r="MD294" s="30"/>
      <c r="ME294" s="30"/>
      <c r="MF294" s="30"/>
      <c r="MG294" s="30"/>
      <c r="MH294" s="30"/>
      <c r="MI294" s="30"/>
      <c r="MJ294" s="30"/>
      <c r="MK294" s="30"/>
      <c r="ML294" s="30"/>
      <c r="MM294" s="30"/>
      <c r="MN294" s="30"/>
      <c r="MO294" s="30"/>
      <c r="MP294" s="30"/>
      <c r="MQ294" s="30"/>
      <c r="MR294" s="30"/>
      <c r="MS294" s="30"/>
      <c r="MT294" s="30"/>
      <c r="MU294" s="30"/>
      <c r="MV294" s="30"/>
      <c r="MW294" s="30"/>
      <c r="MX294" s="30"/>
      <c r="MY294" s="30"/>
      <c r="MZ294" s="30"/>
      <c r="NA294" s="30"/>
      <c r="NB294" s="30"/>
      <c r="NC294" s="30"/>
      <c r="ND294" s="30"/>
      <c r="NE294" s="30"/>
      <c r="NF294" s="30"/>
      <c r="NG294" s="30"/>
      <c r="NH294" s="30"/>
      <c r="NI294" s="30"/>
      <c r="NJ294" s="30"/>
      <c r="NK294" s="30"/>
      <c r="NL294" s="30"/>
      <c r="NM294" s="30"/>
      <c r="NN294" s="30"/>
      <c r="NO294" s="30"/>
      <c r="NP294" s="30"/>
      <c r="NQ294" s="30"/>
      <c r="NR294" s="30"/>
      <c r="NS294" s="30"/>
      <c r="NT294" s="30"/>
      <c r="NU294" s="30"/>
      <c r="NV294" s="30"/>
      <c r="NW294" s="30"/>
      <c r="NX294" s="30"/>
      <c r="NY294" s="30"/>
      <c r="NZ294" s="30"/>
      <c r="OA294" s="30"/>
      <c r="OB294" s="30"/>
      <c r="OC294" s="30"/>
      <c r="OD294" s="30"/>
      <c r="OE294" s="30"/>
      <c r="OF294" s="30"/>
      <c r="OG294" s="30"/>
      <c r="OH294" s="30"/>
      <c r="OI294" s="30"/>
      <c r="OJ294" s="30"/>
      <c r="OK294" s="30"/>
      <c r="OL294" s="30"/>
      <c r="OM294" s="30"/>
      <c r="ON294" s="30"/>
      <c r="OO294" s="30"/>
      <c r="OP294" s="30"/>
      <c r="OQ294" s="30"/>
      <c r="OR294" s="30"/>
      <c r="OS294" s="30"/>
      <c r="OT294" s="30"/>
      <c r="OU294" s="30"/>
      <c r="OV294" s="30"/>
      <c r="OW294" s="30"/>
      <c r="OX294" s="30"/>
      <c r="OY294" s="30"/>
      <c r="OZ294" s="30"/>
      <c r="PA294" s="30"/>
      <c r="PB294" s="30"/>
      <c r="PC294" s="30"/>
      <c r="PD294" s="30"/>
      <c r="PE294" s="30"/>
      <c r="PF294" s="30"/>
      <c r="PG294" s="30"/>
      <c r="PH294" s="30"/>
      <c r="PI294" s="30"/>
      <c r="PJ294" s="30"/>
      <c r="PK294" s="30"/>
      <c r="PL294" s="30"/>
      <c r="PM294" s="30"/>
      <c r="PN294" s="30"/>
      <c r="PO294" s="30"/>
      <c r="PP294" s="30"/>
      <c r="PQ294" s="30"/>
      <c r="PR294" s="30"/>
      <c r="PS294" s="30"/>
      <c r="PT294" s="30"/>
      <c r="PU294" s="30"/>
      <c r="PV294" s="30"/>
      <c r="PW294" s="30"/>
      <c r="PX294" s="30"/>
      <c r="PY294" s="30"/>
      <c r="PZ294" s="30"/>
      <c r="QA294" s="30"/>
      <c r="QB294" s="30"/>
      <c r="QC294" s="30"/>
      <c r="QD294" s="30"/>
      <c r="QE294" s="30"/>
      <c r="QF294" s="30"/>
      <c r="QG294" s="30"/>
      <c r="QH294" s="30"/>
      <c r="QI294" s="30"/>
      <c r="QJ294" s="30"/>
      <c r="QK294" s="30"/>
      <c r="QL294" s="30"/>
      <c r="QM294" s="30"/>
      <c r="QN294" s="30"/>
      <c r="QO294" s="30"/>
      <c r="QP294" s="30"/>
      <c r="QQ294" s="30"/>
      <c r="QR294" s="30"/>
      <c r="QS294" s="30"/>
      <c r="QT294" s="30"/>
      <c r="QU294" s="30"/>
      <c r="QV294" s="30"/>
      <c r="QW294" s="30"/>
      <c r="QX294" s="30"/>
      <c r="QY294" s="30"/>
      <c r="QZ294" s="30"/>
      <c r="RA294" s="30"/>
      <c r="RB294" s="30"/>
      <c r="RC294" s="30"/>
      <c r="RD294" s="30"/>
      <c r="RE294" s="30"/>
      <c r="RF294" s="30"/>
      <c r="RG294" s="30"/>
      <c r="RH294" s="30"/>
      <c r="RI294" s="30"/>
      <c r="RJ294" s="30"/>
      <c r="RK294" s="30"/>
      <c r="RL294" s="30"/>
      <c r="RM294" s="30"/>
      <c r="RN294" s="30"/>
      <c r="RO294" s="30"/>
      <c r="RP294" s="30"/>
      <c r="RQ294" s="30"/>
      <c r="RR294" s="30"/>
      <c r="RS294" s="30"/>
      <c r="RT294" s="30"/>
      <c r="RU294" s="30"/>
      <c r="RV294" s="30"/>
      <c r="RW294" s="30"/>
      <c r="RX294" s="30"/>
      <c r="RY294" s="30"/>
      <c r="RZ294" s="30"/>
      <c r="SA294" s="30"/>
      <c r="SB294" s="30"/>
      <c r="SC294" s="30"/>
      <c r="SD294" s="30"/>
      <c r="SE294" s="30"/>
      <c r="SF294" s="30"/>
      <c r="SG294" s="30"/>
      <c r="SH294" s="30"/>
      <c r="SI294" s="30"/>
      <c r="SJ294" s="30"/>
      <c r="SK294" s="30"/>
      <c r="SL294" s="30"/>
      <c r="SM294" s="30"/>
      <c r="SN294" s="30"/>
      <c r="SO294" s="30"/>
      <c r="SP294" s="30"/>
    </row>
    <row r="295" spans="1:510" s="22" customFormat="1" ht="126" hidden="1" customHeight="1" x14ac:dyDescent="0.25">
      <c r="A295" s="59" t="s">
        <v>368</v>
      </c>
      <c r="B295" s="91">
        <v>7691</v>
      </c>
      <c r="C295" s="37" t="s">
        <v>82</v>
      </c>
      <c r="D295" s="60" t="s">
        <v>314</v>
      </c>
      <c r="E295" s="97">
        <v>0</v>
      </c>
      <c r="F295" s="97"/>
      <c r="G295" s="97"/>
      <c r="H295" s="97"/>
      <c r="I295" s="97"/>
      <c r="J295" s="97"/>
      <c r="K295" s="159" t="e">
        <f t="shared" si="138"/>
        <v>#DIV/0!</v>
      </c>
      <c r="L295" s="97">
        <f t="shared" si="151"/>
        <v>0</v>
      </c>
      <c r="M295" s="97"/>
      <c r="N295" s="97"/>
      <c r="O295" s="97"/>
      <c r="P295" s="97"/>
      <c r="Q295" s="97"/>
      <c r="R295" s="145">
        <f t="shared" si="152"/>
        <v>0</v>
      </c>
      <c r="S295" s="146"/>
      <c r="T295" s="146"/>
      <c r="U295" s="146"/>
      <c r="V295" s="146"/>
      <c r="W295" s="146"/>
      <c r="X295" s="159" t="e">
        <f t="shared" si="144"/>
        <v>#DIV/0!</v>
      </c>
      <c r="Y295" s="97">
        <f t="shared" si="145"/>
        <v>0</v>
      </c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  <c r="IW295" s="23"/>
      <c r="IX295" s="23"/>
      <c r="IY295" s="23"/>
      <c r="IZ295" s="23"/>
      <c r="JA295" s="23"/>
      <c r="JB295" s="23"/>
      <c r="JC295" s="23"/>
      <c r="JD295" s="23"/>
      <c r="JE295" s="23"/>
      <c r="JF295" s="23"/>
      <c r="JG295" s="23"/>
      <c r="JH295" s="23"/>
      <c r="JI295" s="23"/>
      <c r="JJ295" s="23"/>
      <c r="JK295" s="23"/>
      <c r="JL295" s="23"/>
      <c r="JM295" s="23"/>
      <c r="JN295" s="23"/>
      <c r="JO295" s="23"/>
      <c r="JP295" s="23"/>
      <c r="JQ295" s="23"/>
      <c r="JR295" s="23"/>
      <c r="JS295" s="23"/>
      <c r="JT295" s="23"/>
      <c r="JU295" s="23"/>
      <c r="JV295" s="23"/>
      <c r="JW295" s="23"/>
      <c r="JX295" s="23"/>
      <c r="JY295" s="23"/>
      <c r="JZ295" s="23"/>
      <c r="KA295" s="23"/>
      <c r="KB295" s="23"/>
      <c r="KC295" s="23"/>
      <c r="KD295" s="23"/>
      <c r="KE295" s="23"/>
      <c r="KF295" s="23"/>
      <c r="KG295" s="23"/>
      <c r="KH295" s="23"/>
      <c r="KI295" s="23"/>
      <c r="KJ295" s="23"/>
      <c r="KK295" s="23"/>
      <c r="KL295" s="23"/>
      <c r="KM295" s="23"/>
      <c r="KN295" s="23"/>
      <c r="KO295" s="23"/>
      <c r="KP295" s="23"/>
      <c r="KQ295" s="23"/>
      <c r="KR295" s="23"/>
      <c r="KS295" s="23"/>
      <c r="KT295" s="23"/>
      <c r="KU295" s="23"/>
      <c r="KV295" s="23"/>
      <c r="KW295" s="23"/>
      <c r="KX295" s="23"/>
      <c r="KY295" s="23"/>
      <c r="KZ295" s="23"/>
      <c r="LA295" s="23"/>
      <c r="LB295" s="23"/>
      <c r="LC295" s="23"/>
      <c r="LD295" s="23"/>
      <c r="LE295" s="23"/>
      <c r="LF295" s="23"/>
      <c r="LG295" s="23"/>
      <c r="LH295" s="23"/>
      <c r="LI295" s="23"/>
      <c r="LJ295" s="23"/>
      <c r="LK295" s="23"/>
      <c r="LL295" s="23"/>
      <c r="LM295" s="23"/>
      <c r="LN295" s="23"/>
      <c r="LO295" s="23"/>
      <c r="LP295" s="23"/>
      <c r="LQ295" s="23"/>
      <c r="LR295" s="23"/>
      <c r="LS295" s="23"/>
      <c r="LT295" s="23"/>
      <c r="LU295" s="23"/>
      <c r="LV295" s="23"/>
      <c r="LW295" s="23"/>
      <c r="LX295" s="23"/>
      <c r="LY295" s="23"/>
      <c r="LZ295" s="23"/>
      <c r="MA295" s="23"/>
      <c r="MB295" s="23"/>
      <c r="MC295" s="23"/>
      <c r="MD295" s="23"/>
      <c r="ME295" s="23"/>
      <c r="MF295" s="23"/>
      <c r="MG295" s="23"/>
      <c r="MH295" s="23"/>
      <c r="MI295" s="23"/>
      <c r="MJ295" s="23"/>
      <c r="MK295" s="23"/>
      <c r="ML295" s="23"/>
      <c r="MM295" s="23"/>
      <c r="MN295" s="23"/>
      <c r="MO295" s="23"/>
      <c r="MP295" s="23"/>
      <c r="MQ295" s="23"/>
      <c r="MR295" s="23"/>
      <c r="MS295" s="23"/>
      <c r="MT295" s="23"/>
      <c r="MU295" s="23"/>
      <c r="MV295" s="23"/>
      <c r="MW295" s="23"/>
      <c r="MX295" s="23"/>
      <c r="MY295" s="23"/>
      <c r="MZ295" s="23"/>
      <c r="NA295" s="23"/>
      <c r="NB295" s="23"/>
      <c r="NC295" s="23"/>
      <c r="ND295" s="23"/>
      <c r="NE295" s="23"/>
      <c r="NF295" s="23"/>
      <c r="NG295" s="23"/>
      <c r="NH295" s="23"/>
      <c r="NI295" s="23"/>
      <c r="NJ295" s="23"/>
      <c r="NK295" s="23"/>
      <c r="NL295" s="23"/>
      <c r="NM295" s="23"/>
      <c r="NN295" s="23"/>
      <c r="NO295" s="23"/>
      <c r="NP295" s="23"/>
      <c r="NQ295" s="23"/>
      <c r="NR295" s="23"/>
      <c r="NS295" s="23"/>
      <c r="NT295" s="23"/>
      <c r="NU295" s="23"/>
      <c r="NV295" s="23"/>
      <c r="NW295" s="23"/>
      <c r="NX295" s="23"/>
      <c r="NY295" s="23"/>
      <c r="NZ295" s="23"/>
      <c r="OA295" s="23"/>
      <c r="OB295" s="23"/>
      <c r="OC295" s="23"/>
      <c r="OD295" s="23"/>
      <c r="OE295" s="23"/>
      <c r="OF295" s="23"/>
      <c r="OG295" s="23"/>
      <c r="OH295" s="23"/>
      <c r="OI295" s="23"/>
      <c r="OJ295" s="23"/>
      <c r="OK295" s="23"/>
      <c r="OL295" s="23"/>
      <c r="OM295" s="23"/>
      <c r="ON295" s="23"/>
      <c r="OO295" s="23"/>
      <c r="OP295" s="23"/>
      <c r="OQ295" s="23"/>
      <c r="OR295" s="23"/>
      <c r="OS295" s="23"/>
      <c r="OT295" s="23"/>
      <c r="OU295" s="23"/>
      <c r="OV295" s="23"/>
      <c r="OW295" s="23"/>
      <c r="OX295" s="23"/>
      <c r="OY295" s="23"/>
      <c r="OZ295" s="23"/>
      <c r="PA295" s="23"/>
      <c r="PB295" s="23"/>
      <c r="PC295" s="23"/>
      <c r="PD295" s="23"/>
      <c r="PE295" s="23"/>
      <c r="PF295" s="23"/>
      <c r="PG295" s="23"/>
      <c r="PH295" s="23"/>
      <c r="PI295" s="23"/>
      <c r="PJ295" s="23"/>
      <c r="PK295" s="23"/>
      <c r="PL295" s="23"/>
      <c r="PM295" s="23"/>
      <c r="PN295" s="23"/>
      <c r="PO295" s="23"/>
      <c r="PP295" s="23"/>
      <c r="PQ295" s="23"/>
      <c r="PR295" s="23"/>
      <c r="PS295" s="23"/>
      <c r="PT295" s="23"/>
      <c r="PU295" s="23"/>
      <c r="PV295" s="23"/>
      <c r="PW295" s="23"/>
      <c r="PX295" s="23"/>
      <c r="PY295" s="23"/>
      <c r="PZ295" s="23"/>
      <c r="QA295" s="23"/>
      <c r="QB295" s="23"/>
      <c r="QC295" s="23"/>
      <c r="QD295" s="23"/>
      <c r="QE295" s="23"/>
      <c r="QF295" s="23"/>
      <c r="QG295" s="23"/>
      <c r="QH295" s="23"/>
      <c r="QI295" s="23"/>
      <c r="QJ295" s="23"/>
      <c r="QK295" s="23"/>
      <c r="QL295" s="23"/>
      <c r="QM295" s="23"/>
      <c r="QN295" s="23"/>
      <c r="QO295" s="23"/>
      <c r="QP295" s="23"/>
      <c r="QQ295" s="23"/>
      <c r="QR295" s="23"/>
      <c r="QS295" s="23"/>
      <c r="QT295" s="23"/>
      <c r="QU295" s="23"/>
      <c r="QV295" s="23"/>
      <c r="QW295" s="23"/>
      <c r="QX295" s="23"/>
      <c r="QY295" s="23"/>
      <c r="QZ295" s="23"/>
      <c r="RA295" s="23"/>
      <c r="RB295" s="23"/>
      <c r="RC295" s="23"/>
      <c r="RD295" s="23"/>
      <c r="RE295" s="23"/>
      <c r="RF295" s="23"/>
      <c r="RG295" s="23"/>
      <c r="RH295" s="23"/>
      <c r="RI295" s="23"/>
      <c r="RJ295" s="23"/>
      <c r="RK295" s="23"/>
      <c r="RL295" s="23"/>
      <c r="RM295" s="23"/>
      <c r="RN295" s="23"/>
      <c r="RO295" s="23"/>
      <c r="RP295" s="23"/>
      <c r="RQ295" s="23"/>
      <c r="RR295" s="23"/>
      <c r="RS295" s="23"/>
      <c r="RT295" s="23"/>
      <c r="RU295" s="23"/>
      <c r="RV295" s="23"/>
      <c r="RW295" s="23"/>
      <c r="RX295" s="23"/>
      <c r="RY295" s="23"/>
      <c r="RZ295" s="23"/>
      <c r="SA295" s="23"/>
      <c r="SB295" s="23"/>
      <c r="SC295" s="23"/>
      <c r="SD295" s="23"/>
      <c r="SE295" s="23"/>
      <c r="SF295" s="23"/>
      <c r="SG295" s="23"/>
      <c r="SH295" s="23"/>
      <c r="SI295" s="23"/>
      <c r="SJ295" s="23"/>
      <c r="SK295" s="23"/>
      <c r="SL295" s="23"/>
      <c r="SM295" s="23"/>
      <c r="SN295" s="23"/>
      <c r="SO295" s="23"/>
      <c r="SP295" s="23"/>
    </row>
    <row r="296" spans="1:510" s="22" customFormat="1" ht="33.75" customHeight="1" x14ac:dyDescent="0.25">
      <c r="A296" s="59" t="s">
        <v>524</v>
      </c>
      <c r="B296" s="91">
        <v>9750</v>
      </c>
      <c r="C296" s="59" t="s">
        <v>45</v>
      </c>
      <c r="D296" s="60" t="s">
        <v>525</v>
      </c>
      <c r="E296" s="97">
        <v>0</v>
      </c>
      <c r="F296" s="97"/>
      <c r="G296" s="97"/>
      <c r="H296" s="97"/>
      <c r="I296" s="97"/>
      <c r="J296" s="97"/>
      <c r="K296" s="162" t="e">
        <f t="shared" si="138"/>
        <v>#DIV/0!</v>
      </c>
      <c r="L296" s="97">
        <f t="shared" si="151"/>
        <v>86000</v>
      </c>
      <c r="M296" s="97">
        <v>86000</v>
      </c>
      <c r="N296" s="97"/>
      <c r="O296" s="97"/>
      <c r="P296" s="97"/>
      <c r="Q296" s="97">
        <v>86000</v>
      </c>
      <c r="R296" s="145">
        <f t="shared" si="152"/>
        <v>64998.29</v>
      </c>
      <c r="S296" s="146">
        <v>64998.29</v>
      </c>
      <c r="T296" s="146"/>
      <c r="U296" s="146"/>
      <c r="V296" s="146"/>
      <c r="W296" s="146">
        <v>64998.29</v>
      </c>
      <c r="X296" s="161">
        <f t="shared" si="144"/>
        <v>75.579406976744195</v>
      </c>
      <c r="Y296" s="97">
        <f t="shared" si="145"/>
        <v>64998.29</v>
      </c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  <c r="IV296" s="23"/>
      <c r="IW296" s="23"/>
      <c r="IX296" s="23"/>
      <c r="IY296" s="23"/>
      <c r="IZ296" s="23"/>
      <c r="JA296" s="23"/>
      <c r="JB296" s="23"/>
      <c r="JC296" s="23"/>
      <c r="JD296" s="23"/>
      <c r="JE296" s="23"/>
      <c r="JF296" s="23"/>
      <c r="JG296" s="23"/>
      <c r="JH296" s="23"/>
      <c r="JI296" s="23"/>
      <c r="JJ296" s="23"/>
      <c r="JK296" s="23"/>
      <c r="JL296" s="23"/>
      <c r="JM296" s="23"/>
      <c r="JN296" s="23"/>
      <c r="JO296" s="23"/>
      <c r="JP296" s="23"/>
      <c r="JQ296" s="23"/>
      <c r="JR296" s="23"/>
      <c r="JS296" s="23"/>
      <c r="JT296" s="23"/>
      <c r="JU296" s="23"/>
      <c r="JV296" s="23"/>
      <c r="JW296" s="23"/>
      <c r="JX296" s="23"/>
      <c r="JY296" s="23"/>
      <c r="JZ296" s="23"/>
      <c r="KA296" s="23"/>
      <c r="KB296" s="23"/>
      <c r="KC296" s="23"/>
      <c r="KD296" s="23"/>
      <c r="KE296" s="23"/>
      <c r="KF296" s="23"/>
      <c r="KG296" s="23"/>
      <c r="KH296" s="23"/>
      <c r="KI296" s="23"/>
      <c r="KJ296" s="23"/>
      <c r="KK296" s="23"/>
      <c r="KL296" s="23"/>
      <c r="KM296" s="23"/>
      <c r="KN296" s="23"/>
      <c r="KO296" s="23"/>
      <c r="KP296" s="23"/>
      <c r="KQ296" s="23"/>
      <c r="KR296" s="23"/>
      <c r="KS296" s="23"/>
      <c r="KT296" s="23"/>
      <c r="KU296" s="23"/>
      <c r="KV296" s="23"/>
      <c r="KW296" s="23"/>
      <c r="KX296" s="23"/>
      <c r="KY296" s="23"/>
      <c r="KZ296" s="23"/>
      <c r="LA296" s="23"/>
      <c r="LB296" s="23"/>
      <c r="LC296" s="23"/>
      <c r="LD296" s="23"/>
      <c r="LE296" s="23"/>
      <c r="LF296" s="23"/>
      <c r="LG296" s="23"/>
      <c r="LH296" s="23"/>
      <c r="LI296" s="23"/>
      <c r="LJ296" s="23"/>
      <c r="LK296" s="23"/>
      <c r="LL296" s="23"/>
      <c r="LM296" s="23"/>
      <c r="LN296" s="23"/>
      <c r="LO296" s="23"/>
      <c r="LP296" s="23"/>
      <c r="LQ296" s="23"/>
      <c r="LR296" s="23"/>
      <c r="LS296" s="23"/>
      <c r="LT296" s="23"/>
      <c r="LU296" s="23"/>
      <c r="LV296" s="23"/>
      <c r="LW296" s="23"/>
      <c r="LX296" s="23"/>
      <c r="LY296" s="23"/>
      <c r="LZ296" s="23"/>
      <c r="MA296" s="23"/>
      <c r="MB296" s="23"/>
      <c r="MC296" s="23"/>
      <c r="MD296" s="23"/>
      <c r="ME296" s="23"/>
      <c r="MF296" s="23"/>
      <c r="MG296" s="23"/>
      <c r="MH296" s="23"/>
      <c r="MI296" s="23"/>
      <c r="MJ296" s="23"/>
      <c r="MK296" s="23"/>
      <c r="ML296" s="23"/>
      <c r="MM296" s="23"/>
      <c r="MN296" s="23"/>
      <c r="MO296" s="23"/>
      <c r="MP296" s="23"/>
      <c r="MQ296" s="23"/>
      <c r="MR296" s="23"/>
      <c r="MS296" s="23"/>
      <c r="MT296" s="23"/>
      <c r="MU296" s="23"/>
      <c r="MV296" s="23"/>
      <c r="MW296" s="23"/>
      <c r="MX296" s="23"/>
      <c r="MY296" s="23"/>
      <c r="MZ296" s="23"/>
      <c r="NA296" s="23"/>
      <c r="NB296" s="23"/>
      <c r="NC296" s="23"/>
      <c r="ND296" s="23"/>
      <c r="NE296" s="23"/>
      <c r="NF296" s="23"/>
      <c r="NG296" s="23"/>
      <c r="NH296" s="23"/>
      <c r="NI296" s="23"/>
      <c r="NJ296" s="23"/>
      <c r="NK296" s="23"/>
      <c r="NL296" s="23"/>
      <c r="NM296" s="23"/>
      <c r="NN296" s="23"/>
      <c r="NO296" s="23"/>
      <c r="NP296" s="23"/>
      <c r="NQ296" s="23"/>
      <c r="NR296" s="23"/>
      <c r="NS296" s="23"/>
      <c r="NT296" s="23"/>
      <c r="NU296" s="23"/>
      <c r="NV296" s="23"/>
      <c r="NW296" s="23"/>
      <c r="NX296" s="23"/>
      <c r="NY296" s="23"/>
      <c r="NZ296" s="23"/>
      <c r="OA296" s="23"/>
      <c r="OB296" s="23"/>
      <c r="OC296" s="23"/>
      <c r="OD296" s="23"/>
      <c r="OE296" s="23"/>
      <c r="OF296" s="23"/>
      <c r="OG296" s="23"/>
      <c r="OH296" s="23"/>
      <c r="OI296" s="23"/>
      <c r="OJ296" s="23"/>
      <c r="OK296" s="23"/>
      <c r="OL296" s="23"/>
      <c r="OM296" s="23"/>
      <c r="ON296" s="23"/>
      <c r="OO296" s="23"/>
      <c r="OP296" s="23"/>
      <c r="OQ296" s="23"/>
      <c r="OR296" s="23"/>
      <c r="OS296" s="23"/>
      <c r="OT296" s="23"/>
      <c r="OU296" s="23"/>
      <c r="OV296" s="23"/>
      <c r="OW296" s="23"/>
      <c r="OX296" s="23"/>
      <c r="OY296" s="23"/>
      <c r="OZ296" s="23"/>
      <c r="PA296" s="23"/>
      <c r="PB296" s="23"/>
      <c r="PC296" s="23"/>
      <c r="PD296" s="23"/>
      <c r="PE296" s="23"/>
      <c r="PF296" s="23"/>
      <c r="PG296" s="23"/>
      <c r="PH296" s="23"/>
      <c r="PI296" s="23"/>
      <c r="PJ296" s="23"/>
      <c r="PK296" s="23"/>
      <c r="PL296" s="23"/>
      <c r="PM296" s="23"/>
      <c r="PN296" s="23"/>
      <c r="PO296" s="23"/>
      <c r="PP296" s="23"/>
      <c r="PQ296" s="23"/>
      <c r="PR296" s="23"/>
      <c r="PS296" s="23"/>
      <c r="PT296" s="23"/>
      <c r="PU296" s="23"/>
      <c r="PV296" s="23"/>
      <c r="PW296" s="23"/>
      <c r="PX296" s="23"/>
      <c r="PY296" s="23"/>
      <c r="PZ296" s="23"/>
      <c r="QA296" s="23"/>
      <c r="QB296" s="23"/>
      <c r="QC296" s="23"/>
      <c r="QD296" s="23"/>
      <c r="QE296" s="23"/>
      <c r="QF296" s="23"/>
      <c r="QG296" s="23"/>
      <c r="QH296" s="23"/>
      <c r="QI296" s="23"/>
      <c r="QJ296" s="23"/>
      <c r="QK296" s="23"/>
      <c r="QL296" s="23"/>
      <c r="QM296" s="23"/>
      <c r="QN296" s="23"/>
      <c r="QO296" s="23"/>
      <c r="QP296" s="23"/>
      <c r="QQ296" s="23"/>
      <c r="QR296" s="23"/>
      <c r="QS296" s="23"/>
      <c r="QT296" s="23"/>
      <c r="QU296" s="23"/>
      <c r="QV296" s="23"/>
      <c r="QW296" s="23"/>
      <c r="QX296" s="23"/>
      <c r="QY296" s="23"/>
      <c r="QZ296" s="23"/>
      <c r="RA296" s="23"/>
      <c r="RB296" s="23"/>
      <c r="RC296" s="23"/>
      <c r="RD296" s="23"/>
      <c r="RE296" s="23"/>
      <c r="RF296" s="23"/>
      <c r="RG296" s="23"/>
      <c r="RH296" s="23"/>
      <c r="RI296" s="23"/>
      <c r="RJ296" s="23"/>
      <c r="RK296" s="23"/>
      <c r="RL296" s="23"/>
      <c r="RM296" s="23"/>
      <c r="RN296" s="23"/>
      <c r="RO296" s="23"/>
      <c r="RP296" s="23"/>
      <c r="RQ296" s="23"/>
      <c r="RR296" s="23"/>
      <c r="RS296" s="23"/>
      <c r="RT296" s="23"/>
      <c r="RU296" s="23"/>
      <c r="RV296" s="23"/>
      <c r="RW296" s="23"/>
      <c r="RX296" s="23"/>
      <c r="RY296" s="23"/>
      <c r="RZ296" s="23"/>
      <c r="SA296" s="23"/>
      <c r="SB296" s="23"/>
      <c r="SC296" s="23"/>
      <c r="SD296" s="23"/>
      <c r="SE296" s="23"/>
      <c r="SF296" s="23"/>
      <c r="SG296" s="23"/>
      <c r="SH296" s="23"/>
      <c r="SI296" s="23"/>
      <c r="SJ296" s="23"/>
      <c r="SK296" s="23"/>
      <c r="SL296" s="23"/>
      <c r="SM296" s="23"/>
      <c r="SN296" s="23"/>
      <c r="SO296" s="23"/>
      <c r="SP296" s="23"/>
    </row>
    <row r="297" spans="1:510" s="27" customFormat="1" ht="30.75" customHeight="1" x14ac:dyDescent="0.25">
      <c r="A297" s="106" t="s">
        <v>207</v>
      </c>
      <c r="B297" s="108"/>
      <c r="C297" s="108"/>
      <c r="D297" s="103" t="s">
        <v>40</v>
      </c>
      <c r="E297" s="93">
        <f>E298</f>
        <v>11950107</v>
      </c>
      <c r="F297" s="93">
        <f t="shared" ref="F297:L297" si="153">F298</f>
        <v>7340700</v>
      </c>
      <c r="G297" s="93">
        <f t="shared" si="153"/>
        <v>137522</v>
      </c>
      <c r="H297" s="93">
        <f t="shared" si="153"/>
        <v>11847611.119999999</v>
      </c>
      <c r="I297" s="93">
        <f t="shared" si="153"/>
        <v>7340695.6699999999</v>
      </c>
      <c r="J297" s="93">
        <f t="shared" si="153"/>
        <v>121434.21</v>
      </c>
      <c r="K297" s="159">
        <f t="shared" si="138"/>
        <v>99.14230157102358</v>
      </c>
      <c r="L297" s="93">
        <f t="shared" si="153"/>
        <v>2596250.2999999998</v>
      </c>
      <c r="M297" s="93">
        <f t="shared" ref="M297" si="154">M298</f>
        <v>0</v>
      </c>
      <c r="N297" s="93">
        <f t="shared" ref="N297" si="155">N298</f>
        <v>2596250.2999999998</v>
      </c>
      <c r="O297" s="93">
        <f t="shared" ref="O297" si="156">O298</f>
        <v>0</v>
      </c>
      <c r="P297" s="93">
        <f t="shared" ref="P297" si="157">P298</f>
        <v>0</v>
      </c>
      <c r="Q297" s="93">
        <f t="shared" ref="Q297:W297" si="158">Q298</f>
        <v>0</v>
      </c>
      <c r="R297" s="93">
        <f t="shared" si="158"/>
        <v>2381290.8199999998</v>
      </c>
      <c r="S297" s="93">
        <f t="shared" si="158"/>
        <v>0</v>
      </c>
      <c r="T297" s="93">
        <f t="shared" si="158"/>
        <v>2381290.8199999998</v>
      </c>
      <c r="U297" s="93">
        <f t="shared" si="158"/>
        <v>0</v>
      </c>
      <c r="V297" s="93">
        <f t="shared" si="158"/>
        <v>0</v>
      </c>
      <c r="W297" s="93">
        <f t="shared" si="158"/>
        <v>0</v>
      </c>
      <c r="X297" s="159">
        <f t="shared" si="144"/>
        <v>91.720386897981285</v>
      </c>
      <c r="Y297" s="93">
        <f t="shared" si="145"/>
        <v>14228901.939999999</v>
      </c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  <c r="IO297" s="32"/>
      <c r="IP297" s="32"/>
      <c r="IQ297" s="32"/>
      <c r="IR297" s="32"/>
      <c r="IS297" s="32"/>
      <c r="IT297" s="32"/>
      <c r="IU297" s="32"/>
      <c r="IV297" s="32"/>
      <c r="IW297" s="32"/>
      <c r="IX297" s="32"/>
      <c r="IY297" s="32"/>
      <c r="IZ297" s="32"/>
      <c r="JA297" s="32"/>
      <c r="JB297" s="32"/>
      <c r="JC297" s="32"/>
      <c r="JD297" s="32"/>
      <c r="JE297" s="32"/>
      <c r="JF297" s="32"/>
      <c r="JG297" s="32"/>
      <c r="JH297" s="32"/>
      <c r="JI297" s="32"/>
      <c r="JJ297" s="32"/>
      <c r="JK297" s="32"/>
      <c r="JL297" s="32"/>
      <c r="JM297" s="32"/>
      <c r="JN297" s="32"/>
      <c r="JO297" s="32"/>
      <c r="JP297" s="32"/>
      <c r="JQ297" s="32"/>
      <c r="JR297" s="32"/>
      <c r="JS297" s="32"/>
      <c r="JT297" s="32"/>
      <c r="JU297" s="32"/>
      <c r="JV297" s="32"/>
      <c r="JW297" s="32"/>
      <c r="JX297" s="32"/>
      <c r="JY297" s="32"/>
      <c r="JZ297" s="32"/>
      <c r="KA297" s="32"/>
      <c r="KB297" s="32"/>
      <c r="KC297" s="32"/>
      <c r="KD297" s="32"/>
      <c r="KE297" s="32"/>
      <c r="KF297" s="32"/>
      <c r="KG297" s="32"/>
      <c r="KH297" s="32"/>
      <c r="KI297" s="32"/>
      <c r="KJ297" s="32"/>
      <c r="KK297" s="32"/>
      <c r="KL297" s="32"/>
      <c r="KM297" s="32"/>
      <c r="KN297" s="32"/>
      <c r="KO297" s="32"/>
      <c r="KP297" s="32"/>
      <c r="KQ297" s="32"/>
      <c r="KR297" s="32"/>
      <c r="KS297" s="32"/>
      <c r="KT297" s="32"/>
      <c r="KU297" s="32"/>
      <c r="KV297" s="32"/>
      <c r="KW297" s="32"/>
      <c r="KX297" s="32"/>
      <c r="KY297" s="32"/>
      <c r="KZ297" s="32"/>
      <c r="LA297" s="32"/>
      <c r="LB297" s="32"/>
      <c r="LC297" s="32"/>
      <c r="LD297" s="32"/>
      <c r="LE297" s="32"/>
      <c r="LF297" s="32"/>
      <c r="LG297" s="32"/>
      <c r="LH297" s="32"/>
      <c r="LI297" s="32"/>
      <c r="LJ297" s="32"/>
      <c r="LK297" s="32"/>
      <c r="LL297" s="32"/>
      <c r="LM297" s="32"/>
      <c r="LN297" s="32"/>
      <c r="LO297" s="32"/>
      <c r="LP297" s="32"/>
      <c r="LQ297" s="32"/>
      <c r="LR297" s="32"/>
      <c r="LS297" s="32"/>
      <c r="LT297" s="32"/>
      <c r="LU297" s="32"/>
      <c r="LV297" s="32"/>
      <c r="LW297" s="32"/>
      <c r="LX297" s="32"/>
      <c r="LY297" s="32"/>
      <c r="LZ297" s="32"/>
      <c r="MA297" s="32"/>
      <c r="MB297" s="32"/>
      <c r="MC297" s="32"/>
      <c r="MD297" s="32"/>
      <c r="ME297" s="32"/>
      <c r="MF297" s="32"/>
      <c r="MG297" s="32"/>
      <c r="MH297" s="32"/>
      <c r="MI297" s="32"/>
      <c r="MJ297" s="32"/>
      <c r="MK297" s="32"/>
      <c r="ML297" s="32"/>
      <c r="MM297" s="32"/>
      <c r="MN297" s="32"/>
      <c r="MO297" s="32"/>
      <c r="MP297" s="32"/>
      <c r="MQ297" s="32"/>
      <c r="MR297" s="32"/>
      <c r="MS297" s="32"/>
      <c r="MT297" s="32"/>
      <c r="MU297" s="32"/>
      <c r="MV297" s="32"/>
      <c r="MW297" s="32"/>
      <c r="MX297" s="32"/>
      <c r="MY297" s="32"/>
      <c r="MZ297" s="32"/>
      <c r="NA297" s="32"/>
      <c r="NB297" s="32"/>
      <c r="NC297" s="32"/>
      <c r="ND297" s="32"/>
      <c r="NE297" s="32"/>
      <c r="NF297" s="32"/>
      <c r="NG297" s="32"/>
      <c r="NH297" s="32"/>
      <c r="NI297" s="32"/>
      <c r="NJ297" s="32"/>
      <c r="NK297" s="32"/>
      <c r="NL297" s="32"/>
      <c r="NM297" s="32"/>
      <c r="NN297" s="32"/>
      <c r="NO297" s="32"/>
      <c r="NP297" s="32"/>
      <c r="NQ297" s="32"/>
      <c r="NR297" s="32"/>
      <c r="NS297" s="32"/>
      <c r="NT297" s="32"/>
      <c r="NU297" s="32"/>
      <c r="NV297" s="32"/>
      <c r="NW297" s="32"/>
      <c r="NX297" s="32"/>
      <c r="NY297" s="32"/>
      <c r="NZ297" s="32"/>
      <c r="OA297" s="32"/>
      <c r="OB297" s="32"/>
      <c r="OC297" s="32"/>
      <c r="OD297" s="32"/>
      <c r="OE297" s="32"/>
      <c r="OF297" s="32"/>
      <c r="OG297" s="32"/>
      <c r="OH297" s="32"/>
      <c r="OI297" s="32"/>
      <c r="OJ297" s="32"/>
      <c r="OK297" s="32"/>
      <c r="OL297" s="32"/>
      <c r="OM297" s="32"/>
      <c r="ON297" s="32"/>
      <c r="OO297" s="32"/>
      <c r="OP297" s="32"/>
      <c r="OQ297" s="32"/>
      <c r="OR297" s="32"/>
      <c r="OS297" s="32"/>
      <c r="OT297" s="32"/>
      <c r="OU297" s="32"/>
      <c r="OV297" s="32"/>
      <c r="OW297" s="32"/>
      <c r="OX297" s="32"/>
      <c r="OY297" s="32"/>
      <c r="OZ297" s="32"/>
      <c r="PA297" s="32"/>
      <c r="PB297" s="32"/>
      <c r="PC297" s="32"/>
      <c r="PD297" s="32"/>
      <c r="PE297" s="32"/>
      <c r="PF297" s="32"/>
      <c r="PG297" s="32"/>
      <c r="PH297" s="32"/>
      <c r="PI297" s="32"/>
      <c r="PJ297" s="32"/>
      <c r="PK297" s="32"/>
      <c r="PL297" s="32"/>
      <c r="PM297" s="32"/>
      <c r="PN297" s="32"/>
      <c r="PO297" s="32"/>
      <c r="PP297" s="32"/>
      <c r="PQ297" s="32"/>
      <c r="PR297" s="32"/>
      <c r="PS297" s="32"/>
      <c r="PT297" s="32"/>
      <c r="PU297" s="32"/>
      <c r="PV297" s="32"/>
      <c r="PW297" s="32"/>
      <c r="PX297" s="32"/>
      <c r="PY297" s="32"/>
      <c r="PZ297" s="32"/>
      <c r="QA297" s="32"/>
      <c r="QB297" s="32"/>
      <c r="QC297" s="32"/>
      <c r="QD297" s="32"/>
      <c r="QE297" s="32"/>
      <c r="QF297" s="32"/>
      <c r="QG297" s="32"/>
      <c r="QH297" s="32"/>
      <c r="QI297" s="32"/>
      <c r="QJ297" s="32"/>
      <c r="QK297" s="32"/>
      <c r="QL297" s="32"/>
      <c r="QM297" s="32"/>
      <c r="QN297" s="32"/>
      <c r="QO297" s="32"/>
      <c r="QP297" s="32"/>
      <c r="QQ297" s="32"/>
      <c r="QR297" s="32"/>
      <c r="QS297" s="32"/>
      <c r="QT297" s="32"/>
      <c r="QU297" s="32"/>
      <c r="QV297" s="32"/>
      <c r="QW297" s="32"/>
      <c r="QX297" s="32"/>
      <c r="QY297" s="32"/>
      <c r="QZ297" s="32"/>
      <c r="RA297" s="32"/>
      <c r="RB297" s="32"/>
      <c r="RC297" s="32"/>
      <c r="RD297" s="32"/>
      <c r="RE297" s="32"/>
      <c r="RF297" s="32"/>
      <c r="RG297" s="32"/>
      <c r="RH297" s="32"/>
      <c r="RI297" s="32"/>
      <c r="RJ297" s="32"/>
      <c r="RK297" s="32"/>
      <c r="RL297" s="32"/>
      <c r="RM297" s="32"/>
      <c r="RN297" s="32"/>
      <c r="RO297" s="32"/>
      <c r="RP297" s="32"/>
      <c r="RQ297" s="32"/>
      <c r="RR297" s="32"/>
      <c r="RS297" s="32"/>
      <c r="RT297" s="32"/>
      <c r="RU297" s="32"/>
      <c r="RV297" s="32"/>
      <c r="RW297" s="32"/>
      <c r="RX297" s="32"/>
      <c r="RY297" s="32"/>
      <c r="RZ297" s="32"/>
      <c r="SA297" s="32"/>
      <c r="SB297" s="32"/>
      <c r="SC297" s="32"/>
      <c r="SD297" s="32"/>
      <c r="SE297" s="32"/>
      <c r="SF297" s="32"/>
      <c r="SG297" s="32"/>
      <c r="SH297" s="32"/>
      <c r="SI297" s="32"/>
      <c r="SJ297" s="32"/>
      <c r="SK297" s="32"/>
      <c r="SL297" s="32"/>
      <c r="SM297" s="32"/>
      <c r="SN297" s="32"/>
      <c r="SO297" s="32"/>
      <c r="SP297" s="32"/>
    </row>
    <row r="298" spans="1:510" s="34" customFormat="1" ht="35.25" customHeight="1" x14ac:dyDescent="0.25">
      <c r="A298" s="94" t="s">
        <v>208</v>
      </c>
      <c r="B298" s="105"/>
      <c r="C298" s="105"/>
      <c r="D298" s="75" t="s">
        <v>40</v>
      </c>
      <c r="E298" s="96">
        <f>E299+E300+E301+E302+E303</f>
        <v>11950107</v>
      </c>
      <c r="F298" s="96">
        <f t="shared" ref="F298:W298" si="159">F299+F300+F301+F302+F303</f>
        <v>7340700</v>
      </c>
      <c r="G298" s="96">
        <f t="shared" si="159"/>
        <v>137522</v>
      </c>
      <c r="H298" s="96">
        <f t="shared" si="159"/>
        <v>11847611.119999999</v>
      </c>
      <c r="I298" s="96">
        <f t="shared" si="159"/>
        <v>7340695.6699999999</v>
      </c>
      <c r="J298" s="96">
        <f t="shared" si="159"/>
        <v>121434.21</v>
      </c>
      <c r="K298" s="163">
        <f t="shared" si="138"/>
        <v>99.14230157102358</v>
      </c>
      <c r="L298" s="96">
        <f t="shared" si="159"/>
        <v>2596250.2999999998</v>
      </c>
      <c r="M298" s="96">
        <f t="shared" si="159"/>
        <v>0</v>
      </c>
      <c r="N298" s="96">
        <f t="shared" si="159"/>
        <v>2596250.2999999998</v>
      </c>
      <c r="O298" s="96">
        <f t="shared" si="159"/>
        <v>0</v>
      </c>
      <c r="P298" s="96">
        <f t="shared" si="159"/>
        <v>0</v>
      </c>
      <c r="Q298" s="96">
        <f t="shared" si="159"/>
        <v>0</v>
      </c>
      <c r="R298" s="96">
        <f t="shared" si="159"/>
        <v>2381290.8199999998</v>
      </c>
      <c r="S298" s="96">
        <f t="shared" si="159"/>
        <v>0</v>
      </c>
      <c r="T298" s="96">
        <f t="shared" si="159"/>
        <v>2381290.8199999998</v>
      </c>
      <c r="U298" s="96">
        <f t="shared" si="159"/>
        <v>0</v>
      </c>
      <c r="V298" s="96">
        <f t="shared" si="159"/>
        <v>0</v>
      </c>
      <c r="W298" s="96">
        <f t="shared" si="159"/>
        <v>0</v>
      </c>
      <c r="X298" s="163">
        <f t="shared" si="144"/>
        <v>91.720386897981285</v>
      </c>
      <c r="Y298" s="96">
        <f t="shared" si="145"/>
        <v>14228901.939999999</v>
      </c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33"/>
      <c r="FU298" s="33"/>
      <c r="FV298" s="33"/>
      <c r="FW298" s="33"/>
      <c r="FX298" s="33"/>
      <c r="FY298" s="33"/>
      <c r="FZ298" s="33"/>
      <c r="GA298" s="33"/>
      <c r="GB298" s="33"/>
      <c r="GC298" s="33"/>
      <c r="GD298" s="33"/>
      <c r="GE298" s="33"/>
      <c r="GF298" s="33"/>
      <c r="GG298" s="33"/>
      <c r="GH298" s="33"/>
      <c r="GI298" s="33"/>
      <c r="GJ298" s="33"/>
      <c r="GK298" s="33"/>
      <c r="GL298" s="33"/>
      <c r="GM298" s="33"/>
      <c r="GN298" s="33"/>
      <c r="GO298" s="33"/>
      <c r="GP298" s="33"/>
      <c r="GQ298" s="33"/>
      <c r="GR298" s="33"/>
      <c r="GS298" s="33"/>
      <c r="GT298" s="33"/>
      <c r="GU298" s="33"/>
      <c r="GV298" s="33"/>
      <c r="GW298" s="33"/>
      <c r="GX298" s="33"/>
      <c r="GY298" s="33"/>
      <c r="GZ298" s="33"/>
      <c r="HA298" s="33"/>
      <c r="HB298" s="33"/>
      <c r="HC298" s="33"/>
      <c r="HD298" s="33"/>
      <c r="HE298" s="33"/>
      <c r="HF298" s="33"/>
      <c r="HG298" s="33"/>
      <c r="HH298" s="33"/>
      <c r="HI298" s="33"/>
      <c r="HJ298" s="33"/>
      <c r="HK298" s="33"/>
      <c r="HL298" s="33"/>
      <c r="HM298" s="33"/>
      <c r="HN298" s="33"/>
      <c r="HO298" s="33"/>
      <c r="HP298" s="33"/>
      <c r="HQ298" s="33"/>
      <c r="HR298" s="33"/>
      <c r="HS298" s="33"/>
      <c r="HT298" s="33"/>
      <c r="HU298" s="33"/>
      <c r="HV298" s="33"/>
      <c r="HW298" s="33"/>
      <c r="HX298" s="33"/>
      <c r="HY298" s="33"/>
      <c r="HZ298" s="33"/>
      <c r="IA298" s="33"/>
      <c r="IB298" s="33"/>
      <c r="IC298" s="33"/>
      <c r="ID298" s="33"/>
      <c r="IE298" s="33"/>
      <c r="IF298" s="33"/>
      <c r="IG298" s="33"/>
      <c r="IH298" s="33"/>
      <c r="II298" s="33"/>
      <c r="IJ298" s="33"/>
      <c r="IK298" s="33"/>
      <c r="IL298" s="33"/>
      <c r="IM298" s="33"/>
      <c r="IN298" s="33"/>
      <c r="IO298" s="33"/>
      <c r="IP298" s="33"/>
      <c r="IQ298" s="33"/>
      <c r="IR298" s="33"/>
      <c r="IS298" s="33"/>
      <c r="IT298" s="33"/>
      <c r="IU298" s="33"/>
      <c r="IV298" s="33"/>
      <c r="IW298" s="33"/>
      <c r="IX298" s="33"/>
      <c r="IY298" s="33"/>
      <c r="IZ298" s="33"/>
      <c r="JA298" s="33"/>
      <c r="JB298" s="33"/>
      <c r="JC298" s="33"/>
      <c r="JD298" s="33"/>
      <c r="JE298" s="33"/>
      <c r="JF298" s="33"/>
      <c r="JG298" s="33"/>
      <c r="JH298" s="33"/>
      <c r="JI298" s="33"/>
      <c r="JJ298" s="33"/>
      <c r="JK298" s="33"/>
      <c r="JL298" s="33"/>
      <c r="JM298" s="33"/>
      <c r="JN298" s="33"/>
      <c r="JO298" s="33"/>
      <c r="JP298" s="33"/>
      <c r="JQ298" s="33"/>
      <c r="JR298" s="33"/>
      <c r="JS298" s="33"/>
      <c r="JT298" s="33"/>
      <c r="JU298" s="33"/>
      <c r="JV298" s="33"/>
      <c r="JW298" s="33"/>
      <c r="JX298" s="33"/>
      <c r="JY298" s="33"/>
      <c r="JZ298" s="33"/>
      <c r="KA298" s="33"/>
      <c r="KB298" s="33"/>
      <c r="KC298" s="33"/>
      <c r="KD298" s="33"/>
      <c r="KE298" s="33"/>
      <c r="KF298" s="33"/>
      <c r="KG298" s="33"/>
      <c r="KH298" s="33"/>
      <c r="KI298" s="33"/>
      <c r="KJ298" s="33"/>
      <c r="KK298" s="33"/>
      <c r="KL298" s="33"/>
      <c r="KM298" s="33"/>
      <c r="KN298" s="33"/>
      <c r="KO298" s="33"/>
      <c r="KP298" s="33"/>
      <c r="KQ298" s="33"/>
      <c r="KR298" s="33"/>
      <c r="KS298" s="33"/>
      <c r="KT298" s="33"/>
      <c r="KU298" s="33"/>
      <c r="KV298" s="33"/>
      <c r="KW298" s="33"/>
      <c r="KX298" s="33"/>
      <c r="KY298" s="33"/>
      <c r="KZ298" s="33"/>
      <c r="LA298" s="33"/>
      <c r="LB298" s="33"/>
      <c r="LC298" s="33"/>
      <c r="LD298" s="33"/>
      <c r="LE298" s="33"/>
      <c r="LF298" s="33"/>
      <c r="LG298" s="33"/>
      <c r="LH298" s="33"/>
      <c r="LI298" s="33"/>
      <c r="LJ298" s="33"/>
      <c r="LK298" s="33"/>
      <c r="LL298" s="33"/>
      <c r="LM298" s="33"/>
      <c r="LN298" s="33"/>
      <c r="LO298" s="33"/>
      <c r="LP298" s="33"/>
      <c r="LQ298" s="33"/>
      <c r="LR298" s="33"/>
      <c r="LS298" s="33"/>
      <c r="LT298" s="33"/>
      <c r="LU298" s="33"/>
      <c r="LV298" s="33"/>
      <c r="LW298" s="33"/>
      <c r="LX298" s="33"/>
      <c r="LY298" s="33"/>
      <c r="LZ298" s="33"/>
      <c r="MA298" s="33"/>
      <c r="MB298" s="33"/>
      <c r="MC298" s="33"/>
      <c r="MD298" s="33"/>
      <c r="ME298" s="33"/>
      <c r="MF298" s="33"/>
      <c r="MG298" s="33"/>
      <c r="MH298" s="33"/>
      <c r="MI298" s="33"/>
      <c r="MJ298" s="33"/>
      <c r="MK298" s="33"/>
      <c r="ML298" s="33"/>
      <c r="MM298" s="33"/>
      <c r="MN298" s="33"/>
      <c r="MO298" s="33"/>
      <c r="MP298" s="33"/>
      <c r="MQ298" s="33"/>
      <c r="MR298" s="33"/>
      <c r="MS298" s="33"/>
      <c r="MT298" s="33"/>
      <c r="MU298" s="33"/>
      <c r="MV298" s="33"/>
      <c r="MW298" s="33"/>
      <c r="MX298" s="33"/>
      <c r="MY298" s="33"/>
      <c r="MZ298" s="33"/>
      <c r="NA298" s="33"/>
      <c r="NB298" s="33"/>
      <c r="NC298" s="33"/>
      <c r="ND298" s="33"/>
      <c r="NE298" s="33"/>
      <c r="NF298" s="33"/>
      <c r="NG298" s="33"/>
      <c r="NH298" s="33"/>
      <c r="NI298" s="33"/>
      <c r="NJ298" s="33"/>
      <c r="NK298" s="33"/>
      <c r="NL298" s="33"/>
      <c r="NM298" s="33"/>
      <c r="NN298" s="33"/>
      <c r="NO298" s="33"/>
      <c r="NP298" s="33"/>
      <c r="NQ298" s="33"/>
      <c r="NR298" s="33"/>
      <c r="NS298" s="33"/>
      <c r="NT298" s="33"/>
      <c r="NU298" s="33"/>
      <c r="NV298" s="33"/>
      <c r="NW298" s="33"/>
      <c r="NX298" s="33"/>
      <c r="NY298" s="33"/>
      <c r="NZ298" s="33"/>
      <c r="OA298" s="33"/>
      <c r="OB298" s="33"/>
      <c r="OC298" s="33"/>
      <c r="OD298" s="33"/>
      <c r="OE298" s="33"/>
      <c r="OF298" s="33"/>
      <c r="OG298" s="33"/>
      <c r="OH298" s="33"/>
      <c r="OI298" s="33"/>
      <c r="OJ298" s="33"/>
      <c r="OK298" s="33"/>
      <c r="OL298" s="33"/>
      <c r="OM298" s="33"/>
      <c r="ON298" s="33"/>
      <c r="OO298" s="33"/>
      <c r="OP298" s="33"/>
      <c r="OQ298" s="33"/>
      <c r="OR298" s="33"/>
      <c r="OS298" s="33"/>
      <c r="OT298" s="33"/>
      <c r="OU298" s="33"/>
      <c r="OV298" s="33"/>
      <c r="OW298" s="33"/>
      <c r="OX298" s="33"/>
      <c r="OY298" s="33"/>
      <c r="OZ298" s="33"/>
      <c r="PA298" s="33"/>
      <c r="PB298" s="33"/>
      <c r="PC298" s="33"/>
      <c r="PD298" s="33"/>
      <c r="PE298" s="33"/>
      <c r="PF298" s="33"/>
      <c r="PG298" s="33"/>
      <c r="PH298" s="33"/>
      <c r="PI298" s="33"/>
      <c r="PJ298" s="33"/>
      <c r="PK298" s="33"/>
      <c r="PL298" s="33"/>
      <c r="PM298" s="33"/>
      <c r="PN298" s="33"/>
      <c r="PO298" s="33"/>
      <c r="PP298" s="33"/>
      <c r="PQ298" s="33"/>
      <c r="PR298" s="33"/>
      <c r="PS298" s="33"/>
      <c r="PT298" s="33"/>
      <c r="PU298" s="33"/>
      <c r="PV298" s="33"/>
      <c r="PW298" s="33"/>
      <c r="PX298" s="33"/>
      <c r="PY298" s="33"/>
      <c r="PZ298" s="33"/>
      <c r="QA298" s="33"/>
      <c r="QB298" s="33"/>
      <c r="QC298" s="33"/>
      <c r="QD298" s="33"/>
      <c r="QE298" s="33"/>
      <c r="QF298" s="33"/>
      <c r="QG298" s="33"/>
      <c r="QH298" s="33"/>
      <c r="QI298" s="33"/>
      <c r="QJ298" s="33"/>
      <c r="QK298" s="33"/>
      <c r="QL298" s="33"/>
      <c r="QM298" s="33"/>
      <c r="QN298" s="33"/>
      <c r="QO298" s="33"/>
      <c r="QP298" s="33"/>
      <c r="QQ298" s="33"/>
      <c r="QR298" s="33"/>
      <c r="QS298" s="33"/>
      <c r="QT298" s="33"/>
      <c r="QU298" s="33"/>
      <c r="QV298" s="33"/>
      <c r="QW298" s="33"/>
      <c r="QX298" s="33"/>
      <c r="QY298" s="33"/>
      <c r="QZ298" s="33"/>
      <c r="RA298" s="33"/>
      <c r="RB298" s="33"/>
      <c r="RC298" s="33"/>
      <c r="RD298" s="33"/>
      <c r="RE298" s="33"/>
      <c r="RF298" s="33"/>
      <c r="RG298" s="33"/>
      <c r="RH298" s="33"/>
      <c r="RI298" s="33"/>
      <c r="RJ298" s="33"/>
      <c r="RK298" s="33"/>
      <c r="RL298" s="33"/>
      <c r="RM298" s="33"/>
      <c r="RN298" s="33"/>
      <c r="RO298" s="33"/>
      <c r="RP298" s="33"/>
      <c r="RQ298" s="33"/>
      <c r="RR298" s="33"/>
      <c r="RS298" s="33"/>
      <c r="RT298" s="33"/>
      <c r="RU298" s="33"/>
      <c r="RV298" s="33"/>
      <c r="RW298" s="33"/>
      <c r="RX298" s="33"/>
      <c r="RY298" s="33"/>
      <c r="RZ298" s="33"/>
      <c r="SA298" s="33"/>
      <c r="SB298" s="33"/>
      <c r="SC298" s="33"/>
      <c r="SD298" s="33"/>
      <c r="SE298" s="33"/>
      <c r="SF298" s="33"/>
      <c r="SG298" s="33"/>
      <c r="SH298" s="33"/>
      <c r="SI298" s="33"/>
      <c r="SJ298" s="33"/>
      <c r="SK298" s="33"/>
      <c r="SL298" s="33"/>
      <c r="SM298" s="33"/>
      <c r="SN298" s="33"/>
      <c r="SO298" s="33"/>
      <c r="SP298" s="33"/>
    </row>
    <row r="299" spans="1:510" s="22" customFormat="1" ht="47.25" x14ac:dyDescent="0.25">
      <c r="A299" s="59" t="s">
        <v>209</v>
      </c>
      <c r="B299" s="91" t="s">
        <v>119</v>
      </c>
      <c r="C299" s="91" t="s">
        <v>46</v>
      </c>
      <c r="D299" s="36" t="s">
        <v>490</v>
      </c>
      <c r="E299" s="97">
        <v>9514841</v>
      </c>
      <c r="F299" s="97">
        <v>7340700</v>
      </c>
      <c r="G299" s="97">
        <v>137522</v>
      </c>
      <c r="H299" s="97">
        <v>9449075.9199999999</v>
      </c>
      <c r="I299" s="97">
        <v>7340695.6699999999</v>
      </c>
      <c r="J299" s="97">
        <v>121434.21</v>
      </c>
      <c r="K299" s="161">
        <f t="shared" si="138"/>
        <v>99.308815775271498</v>
      </c>
      <c r="L299" s="97">
        <f t="shared" ref="L299:L303" si="160">N299+Q299</f>
        <v>0</v>
      </c>
      <c r="M299" s="97"/>
      <c r="N299" s="97"/>
      <c r="O299" s="97"/>
      <c r="P299" s="97"/>
      <c r="Q299" s="97"/>
      <c r="R299" s="145">
        <f t="shared" ref="R299:R303" si="161">T299+W299</f>
        <v>0</v>
      </c>
      <c r="S299" s="146"/>
      <c r="T299" s="146"/>
      <c r="U299" s="146"/>
      <c r="V299" s="146"/>
      <c r="W299" s="146"/>
      <c r="X299" s="162" t="e">
        <f t="shared" si="144"/>
        <v>#DIV/0!</v>
      </c>
      <c r="Y299" s="97">
        <f t="shared" si="145"/>
        <v>9449075.9199999999</v>
      </c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  <c r="IW299" s="23"/>
      <c r="IX299" s="23"/>
      <c r="IY299" s="23"/>
      <c r="IZ299" s="23"/>
      <c r="JA299" s="23"/>
      <c r="JB299" s="23"/>
      <c r="JC299" s="23"/>
      <c r="JD299" s="23"/>
      <c r="JE299" s="23"/>
      <c r="JF299" s="23"/>
      <c r="JG299" s="23"/>
      <c r="JH299" s="23"/>
      <c r="JI299" s="23"/>
      <c r="JJ299" s="23"/>
      <c r="JK299" s="23"/>
      <c r="JL299" s="23"/>
      <c r="JM299" s="23"/>
      <c r="JN299" s="23"/>
      <c r="JO299" s="23"/>
      <c r="JP299" s="23"/>
      <c r="JQ299" s="23"/>
      <c r="JR299" s="23"/>
      <c r="JS299" s="23"/>
      <c r="JT299" s="23"/>
      <c r="JU299" s="23"/>
      <c r="JV299" s="23"/>
      <c r="JW299" s="23"/>
      <c r="JX299" s="23"/>
      <c r="JY299" s="23"/>
      <c r="JZ299" s="23"/>
      <c r="KA299" s="23"/>
      <c r="KB299" s="23"/>
      <c r="KC299" s="23"/>
      <c r="KD299" s="23"/>
      <c r="KE299" s="23"/>
      <c r="KF299" s="23"/>
      <c r="KG299" s="23"/>
      <c r="KH299" s="23"/>
      <c r="KI299" s="23"/>
      <c r="KJ299" s="23"/>
      <c r="KK299" s="23"/>
      <c r="KL299" s="23"/>
      <c r="KM299" s="23"/>
      <c r="KN299" s="23"/>
      <c r="KO299" s="23"/>
      <c r="KP299" s="23"/>
      <c r="KQ299" s="23"/>
      <c r="KR299" s="23"/>
      <c r="KS299" s="23"/>
      <c r="KT299" s="23"/>
      <c r="KU299" s="23"/>
      <c r="KV299" s="23"/>
      <c r="KW299" s="23"/>
      <c r="KX299" s="23"/>
      <c r="KY299" s="23"/>
      <c r="KZ299" s="23"/>
      <c r="LA299" s="23"/>
      <c r="LB299" s="23"/>
      <c r="LC299" s="23"/>
      <c r="LD299" s="23"/>
      <c r="LE299" s="23"/>
      <c r="LF299" s="23"/>
      <c r="LG299" s="23"/>
      <c r="LH299" s="23"/>
      <c r="LI299" s="23"/>
      <c r="LJ299" s="23"/>
      <c r="LK299" s="23"/>
      <c r="LL299" s="23"/>
      <c r="LM299" s="23"/>
      <c r="LN299" s="23"/>
      <c r="LO299" s="23"/>
      <c r="LP299" s="23"/>
      <c r="LQ299" s="23"/>
      <c r="LR299" s="23"/>
      <c r="LS299" s="23"/>
      <c r="LT299" s="23"/>
      <c r="LU299" s="23"/>
      <c r="LV299" s="23"/>
      <c r="LW299" s="23"/>
      <c r="LX299" s="23"/>
      <c r="LY299" s="23"/>
      <c r="LZ299" s="23"/>
      <c r="MA299" s="23"/>
      <c r="MB299" s="23"/>
      <c r="MC299" s="23"/>
      <c r="MD299" s="23"/>
      <c r="ME299" s="23"/>
      <c r="MF299" s="23"/>
      <c r="MG299" s="23"/>
      <c r="MH299" s="23"/>
      <c r="MI299" s="23"/>
      <c r="MJ299" s="23"/>
      <c r="MK299" s="23"/>
      <c r="ML299" s="23"/>
      <c r="MM299" s="23"/>
      <c r="MN299" s="23"/>
      <c r="MO299" s="23"/>
      <c r="MP299" s="23"/>
      <c r="MQ299" s="23"/>
      <c r="MR299" s="23"/>
      <c r="MS299" s="23"/>
      <c r="MT299" s="23"/>
      <c r="MU299" s="23"/>
      <c r="MV299" s="23"/>
      <c r="MW299" s="23"/>
      <c r="MX299" s="23"/>
      <c r="MY299" s="23"/>
      <c r="MZ299" s="23"/>
      <c r="NA299" s="23"/>
      <c r="NB299" s="23"/>
      <c r="NC299" s="23"/>
      <c r="ND299" s="23"/>
      <c r="NE299" s="23"/>
      <c r="NF299" s="23"/>
      <c r="NG299" s="23"/>
      <c r="NH299" s="23"/>
      <c r="NI299" s="23"/>
      <c r="NJ299" s="23"/>
      <c r="NK299" s="23"/>
      <c r="NL299" s="23"/>
      <c r="NM299" s="23"/>
      <c r="NN299" s="23"/>
      <c r="NO299" s="23"/>
      <c r="NP299" s="23"/>
      <c r="NQ299" s="23"/>
      <c r="NR299" s="23"/>
      <c r="NS299" s="23"/>
      <c r="NT299" s="23"/>
      <c r="NU299" s="23"/>
      <c r="NV299" s="23"/>
      <c r="NW299" s="23"/>
      <c r="NX299" s="23"/>
      <c r="NY299" s="23"/>
      <c r="NZ299" s="23"/>
      <c r="OA299" s="23"/>
      <c r="OB299" s="23"/>
      <c r="OC299" s="23"/>
      <c r="OD299" s="23"/>
      <c r="OE299" s="23"/>
      <c r="OF299" s="23"/>
      <c r="OG299" s="23"/>
      <c r="OH299" s="23"/>
      <c r="OI299" s="23"/>
      <c r="OJ299" s="23"/>
      <c r="OK299" s="23"/>
      <c r="OL299" s="23"/>
      <c r="OM299" s="23"/>
      <c r="ON299" s="23"/>
      <c r="OO299" s="23"/>
      <c r="OP299" s="23"/>
      <c r="OQ299" s="23"/>
      <c r="OR299" s="23"/>
      <c r="OS299" s="23"/>
      <c r="OT299" s="23"/>
      <c r="OU299" s="23"/>
      <c r="OV299" s="23"/>
      <c r="OW299" s="23"/>
      <c r="OX299" s="23"/>
      <c r="OY299" s="23"/>
      <c r="OZ299" s="23"/>
      <c r="PA299" s="23"/>
      <c r="PB299" s="23"/>
      <c r="PC299" s="23"/>
      <c r="PD299" s="23"/>
      <c r="PE299" s="23"/>
      <c r="PF299" s="23"/>
      <c r="PG299" s="23"/>
      <c r="PH299" s="23"/>
      <c r="PI299" s="23"/>
      <c r="PJ299" s="23"/>
      <c r="PK299" s="23"/>
      <c r="PL299" s="23"/>
      <c r="PM299" s="23"/>
      <c r="PN299" s="23"/>
      <c r="PO299" s="23"/>
      <c r="PP299" s="23"/>
      <c r="PQ299" s="23"/>
      <c r="PR299" s="23"/>
      <c r="PS299" s="23"/>
      <c r="PT299" s="23"/>
      <c r="PU299" s="23"/>
      <c r="PV299" s="23"/>
      <c r="PW299" s="23"/>
      <c r="PX299" s="23"/>
      <c r="PY299" s="23"/>
      <c r="PZ299" s="23"/>
      <c r="QA299" s="23"/>
      <c r="QB299" s="23"/>
      <c r="QC299" s="23"/>
      <c r="QD299" s="23"/>
      <c r="QE299" s="23"/>
      <c r="QF299" s="23"/>
      <c r="QG299" s="23"/>
      <c r="QH299" s="23"/>
      <c r="QI299" s="23"/>
      <c r="QJ299" s="23"/>
      <c r="QK299" s="23"/>
      <c r="QL299" s="23"/>
      <c r="QM299" s="23"/>
      <c r="QN299" s="23"/>
      <c r="QO299" s="23"/>
      <c r="QP299" s="23"/>
      <c r="QQ299" s="23"/>
      <c r="QR299" s="23"/>
      <c r="QS299" s="23"/>
      <c r="QT299" s="23"/>
      <c r="QU299" s="23"/>
      <c r="QV299" s="23"/>
      <c r="QW299" s="23"/>
      <c r="QX299" s="23"/>
      <c r="QY299" s="23"/>
      <c r="QZ299" s="23"/>
      <c r="RA299" s="23"/>
      <c r="RB299" s="23"/>
      <c r="RC299" s="23"/>
      <c r="RD299" s="23"/>
      <c r="RE299" s="23"/>
      <c r="RF299" s="23"/>
      <c r="RG299" s="23"/>
      <c r="RH299" s="23"/>
      <c r="RI299" s="23"/>
      <c r="RJ299" s="23"/>
      <c r="RK299" s="23"/>
      <c r="RL299" s="23"/>
      <c r="RM299" s="23"/>
      <c r="RN299" s="23"/>
      <c r="RO299" s="23"/>
      <c r="RP299" s="23"/>
      <c r="RQ299" s="23"/>
      <c r="RR299" s="23"/>
      <c r="RS299" s="23"/>
      <c r="RT299" s="23"/>
      <c r="RU299" s="23"/>
      <c r="RV299" s="23"/>
      <c r="RW299" s="23"/>
      <c r="RX299" s="23"/>
      <c r="RY299" s="23"/>
      <c r="RZ299" s="23"/>
      <c r="SA299" s="23"/>
      <c r="SB299" s="23"/>
      <c r="SC299" s="23"/>
      <c r="SD299" s="23"/>
      <c r="SE299" s="23"/>
      <c r="SF299" s="23"/>
      <c r="SG299" s="23"/>
      <c r="SH299" s="23"/>
      <c r="SI299" s="23"/>
      <c r="SJ299" s="23"/>
      <c r="SK299" s="23"/>
      <c r="SL299" s="23"/>
      <c r="SM299" s="23"/>
      <c r="SN299" s="23"/>
      <c r="SO299" s="23"/>
      <c r="SP299" s="23"/>
    </row>
    <row r="300" spans="1:510" s="22" customFormat="1" ht="31.5" x14ac:dyDescent="0.25">
      <c r="A300" s="59" t="s">
        <v>311</v>
      </c>
      <c r="B300" s="91" t="s">
        <v>141</v>
      </c>
      <c r="C300" s="91" t="s">
        <v>312</v>
      </c>
      <c r="D300" s="60" t="s">
        <v>142</v>
      </c>
      <c r="E300" s="97">
        <v>175000</v>
      </c>
      <c r="F300" s="97"/>
      <c r="G300" s="97"/>
      <c r="H300" s="97">
        <v>138269.20000000001</v>
      </c>
      <c r="I300" s="97"/>
      <c r="J300" s="97"/>
      <c r="K300" s="161">
        <f t="shared" si="138"/>
        <v>79.010971428571423</v>
      </c>
      <c r="L300" s="97">
        <f t="shared" si="160"/>
        <v>0</v>
      </c>
      <c r="M300" s="97"/>
      <c r="N300" s="97"/>
      <c r="O300" s="97"/>
      <c r="P300" s="97"/>
      <c r="Q300" s="97"/>
      <c r="R300" s="145">
        <f t="shared" si="161"/>
        <v>0</v>
      </c>
      <c r="S300" s="146"/>
      <c r="T300" s="146"/>
      <c r="U300" s="146"/>
      <c r="V300" s="146"/>
      <c r="W300" s="146"/>
      <c r="X300" s="162" t="e">
        <f t="shared" si="144"/>
        <v>#DIV/0!</v>
      </c>
      <c r="Y300" s="97">
        <f t="shared" si="145"/>
        <v>138269.20000000001</v>
      </c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  <c r="IW300" s="23"/>
      <c r="IX300" s="23"/>
      <c r="IY300" s="23"/>
      <c r="IZ300" s="23"/>
      <c r="JA300" s="23"/>
      <c r="JB300" s="23"/>
      <c r="JC300" s="23"/>
      <c r="JD300" s="23"/>
      <c r="JE300" s="23"/>
      <c r="JF300" s="23"/>
      <c r="JG300" s="23"/>
      <c r="JH300" s="23"/>
      <c r="JI300" s="23"/>
      <c r="JJ300" s="23"/>
      <c r="JK300" s="23"/>
      <c r="JL300" s="23"/>
      <c r="JM300" s="23"/>
      <c r="JN300" s="23"/>
      <c r="JO300" s="23"/>
      <c r="JP300" s="23"/>
      <c r="JQ300" s="23"/>
      <c r="JR300" s="23"/>
      <c r="JS300" s="23"/>
      <c r="JT300" s="23"/>
      <c r="JU300" s="23"/>
      <c r="JV300" s="23"/>
      <c r="JW300" s="23"/>
      <c r="JX300" s="23"/>
      <c r="JY300" s="23"/>
      <c r="JZ300" s="23"/>
      <c r="KA300" s="23"/>
      <c r="KB300" s="23"/>
      <c r="KC300" s="23"/>
      <c r="KD300" s="23"/>
      <c r="KE300" s="23"/>
      <c r="KF300" s="23"/>
      <c r="KG300" s="23"/>
      <c r="KH300" s="23"/>
      <c r="KI300" s="23"/>
      <c r="KJ300" s="23"/>
      <c r="KK300" s="23"/>
      <c r="KL300" s="23"/>
      <c r="KM300" s="23"/>
      <c r="KN300" s="23"/>
      <c r="KO300" s="23"/>
      <c r="KP300" s="23"/>
      <c r="KQ300" s="23"/>
      <c r="KR300" s="23"/>
      <c r="KS300" s="23"/>
      <c r="KT300" s="23"/>
      <c r="KU300" s="23"/>
      <c r="KV300" s="23"/>
      <c r="KW300" s="23"/>
      <c r="KX300" s="23"/>
      <c r="KY300" s="23"/>
      <c r="KZ300" s="23"/>
      <c r="LA300" s="23"/>
      <c r="LB300" s="23"/>
      <c r="LC300" s="23"/>
      <c r="LD300" s="23"/>
      <c r="LE300" s="23"/>
      <c r="LF300" s="23"/>
      <c r="LG300" s="23"/>
      <c r="LH300" s="23"/>
      <c r="LI300" s="23"/>
      <c r="LJ300" s="23"/>
      <c r="LK300" s="23"/>
      <c r="LL300" s="23"/>
      <c r="LM300" s="23"/>
      <c r="LN300" s="23"/>
      <c r="LO300" s="23"/>
      <c r="LP300" s="23"/>
      <c r="LQ300" s="23"/>
      <c r="LR300" s="23"/>
      <c r="LS300" s="23"/>
      <c r="LT300" s="23"/>
      <c r="LU300" s="23"/>
      <c r="LV300" s="23"/>
      <c r="LW300" s="23"/>
      <c r="LX300" s="23"/>
      <c r="LY300" s="23"/>
      <c r="LZ300" s="23"/>
      <c r="MA300" s="23"/>
      <c r="MB300" s="23"/>
      <c r="MC300" s="23"/>
      <c r="MD300" s="23"/>
      <c r="ME300" s="23"/>
      <c r="MF300" s="23"/>
      <c r="MG300" s="23"/>
      <c r="MH300" s="23"/>
      <c r="MI300" s="23"/>
      <c r="MJ300" s="23"/>
      <c r="MK300" s="23"/>
      <c r="ML300" s="23"/>
      <c r="MM300" s="23"/>
      <c r="MN300" s="23"/>
      <c r="MO300" s="23"/>
      <c r="MP300" s="23"/>
      <c r="MQ300" s="23"/>
      <c r="MR300" s="23"/>
      <c r="MS300" s="23"/>
      <c r="MT300" s="23"/>
      <c r="MU300" s="23"/>
      <c r="MV300" s="23"/>
      <c r="MW300" s="23"/>
      <c r="MX300" s="23"/>
      <c r="MY300" s="23"/>
      <c r="MZ300" s="23"/>
      <c r="NA300" s="23"/>
      <c r="NB300" s="23"/>
      <c r="NC300" s="23"/>
      <c r="ND300" s="23"/>
      <c r="NE300" s="23"/>
      <c r="NF300" s="23"/>
      <c r="NG300" s="23"/>
      <c r="NH300" s="23"/>
      <c r="NI300" s="23"/>
      <c r="NJ300" s="23"/>
      <c r="NK300" s="23"/>
      <c r="NL300" s="23"/>
      <c r="NM300" s="23"/>
      <c r="NN300" s="23"/>
      <c r="NO300" s="23"/>
      <c r="NP300" s="23"/>
      <c r="NQ300" s="23"/>
      <c r="NR300" s="23"/>
      <c r="NS300" s="23"/>
      <c r="NT300" s="23"/>
      <c r="NU300" s="23"/>
      <c r="NV300" s="23"/>
      <c r="NW300" s="23"/>
      <c r="NX300" s="23"/>
      <c r="NY300" s="23"/>
      <c r="NZ300" s="23"/>
      <c r="OA300" s="23"/>
      <c r="OB300" s="23"/>
      <c r="OC300" s="23"/>
      <c r="OD300" s="23"/>
      <c r="OE300" s="23"/>
      <c r="OF300" s="23"/>
      <c r="OG300" s="23"/>
      <c r="OH300" s="23"/>
      <c r="OI300" s="23"/>
      <c r="OJ300" s="23"/>
      <c r="OK300" s="23"/>
      <c r="OL300" s="23"/>
      <c r="OM300" s="23"/>
      <c r="ON300" s="23"/>
      <c r="OO300" s="23"/>
      <c r="OP300" s="23"/>
      <c r="OQ300" s="23"/>
      <c r="OR300" s="23"/>
      <c r="OS300" s="23"/>
      <c r="OT300" s="23"/>
      <c r="OU300" s="23"/>
      <c r="OV300" s="23"/>
      <c r="OW300" s="23"/>
      <c r="OX300" s="23"/>
      <c r="OY300" s="23"/>
      <c r="OZ300" s="23"/>
      <c r="PA300" s="23"/>
      <c r="PB300" s="23"/>
      <c r="PC300" s="23"/>
      <c r="PD300" s="23"/>
      <c r="PE300" s="23"/>
      <c r="PF300" s="23"/>
      <c r="PG300" s="23"/>
      <c r="PH300" s="23"/>
      <c r="PI300" s="23"/>
      <c r="PJ300" s="23"/>
      <c r="PK300" s="23"/>
      <c r="PL300" s="23"/>
      <c r="PM300" s="23"/>
      <c r="PN300" s="23"/>
      <c r="PO300" s="23"/>
      <c r="PP300" s="23"/>
      <c r="PQ300" s="23"/>
      <c r="PR300" s="23"/>
      <c r="PS300" s="23"/>
      <c r="PT300" s="23"/>
      <c r="PU300" s="23"/>
      <c r="PV300" s="23"/>
      <c r="PW300" s="23"/>
      <c r="PX300" s="23"/>
      <c r="PY300" s="23"/>
      <c r="PZ300" s="23"/>
      <c r="QA300" s="23"/>
      <c r="QB300" s="23"/>
      <c r="QC300" s="23"/>
      <c r="QD300" s="23"/>
      <c r="QE300" s="23"/>
      <c r="QF300" s="23"/>
      <c r="QG300" s="23"/>
      <c r="QH300" s="23"/>
      <c r="QI300" s="23"/>
      <c r="QJ300" s="23"/>
      <c r="QK300" s="23"/>
      <c r="QL300" s="23"/>
      <c r="QM300" s="23"/>
      <c r="QN300" s="23"/>
      <c r="QO300" s="23"/>
      <c r="QP300" s="23"/>
      <c r="QQ300" s="23"/>
      <c r="QR300" s="23"/>
      <c r="QS300" s="23"/>
      <c r="QT300" s="23"/>
      <c r="QU300" s="23"/>
      <c r="QV300" s="23"/>
      <c r="QW300" s="23"/>
      <c r="QX300" s="23"/>
      <c r="QY300" s="23"/>
      <c r="QZ300" s="23"/>
      <c r="RA300" s="23"/>
      <c r="RB300" s="23"/>
      <c r="RC300" s="23"/>
      <c r="RD300" s="23"/>
      <c r="RE300" s="23"/>
      <c r="RF300" s="23"/>
      <c r="RG300" s="23"/>
      <c r="RH300" s="23"/>
      <c r="RI300" s="23"/>
      <c r="RJ300" s="23"/>
      <c r="RK300" s="23"/>
      <c r="RL300" s="23"/>
      <c r="RM300" s="23"/>
      <c r="RN300" s="23"/>
      <c r="RO300" s="23"/>
      <c r="RP300" s="23"/>
      <c r="RQ300" s="23"/>
      <c r="RR300" s="23"/>
      <c r="RS300" s="23"/>
      <c r="RT300" s="23"/>
      <c r="RU300" s="23"/>
      <c r="RV300" s="23"/>
      <c r="RW300" s="23"/>
      <c r="RX300" s="23"/>
      <c r="RY300" s="23"/>
      <c r="RZ300" s="23"/>
      <c r="SA300" s="23"/>
      <c r="SB300" s="23"/>
      <c r="SC300" s="23"/>
      <c r="SD300" s="23"/>
      <c r="SE300" s="23"/>
      <c r="SF300" s="23"/>
      <c r="SG300" s="23"/>
      <c r="SH300" s="23"/>
      <c r="SI300" s="23"/>
      <c r="SJ300" s="23"/>
      <c r="SK300" s="23"/>
      <c r="SL300" s="23"/>
      <c r="SM300" s="23"/>
      <c r="SN300" s="23"/>
      <c r="SO300" s="23"/>
      <c r="SP300" s="23"/>
    </row>
    <row r="301" spans="1:510" s="22" customFormat="1" ht="31.5" hidden="1" x14ac:dyDescent="0.25">
      <c r="A301" s="59" t="s">
        <v>454</v>
      </c>
      <c r="B301" s="59" t="s">
        <v>455</v>
      </c>
      <c r="C301" s="59" t="s">
        <v>111</v>
      </c>
      <c r="D301" s="60" t="s">
        <v>456</v>
      </c>
      <c r="E301" s="97">
        <v>0</v>
      </c>
      <c r="F301" s="97"/>
      <c r="G301" s="97"/>
      <c r="H301" s="97"/>
      <c r="I301" s="97"/>
      <c r="J301" s="97"/>
      <c r="K301" s="161" t="e">
        <f t="shared" si="138"/>
        <v>#DIV/0!</v>
      </c>
      <c r="L301" s="97">
        <f t="shared" si="160"/>
        <v>0</v>
      </c>
      <c r="M301" s="97">
        <v>0</v>
      </c>
      <c r="N301" s="97"/>
      <c r="O301" s="97"/>
      <c r="P301" s="97"/>
      <c r="Q301" s="97">
        <v>0</v>
      </c>
      <c r="R301" s="145">
        <f t="shared" si="161"/>
        <v>0</v>
      </c>
      <c r="S301" s="146"/>
      <c r="T301" s="146"/>
      <c r="U301" s="146"/>
      <c r="V301" s="146"/>
      <c r="W301" s="146"/>
      <c r="X301" s="162" t="e">
        <f t="shared" si="144"/>
        <v>#DIV/0!</v>
      </c>
      <c r="Y301" s="97">
        <f t="shared" si="145"/>
        <v>0</v>
      </c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  <c r="IW301" s="23"/>
      <c r="IX301" s="23"/>
      <c r="IY301" s="23"/>
      <c r="IZ301" s="23"/>
      <c r="JA301" s="23"/>
      <c r="JB301" s="23"/>
      <c r="JC301" s="23"/>
      <c r="JD301" s="23"/>
      <c r="JE301" s="23"/>
      <c r="JF301" s="23"/>
      <c r="JG301" s="23"/>
      <c r="JH301" s="23"/>
      <c r="JI301" s="23"/>
      <c r="JJ301" s="23"/>
      <c r="JK301" s="23"/>
      <c r="JL301" s="23"/>
      <c r="JM301" s="23"/>
      <c r="JN301" s="23"/>
      <c r="JO301" s="23"/>
      <c r="JP301" s="23"/>
      <c r="JQ301" s="23"/>
      <c r="JR301" s="23"/>
      <c r="JS301" s="23"/>
      <c r="JT301" s="23"/>
      <c r="JU301" s="23"/>
      <c r="JV301" s="23"/>
      <c r="JW301" s="23"/>
      <c r="JX301" s="23"/>
      <c r="JY301" s="23"/>
      <c r="JZ301" s="23"/>
      <c r="KA301" s="23"/>
      <c r="KB301" s="23"/>
      <c r="KC301" s="23"/>
      <c r="KD301" s="23"/>
      <c r="KE301" s="23"/>
      <c r="KF301" s="23"/>
      <c r="KG301" s="23"/>
      <c r="KH301" s="23"/>
      <c r="KI301" s="23"/>
      <c r="KJ301" s="23"/>
      <c r="KK301" s="23"/>
      <c r="KL301" s="23"/>
      <c r="KM301" s="23"/>
      <c r="KN301" s="23"/>
      <c r="KO301" s="23"/>
      <c r="KP301" s="23"/>
      <c r="KQ301" s="23"/>
      <c r="KR301" s="23"/>
      <c r="KS301" s="23"/>
      <c r="KT301" s="23"/>
      <c r="KU301" s="23"/>
      <c r="KV301" s="23"/>
      <c r="KW301" s="23"/>
      <c r="KX301" s="23"/>
      <c r="KY301" s="23"/>
      <c r="KZ301" s="23"/>
      <c r="LA301" s="23"/>
      <c r="LB301" s="23"/>
      <c r="LC301" s="23"/>
      <c r="LD301" s="23"/>
      <c r="LE301" s="23"/>
      <c r="LF301" s="23"/>
      <c r="LG301" s="23"/>
      <c r="LH301" s="23"/>
      <c r="LI301" s="23"/>
      <c r="LJ301" s="23"/>
      <c r="LK301" s="23"/>
      <c r="LL301" s="23"/>
      <c r="LM301" s="23"/>
      <c r="LN301" s="23"/>
      <c r="LO301" s="23"/>
      <c r="LP301" s="23"/>
      <c r="LQ301" s="23"/>
      <c r="LR301" s="23"/>
      <c r="LS301" s="23"/>
      <c r="LT301" s="23"/>
      <c r="LU301" s="23"/>
      <c r="LV301" s="23"/>
      <c r="LW301" s="23"/>
      <c r="LX301" s="23"/>
      <c r="LY301" s="23"/>
      <c r="LZ301" s="23"/>
      <c r="MA301" s="23"/>
      <c r="MB301" s="23"/>
      <c r="MC301" s="23"/>
      <c r="MD301" s="23"/>
      <c r="ME301" s="23"/>
      <c r="MF301" s="23"/>
      <c r="MG301" s="23"/>
      <c r="MH301" s="23"/>
      <c r="MI301" s="23"/>
      <c r="MJ301" s="23"/>
      <c r="MK301" s="23"/>
      <c r="ML301" s="23"/>
      <c r="MM301" s="23"/>
      <c r="MN301" s="23"/>
      <c r="MO301" s="23"/>
      <c r="MP301" s="23"/>
      <c r="MQ301" s="23"/>
      <c r="MR301" s="23"/>
      <c r="MS301" s="23"/>
      <c r="MT301" s="23"/>
      <c r="MU301" s="23"/>
      <c r="MV301" s="23"/>
      <c r="MW301" s="23"/>
      <c r="MX301" s="23"/>
      <c r="MY301" s="23"/>
      <c r="MZ301" s="23"/>
      <c r="NA301" s="23"/>
      <c r="NB301" s="23"/>
      <c r="NC301" s="23"/>
      <c r="ND301" s="23"/>
      <c r="NE301" s="23"/>
      <c r="NF301" s="23"/>
      <c r="NG301" s="23"/>
      <c r="NH301" s="23"/>
      <c r="NI301" s="23"/>
      <c r="NJ301" s="23"/>
      <c r="NK301" s="23"/>
      <c r="NL301" s="23"/>
      <c r="NM301" s="23"/>
      <c r="NN301" s="23"/>
      <c r="NO301" s="23"/>
      <c r="NP301" s="23"/>
      <c r="NQ301" s="23"/>
      <c r="NR301" s="23"/>
      <c r="NS301" s="23"/>
      <c r="NT301" s="23"/>
      <c r="NU301" s="23"/>
      <c r="NV301" s="23"/>
      <c r="NW301" s="23"/>
      <c r="NX301" s="23"/>
      <c r="NY301" s="23"/>
      <c r="NZ301" s="23"/>
      <c r="OA301" s="23"/>
      <c r="OB301" s="23"/>
      <c r="OC301" s="23"/>
      <c r="OD301" s="23"/>
      <c r="OE301" s="23"/>
      <c r="OF301" s="23"/>
      <c r="OG301" s="23"/>
      <c r="OH301" s="23"/>
      <c r="OI301" s="23"/>
      <c r="OJ301" s="23"/>
      <c r="OK301" s="23"/>
      <c r="OL301" s="23"/>
      <c r="OM301" s="23"/>
      <c r="ON301" s="23"/>
      <c r="OO301" s="23"/>
      <c r="OP301" s="23"/>
      <c r="OQ301" s="23"/>
      <c r="OR301" s="23"/>
      <c r="OS301" s="23"/>
      <c r="OT301" s="23"/>
      <c r="OU301" s="23"/>
      <c r="OV301" s="23"/>
      <c r="OW301" s="23"/>
      <c r="OX301" s="23"/>
      <c r="OY301" s="23"/>
      <c r="OZ301" s="23"/>
      <c r="PA301" s="23"/>
      <c r="PB301" s="23"/>
      <c r="PC301" s="23"/>
      <c r="PD301" s="23"/>
      <c r="PE301" s="23"/>
      <c r="PF301" s="23"/>
      <c r="PG301" s="23"/>
      <c r="PH301" s="23"/>
      <c r="PI301" s="23"/>
      <c r="PJ301" s="23"/>
      <c r="PK301" s="23"/>
      <c r="PL301" s="23"/>
      <c r="PM301" s="23"/>
      <c r="PN301" s="23"/>
      <c r="PO301" s="23"/>
      <c r="PP301" s="23"/>
      <c r="PQ301" s="23"/>
      <c r="PR301" s="23"/>
      <c r="PS301" s="23"/>
      <c r="PT301" s="23"/>
      <c r="PU301" s="23"/>
      <c r="PV301" s="23"/>
      <c r="PW301" s="23"/>
      <c r="PX301" s="23"/>
      <c r="PY301" s="23"/>
      <c r="PZ301" s="23"/>
      <c r="QA301" s="23"/>
      <c r="QB301" s="23"/>
      <c r="QC301" s="23"/>
      <c r="QD301" s="23"/>
      <c r="QE301" s="23"/>
      <c r="QF301" s="23"/>
      <c r="QG301" s="23"/>
      <c r="QH301" s="23"/>
      <c r="QI301" s="23"/>
      <c r="QJ301" s="23"/>
      <c r="QK301" s="23"/>
      <c r="QL301" s="23"/>
      <c r="QM301" s="23"/>
      <c r="QN301" s="23"/>
      <c r="QO301" s="23"/>
      <c r="QP301" s="23"/>
      <c r="QQ301" s="23"/>
      <c r="QR301" s="23"/>
      <c r="QS301" s="23"/>
      <c r="QT301" s="23"/>
      <c r="QU301" s="23"/>
      <c r="QV301" s="23"/>
      <c r="QW301" s="23"/>
      <c r="QX301" s="23"/>
      <c r="QY301" s="23"/>
      <c r="QZ301" s="23"/>
      <c r="RA301" s="23"/>
      <c r="RB301" s="23"/>
      <c r="RC301" s="23"/>
      <c r="RD301" s="23"/>
      <c r="RE301" s="23"/>
      <c r="RF301" s="23"/>
      <c r="RG301" s="23"/>
      <c r="RH301" s="23"/>
      <c r="RI301" s="23"/>
      <c r="RJ301" s="23"/>
      <c r="RK301" s="23"/>
      <c r="RL301" s="23"/>
      <c r="RM301" s="23"/>
      <c r="RN301" s="23"/>
      <c r="RO301" s="23"/>
      <c r="RP301" s="23"/>
      <c r="RQ301" s="23"/>
      <c r="RR301" s="23"/>
      <c r="RS301" s="23"/>
      <c r="RT301" s="23"/>
      <c r="RU301" s="23"/>
      <c r="RV301" s="23"/>
      <c r="RW301" s="23"/>
      <c r="RX301" s="23"/>
      <c r="RY301" s="23"/>
      <c r="RZ301" s="23"/>
      <c r="SA301" s="23"/>
      <c r="SB301" s="23"/>
      <c r="SC301" s="23"/>
      <c r="SD301" s="23"/>
      <c r="SE301" s="23"/>
      <c r="SF301" s="23"/>
      <c r="SG301" s="23"/>
      <c r="SH301" s="23"/>
      <c r="SI301" s="23"/>
      <c r="SJ301" s="23"/>
      <c r="SK301" s="23"/>
      <c r="SL301" s="23"/>
      <c r="SM301" s="23"/>
      <c r="SN301" s="23"/>
      <c r="SO301" s="23"/>
      <c r="SP301" s="23"/>
    </row>
    <row r="302" spans="1:510" s="22" customFormat="1" ht="31.5" x14ac:dyDescent="0.25">
      <c r="A302" s="59" t="s">
        <v>549</v>
      </c>
      <c r="B302" s="59" t="s">
        <v>550</v>
      </c>
      <c r="C302" s="59" t="s">
        <v>82</v>
      </c>
      <c r="D302" s="60" t="s">
        <v>430</v>
      </c>
      <c r="E302" s="97">
        <v>2260266</v>
      </c>
      <c r="F302" s="97"/>
      <c r="G302" s="97"/>
      <c r="H302" s="97">
        <v>2260266</v>
      </c>
      <c r="I302" s="97"/>
      <c r="J302" s="97"/>
      <c r="K302" s="161">
        <f t="shared" si="138"/>
        <v>100</v>
      </c>
      <c r="L302" s="97">
        <f t="shared" si="160"/>
        <v>0</v>
      </c>
      <c r="M302" s="97"/>
      <c r="N302" s="97"/>
      <c r="O302" s="97"/>
      <c r="P302" s="97"/>
      <c r="Q302" s="97"/>
      <c r="R302" s="145">
        <f t="shared" si="161"/>
        <v>0</v>
      </c>
      <c r="S302" s="146"/>
      <c r="T302" s="146"/>
      <c r="U302" s="146"/>
      <c r="V302" s="146"/>
      <c r="W302" s="146"/>
      <c r="X302" s="162" t="e">
        <f t="shared" si="144"/>
        <v>#DIV/0!</v>
      </c>
      <c r="Y302" s="97">
        <f t="shared" si="145"/>
        <v>2260266</v>
      </c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  <c r="IW302" s="23"/>
      <c r="IX302" s="23"/>
      <c r="IY302" s="23"/>
      <c r="IZ302" s="23"/>
      <c r="JA302" s="23"/>
      <c r="JB302" s="23"/>
      <c r="JC302" s="23"/>
      <c r="JD302" s="23"/>
      <c r="JE302" s="23"/>
      <c r="JF302" s="23"/>
      <c r="JG302" s="23"/>
      <c r="JH302" s="23"/>
      <c r="JI302" s="23"/>
      <c r="JJ302" s="23"/>
      <c r="JK302" s="23"/>
      <c r="JL302" s="23"/>
      <c r="JM302" s="23"/>
      <c r="JN302" s="23"/>
      <c r="JO302" s="23"/>
      <c r="JP302" s="23"/>
      <c r="JQ302" s="23"/>
      <c r="JR302" s="23"/>
      <c r="JS302" s="23"/>
      <c r="JT302" s="23"/>
      <c r="JU302" s="23"/>
      <c r="JV302" s="23"/>
      <c r="JW302" s="23"/>
      <c r="JX302" s="23"/>
      <c r="JY302" s="23"/>
      <c r="JZ302" s="23"/>
      <c r="KA302" s="23"/>
      <c r="KB302" s="23"/>
      <c r="KC302" s="23"/>
      <c r="KD302" s="23"/>
      <c r="KE302" s="23"/>
      <c r="KF302" s="23"/>
      <c r="KG302" s="23"/>
      <c r="KH302" s="23"/>
      <c r="KI302" s="23"/>
      <c r="KJ302" s="23"/>
      <c r="KK302" s="23"/>
      <c r="KL302" s="23"/>
      <c r="KM302" s="23"/>
      <c r="KN302" s="23"/>
      <c r="KO302" s="23"/>
      <c r="KP302" s="23"/>
      <c r="KQ302" s="23"/>
      <c r="KR302" s="23"/>
      <c r="KS302" s="23"/>
      <c r="KT302" s="23"/>
      <c r="KU302" s="23"/>
      <c r="KV302" s="23"/>
      <c r="KW302" s="23"/>
      <c r="KX302" s="23"/>
      <c r="KY302" s="23"/>
      <c r="KZ302" s="23"/>
      <c r="LA302" s="23"/>
      <c r="LB302" s="23"/>
      <c r="LC302" s="23"/>
      <c r="LD302" s="23"/>
      <c r="LE302" s="23"/>
      <c r="LF302" s="23"/>
      <c r="LG302" s="23"/>
      <c r="LH302" s="23"/>
      <c r="LI302" s="23"/>
      <c r="LJ302" s="23"/>
      <c r="LK302" s="23"/>
      <c r="LL302" s="23"/>
      <c r="LM302" s="23"/>
      <c r="LN302" s="23"/>
      <c r="LO302" s="23"/>
      <c r="LP302" s="23"/>
      <c r="LQ302" s="23"/>
      <c r="LR302" s="23"/>
      <c r="LS302" s="23"/>
      <c r="LT302" s="23"/>
      <c r="LU302" s="23"/>
      <c r="LV302" s="23"/>
      <c r="LW302" s="23"/>
      <c r="LX302" s="23"/>
      <c r="LY302" s="23"/>
      <c r="LZ302" s="23"/>
      <c r="MA302" s="23"/>
      <c r="MB302" s="23"/>
      <c r="MC302" s="23"/>
      <c r="MD302" s="23"/>
      <c r="ME302" s="23"/>
      <c r="MF302" s="23"/>
      <c r="MG302" s="23"/>
      <c r="MH302" s="23"/>
      <c r="MI302" s="23"/>
      <c r="MJ302" s="23"/>
      <c r="MK302" s="23"/>
      <c r="ML302" s="23"/>
      <c r="MM302" s="23"/>
      <c r="MN302" s="23"/>
      <c r="MO302" s="23"/>
      <c r="MP302" s="23"/>
      <c r="MQ302" s="23"/>
      <c r="MR302" s="23"/>
      <c r="MS302" s="23"/>
      <c r="MT302" s="23"/>
      <c r="MU302" s="23"/>
      <c r="MV302" s="23"/>
      <c r="MW302" s="23"/>
      <c r="MX302" s="23"/>
      <c r="MY302" s="23"/>
      <c r="MZ302" s="23"/>
      <c r="NA302" s="23"/>
      <c r="NB302" s="23"/>
      <c r="NC302" s="23"/>
      <c r="ND302" s="23"/>
      <c r="NE302" s="23"/>
      <c r="NF302" s="23"/>
      <c r="NG302" s="23"/>
      <c r="NH302" s="23"/>
      <c r="NI302" s="23"/>
      <c r="NJ302" s="23"/>
      <c r="NK302" s="23"/>
      <c r="NL302" s="23"/>
      <c r="NM302" s="23"/>
      <c r="NN302" s="23"/>
      <c r="NO302" s="23"/>
      <c r="NP302" s="23"/>
      <c r="NQ302" s="23"/>
      <c r="NR302" s="23"/>
      <c r="NS302" s="23"/>
      <c r="NT302" s="23"/>
      <c r="NU302" s="23"/>
      <c r="NV302" s="23"/>
      <c r="NW302" s="23"/>
      <c r="NX302" s="23"/>
      <c r="NY302" s="23"/>
      <c r="NZ302" s="23"/>
      <c r="OA302" s="23"/>
      <c r="OB302" s="23"/>
      <c r="OC302" s="23"/>
      <c r="OD302" s="23"/>
      <c r="OE302" s="23"/>
      <c r="OF302" s="23"/>
      <c r="OG302" s="23"/>
      <c r="OH302" s="23"/>
      <c r="OI302" s="23"/>
      <c r="OJ302" s="23"/>
      <c r="OK302" s="23"/>
      <c r="OL302" s="23"/>
      <c r="OM302" s="23"/>
      <c r="ON302" s="23"/>
      <c r="OO302" s="23"/>
      <c r="OP302" s="23"/>
      <c r="OQ302" s="23"/>
      <c r="OR302" s="23"/>
      <c r="OS302" s="23"/>
      <c r="OT302" s="23"/>
      <c r="OU302" s="23"/>
      <c r="OV302" s="23"/>
      <c r="OW302" s="23"/>
      <c r="OX302" s="23"/>
      <c r="OY302" s="23"/>
      <c r="OZ302" s="23"/>
      <c r="PA302" s="23"/>
      <c r="PB302" s="23"/>
      <c r="PC302" s="23"/>
      <c r="PD302" s="23"/>
      <c r="PE302" s="23"/>
      <c r="PF302" s="23"/>
      <c r="PG302" s="23"/>
      <c r="PH302" s="23"/>
      <c r="PI302" s="23"/>
      <c r="PJ302" s="23"/>
      <c r="PK302" s="23"/>
      <c r="PL302" s="23"/>
      <c r="PM302" s="23"/>
      <c r="PN302" s="23"/>
      <c r="PO302" s="23"/>
      <c r="PP302" s="23"/>
      <c r="PQ302" s="23"/>
      <c r="PR302" s="23"/>
      <c r="PS302" s="23"/>
      <c r="PT302" s="23"/>
      <c r="PU302" s="23"/>
      <c r="PV302" s="23"/>
      <c r="PW302" s="23"/>
      <c r="PX302" s="23"/>
      <c r="PY302" s="23"/>
      <c r="PZ302" s="23"/>
      <c r="QA302" s="23"/>
      <c r="QB302" s="23"/>
      <c r="QC302" s="23"/>
      <c r="QD302" s="23"/>
      <c r="QE302" s="23"/>
      <c r="QF302" s="23"/>
      <c r="QG302" s="23"/>
      <c r="QH302" s="23"/>
      <c r="QI302" s="23"/>
      <c r="QJ302" s="23"/>
      <c r="QK302" s="23"/>
      <c r="QL302" s="23"/>
      <c r="QM302" s="23"/>
      <c r="QN302" s="23"/>
      <c r="QO302" s="23"/>
      <c r="QP302" s="23"/>
      <c r="QQ302" s="23"/>
      <c r="QR302" s="23"/>
      <c r="QS302" s="23"/>
      <c r="QT302" s="23"/>
      <c r="QU302" s="23"/>
      <c r="QV302" s="23"/>
      <c r="QW302" s="23"/>
      <c r="QX302" s="23"/>
      <c r="QY302" s="23"/>
      <c r="QZ302" s="23"/>
      <c r="RA302" s="23"/>
      <c r="RB302" s="23"/>
      <c r="RC302" s="23"/>
      <c r="RD302" s="23"/>
      <c r="RE302" s="23"/>
      <c r="RF302" s="23"/>
      <c r="RG302" s="23"/>
      <c r="RH302" s="23"/>
      <c r="RI302" s="23"/>
      <c r="RJ302" s="23"/>
      <c r="RK302" s="23"/>
      <c r="RL302" s="23"/>
      <c r="RM302" s="23"/>
      <c r="RN302" s="23"/>
      <c r="RO302" s="23"/>
      <c r="RP302" s="23"/>
      <c r="RQ302" s="23"/>
      <c r="RR302" s="23"/>
      <c r="RS302" s="23"/>
      <c r="RT302" s="23"/>
      <c r="RU302" s="23"/>
      <c r="RV302" s="23"/>
      <c r="RW302" s="23"/>
      <c r="RX302" s="23"/>
      <c r="RY302" s="23"/>
      <c r="RZ302" s="23"/>
      <c r="SA302" s="23"/>
      <c r="SB302" s="23"/>
      <c r="SC302" s="23"/>
      <c r="SD302" s="23"/>
      <c r="SE302" s="23"/>
      <c r="SF302" s="23"/>
      <c r="SG302" s="23"/>
      <c r="SH302" s="23"/>
      <c r="SI302" s="23"/>
      <c r="SJ302" s="23"/>
      <c r="SK302" s="23"/>
      <c r="SL302" s="23"/>
      <c r="SM302" s="23"/>
      <c r="SN302" s="23"/>
      <c r="SO302" s="23"/>
      <c r="SP302" s="23"/>
    </row>
    <row r="303" spans="1:510" s="22" customFormat="1" ht="123.75" customHeight="1" x14ac:dyDescent="0.25">
      <c r="A303" s="99" t="s">
        <v>299</v>
      </c>
      <c r="B303" s="42" t="s">
        <v>296</v>
      </c>
      <c r="C303" s="42" t="s">
        <v>82</v>
      </c>
      <c r="D303" s="36" t="s">
        <v>314</v>
      </c>
      <c r="E303" s="97">
        <v>0</v>
      </c>
      <c r="F303" s="97"/>
      <c r="G303" s="97"/>
      <c r="H303" s="97"/>
      <c r="I303" s="97"/>
      <c r="J303" s="97"/>
      <c r="K303" s="162" t="e">
        <f t="shared" si="138"/>
        <v>#DIV/0!</v>
      </c>
      <c r="L303" s="97">
        <f t="shared" si="160"/>
        <v>2596250.2999999998</v>
      </c>
      <c r="M303" s="97"/>
      <c r="N303" s="97">
        <v>2596250.2999999998</v>
      </c>
      <c r="O303" s="97"/>
      <c r="P303" s="97"/>
      <c r="Q303" s="97"/>
      <c r="R303" s="145">
        <f t="shared" si="161"/>
        <v>2381290.8199999998</v>
      </c>
      <c r="S303" s="146"/>
      <c r="T303" s="146">
        <v>2381290.8199999998</v>
      </c>
      <c r="U303" s="146"/>
      <c r="V303" s="146"/>
      <c r="W303" s="146"/>
      <c r="X303" s="161">
        <f t="shared" si="144"/>
        <v>91.720386897981285</v>
      </c>
      <c r="Y303" s="97">
        <f t="shared" si="145"/>
        <v>2381290.8199999998</v>
      </c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  <c r="IV303" s="23"/>
      <c r="IW303" s="23"/>
      <c r="IX303" s="23"/>
      <c r="IY303" s="23"/>
      <c r="IZ303" s="23"/>
      <c r="JA303" s="23"/>
      <c r="JB303" s="23"/>
      <c r="JC303" s="23"/>
      <c r="JD303" s="23"/>
      <c r="JE303" s="23"/>
      <c r="JF303" s="23"/>
      <c r="JG303" s="23"/>
      <c r="JH303" s="23"/>
      <c r="JI303" s="23"/>
      <c r="JJ303" s="23"/>
      <c r="JK303" s="23"/>
      <c r="JL303" s="23"/>
      <c r="JM303" s="23"/>
      <c r="JN303" s="23"/>
      <c r="JO303" s="23"/>
      <c r="JP303" s="23"/>
      <c r="JQ303" s="23"/>
      <c r="JR303" s="23"/>
      <c r="JS303" s="23"/>
      <c r="JT303" s="23"/>
      <c r="JU303" s="23"/>
      <c r="JV303" s="23"/>
      <c r="JW303" s="23"/>
      <c r="JX303" s="23"/>
      <c r="JY303" s="23"/>
      <c r="JZ303" s="23"/>
      <c r="KA303" s="23"/>
      <c r="KB303" s="23"/>
      <c r="KC303" s="23"/>
      <c r="KD303" s="23"/>
      <c r="KE303" s="23"/>
      <c r="KF303" s="23"/>
      <c r="KG303" s="23"/>
      <c r="KH303" s="23"/>
      <c r="KI303" s="23"/>
      <c r="KJ303" s="23"/>
      <c r="KK303" s="23"/>
      <c r="KL303" s="23"/>
      <c r="KM303" s="23"/>
      <c r="KN303" s="23"/>
      <c r="KO303" s="23"/>
      <c r="KP303" s="23"/>
      <c r="KQ303" s="23"/>
      <c r="KR303" s="23"/>
      <c r="KS303" s="23"/>
      <c r="KT303" s="23"/>
      <c r="KU303" s="23"/>
      <c r="KV303" s="23"/>
      <c r="KW303" s="23"/>
      <c r="KX303" s="23"/>
      <c r="KY303" s="23"/>
      <c r="KZ303" s="23"/>
      <c r="LA303" s="23"/>
      <c r="LB303" s="23"/>
      <c r="LC303" s="23"/>
      <c r="LD303" s="23"/>
      <c r="LE303" s="23"/>
      <c r="LF303" s="23"/>
      <c r="LG303" s="23"/>
      <c r="LH303" s="23"/>
      <c r="LI303" s="23"/>
      <c r="LJ303" s="23"/>
      <c r="LK303" s="23"/>
      <c r="LL303" s="23"/>
      <c r="LM303" s="23"/>
      <c r="LN303" s="23"/>
      <c r="LO303" s="23"/>
      <c r="LP303" s="23"/>
      <c r="LQ303" s="23"/>
      <c r="LR303" s="23"/>
      <c r="LS303" s="23"/>
      <c r="LT303" s="23"/>
      <c r="LU303" s="23"/>
      <c r="LV303" s="23"/>
      <c r="LW303" s="23"/>
      <c r="LX303" s="23"/>
      <c r="LY303" s="23"/>
      <c r="LZ303" s="23"/>
      <c r="MA303" s="23"/>
      <c r="MB303" s="23"/>
      <c r="MC303" s="23"/>
      <c r="MD303" s="23"/>
      <c r="ME303" s="23"/>
      <c r="MF303" s="23"/>
      <c r="MG303" s="23"/>
      <c r="MH303" s="23"/>
      <c r="MI303" s="23"/>
      <c r="MJ303" s="23"/>
      <c r="MK303" s="23"/>
      <c r="ML303" s="23"/>
      <c r="MM303" s="23"/>
      <c r="MN303" s="23"/>
      <c r="MO303" s="23"/>
      <c r="MP303" s="23"/>
      <c r="MQ303" s="23"/>
      <c r="MR303" s="23"/>
      <c r="MS303" s="23"/>
      <c r="MT303" s="23"/>
      <c r="MU303" s="23"/>
      <c r="MV303" s="23"/>
      <c r="MW303" s="23"/>
      <c r="MX303" s="23"/>
      <c r="MY303" s="23"/>
      <c r="MZ303" s="23"/>
      <c r="NA303" s="23"/>
      <c r="NB303" s="23"/>
      <c r="NC303" s="23"/>
      <c r="ND303" s="23"/>
      <c r="NE303" s="23"/>
      <c r="NF303" s="23"/>
      <c r="NG303" s="23"/>
      <c r="NH303" s="23"/>
      <c r="NI303" s="23"/>
      <c r="NJ303" s="23"/>
      <c r="NK303" s="23"/>
      <c r="NL303" s="23"/>
      <c r="NM303" s="23"/>
      <c r="NN303" s="23"/>
      <c r="NO303" s="23"/>
      <c r="NP303" s="23"/>
      <c r="NQ303" s="23"/>
      <c r="NR303" s="23"/>
      <c r="NS303" s="23"/>
      <c r="NT303" s="23"/>
      <c r="NU303" s="23"/>
      <c r="NV303" s="23"/>
      <c r="NW303" s="23"/>
      <c r="NX303" s="23"/>
      <c r="NY303" s="23"/>
      <c r="NZ303" s="23"/>
      <c r="OA303" s="23"/>
      <c r="OB303" s="23"/>
      <c r="OC303" s="23"/>
      <c r="OD303" s="23"/>
      <c r="OE303" s="23"/>
      <c r="OF303" s="23"/>
      <c r="OG303" s="23"/>
      <c r="OH303" s="23"/>
      <c r="OI303" s="23"/>
      <c r="OJ303" s="23"/>
      <c r="OK303" s="23"/>
      <c r="OL303" s="23"/>
      <c r="OM303" s="23"/>
      <c r="ON303" s="23"/>
      <c r="OO303" s="23"/>
      <c r="OP303" s="23"/>
      <c r="OQ303" s="23"/>
      <c r="OR303" s="23"/>
      <c r="OS303" s="23"/>
      <c r="OT303" s="23"/>
      <c r="OU303" s="23"/>
      <c r="OV303" s="23"/>
      <c r="OW303" s="23"/>
      <c r="OX303" s="23"/>
      <c r="OY303" s="23"/>
      <c r="OZ303" s="23"/>
      <c r="PA303" s="23"/>
      <c r="PB303" s="23"/>
      <c r="PC303" s="23"/>
      <c r="PD303" s="23"/>
      <c r="PE303" s="23"/>
      <c r="PF303" s="23"/>
      <c r="PG303" s="23"/>
      <c r="PH303" s="23"/>
      <c r="PI303" s="23"/>
      <c r="PJ303" s="23"/>
      <c r="PK303" s="23"/>
      <c r="PL303" s="23"/>
      <c r="PM303" s="23"/>
      <c r="PN303" s="23"/>
      <c r="PO303" s="23"/>
      <c r="PP303" s="23"/>
      <c r="PQ303" s="23"/>
      <c r="PR303" s="23"/>
      <c r="PS303" s="23"/>
      <c r="PT303" s="23"/>
      <c r="PU303" s="23"/>
      <c r="PV303" s="23"/>
      <c r="PW303" s="23"/>
      <c r="PX303" s="23"/>
      <c r="PY303" s="23"/>
      <c r="PZ303" s="23"/>
      <c r="QA303" s="23"/>
      <c r="QB303" s="23"/>
      <c r="QC303" s="23"/>
      <c r="QD303" s="23"/>
      <c r="QE303" s="23"/>
      <c r="QF303" s="23"/>
      <c r="QG303" s="23"/>
      <c r="QH303" s="23"/>
      <c r="QI303" s="23"/>
      <c r="QJ303" s="23"/>
      <c r="QK303" s="23"/>
      <c r="QL303" s="23"/>
      <c r="QM303" s="23"/>
      <c r="QN303" s="23"/>
      <c r="QO303" s="23"/>
      <c r="QP303" s="23"/>
      <c r="QQ303" s="23"/>
      <c r="QR303" s="23"/>
      <c r="QS303" s="23"/>
      <c r="QT303" s="23"/>
      <c r="QU303" s="23"/>
      <c r="QV303" s="23"/>
      <c r="QW303" s="23"/>
      <c r="QX303" s="23"/>
      <c r="QY303" s="23"/>
      <c r="QZ303" s="23"/>
      <c r="RA303" s="23"/>
      <c r="RB303" s="23"/>
      <c r="RC303" s="23"/>
      <c r="RD303" s="23"/>
      <c r="RE303" s="23"/>
      <c r="RF303" s="23"/>
      <c r="RG303" s="23"/>
      <c r="RH303" s="23"/>
      <c r="RI303" s="23"/>
      <c r="RJ303" s="23"/>
      <c r="RK303" s="23"/>
      <c r="RL303" s="23"/>
      <c r="RM303" s="23"/>
      <c r="RN303" s="23"/>
      <c r="RO303" s="23"/>
      <c r="RP303" s="23"/>
      <c r="RQ303" s="23"/>
      <c r="RR303" s="23"/>
      <c r="RS303" s="23"/>
      <c r="RT303" s="23"/>
      <c r="RU303" s="23"/>
      <c r="RV303" s="23"/>
      <c r="RW303" s="23"/>
      <c r="RX303" s="23"/>
      <c r="RY303" s="23"/>
      <c r="RZ303" s="23"/>
      <c r="SA303" s="23"/>
      <c r="SB303" s="23"/>
      <c r="SC303" s="23"/>
      <c r="SD303" s="23"/>
      <c r="SE303" s="23"/>
      <c r="SF303" s="23"/>
      <c r="SG303" s="23"/>
      <c r="SH303" s="23"/>
      <c r="SI303" s="23"/>
      <c r="SJ303" s="23"/>
      <c r="SK303" s="23"/>
      <c r="SL303" s="23"/>
      <c r="SM303" s="23"/>
      <c r="SN303" s="23"/>
      <c r="SO303" s="23"/>
      <c r="SP303" s="23"/>
    </row>
    <row r="304" spans="1:510" s="27" customFormat="1" ht="36.75" customHeight="1" x14ac:dyDescent="0.25">
      <c r="A304" s="106" t="s">
        <v>212</v>
      </c>
      <c r="B304" s="108"/>
      <c r="C304" s="108"/>
      <c r="D304" s="103" t="s">
        <v>42</v>
      </c>
      <c r="E304" s="93">
        <f>E305</f>
        <v>4340725</v>
      </c>
      <c r="F304" s="93">
        <f t="shared" ref="F304:L305" si="162">F305</f>
        <v>3301600</v>
      </c>
      <c r="G304" s="93">
        <f t="shared" si="162"/>
        <v>70725</v>
      </c>
      <c r="H304" s="93">
        <f t="shared" si="162"/>
        <v>4307051.34</v>
      </c>
      <c r="I304" s="93">
        <f t="shared" si="162"/>
        <v>3298362.27</v>
      </c>
      <c r="J304" s="93">
        <f t="shared" si="162"/>
        <v>66048.5</v>
      </c>
      <c r="K304" s="159">
        <f t="shared" si="138"/>
        <v>99.22423880803322</v>
      </c>
      <c r="L304" s="93">
        <f t="shared" si="162"/>
        <v>0</v>
      </c>
      <c r="M304" s="93">
        <f t="shared" ref="M304:M305" si="163">M305</f>
        <v>0</v>
      </c>
      <c r="N304" s="93">
        <f t="shared" ref="N304:N305" si="164">N305</f>
        <v>0</v>
      </c>
      <c r="O304" s="93">
        <f t="shared" ref="O304:O305" si="165">O305</f>
        <v>0</v>
      </c>
      <c r="P304" s="93">
        <f t="shared" ref="P304:P305" si="166">P305</f>
        <v>0</v>
      </c>
      <c r="Q304" s="93">
        <f t="shared" ref="Q304:W305" si="167">Q305</f>
        <v>0</v>
      </c>
      <c r="R304" s="93">
        <f t="shared" si="167"/>
        <v>0</v>
      </c>
      <c r="S304" s="93">
        <f t="shared" si="167"/>
        <v>0</v>
      </c>
      <c r="T304" s="93">
        <f t="shared" si="167"/>
        <v>0</v>
      </c>
      <c r="U304" s="93">
        <f t="shared" si="167"/>
        <v>0</v>
      </c>
      <c r="V304" s="93">
        <f t="shared" si="167"/>
        <v>0</v>
      </c>
      <c r="W304" s="93">
        <f t="shared" si="167"/>
        <v>0</v>
      </c>
      <c r="X304" s="160" t="e">
        <f t="shared" si="144"/>
        <v>#DIV/0!</v>
      </c>
      <c r="Y304" s="93">
        <f t="shared" si="145"/>
        <v>4307051.34</v>
      </c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  <c r="IC304" s="32"/>
      <c r="ID304" s="32"/>
      <c r="IE304" s="32"/>
      <c r="IF304" s="32"/>
      <c r="IG304" s="32"/>
      <c r="IH304" s="32"/>
      <c r="II304" s="32"/>
      <c r="IJ304" s="32"/>
      <c r="IK304" s="32"/>
      <c r="IL304" s="32"/>
      <c r="IM304" s="32"/>
      <c r="IN304" s="32"/>
      <c r="IO304" s="32"/>
      <c r="IP304" s="32"/>
      <c r="IQ304" s="32"/>
      <c r="IR304" s="32"/>
      <c r="IS304" s="32"/>
      <c r="IT304" s="32"/>
      <c r="IU304" s="32"/>
      <c r="IV304" s="32"/>
      <c r="IW304" s="32"/>
      <c r="IX304" s="32"/>
      <c r="IY304" s="32"/>
      <c r="IZ304" s="32"/>
      <c r="JA304" s="32"/>
      <c r="JB304" s="32"/>
      <c r="JC304" s="32"/>
      <c r="JD304" s="32"/>
      <c r="JE304" s="32"/>
      <c r="JF304" s="32"/>
      <c r="JG304" s="32"/>
      <c r="JH304" s="32"/>
      <c r="JI304" s="32"/>
      <c r="JJ304" s="32"/>
      <c r="JK304" s="32"/>
      <c r="JL304" s="32"/>
      <c r="JM304" s="32"/>
      <c r="JN304" s="32"/>
      <c r="JO304" s="32"/>
      <c r="JP304" s="32"/>
      <c r="JQ304" s="32"/>
      <c r="JR304" s="32"/>
      <c r="JS304" s="32"/>
      <c r="JT304" s="32"/>
      <c r="JU304" s="32"/>
      <c r="JV304" s="32"/>
      <c r="JW304" s="32"/>
      <c r="JX304" s="32"/>
      <c r="JY304" s="32"/>
      <c r="JZ304" s="32"/>
      <c r="KA304" s="32"/>
      <c r="KB304" s="32"/>
      <c r="KC304" s="32"/>
      <c r="KD304" s="32"/>
      <c r="KE304" s="32"/>
      <c r="KF304" s="32"/>
      <c r="KG304" s="32"/>
      <c r="KH304" s="32"/>
      <c r="KI304" s="32"/>
      <c r="KJ304" s="32"/>
      <c r="KK304" s="32"/>
      <c r="KL304" s="32"/>
      <c r="KM304" s="32"/>
      <c r="KN304" s="32"/>
      <c r="KO304" s="32"/>
      <c r="KP304" s="32"/>
      <c r="KQ304" s="32"/>
      <c r="KR304" s="32"/>
      <c r="KS304" s="32"/>
      <c r="KT304" s="32"/>
      <c r="KU304" s="32"/>
      <c r="KV304" s="32"/>
      <c r="KW304" s="32"/>
      <c r="KX304" s="32"/>
      <c r="KY304" s="32"/>
      <c r="KZ304" s="32"/>
      <c r="LA304" s="32"/>
      <c r="LB304" s="32"/>
      <c r="LC304" s="32"/>
      <c r="LD304" s="32"/>
      <c r="LE304" s="32"/>
      <c r="LF304" s="32"/>
      <c r="LG304" s="32"/>
      <c r="LH304" s="32"/>
      <c r="LI304" s="32"/>
      <c r="LJ304" s="32"/>
      <c r="LK304" s="32"/>
      <c r="LL304" s="32"/>
      <c r="LM304" s="32"/>
      <c r="LN304" s="32"/>
      <c r="LO304" s="32"/>
      <c r="LP304" s="32"/>
      <c r="LQ304" s="32"/>
      <c r="LR304" s="32"/>
      <c r="LS304" s="32"/>
      <c r="LT304" s="32"/>
      <c r="LU304" s="32"/>
      <c r="LV304" s="32"/>
      <c r="LW304" s="32"/>
      <c r="LX304" s="32"/>
      <c r="LY304" s="32"/>
      <c r="LZ304" s="32"/>
      <c r="MA304" s="32"/>
      <c r="MB304" s="32"/>
      <c r="MC304" s="32"/>
      <c r="MD304" s="32"/>
      <c r="ME304" s="32"/>
      <c r="MF304" s="32"/>
      <c r="MG304" s="32"/>
      <c r="MH304" s="32"/>
      <c r="MI304" s="32"/>
      <c r="MJ304" s="32"/>
      <c r="MK304" s="32"/>
      <c r="ML304" s="32"/>
      <c r="MM304" s="32"/>
      <c r="MN304" s="32"/>
      <c r="MO304" s="32"/>
      <c r="MP304" s="32"/>
      <c r="MQ304" s="32"/>
      <c r="MR304" s="32"/>
      <c r="MS304" s="32"/>
      <c r="MT304" s="32"/>
      <c r="MU304" s="32"/>
      <c r="MV304" s="32"/>
      <c r="MW304" s="32"/>
      <c r="MX304" s="32"/>
      <c r="MY304" s="32"/>
      <c r="MZ304" s="32"/>
      <c r="NA304" s="32"/>
      <c r="NB304" s="32"/>
      <c r="NC304" s="32"/>
      <c r="ND304" s="32"/>
      <c r="NE304" s="32"/>
      <c r="NF304" s="32"/>
      <c r="NG304" s="32"/>
      <c r="NH304" s="32"/>
      <c r="NI304" s="32"/>
      <c r="NJ304" s="32"/>
      <c r="NK304" s="32"/>
      <c r="NL304" s="32"/>
      <c r="NM304" s="32"/>
      <c r="NN304" s="32"/>
      <c r="NO304" s="32"/>
      <c r="NP304" s="32"/>
      <c r="NQ304" s="32"/>
      <c r="NR304" s="32"/>
      <c r="NS304" s="32"/>
      <c r="NT304" s="32"/>
      <c r="NU304" s="32"/>
      <c r="NV304" s="32"/>
      <c r="NW304" s="32"/>
      <c r="NX304" s="32"/>
      <c r="NY304" s="32"/>
      <c r="NZ304" s="32"/>
      <c r="OA304" s="32"/>
      <c r="OB304" s="32"/>
      <c r="OC304" s="32"/>
      <c r="OD304" s="32"/>
      <c r="OE304" s="32"/>
      <c r="OF304" s="32"/>
      <c r="OG304" s="32"/>
      <c r="OH304" s="32"/>
      <c r="OI304" s="32"/>
      <c r="OJ304" s="32"/>
      <c r="OK304" s="32"/>
      <c r="OL304" s="32"/>
      <c r="OM304" s="32"/>
      <c r="ON304" s="32"/>
      <c r="OO304" s="32"/>
      <c r="OP304" s="32"/>
      <c r="OQ304" s="32"/>
      <c r="OR304" s="32"/>
      <c r="OS304" s="32"/>
      <c r="OT304" s="32"/>
      <c r="OU304" s="32"/>
      <c r="OV304" s="32"/>
      <c r="OW304" s="32"/>
      <c r="OX304" s="32"/>
      <c r="OY304" s="32"/>
      <c r="OZ304" s="32"/>
      <c r="PA304" s="32"/>
      <c r="PB304" s="32"/>
      <c r="PC304" s="32"/>
      <c r="PD304" s="32"/>
      <c r="PE304" s="32"/>
      <c r="PF304" s="32"/>
      <c r="PG304" s="32"/>
      <c r="PH304" s="32"/>
      <c r="PI304" s="32"/>
      <c r="PJ304" s="32"/>
      <c r="PK304" s="32"/>
      <c r="PL304" s="32"/>
      <c r="PM304" s="32"/>
      <c r="PN304" s="32"/>
      <c r="PO304" s="32"/>
      <c r="PP304" s="32"/>
      <c r="PQ304" s="32"/>
      <c r="PR304" s="32"/>
      <c r="PS304" s="32"/>
      <c r="PT304" s="32"/>
      <c r="PU304" s="32"/>
      <c r="PV304" s="32"/>
      <c r="PW304" s="32"/>
      <c r="PX304" s="32"/>
      <c r="PY304" s="32"/>
      <c r="PZ304" s="32"/>
      <c r="QA304" s="32"/>
      <c r="QB304" s="32"/>
      <c r="QC304" s="32"/>
      <c r="QD304" s="32"/>
      <c r="QE304" s="32"/>
      <c r="QF304" s="32"/>
      <c r="QG304" s="32"/>
      <c r="QH304" s="32"/>
      <c r="QI304" s="32"/>
      <c r="QJ304" s="32"/>
      <c r="QK304" s="32"/>
      <c r="QL304" s="32"/>
      <c r="QM304" s="32"/>
      <c r="QN304" s="32"/>
      <c r="QO304" s="32"/>
      <c r="QP304" s="32"/>
      <c r="QQ304" s="32"/>
      <c r="QR304" s="32"/>
      <c r="QS304" s="32"/>
      <c r="QT304" s="32"/>
      <c r="QU304" s="32"/>
      <c r="QV304" s="32"/>
      <c r="QW304" s="32"/>
      <c r="QX304" s="32"/>
      <c r="QY304" s="32"/>
      <c r="QZ304" s="32"/>
      <c r="RA304" s="32"/>
      <c r="RB304" s="32"/>
      <c r="RC304" s="32"/>
      <c r="RD304" s="32"/>
      <c r="RE304" s="32"/>
      <c r="RF304" s="32"/>
      <c r="RG304" s="32"/>
      <c r="RH304" s="32"/>
      <c r="RI304" s="32"/>
      <c r="RJ304" s="32"/>
      <c r="RK304" s="32"/>
      <c r="RL304" s="32"/>
      <c r="RM304" s="32"/>
      <c r="RN304" s="32"/>
      <c r="RO304" s="32"/>
      <c r="RP304" s="32"/>
      <c r="RQ304" s="32"/>
      <c r="RR304" s="32"/>
      <c r="RS304" s="32"/>
      <c r="RT304" s="32"/>
      <c r="RU304" s="32"/>
      <c r="RV304" s="32"/>
      <c r="RW304" s="32"/>
      <c r="RX304" s="32"/>
      <c r="RY304" s="32"/>
      <c r="RZ304" s="32"/>
      <c r="SA304" s="32"/>
      <c r="SB304" s="32"/>
      <c r="SC304" s="32"/>
      <c r="SD304" s="32"/>
      <c r="SE304" s="32"/>
      <c r="SF304" s="32"/>
      <c r="SG304" s="32"/>
      <c r="SH304" s="32"/>
      <c r="SI304" s="32"/>
      <c r="SJ304" s="32"/>
      <c r="SK304" s="32"/>
      <c r="SL304" s="32"/>
      <c r="SM304" s="32"/>
      <c r="SN304" s="32"/>
      <c r="SO304" s="32"/>
      <c r="SP304" s="32"/>
    </row>
    <row r="305" spans="1:510" s="34" customFormat="1" ht="35.25" customHeight="1" x14ac:dyDescent="0.25">
      <c r="A305" s="94" t="s">
        <v>210</v>
      </c>
      <c r="B305" s="105"/>
      <c r="C305" s="105"/>
      <c r="D305" s="75" t="s">
        <v>42</v>
      </c>
      <c r="E305" s="96">
        <f>E306</f>
        <v>4340725</v>
      </c>
      <c r="F305" s="96">
        <f t="shared" si="162"/>
        <v>3301600</v>
      </c>
      <c r="G305" s="96">
        <f t="shared" si="162"/>
        <v>70725</v>
      </c>
      <c r="H305" s="96">
        <f t="shared" si="162"/>
        <v>4307051.34</v>
      </c>
      <c r="I305" s="96">
        <f t="shared" si="162"/>
        <v>3298362.27</v>
      </c>
      <c r="J305" s="96">
        <f t="shared" si="162"/>
        <v>66048.5</v>
      </c>
      <c r="K305" s="163">
        <f t="shared" si="138"/>
        <v>99.22423880803322</v>
      </c>
      <c r="L305" s="96">
        <f t="shared" si="162"/>
        <v>0</v>
      </c>
      <c r="M305" s="96">
        <f t="shared" si="163"/>
        <v>0</v>
      </c>
      <c r="N305" s="96">
        <f t="shared" si="164"/>
        <v>0</v>
      </c>
      <c r="O305" s="96">
        <f t="shared" si="165"/>
        <v>0</v>
      </c>
      <c r="P305" s="96">
        <f t="shared" si="166"/>
        <v>0</v>
      </c>
      <c r="Q305" s="96">
        <f t="shared" si="167"/>
        <v>0</v>
      </c>
      <c r="R305" s="96">
        <f t="shared" si="167"/>
        <v>0</v>
      </c>
      <c r="S305" s="96">
        <f t="shared" si="167"/>
        <v>0</v>
      </c>
      <c r="T305" s="96">
        <f t="shared" si="167"/>
        <v>0</v>
      </c>
      <c r="U305" s="96">
        <f t="shared" si="167"/>
        <v>0</v>
      </c>
      <c r="V305" s="96">
        <f t="shared" si="167"/>
        <v>0</v>
      </c>
      <c r="W305" s="96">
        <f t="shared" si="167"/>
        <v>0</v>
      </c>
      <c r="X305" s="164" t="e">
        <f t="shared" si="144"/>
        <v>#DIV/0!</v>
      </c>
      <c r="Y305" s="96">
        <f t="shared" si="145"/>
        <v>4307051.34</v>
      </c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  <c r="HP305" s="33"/>
      <c r="HQ305" s="33"/>
      <c r="HR305" s="33"/>
      <c r="HS305" s="33"/>
      <c r="HT305" s="33"/>
      <c r="HU305" s="33"/>
      <c r="HV305" s="33"/>
      <c r="HW305" s="33"/>
      <c r="HX305" s="33"/>
      <c r="HY305" s="33"/>
      <c r="HZ305" s="33"/>
      <c r="IA305" s="33"/>
      <c r="IB305" s="33"/>
      <c r="IC305" s="33"/>
      <c r="ID305" s="33"/>
      <c r="IE305" s="33"/>
      <c r="IF305" s="33"/>
      <c r="IG305" s="33"/>
      <c r="IH305" s="33"/>
      <c r="II305" s="33"/>
      <c r="IJ305" s="33"/>
      <c r="IK305" s="33"/>
      <c r="IL305" s="33"/>
      <c r="IM305" s="33"/>
      <c r="IN305" s="33"/>
      <c r="IO305" s="33"/>
      <c r="IP305" s="33"/>
      <c r="IQ305" s="33"/>
      <c r="IR305" s="33"/>
      <c r="IS305" s="33"/>
      <c r="IT305" s="33"/>
      <c r="IU305" s="33"/>
      <c r="IV305" s="33"/>
      <c r="IW305" s="33"/>
      <c r="IX305" s="33"/>
      <c r="IY305" s="33"/>
      <c r="IZ305" s="33"/>
      <c r="JA305" s="33"/>
      <c r="JB305" s="33"/>
      <c r="JC305" s="33"/>
      <c r="JD305" s="33"/>
      <c r="JE305" s="33"/>
      <c r="JF305" s="33"/>
      <c r="JG305" s="33"/>
      <c r="JH305" s="33"/>
      <c r="JI305" s="33"/>
      <c r="JJ305" s="33"/>
      <c r="JK305" s="33"/>
      <c r="JL305" s="33"/>
      <c r="JM305" s="33"/>
      <c r="JN305" s="33"/>
      <c r="JO305" s="33"/>
      <c r="JP305" s="33"/>
      <c r="JQ305" s="33"/>
      <c r="JR305" s="33"/>
      <c r="JS305" s="33"/>
      <c r="JT305" s="33"/>
      <c r="JU305" s="33"/>
      <c r="JV305" s="33"/>
      <c r="JW305" s="33"/>
      <c r="JX305" s="33"/>
      <c r="JY305" s="33"/>
      <c r="JZ305" s="33"/>
      <c r="KA305" s="33"/>
      <c r="KB305" s="33"/>
      <c r="KC305" s="33"/>
      <c r="KD305" s="33"/>
      <c r="KE305" s="33"/>
      <c r="KF305" s="33"/>
      <c r="KG305" s="33"/>
      <c r="KH305" s="33"/>
      <c r="KI305" s="33"/>
      <c r="KJ305" s="33"/>
      <c r="KK305" s="33"/>
      <c r="KL305" s="33"/>
      <c r="KM305" s="33"/>
      <c r="KN305" s="33"/>
      <c r="KO305" s="33"/>
      <c r="KP305" s="33"/>
      <c r="KQ305" s="33"/>
      <c r="KR305" s="33"/>
      <c r="KS305" s="33"/>
      <c r="KT305" s="33"/>
      <c r="KU305" s="33"/>
      <c r="KV305" s="33"/>
      <c r="KW305" s="33"/>
      <c r="KX305" s="33"/>
      <c r="KY305" s="33"/>
      <c r="KZ305" s="33"/>
      <c r="LA305" s="33"/>
      <c r="LB305" s="33"/>
      <c r="LC305" s="33"/>
      <c r="LD305" s="33"/>
      <c r="LE305" s="33"/>
      <c r="LF305" s="33"/>
      <c r="LG305" s="33"/>
      <c r="LH305" s="33"/>
      <c r="LI305" s="33"/>
      <c r="LJ305" s="33"/>
      <c r="LK305" s="33"/>
      <c r="LL305" s="33"/>
      <c r="LM305" s="33"/>
      <c r="LN305" s="33"/>
      <c r="LO305" s="33"/>
      <c r="LP305" s="33"/>
      <c r="LQ305" s="33"/>
      <c r="LR305" s="33"/>
      <c r="LS305" s="33"/>
      <c r="LT305" s="33"/>
      <c r="LU305" s="33"/>
      <c r="LV305" s="33"/>
      <c r="LW305" s="33"/>
      <c r="LX305" s="33"/>
      <c r="LY305" s="33"/>
      <c r="LZ305" s="33"/>
      <c r="MA305" s="33"/>
      <c r="MB305" s="33"/>
      <c r="MC305" s="33"/>
      <c r="MD305" s="33"/>
      <c r="ME305" s="33"/>
      <c r="MF305" s="33"/>
      <c r="MG305" s="33"/>
      <c r="MH305" s="33"/>
      <c r="MI305" s="33"/>
      <c r="MJ305" s="33"/>
      <c r="MK305" s="33"/>
      <c r="ML305" s="33"/>
      <c r="MM305" s="33"/>
      <c r="MN305" s="33"/>
      <c r="MO305" s="33"/>
      <c r="MP305" s="33"/>
      <c r="MQ305" s="33"/>
      <c r="MR305" s="33"/>
      <c r="MS305" s="33"/>
      <c r="MT305" s="33"/>
      <c r="MU305" s="33"/>
      <c r="MV305" s="33"/>
      <c r="MW305" s="33"/>
      <c r="MX305" s="33"/>
      <c r="MY305" s="33"/>
      <c r="MZ305" s="33"/>
      <c r="NA305" s="33"/>
      <c r="NB305" s="33"/>
      <c r="NC305" s="33"/>
      <c r="ND305" s="33"/>
      <c r="NE305" s="33"/>
      <c r="NF305" s="33"/>
      <c r="NG305" s="33"/>
      <c r="NH305" s="33"/>
      <c r="NI305" s="33"/>
      <c r="NJ305" s="33"/>
      <c r="NK305" s="33"/>
      <c r="NL305" s="33"/>
      <c r="NM305" s="33"/>
      <c r="NN305" s="33"/>
      <c r="NO305" s="33"/>
      <c r="NP305" s="33"/>
      <c r="NQ305" s="33"/>
      <c r="NR305" s="33"/>
      <c r="NS305" s="33"/>
      <c r="NT305" s="33"/>
      <c r="NU305" s="33"/>
      <c r="NV305" s="33"/>
      <c r="NW305" s="33"/>
      <c r="NX305" s="33"/>
      <c r="NY305" s="33"/>
      <c r="NZ305" s="33"/>
      <c r="OA305" s="33"/>
      <c r="OB305" s="33"/>
      <c r="OC305" s="33"/>
      <c r="OD305" s="33"/>
      <c r="OE305" s="33"/>
      <c r="OF305" s="33"/>
      <c r="OG305" s="33"/>
      <c r="OH305" s="33"/>
      <c r="OI305" s="33"/>
      <c r="OJ305" s="33"/>
      <c r="OK305" s="33"/>
      <c r="OL305" s="33"/>
      <c r="OM305" s="33"/>
      <c r="ON305" s="33"/>
      <c r="OO305" s="33"/>
      <c r="OP305" s="33"/>
      <c r="OQ305" s="33"/>
      <c r="OR305" s="33"/>
      <c r="OS305" s="33"/>
      <c r="OT305" s="33"/>
      <c r="OU305" s="33"/>
      <c r="OV305" s="33"/>
      <c r="OW305" s="33"/>
      <c r="OX305" s="33"/>
      <c r="OY305" s="33"/>
      <c r="OZ305" s="33"/>
      <c r="PA305" s="33"/>
      <c r="PB305" s="33"/>
      <c r="PC305" s="33"/>
      <c r="PD305" s="33"/>
      <c r="PE305" s="33"/>
      <c r="PF305" s="33"/>
      <c r="PG305" s="33"/>
      <c r="PH305" s="33"/>
      <c r="PI305" s="33"/>
      <c r="PJ305" s="33"/>
      <c r="PK305" s="33"/>
      <c r="PL305" s="33"/>
      <c r="PM305" s="33"/>
      <c r="PN305" s="33"/>
      <c r="PO305" s="33"/>
      <c r="PP305" s="33"/>
      <c r="PQ305" s="33"/>
      <c r="PR305" s="33"/>
      <c r="PS305" s="33"/>
      <c r="PT305" s="33"/>
      <c r="PU305" s="33"/>
      <c r="PV305" s="33"/>
      <c r="PW305" s="33"/>
      <c r="PX305" s="33"/>
      <c r="PY305" s="33"/>
      <c r="PZ305" s="33"/>
      <c r="QA305" s="33"/>
      <c r="QB305" s="33"/>
      <c r="QC305" s="33"/>
      <c r="QD305" s="33"/>
      <c r="QE305" s="33"/>
      <c r="QF305" s="33"/>
      <c r="QG305" s="33"/>
      <c r="QH305" s="33"/>
      <c r="QI305" s="33"/>
      <c r="QJ305" s="33"/>
      <c r="QK305" s="33"/>
      <c r="QL305" s="33"/>
      <c r="QM305" s="33"/>
      <c r="QN305" s="33"/>
      <c r="QO305" s="33"/>
      <c r="QP305" s="33"/>
      <c r="QQ305" s="33"/>
      <c r="QR305" s="33"/>
      <c r="QS305" s="33"/>
      <c r="QT305" s="33"/>
      <c r="QU305" s="33"/>
      <c r="QV305" s="33"/>
      <c r="QW305" s="33"/>
      <c r="QX305" s="33"/>
      <c r="QY305" s="33"/>
      <c r="QZ305" s="33"/>
      <c r="RA305" s="33"/>
      <c r="RB305" s="33"/>
      <c r="RC305" s="33"/>
      <c r="RD305" s="33"/>
      <c r="RE305" s="33"/>
      <c r="RF305" s="33"/>
      <c r="RG305" s="33"/>
      <c r="RH305" s="33"/>
      <c r="RI305" s="33"/>
      <c r="RJ305" s="33"/>
      <c r="RK305" s="33"/>
      <c r="RL305" s="33"/>
      <c r="RM305" s="33"/>
      <c r="RN305" s="33"/>
      <c r="RO305" s="33"/>
      <c r="RP305" s="33"/>
      <c r="RQ305" s="33"/>
      <c r="RR305" s="33"/>
      <c r="RS305" s="33"/>
      <c r="RT305" s="33"/>
      <c r="RU305" s="33"/>
      <c r="RV305" s="33"/>
      <c r="RW305" s="33"/>
      <c r="RX305" s="33"/>
      <c r="RY305" s="33"/>
      <c r="RZ305" s="33"/>
      <c r="SA305" s="33"/>
      <c r="SB305" s="33"/>
      <c r="SC305" s="33"/>
      <c r="SD305" s="33"/>
      <c r="SE305" s="33"/>
      <c r="SF305" s="33"/>
      <c r="SG305" s="33"/>
      <c r="SH305" s="33"/>
      <c r="SI305" s="33"/>
      <c r="SJ305" s="33"/>
      <c r="SK305" s="33"/>
      <c r="SL305" s="33"/>
      <c r="SM305" s="33"/>
      <c r="SN305" s="33"/>
      <c r="SO305" s="33"/>
      <c r="SP305" s="33"/>
    </row>
    <row r="306" spans="1:510" s="22" customFormat="1" ht="36.75" customHeight="1" x14ac:dyDescent="0.25">
      <c r="A306" s="59" t="s">
        <v>211</v>
      </c>
      <c r="B306" s="91" t="s">
        <v>119</v>
      </c>
      <c r="C306" s="91" t="s">
        <v>46</v>
      </c>
      <c r="D306" s="36" t="s">
        <v>490</v>
      </c>
      <c r="E306" s="97">
        <v>4340725</v>
      </c>
      <c r="F306" s="97">
        <v>3301600</v>
      </c>
      <c r="G306" s="97">
        <v>70725</v>
      </c>
      <c r="H306" s="97">
        <v>4307051.34</v>
      </c>
      <c r="I306" s="97">
        <v>3298362.27</v>
      </c>
      <c r="J306" s="97">
        <v>66048.5</v>
      </c>
      <c r="K306" s="161">
        <f t="shared" si="138"/>
        <v>99.22423880803322</v>
      </c>
      <c r="L306" s="97">
        <f>N306+Q306</f>
        <v>0</v>
      </c>
      <c r="M306" s="97"/>
      <c r="N306" s="97"/>
      <c r="O306" s="97"/>
      <c r="P306" s="97"/>
      <c r="Q306" s="97"/>
      <c r="R306" s="145">
        <f>T306+W306</f>
        <v>0</v>
      </c>
      <c r="S306" s="146"/>
      <c r="T306" s="146"/>
      <c r="U306" s="146"/>
      <c r="V306" s="146"/>
      <c r="W306" s="146"/>
      <c r="X306" s="162" t="e">
        <f t="shared" si="144"/>
        <v>#DIV/0!</v>
      </c>
      <c r="Y306" s="97">
        <f t="shared" si="145"/>
        <v>4307051.34</v>
      </c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  <c r="IV306" s="23"/>
      <c r="IW306" s="23"/>
      <c r="IX306" s="23"/>
      <c r="IY306" s="23"/>
      <c r="IZ306" s="23"/>
      <c r="JA306" s="23"/>
      <c r="JB306" s="23"/>
      <c r="JC306" s="23"/>
      <c r="JD306" s="23"/>
      <c r="JE306" s="23"/>
      <c r="JF306" s="23"/>
      <c r="JG306" s="23"/>
      <c r="JH306" s="23"/>
      <c r="JI306" s="23"/>
      <c r="JJ306" s="23"/>
      <c r="JK306" s="23"/>
      <c r="JL306" s="23"/>
      <c r="JM306" s="23"/>
      <c r="JN306" s="23"/>
      <c r="JO306" s="23"/>
      <c r="JP306" s="23"/>
      <c r="JQ306" s="23"/>
      <c r="JR306" s="23"/>
      <c r="JS306" s="23"/>
      <c r="JT306" s="23"/>
      <c r="JU306" s="23"/>
      <c r="JV306" s="23"/>
      <c r="JW306" s="23"/>
      <c r="JX306" s="23"/>
      <c r="JY306" s="23"/>
      <c r="JZ306" s="23"/>
      <c r="KA306" s="23"/>
      <c r="KB306" s="23"/>
      <c r="KC306" s="23"/>
      <c r="KD306" s="23"/>
      <c r="KE306" s="23"/>
      <c r="KF306" s="23"/>
      <c r="KG306" s="23"/>
      <c r="KH306" s="23"/>
      <c r="KI306" s="23"/>
      <c r="KJ306" s="23"/>
      <c r="KK306" s="23"/>
      <c r="KL306" s="23"/>
      <c r="KM306" s="23"/>
      <c r="KN306" s="23"/>
      <c r="KO306" s="23"/>
      <c r="KP306" s="23"/>
      <c r="KQ306" s="23"/>
      <c r="KR306" s="23"/>
      <c r="KS306" s="23"/>
      <c r="KT306" s="23"/>
      <c r="KU306" s="23"/>
      <c r="KV306" s="23"/>
      <c r="KW306" s="23"/>
      <c r="KX306" s="23"/>
      <c r="KY306" s="23"/>
      <c r="KZ306" s="23"/>
      <c r="LA306" s="23"/>
      <c r="LB306" s="23"/>
      <c r="LC306" s="23"/>
      <c r="LD306" s="23"/>
      <c r="LE306" s="23"/>
      <c r="LF306" s="23"/>
      <c r="LG306" s="23"/>
      <c r="LH306" s="23"/>
      <c r="LI306" s="23"/>
      <c r="LJ306" s="23"/>
      <c r="LK306" s="23"/>
      <c r="LL306" s="23"/>
      <c r="LM306" s="23"/>
      <c r="LN306" s="23"/>
      <c r="LO306" s="23"/>
      <c r="LP306" s="23"/>
      <c r="LQ306" s="23"/>
      <c r="LR306" s="23"/>
      <c r="LS306" s="23"/>
      <c r="LT306" s="23"/>
      <c r="LU306" s="23"/>
      <c r="LV306" s="23"/>
      <c r="LW306" s="23"/>
      <c r="LX306" s="23"/>
      <c r="LY306" s="23"/>
      <c r="LZ306" s="23"/>
      <c r="MA306" s="23"/>
      <c r="MB306" s="23"/>
      <c r="MC306" s="23"/>
      <c r="MD306" s="23"/>
      <c r="ME306" s="23"/>
      <c r="MF306" s="23"/>
      <c r="MG306" s="23"/>
      <c r="MH306" s="23"/>
      <c r="MI306" s="23"/>
      <c r="MJ306" s="23"/>
      <c r="MK306" s="23"/>
      <c r="ML306" s="23"/>
      <c r="MM306" s="23"/>
      <c r="MN306" s="23"/>
      <c r="MO306" s="23"/>
      <c r="MP306" s="23"/>
      <c r="MQ306" s="23"/>
      <c r="MR306" s="23"/>
      <c r="MS306" s="23"/>
      <c r="MT306" s="23"/>
      <c r="MU306" s="23"/>
      <c r="MV306" s="23"/>
      <c r="MW306" s="23"/>
      <c r="MX306" s="23"/>
      <c r="MY306" s="23"/>
      <c r="MZ306" s="23"/>
      <c r="NA306" s="23"/>
      <c r="NB306" s="23"/>
      <c r="NC306" s="23"/>
      <c r="ND306" s="23"/>
      <c r="NE306" s="23"/>
      <c r="NF306" s="23"/>
      <c r="NG306" s="23"/>
      <c r="NH306" s="23"/>
      <c r="NI306" s="23"/>
      <c r="NJ306" s="23"/>
      <c r="NK306" s="23"/>
      <c r="NL306" s="23"/>
      <c r="NM306" s="23"/>
      <c r="NN306" s="23"/>
      <c r="NO306" s="23"/>
      <c r="NP306" s="23"/>
      <c r="NQ306" s="23"/>
      <c r="NR306" s="23"/>
      <c r="NS306" s="23"/>
      <c r="NT306" s="23"/>
      <c r="NU306" s="23"/>
      <c r="NV306" s="23"/>
      <c r="NW306" s="23"/>
      <c r="NX306" s="23"/>
      <c r="NY306" s="23"/>
      <c r="NZ306" s="23"/>
      <c r="OA306" s="23"/>
      <c r="OB306" s="23"/>
      <c r="OC306" s="23"/>
      <c r="OD306" s="23"/>
      <c r="OE306" s="23"/>
      <c r="OF306" s="23"/>
      <c r="OG306" s="23"/>
      <c r="OH306" s="23"/>
      <c r="OI306" s="23"/>
      <c r="OJ306" s="23"/>
      <c r="OK306" s="23"/>
      <c r="OL306" s="23"/>
      <c r="OM306" s="23"/>
      <c r="ON306" s="23"/>
      <c r="OO306" s="23"/>
      <c r="OP306" s="23"/>
      <c r="OQ306" s="23"/>
      <c r="OR306" s="23"/>
      <c r="OS306" s="23"/>
      <c r="OT306" s="23"/>
      <c r="OU306" s="23"/>
      <c r="OV306" s="23"/>
      <c r="OW306" s="23"/>
      <c r="OX306" s="23"/>
      <c r="OY306" s="23"/>
      <c r="OZ306" s="23"/>
      <c r="PA306" s="23"/>
      <c r="PB306" s="23"/>
      <c r="PC306" s="23"/>
      <c r="PD306" s="23"/>
      <c r="PE306" s="23"/>
      <c r="PF306" s="23"/>
      <c r="PG306" s="23"/>
      <c r="PH306" s="23"/>
      <c r="PI306" s="23"/>
      <c r="PJ306" s="23"/>
      <c r="PK306" s="23"/>
      <c r="PL306" s="23"/>
      <c r="PM306" s="23"/>
      <c r="PN306" s="23"/>
      <c r="PO306" s="23"/>
      <c r="PP306" s="23"/>
      <c r="PQ306" s="23"/>
      <c r="PR306" s="23"/>
      <c r="PS306" s="23"/>
      <c r="PT306" s="23"/>
      <c r="PU306" s="23"/>
      <c r="PV306" s="23"/>
      <c r="PW306" s="23"/>
      <c r="PX306" s="23"/>
      <c r="PY306" s="23"/>
      <c r="PZ306" s="23"/>
      <c r="QA306" s="23"/>
      <c r="QB306" s="23"/>
      <c r="QC306" s="23"/>
      <c r="QD306" s="23"/>
      <c r="QE306" s="23"/>
      <c r="QF306" s="23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</row>
    <row r="307" spans="1:510" s="27" customFormat="1" ht="37.5" customHeight="1" x14ac:dyDescent="0.25">
      <c r="A307" s="106" t="s">
        <v>213</v>
      </c>
      <c r="B307" s="108"/>
      <c r="C307" s="108"/>
      <c r="D307" s="103" t="s">
        <v>39</v>
      </c>
      <c r="E307" s="93">
        <f>E308</f>
        <v>21083978</v>
      </c>
      <c r="F307" s="93">
        <f t="shared" ref="F307:L307" si="168">F308</f>
        <v>14932200</v>
      </c>
      <c r="G307" s="93">
        <f t="shared" si="168"/>
        <v>409278</v>
      </c>
      <c r="H307" s="93">
        <f t="shared" si="168"/>
        <v>20791450.239999998</v>
      </c>
      <c r="I307" s="93">
        <f t="shared" si="168"/>
        <v>14932034.529999999</v>
      </c>
      <c r="J307" s="93">
        <f t="shared" si="168"/>
        <v>409263.38</v>
      </c>
      <c r="K307" s="159">
        <f t="shared" si="138"/>
        <v>98.612558977248028</v>
      </c>
      <c r="L307" s="93">
        <f t="shared" si="168"/>
        <v>665000</v>
      </c>
      <c r="M307" s="93">
        <f t="shared" ref="M307" si="169">M308</f>
        <v>665000</v>
      </c>
      <c r="N307" s="93">
        <f t="shared" ref="N307" si="170">N308</f>
        <v>0</v>
      </c>
      <c r="O307" s="93">
        <f t="shared" ref="O307" si="171">O308</f>
        <v>0</v>
      </c>
      <c r="P307" s="93">
        <f t="shared" ref="P307" si="172">P308</f>
        <v>0</v>
      </c>
      <c r="Q307" s="93">
        <f t="shared" ref="Q307:W307" si="173">Q308</f>
        <v>665000</v>
      </c>
      <c r="R307" s="93">
        <f t="shared" si="173"/>
        <v>607660</v>
      </c>
      <c r="S307" s="93">
        <f t="shared" si="173"/>
        <v>603360</v>
      </c>
      <c r="T307" s="93">
        <f t="shared" si="173"/>
        <v>4300</v>
      </c>
      <c r="U307" s="93">
        <f t="shared" si="173"/>
        <v>0</v>
      </c>
      <c r="V307" s="93">
        <f t="shared" si="173"/>
        <v>0</v>
      </c>
      <c r="W307" s="93">
        <f t="shared" si="173"/>
        <v>603360</v>
      </c>
      <c r="X307" s="159">
        <f t="shared" si="144"/>
        <v>91.377443609022563</v>
      </c>
      <c r="Y307" s="93">
        <f t="shared" si="145"/>
        <v>21399110.239999998</v>
      </c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  <c r="FK307" s="32"/>
      <c r="FL307" s="32"/>
      <c r="FM307" s="32"/>
      <c r="FN307" s="32"/>
      <c r="FO307" s="32"/>
      <c r="FP307" s="32"/>
      <c r="FQ307" s="32"/>
      <c r="FR307" s="32"/>
      <c r="FS307" s="32"/>
      <c r="FT307" s="32"/>
      <c r="FU307" s="32"/>
      <c r="FV307" s="32"/>
      <c r="FW307" s="32"/>
      <c r="FX307" s="32"/>
      <c r="FY307" s="32"/>
      <c r="FZ307" s="32"/>
      <c r="GA307" s="32"/>
      <c r="GB307" s="32"/>
      <c r="GC307" s="32"/>
      <c r="GD307" s="32"/>
      <c r="GE307" s="32"/>
      <c r="GF307" s="32"/>
      <c r="GG307" s="32"/>
      <c r="GH307" s="32"/>
      <c r="GI307" s="32"/>
      <c r="GJ307" s="32"/>
      <c r="GK307" s="32"/>
      <c r="GL307" s="32"/>
      <c r="GM307" s="32"/>
      <c r="GN307" s="32"/>
      <c r="GO307" s="32"/>
      <c r="GP307" s="32"/>
      <c r="GQ307" s="32"/>
      <c r="GR307" s="32"/>
      <c r="GS307" s="32"/>
      <c r="GT307" s="32"/>
      <c r="GU307" s="32"/>
      <c r="GV307" s="32"/>
      <c r="GW307" s="32"/>
      <c r="GX307" s="32"/>
      <c r="GY307" s="32"/>
      <c r="GZ307" s="32"/>
      <c r="HA307" s="32"/>
      <c r="HB307" s="32"/>
      <c r="HC307" s="32"/>
      <c r="HD307" s="32"/>
      <c r="HE307" s="32"/>
      <c r="HF307" s="32"/>
      <c r="HG307" s="32"/>
      <c r="HH307" s="32"/>
      <c r="HI307" s="32"/>
      <c r="HJ307" s="32"/>
      <c r="HK307" s="32"/>
      <c r="HL307" s="32"/>
      <c r="HM307" s="32"/>
      <c r="HN307" s="32"/>
      <c r="HO307" s="32"/>
      <c r="HP307" s="32"/>
      <c r="HQ307" s="32"/>
      <c r="HR307" s="32"/>
      <c r="HS307" s="32"/>
      <c r="HT307" s="32"/>
      <c r="HU307" s="32"/>
      <c r="HV307" s="32"/>
      <c r="HW307" s="32"/>
      <c r="HX307" s="32"/>
      <c r="HY307" s="32"/>
      <c r="HZ307" s="32"/>
      <c r="IA307" s="32"/>
      <c r="IB307" s="32"/>
      <c r="IC307" s="32"/>
      <c r="ID307" s="32"/>
      <c r="IE307" s="32"/>
      <c r="IF307" s="32"/>
      <c r="IG307" s="32"/>
      <c r="IH307" s="32"/>
      <c r="II307" s="32"/>
      <c r="IJ307" s="32"/>
      <c r="IK307" s="32"/>
      <c r="IL307" s="32"/>
      <c r="IM307" s="32"/>
      <c r="IN307" s="32"/>
      <c r="IO307" s="32"/>
      <c r="IP307" s="32"/>
      <c r="IQ307" s="32"/>
      <c r="IR307" s="32"/>
      <c r="IS307" s="32"/>
      <c r="IT307" s="32"/>
      <c r="IU307" s="32"/>
      <c r="IV307" s="32"/>
      <c r="IW307" s="32"/>
      <c r="IX307" s="32"/>
      <c r="IY307" s="32"/>
      <c r="IZ307" s="32"/>
      <c r="JA307" s="32"/>
      <c r="JB307" s="32"/>
      <c r="JC307" s="32"/>
      <c r="JD307" s="32"/>
      <c r="JE307" s="32"/>
      <c r="JF307" s="32"/>
      <c r="JG307" s="32"/>
      <c r="JH307" s="32"/>
      <c r="JI307" s="32"/>
      <c r="JJ307" s="32"/>
      <c r="JK307" s="32"/>
      <c r="JL307" s="32"/>
      <c r="JM307" s="32"/>
      <c r="JN307" s="32"/>
      <c r="JO307" s="32"/>
      <c r="JP307" s="32"/>
      <c r="JQ307" s="32"/>
      <c r="JR307" s="32"/>
      <c r="JS307" s="32"/>
      <c r="JT307" s="32"/>
      <c r="JU307" s="32"/>
      <c r="JV307" s="32"/>
      <c r="JW307" s="32"/>
      <c r="JX307" s="32"/>
      <c r="JY307" s="32"/>
      <c r="JZ307" s="32"/>
      <c r="KA307" s="32"/>
      <c r="KB307" s="32"/>
      <c r="KC307" s="32"/>
      <c r="KD307" s="32"/>
      <c r="KE307" s="32"/>
      <c r="KF307" s="32"/>
      <c r="KG307" s="32"/>
      <c r="KH307" s="32"/>
      <c r="KI307" s="32"/>
      <c r="KJ307" s="32"/>
      <c r="KK307" s="32"/>
      <c r="KL307" s="32"/>
      <c r="KM307" s="32"/>
      <c r="KN307" s="32"/>
      <c r="KO307" s="32"/>
      <c r="KP307" s="32"/>
      <c r="KQ307" s="32"/>
      <c r="KR307" s="32"/>
      <c r="KS307" s="32"/>
      <c r="KT307" s="32"/>
      <c r="KU307" s="32"/>
      <c r="KV307" s="32"/>
      <c r="KW307" s="32"/>
      <c r="KX307" s="32"/>
      <c r="KY307" s="32"/>
      <c r="KZ307" s="32"/>
      <c r="LA307" s="32"/>
      <c r="LB307" s="32"/>
      <c r="LC307" s="32"/>
      <c r="LD307" s="32"/>
      <c r="LE307" s="32"/>
      <c r="LF307" s="32"/>
      <c r="LG307" s="32"/>
      <c r="LH307" s="32"/>
      <c r="LI307" s="32"/>
      <c r="LJ307" s="32"/>
      <c r="LK307" s="32"/>
      <c r="LL307" s="32"/>
      <c r="LM307" s="32"/>
      <c r="LN307" s="32"/>
      <c r="LO307" s="32"/>
      <c r="LP307" s="32"/>
      <c r="LQ307" s="32"/>
      <c r="LR307" s="32"/>
      <c r="LS307" s="32"/>
      <c r="LT307" s="32"/>
      <c r="LU307" s="32"/>
      <c r="LV307" s="32"/>
      <c r="LW307" s="32"/>
      <c r="LX307" s="32"/>
      <c r="LY307" s="32"/>
      <c r="LZ307" s="32"/>
      <c r="MA307" s="32"/>
      <c r="MB307" s="32"/>
      <c r="MC307" s="32"/>
      <c r="MD307" s="32"/>
      <c r="ME307" s="32"/>
      <c r="MF307" s="32"/>
      <c r="MG307" s="32"/>
      <c r="MH307" s="32"/>
      <c r="MI307" s="32"/>
      <c r="MJ307" s="32"/>
      <c r="MK307" s="32"/>
      <c r="ML307" s="32"/>
      <c r="MM307" s="32"/>
      <c r="MN307" s="32"/>
      <c r="MO307" s="32"/>
      <c r="MP307" s="32"/>
      <c r="MQ307" s="32"/>
      <c r="MR307" s="32"/>
      <c r="MS307" s="32"/>
      <c r="MT307" s="32"/>
      <c r="MU307" s="32"/>
      <c r="MV307" s="32"/>
      <c r="MW307" s="32"/>
      <c r="MX307" s="32"/>
      <c r="MY307" s="32"/>
      <c r="MZ307" s="32"/>
      <c r="NA307" s="32"/>
      <c r="NB307" s="32"/>
      <c r="NC307" s="32"/>
      <c r="ND307" s="32"/>
      <c r="NE307" s="32"/>
      <c r="NF307" s="32"/>
      <c r="NG307" s="32"/>
      <c r="NH307" s="32"/>
      <c r="NI307" s="32"/>
      <c r="NJ307" s="32"/>
      <c r="NK307" s="32"/>
      <c r="NL307" s="32"/>
      <c r="NM307" s="32"/>
      <c r="NN307" s="32"/>
      <c r="NO307" s="32"/>
      <c r="NP307" s="32"/>
      <c r="NQ307" s="32"/>
      <c r="NR307" s="32"/>
      <c r="NS307" s="32"/>
      <c r="NT307" s="32"/>
      <c r="NU307" s="32"/>
      <c r="NV307" s="32"/>
      <c r="NW307" s="32"/>
      <c r="NX307" s="32"/>
      <c r="NY307" s="32"/>
      <c r="NZ307" s="32"/>
      <c r="OA307" s="32"/>
      <c r="OB307" s="32"/>
      <c r="OC307" s="32"/>
      <c r="OD307" s="32"/>
      <c r="OE307" s="32"/>
      <c r="OF307" s="32"/>
      <c r="OG307" s="32"/>
      <c r="OH307" s="32"/>
      <c r="OI307" s="32"/>
      <c r="OJ307" s="32"/>
      <c r="OK307" s="32"/>
      <c r="OL307" s="32"/>
      <c r="OM307" s="32"/>
      <c r="ON307" s="32"/>
      <c r="OO307" s="32"/>
      <c r="OP307" s="32"/>
      <c r="OQ307" s="32"/>
      <c r="OR307" s="32"/>
      <c r="OS307" s="32"/>
      <c r="OT307" s="32"/>
      <c r="OU307" s="32"/>
      <c r="OV307" s="32"/>
      <c r="OW307" s="32"/>
      <c r="OX307" s="32"/>
      <c r="OY307" s="32"/>
      <c r="OZ307" s="32"/>
      <c r="PA307" s="32"/>
      <c r="PB307" s="32"/>
      <c r="PC307" s="32"/>
      <c r="PD307" s="32"/>
      <c r="PE307" s="32"/>
      <c r="PF307" s="32"/>
      <c r="PG307" s="32"/>
      <c r="PH307" s="32"/>
      <c r="PI307" s="32"/>
      <c r="PJ307" s="32"/>
      <c r="PK307" s="32"/>
      <c r="PL307" s="32"/>
      <c r="PM307" s="32"/>
      <c r="PN307" s="32"/>
      <c r="PO307" s="32"/>
      <c r="PP307" s="32"/>
      <c r="PQ307" s="32"/>
      <c r="PR307" s="32"/>
      <c r="PS307" s="32"/>
      <c r="PT307" s="32"/>
      <c r="PU307" s="32"/>
      <c r="PV307" s="32"/>
      <c r="PW307" s="32"/>
      <c r="PX307" s="32"/>
      <c r="PY307" s="32"/>
      <c r="PZ307" s="32"/>
      <c r="QA307" s="32"/>
      <c r="QB307" s="32"/>
      <c r="QC307" s="32"/>
      <c r="QD307" s="32"/>
      <c r="QE307" s="32"/>
      <c r="QF307" s="32"/>
      <c r="QG307" s="32"/>
      <c r="QH307" s="32"/>
      <c r="QI307" s="32"/>
      <c r="QJ307" s="32"/>
      <c r="QK307" s="32"/>
      <c r="QL307" s="32"/>
      <c r="QM307" s="32"/>
      <c r="QN307" s="32"/>
      <c r="QO307" s="32"/>
      <c r="QP307" s="32"/>
      <c r="QQ307" s="32"/>
      <c r="QR307" s="32"/>
      <c r="QS307" s="32"/>
      <c r="QT307" s="32"/>
      <c r="QU307" s="32"/>
      <c r="QV307" s="32"/>
      <c r="QW307" s="32"/>
      <c r="QX307" s="32"/>
      <c r="QY307" s="32"/>
      <c r="QZ307" s="32"/>
      <c r="RA307" s="32"/>
      <c r="RB307" s="32"/>
      <c r="RC307" s="32"/>
      <c r="RD307" s="32"/>
      <c r="RE307" s="32"/>
      <c r="RF307" s="32"/>
      <c r="RG307" s="32"/>
      <c r="RH307" s="32"/>
      <c r="RI307" s="32"/>
      <c r="RJ307" s="32"/>
      <c r="RK307" s="32"/>
      <c r="RL307" s="32"/>
      <c r="RM307" s="32"/>
      <c r="RN307" s="32"/>
      <c r="RO307" s="32"/>
      <c r="RP307" s="32"/>
      <c r="RQ307" s="32"/>
      <c r="RR307" s="32"/>
      <c r="RS307" s="32"/>
      <c r="RT307" s="32"/>
      <c r="RU307" s="32"/>
      <c r="RV307" s="32"/>
      <c r="RW307" s="32"/>
      <c r="RX307" s="32"/>
      <c r="RY307" s="32"/>
      <c r="RZ307" s="32"/>
      <c r="SA307" s="32"/>
      <c r="SB307" s="32"/>
      <c r="SC307" s="32"/>
      <c r="SD307" s="32"/>
      <c r="SE307" s="32"/>
      <c r="SF307" s="32"/>
      <c r="SG307" s="32"/>
      <c r="SH307" s="32"/>
      <c r="SI307" s="32"/>
      <c r="SJ307" s="32"/>
      <c r="SK307" s="32"/>
      <c r="SL307" s="32"/>
      <c r="SM307" s="32"/>
      <c r="SN307" s="32"/>
      <c r="SO307" s="32"/>
      <c r="SP307" s="32"/>
    </row>
    <row r="308" spans="1:510" s="34" customFormat="1" ht="33.75" customHeight="1" x14ac:dyDescent="0.25">
      <c r="A308" s="94" t="s">
        <v>214</v>
      </c>
      <c r="B308" s="105"/>
      <c r="C308" s="105"/>
      <c r="D308" s="75" t="s">
        <v>39</v>
      </c>
      <c r="E308" s="96">
        <f>E309+E310++E311+E312+E313+E314</f>
        <v>21083978</v>
      </c>
      <c r="F308" s="96">
        <f t="shared" ref="F308:W308" si="174">F309+F310++F311+F312+F313+F314</f>
        <v>14932200</v>
      </c>
      <c r="G308" s="96">
        <f t="shared" si="174"/>
        <v>409278</v>
      </c>
      <c r="H308" s="96">
        <f t="shared" si="174"/>
        <v>20791450.239999998</v>
      </c>
      <c r="I308" s="96">
        <f t="shared" si="174"/>
        <v>14932034.529999999</v>
      </c>
      <c r="J308" s="96">
        <f t="shared" si="174"/>
        <v>409263.38</v>
      </c>
      <c r="K308" s="163">
        <f t="shared" si="138"/>
        <v>98.612558977248028</v>
      </c>
      <c r="L308" s="96">
        <f t="shared" si="174"/>
        <v>665000</v>
      </c>
      <c r="M308" s="96">
        <f>M309+M310++M311+M312+M313+M314</f>
        <v>665000</v>
      </c>
      <c r="N308" s="96">
        <f t="shared" si="174"/>
        <v>0</v>
      </c>
      <c r="O308" s="96">
        <f t="shared" si="174"/>
        <v>0</v>
      </c>
      <c r="P308" s="96">
        <f t="shared" si="174"/>
        <v>0</v>
      </c>
      <c r="Q308" s="96">
        <f t="shared" si="174"/>
        <v>665000</v>
      </c>
      <c r="R308" s="96">
        <f t="shared" si="174"/>
        <v>607660</v>
      </c>
      <c r="S308" s="96">
        <f t="shared" si="174"/>
        <v>603360</v>
      </c>
      <c r="T308" s="96">
        <f t="shared" si="174"/>
        <v>4300</v>
      </c>
      <c r="U308" s="96">
        <f t="shared" si="174"/>
        <v>0</v>
      </c>
      <c r="V308" s="96">
        <f t="shared" si="174"/>
        <v>0</v>
      </c>
      <c r="W308" s="96">
        <f t="shared" si="174"/>
        <v>603360</v>
      </c>
      <c r="X308" s="163">
        <f t="shared" si="144"/>
        <v>91.377443609022563</v>
      </c>
      <c r="Y308" s="96">
        <f t="shared" si="145"/>
        <v>21399110.239999998</v>
      </c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  <c r="HP308" s="33"/>
      <c r="HQ308" s="33"/>
      <c r="HR308" s="33"/>
      <c r="HS308" s="33"/>
      <c r="HT308" s="33"/>
      <c r="HU308" s="33"/>
      <c r="HV308" s="33"/>
      <c r="HW308" s="33"/>
      <c r="HX308" s="33"/>
      <c r="HY308" s="33"/>
      <c r="HZ308" s="33"/>
      <c r="IA308" s="33"/>
      <c r="IB308" s="33"/>
      <c r="IC308" s="33"/>
      <c r="ID308" s="33"/>
      <c r="IE308" s="33"/>
      <c r="IF308" s="33"/>
      <c r="IG308" s="33"/>
      <c r="IH308" s="33"/>
      <c r="II308" s="33"/>
      <c r="IJ308" s="33"/>
      <c r="IK308" s="33"/>
      <c r="IL308" s="33"/>
      <c r="IM308" s="33"/>
      <c r="IN308" s="33"/>
      <c r="IO308" s="33"/>
      <c r="IP308" s="33"/>
      <c r="IQ308" s="33"/>
      <c r="IR308" s="33"/>
      <c r="IS308" s="33"/>
      <c r="IT308" s="33"/>
      <c r="IU308" s="33"/>
      <c r="IV308" s="33"/>
      <c r="IW308" s="33"/>
      <c r="IX308" s="33"/>
      <c r="IY308" s="33"/>
      <c r="IZ308" s="33"/>
      <c r="JA308" s="33"/>
      <c r="JB308" s="33"/>
      <c r="JC308" s="33"/>
      <c r="JD308" s="33"/>
      <c r="JE308" s="33"/>
      <c r="JF308" s="33"/>
      <c r="JG308" s="33"/>
      <c r="JH308" s="33"/>
      <c r="JI308" s="33"/>
      <c r="JJ308" s="33"/>
      <c r="JK308" s="33"/>
      <c r="JL308" s="33"/>
      <c r="JM308" s="33"/>
      <c r="JN308" s="33"/>
      <c r="JO308" s="33"/>
      <c r="JP308" s="33"/>
      <c r="JQ308" s="33"/>
      <c r="JR308" s="33"/>
      <c r="JS308" s="33"/>
      <c r="JT308" s="33"/>
      <c r="JU308" s="33"/>
      <c r="JV308" s="33"/>
      <c r="JW308" s="33"/>
      <c r="JX308" s="33"/>
      <c r="JY308" s="33"/>
      <c r="JZ308" s="33"/>
      <c r="KA308" s="33"/>
      <c r="KB308" s="33"/>
      <c r="KC308" s="33"/>
      <c r="KD308" s="33"/>
      <c r="KE308" s="33"/>
      <c r="KF308" s="33"/>
      <c r="KG308" s="33"/>
      <c r="KH308" s="33"/>
      <c r="KI308" s="33"/>
      <c r="KJ308" s="33"/>
      <c r="KK308" s="33"/>
      <c r="KL308" s="33"/>
      <c r="KM308" s="33"/>
      <c r="KN308" s="33"/>
      <c r="KO308" s="33"/>
      <c r="KP308" s="33"/>
      <c r="KQ308" s="33"/>
      <c r="KR308" s="33"/>
      <c r="KS308" s="33"/>
      <c r="KT308" s="33"/>
      <c r="KU308" s="33"/>
      <c r="KV308" s="33"/>
      <c r="KW308" s="33"/>
      <c r="KX308" s="33"/>
      <c r="KY308" s="33"/>
      <c r="KZ308" s="33"/>
      <c r="LA308" s="33"/>
      <c r="LB308" s="33"/>
      <c r="LC308" s="33"/>
      <c r="LD308" s="33"/>
      <c r="LE308" s="33"/>
      <c r="LF308" s="33"/>
      <c r="LG308" s="33"/>
      <c r="LH308" s="33"/>
      <c r="LI308" s="33"/>
      <c r="LJ308" s="33"/>
      <c r="LK308" s="33"/>
      <c r="LL308" s="33"/>
      <c r="LM308" s="33"/>
      <c r="LN308" s="33"/>
      <c r="LO308" s="33"/>
      <c r="LP308" s="33"/>
      <c r="LQ308" s="33"/>
      <c r="LR308" s="33"/>
      <c r="LS308" s="33"/>
      <c r="LT308" s="33"/>
      <c r="LU308" s="33"/>
      <c r="LV308" s="33"/>
      <c r="LW308" s="33"/>
      <c r="LX308" s="33"/>
      <c r="LY308" s="33"/>
      <c r="LZ308" s="33"/>
      <c r="MA308" s="33"/>
      <c r="MB308" s="33"/>
      <c r="MC308" s="33"/>
      <c r="MD308" s="33"/>
      <c r="ME308" s="33"/>
      <c r="MF308" s="33"/>
      <c r="MG308" s="33"/>
      <c r="MH308" s="33"/>
      <c r="MI308" s="33"/>
      <c r="MJ308" s="33"/>
      <c r="MK308" s="33"/>
      <c r="ML308" s="33"/>
      <c r="MM308" s="33"/>
      <c r="MN308" s="33"/>
      <c r="MO308" s="33"/>
      <c r="MP308" s="33"/>
      <c r="MQ308" s="33"/>
      <c r="MR308" s="33"/>
      <c r="MS308" s="33"/>
      <c r="MT308" s="33"/>
      <c r="MU308" s="33"/>
      <c r="MV308" s="33"/>
      <c r="MW308" s="33"/>
      <c r="MX308" s="33"/>
      <c r="MY308" s="33"/>
      <c r="MZ308" s="33"/>
      <c r="NA308" s="33"/>
      <c r="NB308" s="33"/>
      <c r="NC308" s="33"/>
      <c r="ND308" s="33"/>
      <c r="NE308" s="33"/>
      <c r="NF308" s="33"/>
      <c r="NG308" s="33"/>
      <c r="NH308" s="33"/>
      <c r="NI308" s="33"/>
      <c r="NJ308" s="33"/>
      <c r="NK308" s="33"/>
      <c r="NL308" s="33"/>
      <c r="NM308" s="33"/>
      <c r="NN308" s="33"/>
      <c r="NO308" s="33"/>
      <c r="NP308" s="33"/>
      <c r="NQ308" s="33"/>
      <c r="NR308" s="33"/>
      <c r="NS308" s="33"/>
      <c r="NT308" s="33"/>
      <c r="NU308" s="33"/>
      <c r="NV308" s="33"/>
      <c r="NW308" s="33"/>
      <c r="NX308" s="33"/>
      <c r="NY308" s="33"/>
      <c r="NZ308" s="33"/>
      <c r="OA308" s="33"/>
      <c r="OB308" s="33"/>
      <c r="OC308" s="33"/>
      <c r="OD308" s="33"/>
      <c r="OE308" s="33"/>
      <c r="OF308" s="33"/>
      <c r="OG308" s="33"/>
      <c r="OH308" s="33"/>
      <c r="OI308" s="33"/>
      <c r="OJ308" s="33"/>
      <c r="OK308" s="33"/>
      <c r="OL308" s="33"/>
      <c r="OM308" s="33"/>
      <c r="ON308" s="33"/>
      <c r="OO308" s="33"/>
      <c r="OP308" s="33"/>
      <c r="OQ308" s="33"/>
      <c r="OR308" s="33"/>
      <c r="OS308" s="33"/>
      <c r="OT308" s="33"/>
      <c r="OU308" s="33"/>
      <c r="OV308" s="33"/>
      <c r="OW308" s="33"/>
      <c r="OX308" s="33"/>
      <c r="OY308" s="33"/>
      <c r="OZ308" s="33"/>
      <c r="PA308" s="33"/>
      <c r="PB308" s="33"/>
      <c r="PC308" s="33"/>
      <c r="PD308" s="33"/>
      <c r="PE308" s="33"/>
      <c r="PF308" s="33"/>
      <c r="PG308" s="33"/>
      <c r="PH308" s="33"/>
      <c r="PI308" s="33"/>
      <c r="PJ308" s="33"/>
      <c r="PK308" s="33"/>
      <c r="PL308" s="33"/>
      <c r="PM308" s="33"/>
      <c r="PN308" s="33"/>
      <c r="PO308" s="33"/>
      <c r="PP308" s="33"/>
      <c r="PQ308" s="33"/>
      <c r="PR308" s="33"/>
      <c r="PS308" s="33"/>
      <c r="PT308" s="33"/>
      <c r="PU308" s="33"/>
      <c r="PV308" s="33"/>
      <c r="PW308" s="33"/>
      <c r="PX308" s="33"/>
      <c r="PY308" s="33"/>
      <c r="PZ308" s="33"/>
      <c r="QA308" s="33"/>
      <c r="QB308" s="33"/>
      <c r="QC308" s="33"/>
      <c r="QD308" s="33"/>
      <c r="QE308" s="33"/>
      <c r="QF308" s="33"/>
      <c r="QG308" s="33"/>
      <c r="QH308" s="33"/>
      <c r="QI308" s="33"/>
      <c r="QJ308" s="33"/>
      <c r="QK308" s="33"/>
      <c r="QL308" s="33"/>
      <c r="QM308" s="33"/>
      <c r="QN308" s="33"/>
      <c r="QO308" s="33"/>
      <c r="QP308" s="33"/>
      <c r="QQ308" s="33"/>
      <c r="QR308" s="33"/>
      <c r="QS308" s="33"/>
      <c r="QT308" s="33"/>
      <c r="QU308" s="33"/>
      <c r="QV308" s="33"/>
      <c r="QW308" s="33"/>
      <c r="QX308" s="33"/>
      <c r="QY308" s="33"/>
      <c r="QZ308" s="33"/>
      <c r="RA308" s="33"/>
      <c r="RB308" s="33"/>
      <c r="RC308" s="33"/>
      <c r="RD308" s="33"/>
      <c r="RE308" s="33"/>
      <c r="RF308" s="33"/>
      <c r="RG308" s="33"/>
      <c r="RH308" s="33"/>
      <c r="RI308" s="33"/>
      <c r="RJ308" s="33"/>
      <c r="RK308" s="33"/>
      <c r="RL308" s="33"/>
      <c r="RM308" s="33"/>
      <c r="RN308" s="33"/>
      <c r="RO308" s="33"/>
      <c r="RP308" s="33"/>
      <c r="RQ308" s="33"/>
      <c r="RR308" s="33"/>
      <c r="RS308" s="33"/>
      <c r="RT308" s="33"/>
      <c r="RU308" s="33"/>
      <c r="RV308" s="33"/>
      <c r="RW308" s="33"/>
      <c r="RX308" s="33"/>
      <c r="RY308" s="33"/>
      <c r="RZ308" s="33"/>
      <c r="SA308" s="33"/>
      <c r="SB308" s="33"/>
      <c r="SC308" s="33"/>
      <c r="SD308" s="33"/>
      <c r="SE308" s="33"/>
      <c r="SF308" s="33"/>
      <c r="SG308" s="33"/>
      <c r="SH308" s="33"/>
      <c r="SI308" s="33"/>
      <c r="SJ308" s="33"/>
      <c r="SK308" s="33"/>
      <c r="SL308" s="33"/>
      <c r="SM308" s="33"/>
      <c r="SN308" s="33"/>
      <c r="SO308" s="33"/>
      <c r="SP308" s="33"/>
    </row>
    <row r="309" spans="1:510" s="22" customFormat="1" ht="47.25" x14ac:dyDescent="0.25">
      <c r="A309" s="59" t="s">
        <v>215</v>
      </c>
      <c r="B309" s="91" t="s">
        <v>119</v>
      </c>
      <c r="C309" s="91" t="s">
        <v>46</v>
      </c>
      <c r="D309" s="36" t="s">
        <v>490</v>
      </c>
      <c r="E309" s="97">
        <v>19430978</v>
      </c>
      <c r="F309" s="97">
        <v>14932200</v>
      </c>
      <c r="G309" s="97">
        <v>409278</v>
      </c>
      <c r="H309" s="97">
        <v>19394615.620000001</v>
      </c>
      <c r="I309" s="97">
        <v>14932034.529999999</v>
      </c>
      <c r="J309" s="97">
        <v>409263.38</v>
      </c>
      <c r="K309" s="161">
        <f t="shared" si="138"/>
        <v>99.812863871288414</v>
      </c>
      <c r="L309" s="97">
        <f t="shared" ref="L309:L314" si="175">N309+Q309</f>
        <v>600000</v>
      </c>
      <c r="M309" s="97">
        <v>600000</v>
      </c>
      <c r="N309" s="97"/>
      <c r="O309" s="97"/>
      <c r="P309" s="97"/>
      <c r="Q309" s="97">
        <v>600000</v>
      </c>
      <c r="R309" s="145">
        <f t="shared" ref="R309:R314" si="176">T309+W309</f>
        <v>603700</v>
      </c>
      <c r="S309" s="146">
        <v>599400</v>
      </c>
      <c r="T309" s="146">
        <v>4300</v>
      </c>
      <c r="U309" s="146"/>
      <c r="V309" s="146"/>
      <c r="W309" s="146">
        <v>599400</v>
      </c>
      <c r="X309" s="161">
        <f t="shared" si="144"/>
        <v>100.61666666666666</v>
      </c>
      <c r="Y309" s="97">
        <f t="shared" si="145"/>
        <v>19998315.620000001</v>
      </c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  <c r="IT309" s="23"/>
      <c r="IU309" s="23"/>
      <c r="IV309" s="23"/>
      <c r="IW309" s="23"/>
      <c r="IX309" s="23"/>
      <c r="IY309" s="23"/>
      <c r="IZ309" s="23"/>
      <c r="JA309" s="23"/>
      <c r="JB309" s="23"/>
      <c r="JC309" s="23"/>
      <c r="JD309" s="23"/>
      <c r="JE309" s="23"/>
      <c r="JF309" s="23"/>
      <c r="JG309" s="23"/>
      <c r="JH309" s="23"/>
      <c r="JI309" s="23"/>
      <c r="JJ309" s="23"/>
      <c r="JK309" s="23"/>
      <c r="JL309" s="23"/>
      <c r="JM309" s="23"/>
      <c r="JN309" s="23"/>
      <c r="JO309" s="23"/>
      <c r="JP309" s="23"/>
      <c r="JQ309" s="23"/>
      <c r="JR309" s="23"/>
      <c r="JS309" s="23"/>
      <c r="JT309" s="23"/>
      <c r="JU309" s="23"/>
      <c r="JV309" s="23"/>
      <c r="JW309" s="23"/>
      <c r="JX309" s="23"/>
      <c r="JY309" s="23"/>
      <c r="JZ309" s="23"/>
      <c r="KA309" s="23"/>
      <c r="KB309" s="23"/>
      <c r="KC309" s="23"/>
      <c r="KD309" s="23"/>
      <c r="KE309" s="23"/>
      <c r="KF309" s="23"/>
      <c r="KG309" s="23"/>
      <c r="KH309" s="23"/>
      <c r="KI309" s="23"/>
      <c r="KJ309" s="23"/>
      <c r="KK309" s="23"/>
      <c r="KL309" s="23"/>
      <c r="KM309" s="23"/>
      <c r="KN309" s="23"/>
      <c r="KO309" s="23"/>
      <c r="KP309" s="23"/>
      <c r="KQ309" s="23"/>
      <c r="KR309" s="23"/>
      <c r="KS309" s="23"/>
      <c r="KT309" s="23"/>
      <c r="KU309" s="23"/>
      <c r="KV309" s="23"/>
      <c r="KW309" s="23"/>
      <c r="KX309" s="23"/>
      <c r="KY309" s="23"/>
      <c r="KZ309" s="23"/>
      <c r="LA309" s="23"/>
      <c r="LB309" s="23"/>
      <c r="LC309" s="23"/>
      <c r="LD309" s="23"/>
      <c r="LE309" s="23"/>
      <c r="LF309" s="23"/>
      <c r="LG309" s="23"/>
      <c r="LH309" s="23"/>
      <c r="LI309" s="23"/>
      <c r="LJ309" s="23"/>
      <c r="LK309" s="23"/>
      <c r="LL309" s="23"/>
      <c r="LM309" s="23"/>
      <c r="LN309" s="23"/>
      <c r="LO309" s="23"/>
      <c r="LP309" s="23"/>
      <c r="LQ309" s="23"/>
      <c r="LR309" s="23"/>
      <c r="LS309" s="23"/>
      <c r="LT309" s="23"/>
      <c r="LU309" s="23"/>
      <c r="LV309" s="23"/>
      <c r="LW309" s="23"/>
      <c r="LX309" s="23"/>
      <c r="LY309" s="23"/>
      <c r="LZ309" s="23"/>
      <c r="MA309" s="23"/>
      <c r="MB309" s="23"/>
      <c r="MC309" s="23"/>
      <c r="MD309" s="23"/>
      <c r="ME309" s="23"/>
      <c r="MF309" s="23"/>
      <c r="MG309" s="23"/>
      <c r="MH309" s="23"/>
      <c r="MI309" s="23"/>
      <c r="MJ309" s="23"/>
      <c r="MK309" s="23"/>
      <c r="ML309" s="23"/>
      <c r="MM309" s="23"/>
      <c r="MN309" s="23"/>
      <c r="MO309" s="23"/>
      <c r="MP309" s="23"/>
      <c r="MQ309" s="23"/>
      <c r="MR309" s="23"/>
      <c r="MS309" s="23"/>
      <c r="MT309" s="23"/>
      <c r="MU309" s="23"/>
      <c r="MV309" s="23"/>
      <c r="MW309" s="23"/>
      <c r="MX309" s="23"/>
      <c r="MY309" s="23"/>
      <c r="MZ309" s="23"/>
      <c r="NA309" s="23"/>
      <c r="NB309" s="23"/>
      <c r="NC309" s="23"/>
      <c r="ND309" s="23"/>
      <c r="NE309" s="23"/>
      <c r="NF309" s="23"/>
      <c r="NG309" s="23"/>
      <c r="NH309" s="23"/>
      <c r="NI309" s="23"/>
      <c r="NJ309" s="23"/>
      <c r="NK309" s="23"/>
      <c r="NL309" s="23"/>
      <c r="NM309" s="23"/>
      <c r="NN309" s="23"/>
      <c r="NO309" s="23"/>
      <c r="NP309" s="23"/>
      <c r="NQ309" s="23"/>
      <c r="NR309" s="23"/>
      <c r="NS309" s="23"/>
      <c r="NT309" s="23"/>
      <c r="NU309" s="23"/>
      <c r="NV309" s="23"/>
      <c r="NW309" s="23"/>
      <c r="NX309" s="23"/>
      <c r="NY309" s="23"/>
      <c r="NZ309" s="23"/>
      <c r="OA309" s="23"/>
      <c r="OB309" s="23"/>
      <c r="OC309" s="23"/>
      <c r="OD309" s="23"/>
      <c r="OE309" s="23"/>
      <c r="OF309" s="23"/>
      <c r="OG309" s="23"/>
      <c r="OH309" s="23"/>
      <c r="OI309" s="23"/>
      <c r="OJ309" s="23"/>
      <c r="OK309" s="23"/>
      <c r="OL309" s="23"/>
      <c r="OM309" s="23"/>
      <c r="ON309" s="23"/>
      <c r="OO309" s="23"/>
      <c r="OP309" s="23"/>
      <c r="OQ309" s="23"/>
      <c r="OR309" s="23"/>
      <c r="OS309" s="23"/>
      <c r="OT309" s="23"/>
      <c r="OU309" s="23"/>
      <c r="OV309" s="23"/>
      <c r="OW309" s="23"/>
      <c r="OX309" s="23"/>
      <c r="OY309" s="23"/>
      <c r="OZ309" s="23"/>
      <c r="PA309" s="23"/>
      <c r="PB309" s="23"/>
      <c r="PC309" s="23"/>
      <c r="PD309" s="23"/>
      <c r="PE309" s="23"/>
      <c r="PF309" s="23"/>
      <c r="PG309" s="23"/>
      <c r="PH309" s="23"/>
      <c r="PI309" s="23"/>
      <c r="PJ309" s="23"/>
      <c r="PK309" s="23"/>
      <c r="PL309" s="23"/>
      <c r="PM309" s="23"/>
      <c r="PN309" s="23"/>
      <c r="PO309" s="23"/>
      <c r="PP309" s="23"/>
      <c r="PQ309" s="23"/>
      <c r="PR309" s="23"/>
      <c r="PS309" s="23"/>
      <c r="PT309" s="23"/>
      <c r="PU309" s="23"/>
      <c r="PV309" s="23"/>
      <c r="PW309" s="23"/>
      <c r="PX309" s="23"/>
      <c r="PY309" s="23"/>
      <c r="PZ309" s="23"/>
      <c r="QA309" s="23"/>
      <c r="QB309" s="23"/>
      <c r="QC309" s="23"/>
      <c r="QD309" s="23"/>
      <c r="QE309" s="23"/>
      <c r="QF309" s="23"/>
      <c r="QG309" s="23"/>
      <c r="QH309" s="23"/>
      <c r="QI309" s="23"/>
      <c r="QJ309" s="23"/>
      <c r="QK309" s="23"/>
      <c r="QL309" s="23"/>
      <c r="QM309" s="23"/>
      <c r="QN309" s="23"/>
      <c r="QO309" s="23"/>
      <c r="QP309" s="23"/>
      <c r="QQ309" s="23"/>
      <c r="QR309" s="23"/>
      <c r="QS309" s="23"/>
      <c r="QT309" s="23"/>
      <c r="QU309" s="23"/>
      <c r="QV309" s="23"/>
      <c r="QW309" s="23"/>
      <c r="QX309" s="23"/>
      <c r="QY309" s="23"/>
      <c r="QZ309" s="23"/>
      <c r="RA309" s="23"/>
      <c r="RB309" s="23"/>
      <c r="RC309" s="23"/>
      <c r="RD309" s="23"/>
      <c r="RE309" s="23"/>
      <c r="RF309" s="23"/>
      <c r="RG309" s="23"/>
      <c r="RH309" s="23"/>
      <c r="RI309" s="23"/>
      <c r="RJ309" s="23"/>
      <c r="RK309" s="23"/>
      <c r="RL309" s="23"/>
      <c r="RM309" s="23"/>
      <c r="RN309" s="23"/>
      <c r="RO309" s="23"/>
      <c r="RP309" s="23"/>
      <c r="RQ309" s="23"/>
      <c r="RR309" s="23"/>
      <c r="RS309" s="23"/>
      <c r="RT309" s="23"/>
      <c r="RU309" s="23"/>
      <c r="RV309" s="23"/>
      <c r="RW309" s="23"/>
      <c r="RX309" s="23"/>
      <c r="RY309" s="23"/>
      <c r="RZ309" s="23"/>
      <c r="SA309" s="23"/>
      <c r="SB309" s="23"/>
      <c r="SC309" s="23"/>
      <c r="SD309" s="23"/>
      <c r="SE309" s="23"/>
      <c r="SF309" s="23"/>
      <c r="SG309" s="23"/>
      <c r="SH309" s="23"/>
      <c r="SI309" s="23"/>
      <c r="SJ309" s="23"/>
      <c r="SK309" s="23"/>
      <c r="SL309" s="23"/>
      <c r="SM309" s="23"/>
      <c r="SN309" s="23"/>
      <c r="SO309" s="23"/>
      <c r="SP309" s="23"/>
    </row>
    <row r="310" spans="1:510" s="25" customFormat="1" ht="25.5" customHeight="1" x14ac:dyDescent="0.25">
      <c r="A310" s="59" t="s">
        <v>216</v>
      </c>
      <c r="B310" s="91" t="s">
        <v>137</v>
      </c>
      <c r="C310" s="91" t="s">
        <v>83</v>
      </c>
      <c r="D310" s="60" t="s">
        <v>345</v>
      </c>
      <c r="E310" s="97">
        <v>450000</v>
      </c>
      <c r="F310" s="97"/>
      <c r="G310" s="97"/>
      <c r="H310" s="97">
        <v>257183.08</v>
      </c>
      <c r="I310" s="97"/>
      <c r="J310" s="97"/>
      <c r="K310" s="161">
        <f t="shared" si="138"/>
        <v>57.151795555555552</v>
      </c>
      <c r="L310" s="97">
        <f t="shared" si="175"/>
        <v>0</v>
      </c>
      <c r="M310" s="97"/>
      <c r="N310" s="97"/>
      <c r="O310" s="97"/>
      <c r="P310" s="97"/>
      <c r="Q310" s="97"/>
      <c r="R310" s="145">
        <f t="shared" si="176"/>
        <v>0</v>
      </c>
      <c r="S310" s="146"/>
      <c r="T310" s="149"/>
      <c r="U310" s="149"/>
      <c r="V310" s="149"/>
      <c r="W310" s="149"/>
      <c r="X310" s="162" t="e">
        <f t="shared" si="144"/>
        <v>#DIV/0!</v>
      </c>
      <c r="Y310" s="97">
        <f t="shared" si="145"/>
        <v>257183.08</v>
      </c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/>
      <c r="IM310" s="31"/>
      <c r="IN310" s="31"/>
      <c r="IO310" s="31"/>
      <c r="IP310" s="31"/>
      <c r="IQ310" s="31"/>
      <c r="IR310" s="31"/>
      <c r="IS310" s="31"/>
      <c r="IT310" s="31"/>
      <c r="IU310" s="31"/>
      <c r="IV310" s="31"/>
      <c r="IW310" s="31"/>
      <c r="IX310" s="31"/>
      <c r="IY310" s="31"/>
      <c r="IZ310" s="31"/>
      <c r="JA310" s="31"/>
      <c r="JB310" s="31"/>
      <c r="JC310" s="31"/>
      <c r="JD310" s="31"/>
      <c r="JE310" s="31"/>
      <c r="JF310" s="31"/>
      <c r="JG310" s="31"/>
      <c r="JH310" s="31"/>
      <c r="JI310" s="31"/>
      <c r="JJ310" s="31"/>
      <c r="JK310" s="31"/>
      <c r="JL310" s="31"/>
      <c r="JM310" s="31"/>
      <c r="JN310" s="31"/>
      <c r="JO310" s="31"/>
      <c r="JP310" s="31"/>
      <c r="JQ310" s="31"/>
      <c r="JR310" s="31"/>
      <c r="JS310" s="31"/>
      <c r="JT310" s="31"/>
      <c r="JU310" s="31"/>
      <c r="JV310" s="31"/>
      <c r="JW310" s="31"/>
      <c r="JX310" s="31"/>
      <c r="JY310" s="31"/>
      <c r="JZ310" s="31"/>
      <c r="KA310" s="31"/>
      <c r="KB310" s="31"/>
      <c r="KC310" s="31"/>
      <c r="KD310" s="31"/>
      <c r="KE310" s="31"/>
      <c r="KF310" s="31"/>
      <c r="KG310" s="31"/>
      <c r="KH310" s="31"/>
      <c r="KI310" s="31"/>
      <c r="KJ310" s="31"/>
      <c r="KK310" s="31"/>
      <c r="KL310" s="31"/>
      <c r="KM310" s="31"/>
      <c r="KN310" s="31"/>
      <c r="KO310" s="31"/>
      <c r="KP310" s="31"/>
      <c r="KQ310" s="31"/>
      <c r="KR310" s="31"/>
      <c r="KS310" s="31"/>
      <c r="KT310" s="31"/>
      <c r="KU310" s="31"/>
      <c r="KV310" s="31"/>
      <c r="KW310" s="31"/>
      <c r="KX310" s="31"/>
      <c r="KY310" s="31"/>
      <c r="KZ310" s="31"/>
      <c r="LA310" s="31"/>
      <c r="LB310" s="31"/>
      <c r="LC310" s="31"/>
      <c r="LD310" s="31"/>
      <c r="LE310" s="31"/>
      <c r="LF310" s="31"/>
      <c r="LG310" s="31"/>
      <c r="LH310" s="31"/>
      <c r="LI310" s="31"/>
      <c r="LJ310" s="31"/>
      <c r="LK310" s="31"/>
      <c r="LL310" s="31"/>
      <c r="LM310" s="31"/>
      <c r="LN310" s="31"/>
      <c r="LO310" s="31"/>
      <c r="LP310" s="31"/>
      <c r="LQ310" s="31"/>
      <c r="LR310" s="31"/>
      <c r="LS310" s="31"/>
      <c r="LT310" s="31"/>
      <c r="LU310" s="31"/>
      <c r="LV310" s="31"/>
      <c r="LW310" s="31"/>
      <c r="LX310" s="31"/>
      <c r="LY310" s="31"/>
      <c r="LZ310" s="31"/>
      <c r="MA310" s="31"/>
      <c r="MB310" s="31"/>
      <c r="MC310" s="31"/>
      <c r="MD310" s="31"/>
      <c r="ME310" s="31"/>
      <c r="MF310" s="31"/>
      <c r="MG310" s="31"/>
      <c r="MH310" s="31"/>
      <c r="MI310" s="31"/>
      <c r="MJ310" s="31"/>
      <c r="MK310" s="31"/>
      <c r="ML310" s="31"/>
      <c r="MM310" s="31"/>
      <c r="MN310" s="31"/>
      <c r="MO310" s="31"/>
      <c r="MP310" s="31"/>
      <c r="MQ310" s="31"/>
      <c r="MR310" s="31"/>
      <c r="MS310" s="31"/>
      <c r="MT310" s="31"/>
      <c r="MU310" s="31"/>
      <c r="MV310" s="31"/>
      <c r="MW310" s="31"/>
      <c r="MX310" s="31"/>
      <c r="MY310" s="31"/>
      <c r="MZ310" s="31"/>
      <c r="NA310" s="31"/>
      <c r="NB310" s="31"/>
      <c r="NC310" s="31"/>
      <c r="ND310" s="31"/>
      <c r="NE310" s="31"/>
      <c r="NF310" s="31"/>
      <c r="NG310" s="31"/>
      <c r="NH310" s="31"/>
      <c r="NI310" s="31"/>
      <c r="NJ310" s="31"/>
      <c r="NK310" s="31"/>
      <c r="NL310" s="31"/>
      <c r="NM310" s="31"/>
      <c r="NN310" s="31"/>
      <c r="NO310" s="31"/>
      <c r="NP310" s="31"/>
      <c r="NQ310" s="31"/>
      <c r="NR310" s="31"/>
      <c r="NS310" s="31"/>
      <c r="NT310" s="31"/>
      <c r="NU310" s="31"/>
      <c r="NV310" s="31"/>
      <c r="NW310" s="31"/>
      <c r="NX310" s="31"/>
      <c r="NY310" s="31"/>
      <c r="NZ310" s="31"/>
      <c r="OA310" s="31"/>
      <c r="OB310" s="31"/>
      <c r="OC310" s="31"/>
      <c r="OD310" s="31"/>
      <c r="OE310" s="31"/>
      <c r="OF310" s="31"/>
      <c r="OG310" s="31"/>
      <c r="OH310" s="31"/>
      <c r="OI310" s="31"/>
      <c r="OJ310" s="31"/>
      <c r="OK310" s="31"/>
      <c r="OL310" s="31"/>
      <c r="OM310" s="31"/>
      <c r="ON310" s="31"/>
      <c r="OO310" s="31"/>
      <c r="OP310" s="31"/>
      <c r="OQ310" s="31"/>
      <c r="OR310" s="31"/>
      <c r="OS310" s="31"/>
      <c r="OT310" s="31"/>
      <c r="OU310" s="31"/>
      <c r="OV310" s="31"/>
      <c r="OW310" s="31"/>
      <c r="OX310" s="31"/>
      <c r="OY310" s="31"/>
      <c r="OZ310" s="31"/>
      <c r="PA310" s="31"/>
      <c r="PB310" s="31"/>
      <c r="PC310" s="31"/>
      <c r="PD310" s="31"/>
      <c r="PE310" s="31"/>
      <c r="PF310" s="31"/>
      <c r="PG310" s="31"/>
      <c r="PH310" s="31"/>
      <c r="PI310" s="31"/>
      <c r="PJ310" s="31"/>
      <c r="PK310" s="31"/>
      <c r="PL310" s="31"/>
      <c r="PM310" s="31"/>
      <c r="PN310" s="31"/>
      <c r="PO310" s="31"/>
      <c r="PP310" s="31"/>
      <c r="PQ310" s="31"/>
      <c r="PR310" s="31"/>
      <c r="PS310" s="31"/>
      <c r="PT310" s="31"/>
      <c r="PU310" s="31"/>
      <c r="PV310" s="31"/>
      <c r="PW310" s="31"/>
      <c r="PX310" s="31"/>
      <c r="PY310" s="31"/>
      <c r="PZ310" s="31"/>
      <c r="QA310" s="31"/>
      <c r="QB310" s="31"/>
      <c r="QC310" s="31"/>
      <c r="QD310" s="31"/>
      <c r="QE310" s="31"/>
      <c r="QF310" s="31"/>
      <c r="QG310" s="31"/>
      <c r="QH310" s="31"/>
      <c r="QI310" s="31"/>
      <c r="QJ310" s="31"/>
      <c r="QK310" s="31"/>
      <c r="QL310" s="31"/>
      <c r="QM310" s="31"/>
      <c r="QN310" s="31"/>
      <c r="QO310" s="31"/>
      <c r="QP310" s="31"/>
      <c r="QQ310" s="31"/>
      <c r="QR310" s="31"/>
      <c r="QS310" s="31"/>
      <c r="QT310" s="31"/>
      <c r="QU310" s="31"/>
      <c r="QV310" s="31"/>
      <c r="QW310" s="31"/>
      <c r="QX310" s="31"/>
      <c r="QY310" s="31"/>
      <c r="QZ310" s="31"/>
      <c r="RA310" s="31"/>
      <c r="RB310" s="31"/>
      <c r="RC310" s="31"/>
      <c r="RD310" s="31"/>
      <c r="RE310" s="31"/>
      <c r="RF310" s="31"/>
      <c r="RG310" s="31"/>
      <c r="RH310" s="31"/>
      <c r="RI310" s="31"/>
      <c r="RJ310" s="31"/>
      <c r="RK310" s="31"/>
      <c r="RL310" s="31"/>
      <c r="RM310" s="31"/>
      <c r="RN310" s="31"/>
      <c r="RO310" s="31"/>
      <c r="RP310" s="31"/>
      <c r="RQ310" s="31"/>
      <c r="RR310" s="31"/>
      <c r="RS310" s="31"/>
      <c r="RT310" s="31"/>
      <c r="RU310" s="31"/>
      <c r="RV310" s="31"/>
      <c r="RW310" s="31"/>
      <c r="RX310" s="31"/>
      <c r="RY310" s="31"/>
      <c r="RZ310" s="31"/>
      <c r="SA310" s="31"/>
      <c r="SB310" s="31"/>
      <c r="SC310" s="31"/>
      <c r="SD310" s="31"/>
      <c r="SE310" s="31"/>
      <c r="SF310" s="31"/>
      <c r="SG310" s="31"/>
      <c r="SH310" s="31"/>
      <c r="SI310" s="31"/>
      <c r="SJ310" s="31"/>
      <c r="SK310" s="31"/>
      <c r="SL310" s="31"/>
      <c r="SM310" s="31"/>
      <c r="SN310" s="31"/>
      <c r="SO310" s="31"/>
      <c r="SP310" s="31"/>
    </row>
    <row r="311" spans="1:510" s="22" customFormat="1" ht="29.25" customHeight="1" x14ac:dyDescent="0.25">
      <c r="A311" s="99" t="s">
        <v>217</v>
      </c>
      <c r="B311" s="42" t="s">
        <v>4</v>
      </c>
      <c r="C311" s="42" t="s">
        <v>87</v>
      </c>
      <c r="D311" s="36" t="s">
        <v>23</v>
      </c>
      <c r="E311" s="97">
        <v>312000</v>
      </c>
      <c r="F311" s="97"/>
      <c r="G311" s="97"/>
      <c r="H311" s="97">
        <v>297850</v>
      </c>
      <c r="I311" s="97"/>
      <c r="J311" s="97"/>
      <c r="K311" s="161">
        <f t="shared" si="138"/>
        <v>95.464743589743591</v>
      </c>
      <c r="L311" s="97">
        <f t="shared" si="175"/>
        <v>0</v>
      </c>
      <c r="M311" s="97"/>
      <c r="N311" s="97"/>
      <c r="O311" s="97"/>
      <c r="P311" s="97"/>
      <c r="Q311" s="97"/>
      <c r="R311" s="145">
        <f t="shared" si="176"/>
        <v>0</v>
      </c>
      <c r="S311" s="146"/>
      <c r="T311" s="146"/>
      <c r="U311" s="146"/>
      <c r="V311" s="146"/>
      <c r="W311" s="146"/>
      <c r="X311" s="162" t="e">
        <f t="shared" si="144"/>
        <v>#DIV/0!</v>
      </c>
      <c r="Y311" s="97">
        <f t="shared" si="145"/>
        <v>297850</v>
      </c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  <c r="IW311" s="23"/>
      <c r="IX311" s="23"/>
      <c r="IY311" s="23"/>
      <c r="IZ311" s="23"/>
      <c r="JA311" s="23"/>
      <c r="JB311" s="23"/>
      <c r="JC311" s="23"/>
      <c r="JD311" s="23"/>
      <c r="JE311" s="23"/>
      <c r="JF311" s="23"/>
      <c r="JG311" s="23"/>
      <c r="JH311" s="23"/>
      <c r="JI311" s="23"/>
      <c r="JJ311" s="23"/>
      <c r="JK311" s="23"/>
      <c r="JL311" s="23"/>
      <c r="JM311" s="23"/>
      <c r="JN311" s="23"/>
      <c r="JO311" s="23"/>
      <c r="JP311" s="23"/>
      <c r="JQ311" s="23"/>
      <c r="JR311" s="23"/>
      <c r="JS311" s="23"/>
      <c r="JT311" s="23"/>
      <c r="JU311" s="23"/>
      <c r="JV311" s="23"/>
      <c r="JW311" s="23"/>
      <c r="JX311" s="23"/>
      <c r="JY311" s="23"/>
      <c r="JZ311" s="23"/>
      <c r="KA311" s="23"/>
      <c r="KB311" s="23"/>
      <c r="KC311" s="23"/>
      <c r="KD311" s="23"/>
      <c r="KE311" s="23"/>
      <c r="KF311" s="23"/>
      <c r="KG311" s="23"/>
      <c r="KH311" s="23"/>
      <c r="KI311" s="23"/>
      <c r="KJ311" s="23"/>
      <c r="KK311" s="23"/>
      <c r="KL311" s="23"/>
      <c r="KM311" s="23"/>
      <c r="KN311" s="23"/>
      <c r="KO311" s="23"/>
      <c r="KP311" s="23"/>
      <c r="KQ311" s="23"/>
      <c r="KR311" s="23"/>
      <c r="KS311" s="23"/>
      <c r="KT311" s="23"/>
      <c r="KU311" s="23"/>
      <c r="KV311" s="23"/>
      <c r="KW311" s="23"/>
      <c r="KX311" s="23"/>
      <c r="KY311" s="23"/>
      <c r="KZ311" s="23"/>
      <c r="LA311" s="23"/>
      <c r="LB311" s="23"/>
      <c r="LC311" s="23"/>
      <c r="LD311" s="23"/>
      <c r="LE311" s="23"/>
      <c r="LF311" s="23"/>
      <c r="LG311" s="23"/>
      <c r="LH311" s="23"/>
      <c r="LI311" s="23"/>
      <c r="LJ311" s="23"/>
      <c r="LK311" s="23"/>
      <c r="LL311" s="23"/>
      <c r="LM311" s="23"/>
      <c r="LN311" s="23"/>
      <c r="LO311" s="23"/>
      <c r="LP311" s="23"/>
      <c r="LQ311" s="23"/>
      <c r="LR311" s="23"/>
      <c r="LS311" s="23"/>
      <c r="LT311" s="23"/>
      <c r="LU311" s="23"/>
      <c r="LV311" s="23"/>
      <c r="LW311" s="23"/>
      <c r="LX311" s="23"/>
      <c r="LY311" s="23"/>
      <c r="LZ311" s="23"/>
      <c r="MA311" s="23"/>
      <c r="MB311" s="23"/>
      <c r="MC311" s="23"/>
      <c r="MD311" s="23"/>
      <c r="ME311" s="23"/>
      <c r="MF311" s="23"/>
      <c r="MG311" s="23"/>
      <c r="MH311" s="23"/>
      <c r="MI311" s="23"/>
      <c r="MJ311" s="23"/>
      <c r="MK311" s="23"/>
      <c r="ML311" s="23"/>
      <c r="MM311" s="23"/>
      <c r="MN311" s="23"/>
      <c r="MO311" s="23"/>
      <c r="MP311" s="23"/>
      <c r="MQ311" s="23"/>
      <c r="MR311" s="23"/>
      <c r="MS311" s="23"/>
      <c r="MT311" s="23"/>
      <c r="MU311" s="23"/>
      <c r="MV311" s="23"/>
      <c r="MW311" s="23"/>
      <c r="MX311" s="23"/>
      <c r="MY311" s="23"/>
      <c r="MZ311" s="23"/>
      <c r="NA311" s="23"/>
      <c r="NB311" s="23"/>
      <c r="NC311" s="23"/>
      <c r="ND311" s="23"/>
      <c r="NE311" s="23"/>
      <c r="NF311" s="23"/>
      <c r="NG311" s="23"/>
      <c r="NH311" s="23"/>
      <c r="NI311" s="23"/>
      <c r="NJ311" s="23"/>
      <c r="NK311" s="23"/>
      <c r="NL311" s="23"/>
      <c r="NM311" s="23"/>
      <c r="NN311" s="23"/>
      <c r="NO311" s="23"/>
      <c r="NP311" s="23"/>
      <c r="NQ311" s="23"/>
      <c r="NR311" s="23"/>
      <c r="NS311" s="23"/>
      <c r="NT311" s="23"/>
      <c r="NU311" s="23"/>
      <c r="NV311" s="23"/>
      <c r="NW311" s="23"/>
      <c r="NX311" s="23"/>
      <c r="NY311" s="23"/>
      <c r="NZ311" s="23"/>
      <c r="OA311" s="23"/>
      <c r="OB311" s="23"/>
      <c r="OC311" s="23"/>
      <c r="OD311" s="23"/>
      <c r="OE311" s="23"/>
      <c r="OF311" s="23"/>
      <c r="OG311" s="23"/>
      <c r="OH311" s="23"/>
      <c r="OI311" s="23"/>
      <c r="OJ311" s="23"/>
      <c r="OK311" s="23"/>
      <c r="OL311" s="23"/>
      <c r="OM311" s="23"/>
      <c r="ON311" s="23"/>
      <c r="OO311" s="23"/>
      <c r="OP311" s="23"/>
      <c r="OQ311" s="23"/>
      <c r="OR311" s="23"/>
      <c r="OS311" s="23"/>
      <c r="OT311" s="23"/>
      <c r="OU311" s="23"/>
      <c r="OV311" s="23"/>
      <c r="OW311" s="23"/>
      <c r="OX311" s="23"/>
      <c r="OY311" s="23"/>
      <c r="OZ311" s="23"/>
      <c r="PA311" s="23"/>
      <c r="PB311" s="23"/>
      <c r="PC311" s="23"/>
      <c r="PD311" s="23"/>
      <c r="PE311" s="23"/>
      <c r="PF311" s="23"/>
      <c r="PG311" s="23"/>
      <c r="PH311" s="23"/>
      <c r="PI311" s="23"/>
      <c r="PJ311" s="23"/>
      <c r="PK311" s="23"/>
      <c r="PL311" s="23"/>
      <c r="PM311" s="23"/>
      <c r="PN311" s="23"/>
      <c r="PO311" s="23"/>
      <c r="PP311" s="23"/>
      <c r="PQ311" s="23"/>
      <c r="PR311" s="23"/>
      <c r="PS311" s="23"/>
      <c r="PT311" s="23"/>
      <c r="PU311" s="23"/>
      <c r="PV311" s="23"/>
      <c r="PW311" s="23"/>
      <c r="PX311" s="23"/>
      <c r="PY311" s="23"/>
      <c r="PZ311" s="23"/>
      <c r="QA311" s="23"/>
      <c r="QB311" s="23"/>
      <c r="QC311" s="23"/>
      <c r="QD311" s="23"/>
      <c r="QE311" s="23"/>
      <c r="QF311" s="23"/>
      <c r="QG311" s="23"/>
      <c r="QH311" s="23"/>
      <c r="QI311" s="23"/>
      <c r="QJ311" s="23"/>
      <c r="QK311" s="23"/>
      <c r="QL311" s="23"/>
      <c r="QM311" s="23"/>
      <c r="QN311" s="23"/>
      <c r="QO311" s="23"/>
      <c r="QP311" s="23"/>
      <c r="QQ311" s="23"/>
      <c r="QR311" s="23"/>
      <c r="QS311" s="23"/>
      <c r="QT311" s="23"/>
      <c r="QU311" s="23"/>
      <c r="QV311" s="23"/>
      <c r="QW311" s="23"/>
      <c r="QX311" s="23"/>
      <c r="QY311" s="23"/>
      <c r="QZ311" s="23"/>
      <c r="RA311" s="23"/>
      <c r="RB311" s="23"/>
      <c r="RC311" s="23"/>
      <c r="RD311" s="23"/>
      <c r="RE311" s="23"/>
      <c r="RF311" s="23"/>
      <c r="RG311" s="23"/>
      <c r="RH311" s="23"/>
      <c r="RI311" s="23"/>
      <c r="RJ311" s="23"/>
      <c r="RK311" s="23"/>
      <c r="RL311" s="23"/>
      <c r="RM311" s="23"/>
      <c r="RN311" s="23"/>
      <c r="RO311" s="23"/>
      <c r="RP311" s="23"/>
      <c r="RQ311" s="23"/>
      <c r="RR311" s="23"/>
      <c r="RS311" s="23"/>
      <c r="RT311" s="23"/>
      <c r="RU311" s="23"/>
      <c r="RV311" s="23"/>
      <c r="RW311" s="23"/>
      <c r="RX311" s="23"/>
      <c r="RY311" s="23"/>
      <c r="RZ311" s="23"/>
      <c r="SA311" s="23"/>
      <c r="SB311" s="23"/>
      <c r="SC311" s="23"/>
      <c r="SD311" s="23"/>
      <c r="SE311" s="23"/>
      <c r="SF311" s="23"/>
      <c r="SG311" s="23"/>
      <c r="SH311" s="23"/>
      <c r="SI311" s="23"/>
      <c r="SJ311" s="23"/>
      <c r="SK311" s="23"/>
      <c r="SL311" s="23"/>
      <c r="SM311" s="23"/>
      <c r="SN311" s="23"/>
      <c r="SO311" s="23"/>
      <c r="SP311" s="23"/>
    </row>
    <row r="312" spans="1:510" s="22" customFormat="1" ht="32.25" customHeight="1" x14ac:dyDescent="0.25">
      <c r="A312" s="99" t="s">
        <v>266</v>
      </c>
      <c r="B312" s="42" t="s">
        <v>267</v>
      </c>
      <c r="C312" s="42" t="s">
        <v>82</v>
      </c>
      <c r="D312" s="36" t="s">
        <v>346</v>
      </c>
      <c r="E312" s="97">
        <v>0</v>
      </c>
      <c r="F312" s="97"/>
      <c r="G312" s="97"/>
      <c r="H312" s="97"/>
      <c r="I312" s="97"/>
      <c r="J312" s="97"/>
      <c r="K312" s="162" t="e">
        <f t="shared" si="138"/>
        <v>#DIV/0!</v>
      </c>
      <c r="L312" s="97">
        <f t="shared" si="175"/>
        <v>20000</v>
      </c>
      <c r="M312" s="97">
        <v>20000</v>
      </c>
      <c r="N312" s="97"/>
      <c r="O312" s="97"/>
      <c r="P312" s="97"/>
      <c r="Q312" s="97">
        <v>20000</v>
      </c>
      <c r="R312" s="145">
        <f t="shared" si="176"/>
        <v>3960</v>
      </c>
      <c r="S312" s="146">
        <v>3960</v>
      </c>
      <c r="T312" s="146"/>
      <c r="U312" s="146"/>
      <c r="V312" s="146"/>
      <c r="W312" s="146">
        <v>3960</v>
      </c>
      <c r="X312" s="161">
        <f t="shared" si="144"/>
        <v>19.8</v>
      </c>
      <c r="Y312" s="97">
        <f t="shared" si="145"/>
        <v>3960</v>
      </c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  <c r="MJ312" s="23"/>
      <c r="MK312" s="23"/>
      <c r="ML312" s="23"/>
      <c r="MM312" s="23"/>
      <c r="MN312" s="23"/>
      <c r="MO312" s="23"/>
      <c r="MP312" s="23"/>
      <c r="MQ312" s="23"/>
      <c r="MR312" s="23"/>
      <c r="MS312" s="23"/>
      <c r="MT312" s="23"/>
      <c r="MU312" s="23"/>
      <c r="MV312" s="23"/>
      <c r="MW312" s="23"/>
      <c r="MX312" s="23"/>
      <c r="MY312" s="23"/>
      <c r="MZ312" s="23"/>
      <c r="NA312" s="23"/>
      <c r="NB312" s="23"/>
      <c r="NC312" s="23"/>
      <c r="ND312" s="23"/>
      <c r="NE312" s="23"/>
      <c r="NF312" s="23"/>
      <c r="NG312" s="23"/>
      <c r="NH312" s="23"/>
      <c r="NI312" s="23"/>
      <c r="NJ312" s="23"/>
      <c r="NK312" s="23"/>
      <c r="NL312" s="23"/>
      <c r="NM312" s="23"/>
      <c r="NN312" s="23"/>
      <c r="NO312" s="23"/>
      <c r="NP312" s="23"/>
      <c r="NQ312" s="23"/>
      <c r="NR312" s="23"/>
      <c r="NS312" s="23"/>
      <c r="NT312" s="23"/>
      <c r="NU312" s="23"/>
      <c r="NV312" s="23"/>
      <c r="NW312" s="23"/>
      <c r="NX312" s="23"/>
      <c r="NY312" s="23"/>
      <c r="NZ312" s="23"/>
      <c r="OA312" s="23"/>
      <c r="OB312" s="23"/>
      <c r="OC312" s="23"/>
      <c r="OD312" s="23"/>
      <c r="OE312" s="23"/>
      <c r="OF312" s="23"/>
      <c r="OG312" s="23"/>
      <c r="OH312" s="23"/>
      <c r="OI312" s="23"/>
      <c r="OJ312" s="23"/>
      <c r="OK312" s="23"/>
      <c r="OL312" s="23"/>
      <c r="OM312" s="23"/>
      <c r="ON312" s="23"/>
      <c r="OO312" s="23"/>
      <c r="OP312" s="23"/>
      <c r="OQ312" s="23"/>
      <c r="OR312" s="23"/>
      <c r="OS312" s="23"/>
      <c r="OT312" s="23"/>
      <c r="OU312" s="23"/>
      <c r="OV312" s="23"/>
      <c r="OW312" s="23"/>
      <c r="OX312" s="23"/>
      <c r="OY312" s="23"/>
      <c r="OZ312" s="23"/>
      <c r="PA312" s="23"/>
      <c r="PB312" s="23"/>
      <c r="PC312" s="23"/>
      <c r="PD312" s="23"/>
      <c r="PE312" s="23"/>
      <c r="PF312" s="23"/>
      <c r="PG312" s="23"/>
      <c r="PH312" s="23"/>
      <c r="PI312" s="23"/>
      <c r="PJ312" s="23"/>
      <c r="PK312" s="23"/>
      <c r="PL312" s="23"/>
      <c r="PM312" s="23"/>
      <c r="PN312" s="23"/>
      <c r="PO312" s="23"/>
      <c r="PP312" s="23"/>
      <c r="PQ312" s="23"/>
      <c r="PR312" s="23"/>
      <c r="PS312" s="23"/>
      <c r="PT312" s="23"/>
      <c r="PU312" s="23"/>
      <c r="PV312" s="23"/>
      <c r="PW312" s="23"/>
      <c r="PX312" s="23"/>
      <c r="PY312" s="23"/>
      <c r="PZ312" s="23"/>
      <c r="QA312" s="23"/>
      <c r="QB312" s="23"/>
      <c r="QC312" s="23"/>
      <c r="QD312" s="23"/>
      <c r="QE312" s="23"/>
      <c r="QF312" s="23"/>
      <c r="QG312" s="23"/>
      <c r="QH312" s="23"/>
      <c r="QI312" s="23"/>
      <c r="QJ312" s="23"/>
      <c r="QK312" s="23"/>
      <c r="QL312" s="23"/>
      <c r="QM312" s="23"/>
      <c r="QN312" s="23"/>
      <c r="QO312" s="23"/>
      <c r="QP312" s="23"/>
      <c r="QQ312" s="23"/>
      <c r="QR312" s="23"/>
      <c r="QS312" s="23"/>
      <c r="QT312" s="23"/>
      <c r="QU312" s="23"/>
      <c r="QV312" s="23"/>
      <c r="QW312" s="23"/>
      <c r="QX312" s="23"/>
      <c r="QY312" s="23"/>
      <c r="QZ312" s="23"/>
      <c r="RA312" s="23"/>
      <c r="RB312" s="23"/>
      <c r="RC312" s="23"/>
      <c r="RD312" s="23"/>
      <c r="RE312" s="23"/>
      <c r="RF312" s="23"/>
      <c r="RG312" s="23"/>
      <c r="RH312" s="23"/>
      <c r="RI312" s="23"/>
      <c r="RJ312" s="23"/>
      <c r="RK312" s="23"/>
      <c r="RL312" s="23"/>
      <c r="RM312" s="23"/>
      <c r="RN312" s="23"/>
      <c r="RO312" s="23"/>
      <c r="RP312" s="23"/>
      <c r="RQ312" s="23"/>
      <c r="RR312" s="23"/>
      <c r="RS312" s="23"/>
      <c r="RT312" s="23"/>
      <c r="RU312" s="23"/>
      <c r="RV312" s="23"/>
      <c r="RW312" s="23"/>
      <c r="RX312" s="23"/>
      <c r="RY312" s="23"/>
      <c r="RZ312" s="23"/>
      <c r="SA312" s="23"/>
      <c r="SB312" s="23"/>
      <c r="SC312" s="23"/>
      <c r="SD312" s="23"/>
      <c r="SE312" s="23"/>
      <c r="SF312" s="23"/>
      <c r="SG312" s="23"/>
      <c r="SH312" s="23"/>
      <c r="SI312" s="23"/>
      <c r="SJ312" s="23"/>
      <c r="SK312" s="23"/>
      <c r="SL312" s="23"/>
      <c r="SM312" s="23"/>
      <c r="SN312" s="23"/>
      <c r="SO312" s="23"/>
      <c r="SP312" s="23"/>
    </row>
    <row r="313" spans="1:510" s="22" customFormat="1" ht="67.5" customHeight="1" x14ac:dyDescent="0.25">
      <c r="A313" s="99" t="s">
        <v>268</v>
      </c>
      <c r="B313" s="42" t="s">
        <v>269</v>
      </c>
      <c r="C313" s="42" t="s">
        <v>82</v>
      </c>
      <c r="D313" s="36" t="s">
        <v>270</v>
      </c>
      <c r="E313" s="97">
        <v>0</v>
      </c>
      <c r="F313" s="97"/>
      <c r="G313" s="97"/>
      <c r="H313" s="97"/>
      <c r="I313" s="97"/>
      <c r="J313" s="97"/>
      <c r="K313" s="162" t="e">
        <f t="shared" si="138"/>
        <v>#DIV/0!</v>
      </c>
      <c r="L313" s="97">
        <f t="shared" si="175"/>
        <v>45000</v>
      </c>
      <c r="M313" s="97">
        <v>45000</v>
      </c>
      <c r="N313" s="97"/>
      <c r="O313" s="97"/>
      <c r="P313" s="97"/>
      <c r="Q313" s="97">
        <v>45000</v>
      </c>
      <c r="R313" s="145">
        <f t="shared" si="176"/>
        <v>0</v>
      </c>
      <c r="S313" s="146"/>
      <c r="T313" s="146"/>
      <c r="U313" s="146"/>
      <c r="V313" s="146"/>
      <c r="W313" s="146"/>
      <c r="X313" s="161">
        <f t="shared" si="144"/>
        <v>0</v>
      </c>
      <c r="Y313" s="97">
        <f t="shared" si="145"/>
        <v>0</v>
      </c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  <c r="IW313" s="23"/>
      <c r="IX313" s="23"/>
      <c r="IY313" s="23"/>
      <c r="IZ313" s="23"/>
      <c r="JA313" s="23"/>
      <c r="JB313" s="23"/>
      <c r="JC313" s="23"/>
      <c r="JD313" s="23"/>
      <c r="JE313" s="23"/>
      <c r="JF313" s="23"/>
      <c r="JG313" s="23"/>
      <c r="JH313" s="23"/>
      <c r="JI313" s="23"/>
      <c r="JJ313" s="23"/>
      <c r="JK313" s="23"/>
      <c r="JL313" s="23"/>
      <c r="JM313" s="23"/>
      <c r="JN313" s="23"/>
      <c r="JO313" s="23"/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  <c r="JZ313" s="23"/>
      <c r="KA313" s="23"/>
      <c r="KB313" s="23"/>
      <c r="KC313" s="23"/>
      <c r="KD313" s="23"/>
      <c r="KE313" s="23"/>
      <c r="KF313" s="23"/>
      <c r="KG313" s="23"/>
      <c r="KH313" s="23"/>
      <c r="KI313" s="23"/>
      <c r="KJ313" s="23"/>
      <c r="KK313" s="23"/>
      <c r="KL313" s="23"/>
      <c r="KM313" s="23"/>
      <c r="KN313" s="23"/>
      <c r="KO313" s="23"/>
      <c r="KP313" s="23"/>
      <c r="KQ313" s="23"/>
      <c r="KR313" s="23"/>
      <c r="KS313" s="23"/>
      <c r="KT313" s="23"/>
      <c r="KU313" s="23"/>
      <c r="KV313" s="23"/>
      <c r="KW313" s="23"/>
      <c r="KX313" s="23"/>
      <c r="KY313" s="23"/>
      <c r="KZ313" s="23"/>
      <c r="LA313" s="23"/>
      <c r="LB313" s="23"/>
      <c r="LC313" s="23"/>
      <c r="LD313" s="23"/>
      <c r="LE313" s="23"/>
      <c r="LF313" s="23"/>
      <c r="LG313" s="23"/>
      <c r="LH313" s="23"/>
      <c r="LI313" s="23"/>
      <c r="LJ313" s="23"/>
      <c r="LK313" s="23"/>
      <c r="LL313" s="23"/>
      <c r="LM313" s="23"/>
      <c r="LN313" s="23"/>
      <c r="LO313" s="23"/>
      <c r="LP313" s="23"/>
      <c r="LQ313" s="23"/>
      <c r="LR313" s="23"/>
      <c r="LS313" s="23"/>
      <c r="LT313" s="23"/>
      <c r="LU313" s="23"/>
      <c r="LV313" s="23"/>
      <c r="LW313" s="23"/>
      <c r="LX313" s="23"/>
      <c r="LY313" s="23"/>
      <c r="LZ313" s="23"/>
      <c r="MA313" s="23"/>
      <c r="MB313" s="23"/>
      <c r="MC313" s="23"/>
      <c r="MD313" s="23"/>
      <c r="ME313" s="23"/>
      <c r="MF313" s="23"/>
      <c r="MG313" s="23"/>
      <c r="MH313" s="23"/>
      <c r="MI313" s="23"/>
      <c r="MJ313" s="23"/>
      <c r="MK313" s="23"/>
      <c r="ML313" s="23"/>
      <c r="MM313" s="23"/>
      <c r="MN313" s="23"/>
      <c r="MO313" s="23"/>
      <c r="MP313" s="23"/>
      <c r="MQ313" s="23"/>
      <c r="MR313" s="23"/>
      <c r="MS313" s="23"/>
      <c r="MT313" s="23"/>
      <c r="MU313" s="23"/>
      <c r="MV313" s="23"/>
      <c r="MW313" s="23"/>
      <c r="MX313" s="23"/>
      <c r="MY313" s="23"/>
      <c r="MZ313" s="23"/>
      <c r="NA313" s="23"/>
      <c r="NB313" s="23"/>
      <c r="NC313" s="23"/>
      <c r="ND313" s="23"/>
      <c r="NE313" s="23"/>
      <c r="NF313" s="23"/>
      <c r="NG313" s="23"/>
      <c r="NH313" s="23"/>
      <c r="NI313" s="23"/>
      <c r="NJ313" s="23"/>
      <c r="NK313" s="23"/>
      <c r="NL313" s="23"/>
      <c r="NM313" s="23"/>
      <c r="NN313" s="23"/>
      <c r="NO313" s="23"/>
      <c r="NP313" s="23"/>
      <c r="NQ313" s="23"/>
      <c r="NR313" s="23"/>
      <c r="NS313" s="23"/>
      <c r="NT313" s="23"/>
      <c r="NU313" s="23"/>
      <c r="NV313" s="23"/>
      <c r="NW313" s="23"/>
      <c r="NX313" s="23"/>
      <c r="NY313" s="23"/>
      <c r="NZ313" s="23"/>
      <c r="OA313" s="23"/>
      <c r="OB313" s="23"/>
      <c r="OC313" s="23"/>
      <c r="OD313" s="23"/>
      <c r="OE313" s="23"/>
      <c r="OF313" s="23"/>
      <c r="OG313" s="23"/>
      <c r="OH313" s="23"/>
      <c r="OI313" s="23"/>
      <c r="OJ313" s="23"/>
      <c r="OK313" s="23"/>
      <c r="OL313" s="23"/>
      <c r="OM313" s="23"/>
      <c r="ON313" s="23"/>
      <c r="OO313" s="23"/>
      <c r="OP313" s="23"/>
      <c r="OQ313" s="23"/>
      <c r="OR313" s="23"/>
      <c r="OS313" s="23"/>
      <c r="OT313" s="23"/>
      <c r="OU313" s="23"/>
      <c r="OV313" s="23"/>
      <c r="OW313" s="23"/>
      <c r="OX313" s="23"/>
      <c r="OY313" s="23"/>
      <c r="OZ313" s="23"/>
      <c r="PA313" s="23"/>
      <c r="PB313" s="23"/>
      <c r="PC313" s="23"/>
      <c r="PD313" s="23"/>
      <c r="PE313" s="23"/>
      <c r="PF313" s="23"/>
      <c r="PG313" s="23"/>
      <c r="PH313" s="23"/>
      <c r="PI313" s="23"/>
      <c r="PJ313" s="23"/>
      <c r="PK313" s="23"/>
      <c r="PL313" s="23"/>
      <c r="PM313" s="23"/>
      <c r="PN313" s="23"/>
      <c r="PO313" s="23"/>
      <c r="PP313" s="23"/>
      <c r="PQ313" s="23"/>
      <c r="PR313" s="23"/>
      <c r="PS313" s="23"/>
      <c r="PT313" s="23"/>
      <c r="PU313" s="23"/>
      <c r="PV313" s="23"/>
      <c r="PW313" s="23"/>
      <c r="PX313" s="23"/>
      <c r="PY313" s="23"/>
      <c r="PZ313" s="23"/>
      <c r="QA313" s="23"/>
      <c r="QB313" s="23"/>
      <c r="QC313" s="23"/>
      <c r="QD313" s="23"/>
      <c r="QE313" s="23"/>
      <c r="QF313" s="23"/>
      <c r="QG313" s="23"/>
      <c r="QH313" s="23"/>
      <c r="QI313" s="23"/>
      <c r="QJ313" s="23"/>
      <c r="QK313" s="23"/>
      <c r="QL313" s="23"/>
      <c r="QM313" s="23"/>
      <c r="QN313" s="23"/>
      <c r="QO313" s="23"/>
      <c r="QP313" s="23"/>
      <c r="QQ313" s="23"/>
      <c r="QR313" s="23"/>
      <c r="QS313" s="23"/>
      <c r="QT313" s="23"/>
      <c r="QU313" s="23"/>
      <c r="QV313" s="23"/>
      <c r="QW313" s="23"/>
      <c r="QX313" s="23"/>
      <c r="QY313" s="23"/>
      <c r="QZ313" s="23"/>
      <c r="RA313" s="23"/>
      <c r="RB313" s="23"/>
      <c r="RC313" s="23"/>
      <c r="RD313" s="23"/>
      <c r="RE313" s="23"/>
      <c r="RF313" s="23"/>
      <c r="RG313" s="23"/>
      <c r="RH313" s="23"/>
      <c r="RI313" s="23"/>
      <c r="RJ313" s="23"/>
      <c r="RK313" s="23"/>
      <c r="RL313" s="23"/>
      <c r="RM313" s="23"/>
      <c r="RN313" s="23"/>
      <c r="RO313" s="23"/>
      <c r="RP313" s="23"/>
      <c r="RQ313" s="23"/>
      <c r="RR313" s="23"/>
      <c r="RS313" s="23"/>
      <c r="RT313" s="23"/>
      <c r="RU313" s="23"/>
      <c r="RV313" s="23"/>
      <c r="RW313" s="23"/>
      <c r="RX313" s="23"/>
      <c r="RY313" s="23"/>
      <c r="RZ313" s="23"/>
      <c r="SA313" s="23"/>
      <c r="SB313" s="23"/>
      <c r="SC313" s="23"/>
      <c r="SD313" s="23"/>
      <c r="SE313" s="23"/>
      <c r="SF313" s="23"/>
      <c r="SG313" s="23"/>
      <c r="SH313" s="23"/>
      <c r="SI313" s="23"/>
      <c r="SJ313" s="23"/>
      <c r="SK313" s="23"/>
      <c r="SL313" s="23"/>
      <c r="SM313" s="23"/>
      <c r="SN313" s="23"/>
      <c r="SO313" s="23"/>
      <c r="SP313" s="23"/>
    </row>
    <row r="314" spans="1:510" s="22" customFormat="1" ht="23.25" customHeight="1" x14ac:dyDescent="0.25">
      <c r="A314" s="99" t="s">
        <v>264</v>
      </c>
      <c r="B314" s="42" t="s">
        <v>239</v>
      </c>
      <c r="C314" s="42" t="s">
        <v>82</v>
      </c>
      <c r="D314" s="36" t="s">
        <v>17</v>
      </c>
      <c r="E314" s="97">
        <v>891000</v>
      </c>
      <c r="F314" s="97"/>
      <c r="G314" s="97"/>
      <c r="H314" s="97">
        <v>841801.54</v>
      </c>
      <c r="I314" s="97"/>
      <c r="J314" s="97"/>
      <c r="K314" s="161">
        <f t="shared" si="138"/>
        <v>94.478287317620655</v>
      </c>
      <c r="L314" s="97">
        <f t="shared" si="175"/>
        <v>0</v>
      </c>
      <c r="M314" s="97"/>
      <c r="N314" s="97"/>
      <c r="O314" s="97"/>
      <c r="P314" s="97"/>
      <c r="Q314" s="97"/>
      <c r="R314" s="145">
        <f t="shared" si="176"/>
        <v>0</v>
      </c>
      <c r="S314" s="146"/>
      <c r="T314" s="146"/>
      <c r="U314" s="146"/>
      <c r="V314" s="146"/>
      <c r="W314" s="146"/>
      <c r="X314" s="162" t="e">
        <f t="shared" si="144"/>
        <v>#DIV/0!</v>
      </c>
      <c r="Y314" s="97">
        <f t="shared" si="145"/>
        <v>841801.54</v>
      </c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  <c r="IW314" s="23"/>
      <c r="IX314" s="23"/>
      <c r="IY314" s="23"/>
      <c r="IZ314" s="23"/>
      <c r="JA314" s="23"/>
      <c r="JB314" s="23"/>
      <c r="JC314" s="23"/>
      <c r="JD314" s="23"/>
      <c r="JE314" s="23"/>
      <c r="JF314" s="23"/>
      <c r="JG314" s="23"/>
      <c r="JH314" s="23"/>
      <c r="JI314" s="23"/>
      <c r="JJ314" s="23"/>
      <c r="JK314" s="23"/>
      <c r="JL314" s="23"/>
      <c r="JM314" s="23"/>
      <c r="JN314" s="23"/>
      <c r="JO314" s="23"/>
      <c r="JP314" s="23"/>
      <c r="JQ314" s="23"/>
      <c r="JR314" s="23"/>
      <c r="JS314" s="23"/>
      <c r="JT314" s="23"/>
      <c r="JU314" s="23"/>
      <c r="JV314" s="23"/>
      <c r="JW314" s="23"/>
      <c r="JX314" s="23"/>
      <c r="JY314" s="23"/>
      <c r="JZ314" s="23"/>
      <c r="KA314" s="23"/>
      <c r="KB314" s="23"/>
      <c r="KC314" s="23"/>
      <c r="KD314" s="23"/>
      <c r="KE314" s="23"/>
      <c r="KF314" s="23"/>
      <c r="KG314" s="23"/>
      <c r="KH314" s="23"/>
      <c r="KI314" s="23"/>
      <c r="KJ314" s="23"/>
      <c r="KK314" s="23"/>
      <c r="KL314" s="23"/>
      <c r="KM314" s="23"/>
      <c r="KN314" s="23"/>
      <c r="KO314" s="23"/>
      <c r="KP314" s="23"/>
      <c r="KQ314" s="23"/>
      <c r="KR314" s="23"/>
      <c r="KS314" s="23"/>
      <c r="KT314" s="23"/>
      <c r="KU314" s="23"/>
      <c r="KV314" s="23"/>
      <c r="KW314" s="23"/>
      <c r="KX314" s="23"/>
      <c r="KY314" s="23"/>
      <c r="KZ314" s="23"/>
      <c r="LA314" s="23"/>
      <c r="LB314" s="23"/>
      <c r="LC314" s="23"/>
      <c r="LD314" s="23"/>
      <c r="LE314" s="23"/>
      <c r="LF314" s="23"/>
      <c r="LG314" s="23"/>
      <c r="LH314" s="23"/>
      <c r="LI314" s="23"/>
      <c r="LJ314" s="23"/>
      <c r="LK314" s="23"/>
      <c r="LL314" s="23"/>
      <c r="LM314" s="23"/>
      <c r="LN314" s="23"/>
      <c r="LO314" s="23"/>
      <c r="LP314" s="23"/>
      <c r="LQ314" s="23"/>
      <c r="LR314" s="23"/>
      <c r="LS314" s="23"/>
      <c r="LT314" s="23"/>
      <c r="LU314" s="23"/>
      <c r="LV314" s="23"/>
      <c r="LW314" s="23"/>
      <c r="LX314" s="23"/>
      <c r="LY314" s="23"/>
      <c r="LZ314" s="23"/>
      <c r="MA314" s="23"/>
      <c r="MB314" s="23"/>
      <c r="MC314" s="23"/>
      <c r="MD314" s="23"/>
      <c r="ME314" s="23"/>
      <c r="MF314" s="23"/>
      <c r="MG314" s="23"/>
      <c r="MH314" s="23"/>
      <c r="MI314" s="23"/>
      <c r="MJ314" s="23"/>
      <c r="MK314" s="23"/>
      <c r="ML314" s="23"/>
      <c r="MM314" s="23"/>
      <c r="MN314" s="23"/>
      <c r="MO314" s="23"/>
      <c r="MP314" s="23"/>
      <c r="MQ314" s="23"/>
      <c r="MR314" s="23"/>
      <c r="MS314" s="23"/>
      <c r="MT314" s="23"/>
      <c r="MU314" s="23"/>
      <c r="MV314" s="23"/>
      <c r="MW314" s="23"/>
      <c r="MX314" s="23"/>
      <c r="MY314" s="23"/>
      <c r="MZ314" s="23"/>
      <c r="NA314" s="23"/>
      <c r="NB314" s="23"/>
      <c r="NC314" s="23"/>
      <c r="ND314" s="23"/>
      <c r="NE314" s="23"/>
      <c r="NF314" s="23"/>
      <c r="NG314" s="23"/>
      <c r="NH314" s="23"/>
      <c r="NI314" s="23"/>
      <c r="NJ314" s="23"/>
      <c r="NK314" s="23"/>
      <c r="NL314" s="23"/>
      <c r="NM314" s="23"/>
      <c r="NN314" s="23"/>
      <c r="NO314" s="23"/>
      <c r="NP314" s="23"/>
      <c r="NQ314" s="23"/>
      <c r="NR314" s="23"/>
      <c r="NS314" s="23"/>
      <c r="NT314" s="23"/>
      <c r="NU314" s="23"/>
      <c r="NV314" s="23"/>
      <c r="NW314" s="23"/>
      <c r="NX314" s="23"/>
      <c r="NY314" s="23"/>
      <c r="NZ314" s="23"/>
      <c r="OA314" s="23"/>
      <c r="OB314" s="23"/>
      <c r="OC314" s="23"/>
      <c r="OD314" s="23"/>
      <c r="OE314" s="23"/>
      <c r="OF314" s="23"/>
      <c r="OG314" s="23"/>
      <c r="OH314" s="23"/>
      <c r="OI314" s="23"/>
      <c r="OJ314" s="23"/>
      <c r="OK314" s="23"/>
      <c r="OL314" s="23"/>
      <c r="OM314" s="23"/>
      <c r="ON314" s="23"/>
      <c r="OO314" s="23"/>
      <c r="OP314" s="23"/>
      <c r="OQ314" s="23"/>
      <c r="OR314" s="23"/>
      <c r="OS314" s="23"/>
      <c r="OT314" s="23"/>
      <c r="OU314" s="23"/>
      <c r="OV314" s="23"/>
      <c r="OW314" s="23"/>
      <c r="OX314" s="23"/>
      <c r="OY314" s="23"/>
      <c r="OZ314" s="23"/>
      <c r="PA314" s="23"/>
      <c r="PB314" s="23"/>
      <c r="PC314" s="23"/>
      <c r="PD314" s="23"/>
      <c r="PE314" s="23"/>
      <c r="PF314" s="23"/>
      <c r="PG314" s="23"/>
      <c r="PH314" s="23"/>
      <c r="PI314" s="23"/>
      <c r="PJ314" s="23"/>
      <c r="PK314" s="23"/>
      <c r="PL314" s="23"/>
      <c r="PM314" s="23"/>
      <c r="PN314" s="23"/>
      <c r="PO314" s="23"/>
      <c r="PP314" s="23"/>
      <c r="PQ314" s="23"/>
      <c r="PR314" s="23"/>
      <c r="PS314" s="23"/>
      <c r="PT314" s="23"/>
      <c r="PU314" s="23"/>
      <c r="PV314" s="23"/>
      <c r="PW314" s="23"/>
      <c r="PX314" s="23"/>
      <c r="PY314" s="23"/>
      <c r="PZ314" s="23"/>
      <c r="QA314" s="23"/>
      <c r="QB314" s="23"/>
      <c r="QC314" s="23"/>
      <c r="QD314" s="23"/>
      <c r="QE314" s="23"/>
      <c r="QF314" s="23"/>
      <c r="QG314" s="23"/>
      <c r="QH314" s="23"/>
      <c r="QI314" s="23"/>
      <c r="QJ314" s="23"/>
      <c r="QK314" s="23"/>
      <c r="QL314" s="23"/>
      <c r="QM314" s="23"/>
      <c r="QN314" s="23"/>
      <c r="QO314" s="23"/>
      <c r="QP314" s="23"/>
      <c r="QQ314" s="23"/>
      <c r="QR314" s="23"/>
      <c r="QS314" s="23"/>
      <c r="QT314" s="23"/>
      <c r="QU314" s="23"/>
      <c r="QV314" s="23"/>
      <c r="QW314" s="23"/>
      <c r="QX314" s="23"/>
      <c r="QY314" s="23"/>
      <c r="QZ314" s="23"/>
      <c r="RA314" s="23"/>
      <c r="RB314" s="23"/>
      <c r="RC314" s="23"/>
      <c r="RD314" s="23"/>
      <c r="RE314" s="23"/>
      <c r="RF314" s="23"/>
      <c r="RG314" s="23"/>
      <c r="RH314" s="23"/>
      <c r="RI314" s="23"/>
      <c r="RJ314" s="23"/>
      <c r="RK314" s="23"/>
      <c r="RL314" s="23"/>
      <c r="RM314" s="23"/>
      <c r="RN314" s="23"/>
      <c r="RO314" s="23"/>
      <c r="RP314" s="23"/>
      <c r="RQ314" s="23"/>
      <c r="RR314" s="23"/>
      <c r="RS314" s="23"/>
      <c r="RT314" s="23"/>
      <c r="RU314" s="23"/>
      <c r="RV314" s="23"/>
      <c r="RW314" s="23"/>
      <c r="RX314" s="23"/>
      <c r="RY314" s="23"/>
      <c r="RZ314" s="23"/>
      <c r="SA314" s="23"/>
      <c r="SB314" s="23"/>
      <c r="SC314" s="23"/>
      <c r="SD314" s="23"/>
      <c r="SE314" s="23"/>
      <c r="SF314" s="23"/>
      <c r="SG314" s="23"/>
      <c r="SH314" s="23"/>
      <c r="SI314" s="23"/>
      <c r="SJ314" s="23"/>
      <c r="SK314" s="23"/>
      <c r="SL314" s="23"/>
      <c r="SM314" s="23"/>
      <c r="SN314" s="23"/>
      <c r="SO314" s="23"/>
      <c r="SP314" s="23"/>
    </row>
    <row r="315" spans="1:510" s="22" customFormat="1" ht="35.25" customHeight="1" x14ac:dyDescent="0.25">
      <c r="A315" s="102" t="s">
        <v>425</v>
      </c>
      <c r="B315" s="39"/>
      <c r="C315" s="39"/>
      <c r="D315" s="103" t="s">
        <v>426</v>
      </c>
      <c r="E315" s="93">
        <f>E316</f>
        <v>20000</v>
      </c>
      <c r="F315" s="93">
        <f t="shared" ref="F315:Q316" si="177">F316</f>
        <v>0</v>
      </c>
      <c r="G315" s="93">
        <f t="shared" si="177"/>
        <v>0</v>
      </c>
      <c r="H315" s="93">
        <f t="shared" si="177"/>
        <v>20000</v>
      </c>
      <c r="I315" s="93">
        <f t="shared" si="177"/>
        <v>0</v>
      </c>
      <c r="J315" s="93">
        <f t="shared" si="177"/>
        <v>0</v>
      </c>
      <c r="K315" s="159">
        <f t="shared" si="138"/>
        <v>100</v>
      </c>
      <c r="L315" s="93">
        <f t="shared" si="177"/>
        <v>0</v>
      </c>
      <c r="M315" s="93">
        <f t="shared" si="177"/>
        <v>0</v>
      </c>
      <c r="N315" s="93">
        <f t="shared" si="177"/>
        <v>0</v>
      </c>
      <c r="O315" s="93">
        <f t="shared" si="177"/>
        <v>0</v>
      </c>
      <c r="P315" s="93">
        <f t="shared" si="177"/>
        <v>0</v>
      </c>
      <c r="Q315" s="93">
        <f t="shared" si="177"/>
        <v>0</v>
      </c>
      <c r="R315" s="93">
        <f t="shared" ref="R315:W316" si="178">R316</f>
        <v>0</v>
      </c>
      <c r="S315" s="93">
        <f t="shared" si="178"/>
        <v>0</v>
      </c>
      <c r="T315" s="93">
        <f t="shared" si="178"/>
        <v>0</v>
      </c>
      <c r="U315" s="93">
        <f t="shared" si="178"/>
        <v>0</v>
      </c>
      <c r="V315" s="93">
        <f t="shared" si="178"/>
        <v>0</v>
      </c>
      <c r="W315" s="93">
        <f t="shared" si="178"/>
        <v>0</v>
      </c>
      <c r="X315" s="160" t="e">
        <f t="shared" si="144"/>
        <v>#DIV/0!</v>
      </c>
      <c r="Y315" s="93">
        <f t="shared" si="145"/>
        <v>20000</v>
      </c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  <c r="IW315" s="23"/>
      <c r="IX315" s="23"/>
      <c r="IY315" s="23"/>
      <c r="IZ315" s="23"/>
      <c r="JA315" s="23"/>
      <c r="JB315" s="23"/>
      <c r="JC315" s="23"/>
      <c r="JD315" s="23"/>
      <c r="JE315" s="23"/>
      <c r="JF315" s="23"/>
      <c r="JG315" s="23"/>
      <c r="JH315" s="23"/>
      <c r="JI315" s="23"/>
      <c r="JJ315" s="23"/>
      <c r="JK315" s="23"/>
      <c r="JL315" s="23"/>
      <c r="JM315" s="23"/>
      <c r="JN315" s="23"/>
      <c r="JO315" s="23"/>
      <c r="JP315" s="23"/>
      <c r="JQ315" s="23"/>
      <c r="JR315" s="23"/>
      <c r="JS315" s="23"/>
      <c r="JT315" s="23"/>
      <c r="JU315" s="23"/>
      <c r="JV315" s="23"/>
      <c r="JW315" s="23"/>
      <c r="JX315" s="23"/>
      <c r="JY315" s="23"/>
      <c r="JZ315" s="23"/>
      <c r="KA315" s="23"/>
      <c r="KB315" s="23"/>
      <c r="KC315" s="23"/>
      <c r="KD315" s="23"/>
      <c r="KE315" s="23"/>
      <c r="KF315" s="23"/>
      <c r="KG315" s="23"/>
      <c r="KH315" s="23"/>
      <c r="KI315" s="23"/>
      <c r="KJ315" s="23"/>
      <c r="KK315" s="23"/>
      <c r="KL315" s="23"/>
      <c r="KM315" s="23"/>
      <c r="KN315" s="23"/>
      <c r="KO315" s="23"/>
      <c r="KP315" s="23"/>
      <c r="KQ315" s="23"/>
      <c r="KR315" s="23"/>
      <c r="KS315" s="23"/>
      <c r="KT315" s="23"/>
      <c r="KU315" s="23"/>
      <c r="KV315" s="23"/>
      <c r="KW315" s="23"/>
      <c r="KX315" s="23"/>
      <c r="KY315" s="23"/>
      <c r="KZ315" s="23"/>
      <c r="LA315" s="23"/>
      <c r="LB315" s="23"/>
      <c r="LC315" s="23"/>
      <c r="LD315" s="23"/>
      <c r="LE315" s="23"/>
      <c r="LF315" s="23"/>
      <c r="LG315" s="23"/>
      <c r="LH315" s="23"/>
      <c r="LI315" s="23"/>
      <c r="LJ315" s="23"/>
      <c r="LK315" s="23"/>
      <c r="LL315" s="23"/>
      <c r="LM315" s="23"/>
      <c r="LN315" s="23"/>
      <c r="LO315" s="23"/>
      <c r="LP315" s="23"/>
      <c r="LQ315" s="23"/>
      <c r="LR315" s="23"/>
      <c r="LS315" s="23"/>
      <c r="LT315" s="23"/>
      <c r="LU315" s="23"/>
      <c r="LV315" s="23"/>
      <c r="LW315" s="23"/>
      <c r="LX315" s="23"/>
      <c r="LY315" s="23"/>
      <c r="LZ315" s="23"/>
      <c r="MA315" s="23"/>
      <c r="MB315" s="23"/>
      <c r="MC315" s="23"/>
      <c r="MD315" s="23"/>
      <c r="ME315" s="23"/>
      <c r="MF315" s="23"/>
      <c r="MG315" s="23"/>
      <c r="MH315" s="23"/>
      <c r="MI315" s="23"/>
      <c r="MJ315" s="23"/>
      <c r="MK315" s="23"/>
      <c r="ML315" s="23"/>
      <c r="MM315" s="23"/>
      <c r="MN315" s="23"/>
      <c r="MO315" s="23"/>
      <c r="MP315" s="23"/>
      <c r="MQ315" s="23"/>
      <c r="MR315" s="23"/>
      <c r="MS315" s="23"/>
      <c r="MT315" s="23"/>
      <c r="MU315" s="23"/>
      <c r="MV315" s="23"/>
      <c r="MW315" s="23"/>
      <c r="MX315" s="23"/>
      <c r="MY315" s="23"/>
      <c r="MZ315" s="23"/>
      <c r="NA315" s="23"/>
      <c r="NB315" s="23"/>
      <c r="NC315" s="23"/>
      <c r="ND315" s="23"/>
      <c r="NE315" s="23"/>
      <c r="NF315" s="23"/>
      <c r="NG315" s="23"/>
      <c r="NH315" s="23"/>
      <c r="NI315" s="23"/>
      <c r="NJ315" s="23"/>
      <c r="NK315" s="23"/>
      <c r="NL315" s="23"/>
      <c r="NM315" s="23"/>
      <c r="NN315" s="23"/>
      <c r="NO315" s="23"/>
      <c r="NP315" s="23"/>
      <c r="NQ315" s="23"/>
      <c r="NR315" s="23"/>
      <c r="NS315" s="23"/>
      <c r="NT315" s="23"/>
      <c r="NU315" s="23"/>
      <c r="NV315" s="23"/>
      <c r="NW315" s="23"/>
      <c r="NX315" s="23"/>
      <c r="NY315" s="23"/>
      <c r="NZ315" s="23"/>
      <c r="OA315" s="23"/>
      <c r="OB315" s="23"/>
      <c r="OC315" s="23"/>
      <c r="OD315" s="23"/>
      <c r="OE315" s="23"/>
      <c r="OF315" s="23"/>
      <c r="OG315" s="23"/>
      <c r="OH315" s="23"/>
      <c r="OI315" s="23"/>
      <c r="OJ315" s="23"/>
      <c r="OK315" s="23"/>
      <c r="OL315" s="23"/>
      <c r="OM315" s="23"/>
      <c r="ON315" s="23"/>
      <c r="OO315" s="23"/>
      <c r="OP315" s="23"/>
      <c r="OQ315" s="23"/>
      <c r="OR315" s="23"/>
      <c r="OS315" s="23"/>
      <c r="OT315" s="23"/>
      <c r="OU315" s="23"/>
      <c r="OV315" s="23"/>
      <c r="OW315" s="23"/>
      <c r="OX315" s="23"/>
      <c r="OY315" s="23"/>
      <c r="OZ315" s="23"/>
      <c r="PA315" s="23"/>
      <c r="PB315" s="23"/>
      <c r="PC315" s="23"/>
      <c r="PD315" s="23"/>
      <c r="PE315" s="23"/>
      <c r="PF315" s="23"/>
      <c r="PG315" s="23"/>
      <c r="PH315" s="23"/>
      <c r="PI315" s="23"/>
      <c r="PJ315" s="23"/>
      <c r="PK315" s="23"/>
      <c r="PL315" s="23"/>
      <c r="PM315" s="23"/>
      <c r="PN315" s="23"/>
      <c r="PO315" s="23"/>
      <c r="PP315" s="23"/>
      <c r="PQ315" s="23"/>
      <c r="PR315" s="23"/>
      <c r="PS315" s="23"/>
      <c r="PT315" s="23"/>
      <c r="PU315" s="23"/>
      <c r="PV315" s="23"/>
      <c r="PW315" s="23"/>
      <c r="PX315" s="23"/>
      <c r="PY315" s="23"/>
      <c r="PZ315" s="23"/>
      <c r="QA315" s="23"/>
      <c r="QB315" s="23"/>
      <c r="QC315" s="23"/>
      <c r="QD315" s="23"/>
      <c r="QE315" s="23"/>
      <c r="QF315" s="23"/>
      <c r="QG315" s="23"/>
      <c r="QH315" s="23"/>
      <c r="QI315" s="23"/>
      <c r="QJ315" s="23"/>
      <c r="QK315" s="23"/>
      <c r="QL315" s="23"/>
      <c r="QM315" s="23"/>
      <c r="QN315" s="23"/>
      <c r="QO315" s="23"/>
      <c r="QP315" s="23"/>
      <c r="QQ315" s="23"/>
      <c r="QR315" s="23"/>
      <c r="QS315" s="23"/>
      <c r="QT315" s="23"/>
      <c r="QU315" s="23"/>
      <c r="QV315" s="23"/>
      <c r="QW315" s="23"/>
      <c r="QX315" s="23"/>
      <c r="QY315" s="23"/>
      <c r="QZ315" s="23"/>
      <c r="RA315" s="23"/>
      <c r="RB315" s="23"/>
      <c r="RC315" s="23"/>
      <c r="RD315" s="23"/>
      <c r="RE315" s="23"/>
      <c r="RF315" s="23"/>
      <c r="RG315" s="23"/>
      <c r="RH315" s="23"/>
      <c r="RI315" s="23"/>
      <c r="RJ315" s="23"/>
      <c r="RK315" s="23"/>
      <c r="RL315" s="23"/>
      <c r="RM315" s="23"/>
      <c r="RN315" s="23"/>
      <c r="RO315" s="23"/>
      <c r="RP315" s="23"/>
      <c r="RQ315" s="23"/>
      <c r="RR315" s="23"/>
      <c r="RS315" s="23"/>
      <c r="RT315" s="23"/>
      <c r="RU315" s="23"/>
      <c r="RV315" s="23"/>
      <c r="RW315" s="23"/>
      <c r="RX315" s="23"/>
      <c r="RY315" s="23"/>
      <c r="RZ315" s="23"/>
      <c r="SA315" s="23"/>
      <c r="SB315" s="23"/>
      <c r="SC315" s="23"/>
      <c r="SD315" s="23"/>
      <c r="SE315" s="23"/>
      <c r="SF315" s="23"/>
      <c r="SG315" s="23"/>
      <c r="SH315" s="23"/>
      <c r="SI315" s="23"/>
      <c r="SJ315" s="23"/>
      <c r="SK315" s="23"/>
      <c r="SL315" s="23"/>
      <c r="SM315" s="23"/>
      <c r="SN315" s="23"/>
      <c r="SO315" s="23"/>
      <c r="SP315" s="23"/>
    </row>
    <row r="316" spans="1:510" s="34" customFormat="1" ht="34.5" customHeight="1" x14ac:dyDescent="0.25">
      <c r="A316" s="104" t="s">
        <v>424</v>
      </c>
      <c r="B316" s="72"/>
      <c r="C316" s="72"/>
      <c r="D316" s="75" t="s">
        <v>426</v>
      </c>
      <c r="E316" s="96">
        <f>E317</f>
        <v>20000</v>
      </c>
      <c r="F316" s="96">
        <f t="shared" ref="F316:Q316" si="179">F317</f>
        <v>0</v>
      </c>
      <c r="G316" s="96">
        <f t="shared" si="179"/>
        <v>0</v>
      </c>
      <c r="H316" s="96">
        <f t="shared" si="177"/>
        <v>20000</v>
      </c>
      <c r="I316" s="96">
        <f t="shared" si="177"/>
        <v>0</v>
      </c>
      <c r="J316" s="96">
        <f t="shared" si="177"/>
        <v>0</v>
      </c>
      <c r="K316" s="163">
        <f t="shared" si="138"/>
        <v>100</v>
      </c>
      <c r="L316" s="96">
        <f t="shared" si="179"/>
        <v>0</v>
      </c>
      <c r="M316" s="96">
        <f t="shared" si="179"/>
        <v>0</v>
      </c>
      <c r="N316" s="96">
        <f t="shared" si="179"/>
        <v>0</v>
      </c>
      <c r="O316" s="96">
        <f t="shared" si="179"/>
        <v>0</v>
      </c>
      <c r="P316" s="96">
        <f t="shared" si="179"/>
        <v>0</v>
      </c>
      <c r="Q316" s="96">
        <f t="shared" si="179"/>
        <v>0</v>
      </c>
      <c r="R316" s="96">
        <f t="shared" si="178"/>
        <v>0</v>
      </c>
      <c r="S316" s="96">
        <f t="shared" si="178"/>
        <v>0</v>
      </c>
      <c r="T316" s="96">
        <f t="shared" si="178"/>
        <v>0</v>
      </c>
      <c r="U316" s="96">
        <f t="shared" si="178"/>
        <v>0</v>
      </c>
      <c r="V316" s="96">
        <f t="shared" si="178"/>
        <v>0</v>
      </c>
      <c r="W316" s="96">
        <f t="shared" si="178"/>
        <v>0</v>
      </c>
      <c r="X316" s="164" t="e">
        <f t="shared" si="144"/>
        <v>#DIV/0!</v>
      </c>
      <c r="Y316" s="96">
        <f t="shared" si="145"/>
        <v>20000</v>
      </c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  <c r="HP316" s="33"/>
      <c r="HQ316" s="33"/>
      <c r="HR316" s="33"/>
      <c r="HS316" s="33"/>
      <c r="HT316" s="33"/>
      <c r="HU316" s="33"/>
      <c r="HV316" s="33"/>
      <c r="HW316" s="33"/>
      <c r="HX316" s="33"/>
      <c r="HY316" s="33"/>
      <c r="HZ316" s="33"/>
      <c r="IA316" s="33"/>
      <c r="IB316" s="33"/>
      <c r="IC316" s="33"/>
      <c r="ID316" s="33"/>
      <c r="IE316" s="33"/>
      <c r="IF316" s="33"/>
      <c r="IG316" s="33"/>
      <c r="IH316" s="33"/>
      <c r="II316" s="33"/>
      <c r="IJ316" s="33"/>
      <c r="IK316" s="33"/>
      <c r="IL316" s="33"/>
      <c r="IM316" s="33"/>
      <c r="IN316" s="33"/>
      <c r="IO316" s="33"/>
      <c r="IP316" s="33"/>
      <c r="IQ316" s="33"/>
      <c r="IR316" s="33"/>
      <c r="IS316" s="33"/>
      <c r="IT316" s="33"/>
      <c r="IU316" s="33"/>
      <c r="IV316" s="33"/>
      <c r="IW316" s="33"/>
      <c r="IX316" s="33"/>
      <c r="IY316" s="33"/>
      <c r="IZ316" s="33"/>
      <c r="JA316" s="33"/>
      <c r="JB316" s="33"/>
      <c r="JC316" s="33"/>
      <c r="JD316" s="33"/>
      <c r="JE316" s="33"/>
      <c r="JF316" s="33"/>
      <c r="JG316" s="33"/>
      <c r="JH316" s="33"/>
      <c r="JI316" s="33"/>
      <c r="JJ316" s="33"/>
      <c r="JK316" s="33"/>
      <c r="JL316" s="33"/>
      <c r="JM316" s="33"/>
      <c r="JN316" s="33"/>
      <c r="JO316" s="33"/>
      <c r="JP316" s="33"/>
      <c r="JQ316" s="33"/>
      <c r="JR316" s="33"/>
      <c r="JS316" s="33"/>
      <c r="JT316" s="33"/>
      <c r="JU316" s="33"/>
      <c r="JV316" s="33"/>
      <c r="JW316" s="33"/>
      <c r="JX316" s="33"/>
      <c r="JY316" s="33"/>
      <c r="JZ316" s="33"/>
      <c r="KA316" s="33"/>
      <c r="KB316" s="33"/>
      <c r="KC316" s="33"/>
      <c r="KD316" s="33"/>
      <c r="KE316" s="33"/>
      <c r="KF316" s="33"/>
      <c r="KG316" s="33"/>
      <c r="KH316" s="33"/>
      <c r="KI316" s="33"/>
      <c r="KJ316" s="33"/>
      <c r="KK316" s="33"/>
      <c r="KL316" s="33"/>
      <c r="KM316" s="33"/>
      <c r="KN316" s="33"/>
      <c r="KO316" s="33"/>
      <c r="KP316" s="33"/>
      <c r="KQ316" s="33"/>
      <c r="KR316" s="33"/>
      <c r="KS316" s="33"/>
      <c r="KT316" s="33"/>
      <c r="KU316" s="33"/>
      <c r="KV316" s="33"/>
      <c r="KW316" s="33"/>
      <c r="KX316" s="33"/>
      <c r="KY316" s="33"/>
      <c r="KZ316" s="33"/>
      <c r="LA316" s="33"/>
      <c r="LB316" s="33"/>
      <c r="LC316" s="33"/>
      <c r="LD316" s="33"/>
      <c r="LE316" s="33"/>
      <c r="LF316" s="33"/>
      <c r="LG316" s="33"/>
      <c r="LH316" s="33"/>
      <c r="LI316" s="33"/>
      <c r="LJ316" s="33"/>
      <c r="LK316" s="33"/>
      <c r="LL316" s="33"/>
      <c r="LM316" s="33"/>
      <c r="LN316" s="33"/>
      <c r="LO316" s="33"/>
      <c r="LP316" s="33"/>
      <c r="LQ316" s="33"/>
      <c r="LR316" s="33"/>
      <c r="LS316" s="33"/>
      <c r="LT316" s="33"/>
      <c r="LU316" s="33"/>
      <c r="LV316" s="33"/>
      <c r="LW316" s="33"/>
      <c r="LX316" s="33"/>
      <c r="LY316" s="33"/>
      <c r="LZ316" s="33"/>
      <c r="MA316" s="33"/>
      <c r="MB316" s="33"/>
      <c r="MC316" s="33"/>
      <c r="MD316" s="33"/>
      <c r="ME316" s="33"/>
      <c r="MF316" s="33"/>
      <c r="MG316" s="33"/>
      <c r="MH316" s="33"/>
      <c r="MI316" s="33"/>
      <c r="MJ316" s="33"/>
      <c r="MK316" s="33"/>
      <c r="ML316" s="33"/>
      <c r="MM316" s="33"/>
      <c r="MN316" s="33"/>
      <c r="MO316" s="33"/>
      <c r="MP316" s="33"/>
      <c r="MQ316" s="33"/>
      <c r="MR316" s="33"/>
      <c r="MS316" s="33"/>
      <c r="MT316" s="33"/>
      <c r="MU316" s="33"/>
      <c r="MV316" s="33"/>
      <c r="MW316" s="33"/>
      <c r="MX316" s="33"/>
      <c r="MY316" s="33"/>
      <c r="MZ316" s="33"/>
      <c r="NA316" s="33"/>
      <c r="NB316" s="33"/>
      <c r="NC316" s="33"/>
      <c r="ND316" s="33"/>
      <c r="NE316" s="33"/>
      <c r="NF316" s="33"/>
      <c r="NG316" s="33"/>
      <c r="NH316" s="33"/>
      <c r="NI316" s="33"/>
      <c r="NJ316" s="33"/>
      <c r="NK316" s="33"/>
      <c r="NL316" s="33"/>
      <c r="NM316" s="33"/>
      <c r="NN316" s="33"/>
      <c r="NO316" s="33"/>
      <c r="NP316" s="33"/>
      <c r="NQ316" s="33"/>
      <c r="NR316" s="33"/>
      <c r="NS316" s="33"/>
      <c r="NT316" s="33"/>
      <c r="NU316" s="33"/>
      <c r="NV316" s="33"/>
      <c r="NW316" s="33"/>
      <c r="NX316" s="33"/>
      <c r="NY316" s="33"/>
      <c r="NZ316" s="33"/>
      <c r="OA316" s="33"/>
      <c r="OB316" s="33"/>
      <c r="OC316" s="33"/>
      <c r="OD316" s="33"/>
      <c r="OE316" s="33"/>
      <c r="OF316" s="33"/>
      <c r="OG316" s="33"/>
      <c r="OH316" s="33"/>
      <c r="OI316" s="33"/>
      <c r="OJ316" s="33"/>
      <c r="OK316" s="33"/>
      <c r="OL316" s="33"/>
      <c r="OM316" s="33"/>
      <c r="ON316" s="33"/>
      <c r="OO316" s="33"/>
      <c r="OP316" s="33"/>
      <c r="OQ316" s="33"/>
      <c r="OR316" s="33"/>
      <c r="OS316" s="33"/>
      <c r="OT316" s="33"/>
      <c r="OU316" s="33"/>
      <c r="OV316" s="33"/>
      <c r="OW316" s="33"/>
      <c r="OX316" s="33"/>
      <c r="OY316" s="33"/>
      <c r="OZ316" s="33"/>
      <c r="PA316" s="33"/>
      <c r="PB316" s="33"/>
      <c r="PC316" s="33"/>
      <c r="PD316" s="33"/>
      <c r="PE316" s="33"/>
      <c r="PF316" s="33"/>
      <c r="PG316" s="33"/>
      <c r="PH316" s="33"/>
      <c r="PI316" s="33"/>
      <c r="PJ316" s="33"/>
      <c r="PK316" s="33"/>
      <c r="PL316" s="33"/>
      <c r="PM316" s="33"/>
      <c r="PN316" s="33"/>
      <c r="PO316" s="33"/>
      <c r="PP316" s="33"/>
      <c r="PQ316" s="33"/>
      <c r="PR316" s="33"/>
      <c r="PS316" s="33"/>
      <c r="PT316" s="33"/>
      <c r="PU316" s="33"/>
      <c r="PV316" s="33"/>
      <c r="PW316" s="33"/>
      <c r="PX316" s="33"/>
      <c r="PY316" s="33"/>
      <c r="PZ316" s="33"/>
      <c r="QA316" s="33"/>
      <c r="QB316" s="33"/>
      <c r="QC316" s="33"/>
      <c r="QD316" s="33"/>
      <c r="QE316" s="33"/>
      <c r="QF316" s="33"/>
      <c r="QG316" s="33"/>
      <c r="QH316" s="33"/>
      <c r="QI316" s="33"/>
      <c r="QJ316" s="33"/>
      <c r="QK316" s="33"/>
      <c r="QL316" s="33"/>
      <c r="QM316" s="33"/>
      <c r="QN316" s="33"/>
      <c r="QO316" s="33"/>
      <c r="QP316" s="33"/>
      <c r="QQ316" s="33"/>
      <c r="QR316" s="33"/>
      <c r="QS316" s="33"/>
      <c r="QT316" s="33"/>
      <c r="QU316" s="33"/>
      <c r="QV316" s="33"/>
      <c r="QW316" s="33"/>
      <c r="QX316" s="33"/>
      <c r="QY316" s="33"/>
      <c r="QZ316" s="33"/>
      <c r="RA316" s="33"/>
      <c r="RB316" s="33"/>
      <c r="RC316" s="33"/>
      <c r="RD316" s="33"/>
      <c r="RE316" s="33"/>
      <c r="RF316" s="33"/>
      <c r="RG316" s="33"/>
      <c r="RH316" s="33"/>
      <c r="RI316" s="33"/>
      <c r="RJ316" s="33"/>
      <c r="RK316" s="33"/>
      <c r="RL316" s="33"/>
      <c r="RM316" s="33"/>
      <c r="RN316" s="33"/>
      <c r="RO316" s="33"/>
      <c r="RP316" s="33"/>
      <c r="RQ316" s="33"/>
      <c r="RR316" s="33"/>
      <c r="RS316" s="33"/>
      <c r="RT316" s="33"/>
      <c r="RU316" s="33"/>
      <c r="RV316" s="33"/>
      <c r="RW316" s="33"/>
      <c r="RX316" s="33"/>
      <c r="RY316" s="33"/>
      <c r="RZ316" s="33"/>
      <c r="SA316" s="33"/>
      <c r="SB316" s="33"/>
      <c r="SC316" s="33"/>
      <c r="SD316" s="33"/>
      <c r="SE316" s="33"/>
      <c r="SF316" s="33"/>
      <c r="SG316" s="33"/>
      <c r="SH316" s="33"/>
      <c r="SI316" s="33"/>
      <c r="SJ316" s="33"/>
      <c r="SK316" s="33"/>
      <c r="SL316" s="33"/>
      <c r="SM316" s="33"/>
      <c r="SN316" s="33"/>
      <c r="SO316" s="33"/>
      <c r="SP316" s="33"/>
    </row>
    <row r="317" spans="1:510" s="22" customFormat="1" ht="45.75" customHeight="1" x14ac:dyDescent="0.25">
      <c r="A317" s="99" t="s">
        <v>423</v>
      </c>
      <c r="B317" s="99" t="s">
        <v>119</v>
      </c>
      <c r="C317" s="99" t="s">
        <v>46</v>
      </c>
      <c r="D317" s="36" t="s">
        <v>490</v>
      </c>
      <c r="E317" s="97">
        <v>20000</v>
      </c>
      <c r="F317" s="97"/>
      <c r="G317" s="97"/>
      <c r="H317" s="97">
        <v>20000</v>
      </c>
      <c r="I317" s="97"/>
      <c r="J317" s="97"/>
      <c r="K317" s="161">
        <f t="shared" si="138"/>
        <v>100</v>
      </c>
      <c r="L317" s="97">
        <f>N317+Q317</f>
        <v>0</v>
      </c>
      <c r="M317" s="97"/>
      <c r="N317" s="97"/>
      <c r="O317" s="97"/>
      <c r="P317" s="97"/>
      <c r="Q317" s="97"/>
      <c r="R317" s="145">
        <f>T317+W317</f>
        <v>0</v>
      </c>
      <c r="S317" s="146"/>
      <c r="T317" s="146"/>
      <c r="U317" s="146"/>
      <c r="V317" s="146"/>
      <c r="W317" s="146"/>
      <c r="X317" s="162" t="e">
        <f t="shared" si="144"/>
        <v>#DIV/0!</v>
      </c>
      <c r="Y317" s="97">
        <f t="shared" si="145"/>
        <v>20000</v>
      </c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  <c r="IT317" s="23"/>
      <c r="IU317" s="23"/>
      <c r="IV317" s="23"/>
      <c r="IW317" s="23"/>
      <c r="IX317" s="23"/>
      <c r="IY317" s="23"/>
      <c r="IZ317" s="23"/>
      <c r="JA317" s="23"/>
      <c r="JB317" s="23"/>
      <c r="JC317" s="23"/>
      <c r="JD317" s="23"/>
      <c r="JE317" s="23"/>
      <c r="JF317" s="23"/>
      <c r="JG317" s="23"/>
      <c r="JH317" s="23"/>
      <c r="JI317" s="23"/>
      <c r="JJ317" s="23"/>
      <c r="JK317" s="23"/>
      <c r="JL317" s="23"/>
      <c r="JM317" s="23"/>
      <c r="JN317" s="23"/>
      <c r="JO317" s="23"/>
      <c r="JP317" s="23"/>
      <c r="JQ317" s="23"/>
      <c r="JR317" s="23"/>
      <c r="JS317" s="23"/>
      <c r="JT317" s="23"/>
      <c r="JU317" s="23"/>
      <c r="JV317" s="23"/>
      <c r="JW317" s="23"/>
      <c r="JX317" s="23"/>
      <c r="JY317" s="23"/>
      <c r="JZ317" s="23"/>
      <c r="KA317" s="23"/>
      <c r="KB317" s="23"/>
      <c r="KC317" s="23"/>
      <c r="KD317" s="23"/>
      <c r="KE317" s="23"/>
      <c r="KF317" s="23"/>
      <c r="KG317" s="23"/>
      <c r="KH317" s="23"/>
      <c r="KI317" s="23"/>
      <c r="KJ317" s="23"/>
      <c r="KK317" s="23"/>
      <c r="KL317" s="23"/>
      <c r="KM317" s="23"/>
      <c r="KN317" s="23"/>
      <c r="KO317" s="23"/>
      <c r="KP317" s="23"/>
      <c r="KQ317" s="23"/>
      <c r="KR317" s="23"/>
      <c r="KS317" s="23"/>
      <c r="KT317" s="23"/>
      <c r="KU317" s="23"/>
      <c r="KV317" s="23"/>
      <c r="KW317" s="23"/>
      <c r="KX317" s="23"/>
      <c r="KY317" s="23"/>
      <c r="KZ317" s="23"/>
      <c r="LA317" s="23"/>
      <c r="LB317" s="23"/>
      <c r="LC317" s="23"/>
      <c r="LD317" s="23"/>
      <c r="LE317" s="23"/>
      <c r="LF317" s="23"/>
      <c r="LG317" s="23"/>
      <c r="LH317" s="23"/>
      <c r="LI317" s="23"/>
      <c r="LJ317" s="23"/>
      <c r="LK317" s="23"/>
      <c r="LL317" s="23"/>
      <c r="LM317" s="23"/>
      <c r="LN317" s="23"/>
      <c r="LO317" s="23"/>
      <c r="LP317" s="23"/>
      <c r="LQ317" s="23"/>
      <c r="LR317" s="23"/>
      <c r="LS317" s="23"/>
      <c r="LT317" s="23"/>
      <c r="LU317" s="23"/>
      <c r="LV317" s="23"/>
      <c r="LW317" s="23"/>
      <c r="LX317" s="23"/>
      <c r="LY317" s="23"/>
      <c r="LZ317" s="23"/>
      <c r="MA317" s="23"/>
      <c r="MB317" s="23"/>
      <c r="MC317" s="23"/>
      <c r="MD317" s="23"/>
      <c r="ME317" s="23"/>
      <c r="MF317" s="23"/>
      <c r="MG317" s="23"/>
      <c r="MH317" s="23"/>
      <c r="MI317" s="23"/>
      <c r="MJ317" s="23"/>
      <c r="MK317" s="23"/>
      <c r="ML317" s="23"/>
      <c r="MM317" s="23"/>
      <c r="MN317" s="23"/>
      <c r="MO317" s="23"/>
      <c r="MP317" s="23"/>
      <c r="MQ317" s="23"/>
      <c r="MR317" s="23"/>
      <c r="MS317" s="23"/>
      <c r="MT317" s="23"/>
      <c r="MU317" s="23"/>
      <c r="MV317" s="23"/>
      <c r="MW317" s="23"/>
      <c r="MX317" s="23"/>
      <c r="MY317" s="23"/>
      <c r="MZ317" s="23"/>
      <c r="NA317" s="23"/>
      <c r="NB317" s="23"/>
      <c r="NC317" s="23"/>
      <c r="ND317" s="23"/>
      <c r="NE317" s="23"/>
      <c r="NF317" s="23"/>
      <c r="NG317" s="23"/>
      <c r="NH317" s="23"/>
      <c r="NI317" s="23"/>
      <c r="NJ317" s="23"/>
      <c r="NK317" s="23"/>
      <c r="NL317" s="23"/>
      <c r="NM317" s="23"/>
      <c r="NN317" s="23"/>
      <c r="NO317" s="23"/>
      <c r="NP317" s="23"/>
      <c r="NQ317" s="23"/>
      <c r="NR317" s="23"/>
      <c r="NS317" s="23"/>
      <c r="NT317" s="23"/>
      <c r="NU317" s="23"/>
      <c r="NV317" s="23"/>
      <c r="NW317" s="23"/>
      <c r="NX317" s="23"/>
      <c r="NY317" s="23"/>
      <c r="NZ317" s="23"/>
      <c r="OA317" s="23"/>
      <c r="OB317" s="23"/>
      <c r="OC317" s="23"/>
      <c r="OD317" s="23"/>
      <c r="OE317" s="23"/>
      <c r="OF317" s="23"/>
      <c r="OG317" s="23"/>
      <c r="OH317" s="23"/>
      <c r="OI317" s="23"/>
      <c r="OJ317" s="23"/>
      <c r="OK317" s="23"/>
      <c r="OL317" s="23"/>
      <c r="OM317" s="23"/>
      <c r="ON317" s="23"/>
      <c r="OO317" s="23"/>
      <c r="OP317" s="23"/>
      <c r="OQ317" s="23"/>
      <c r="OR317" s="23"/>
      <c r="OS317" s="23"/>
      <c r="OT317" s="23"/>
      <c r="OU317" s="23"/>
      <c r="OV317" s="23"/>
      <c r="OW317" s="23"/>
      <c r="OX317" s="23"/>
      <c r="OY317" s="23"/>
      <c r="OZ317" s="23"/>
      <c r="PA317" s="23"/>
      <c r="PB317" s="23"/>
      <c r="PC317" s="23"/>
      <c r="PD317" s="23"/>
      <c r="PE317" s="23"/>
      <c r="PF317" s="23"/>
      <c r="PG317" s="23"/>
      <c r="PH317" s="23"/>
      <c r="PI317" s="23"/>
      <c r="PJ317" s="23"/>
      <c r="PK317" s="23"/>
      <c r="PL317" s="23"/>
      <c r="PM317" s="23"/>
      <c r="PN317" s="23"/>
      <c r="PO317" s="23"/>
      <c r="PP317" s="23"/>
      <c r="PQ317" s="23"/>
      <c r="PR317" s="23"/>
      <c r="PS317" s="23"/>
      <c r="PT317" s="23"/>
      <c r="PU317" s="23"/>
      <c r="PV317" s="23"/>
      <c r="PW317" s="23"/>
      <c r="PX317" s="23"/>
      <c r="PY317" s="23"/>
      <c r="PZ317" s="23"/>
      <c r="QA317" s="23"/>
      <c r="QB317" s="23"/>
      <c r="QC317" s="23"/>
      <c r="QD317" s="23"/>
      <c r="QE317" s="23"/>
      <c r="QF317" s="23"/>
      <c r="QG317" s="23"/>
      <c r="QH317" s="23"/>
      <c r="QI317" s="23"/>
      <c r="QJ317" s="23"/>
      <c r="QK317" s="23"/>
      <c r="QL317" s="23"/>
      <c r="QM317" s="23"/>
      <c r="QN317" s="23"/>
      <c r="QO317" s="23"/>
      <c r="QP317" s="23"/>
      <c r="QQ317" s="23"/>
      <c r="QR317" s="23"/>
      <c r="QS317" s="23"/>
      <c r="QT317" s="23"/>
      <c r="QU317" s="23"/>
      <c r="QV317" s="23"/>
      <c r="QW317" s="23"/>
      <c r="QX317" s="23"/>
      <c r="QY317" s="23"/>
      <c r="QZ317" s="23"/>
      <c r="RA317" s="23"/>
      <c r="RB317" s="23"/>
      <c r="RC317" s="23"/>
      <c r="RD317" s="23"/>
      <c r="RE317" s="23"/>
      <c r="RF317" s="23"/>
      <c r="RG317" s="23"/>
      <c r="RH317" s="23"/>
      <c r="RI317" s="23"/>
      <c r="RJ317" s="23"/>
      <c r="RK317" s="23"/>
      <c r="RL317" s="23"/>
      <c r="RM317" s="23"/>
      <c r="RN317" s="23"/>
      <c r="RO317" s="23"/>
      <c r="RP317" s="23"/>
      <c r="RQ317" s="23"/>
      <c r="RR317" s="23"/>
      <c r="RS317" s="23"/>
      <c r="RT317" s="23"/>
      <c r="RU317" s="23"/>
      <c r="RV317" s="23"/>
      <c r="RW317" s="23"/>
      <c r="RX317" s="23"/>
      <c r="RY317" s="23"/>
      <c r="RZ317" s="23"/>
      <c r="SA317" s="23"/>
      <c r="SB317" s="23"/>
      <c r="SC317" s="23"/>
      <c r="SD317" s="23"/>
      <c r="SE317" s="23"/>
      <c r="SF317" s="23"/>
      <c r="SG317" s="23"/>
      <c r="SH317" s="23"/>
      <c r="SI317" s="23"/>
      <c r="SJ317" s="23"/>
      <c r="SK317" s="23"/>
      <c r="SL317" s="23"/>
      <c r="SM317" s="23"/>
      <c r="SN317" s="23"/>
      <c r="SO317" s="23"/>
      <c r="SP317" s="23"/>
    </row>
    <row r="318" spans="1:510" s="27" customFormat="1" ht="38.25" customHeight="1" x14ac:dyDescent="0.25">
      <c r="A318" s="106" t="s">
        <v>218</v>
      </c>
      <c r="B318" s="108"/>
      <c r="C318" s="108"/>
      <c r="D318" s="103" t="s">
        <v>41</v>
      </c>
      <c r="E318" s="93">
        <f>E319</f>
        <v>140550753.34</v>
      </c>
      <c r="F318" s="93">
        <f t="shared" ref="F318:L318" si="180">F319</f>
        <v>15760200</v>
      </c>
      <c r="G318" s="93">
        <f t="shared" si="180"/>
        <v>376173</v>
      </c>
      <c r="H318" s="93">
        <f t="shared" si="180"/>
        <v>122609872.68000001</v>
      </c>
      <c r="I318" s="93">
        <f t="shared" si="180"/>
        <v>15760200</v>
      </c>
      <c r="J318" s="93">
        <f t="shared" si="180"/>
        <v>306486.40000000002</v>
      </c>
      <c r="K318" s="159">
        <f t="shared" si="138"/>
        <v>87.235300961639084</v>
      </c>
      <c r="L318" s="93">
        <f t="shared" si="180"/>
        <v>195293960.40000001</v>
      </c>
      <c r="M318" s="93">
        <f t="shared" ref="M318" si="181">M319</f>
        <v>0</v>
      </c>
      <c r="N318" s="93">
        <f t="shared" ref="N318" si="182">N319</f>
        <v>195293960.40000001</v>
      </c>
      <c r="O318" s="93">
        <f t="shared" ref="O318" si="183">O319</f>
        <v>0</v>
      </c>
      <c r="P318" s="93">
        <f t="shared" ref="P318" si="184">P319</f>
        <v>0</v>
      </c>
      <c r="Q318" s="93">
        <f t="shared" ref="Q318:W318" si="185">Q319</f>
        <v>0</v>
      </c>
      <c r="R318" s="93">
        <f t="shared" si="185"/>
        <v>193449080.21000001</v>
      </c>
      <c r="S318" s="93">
        <f t="shared" si="185"/>
        <v>0</v>
      </c>
      <c r="T318" s="93">
        <f t="shared" si="185"/>
        <v>193449080.21000001</v>
      </c>
      <c r="U318" s="93">
        <f t="shared" si="185"/>
        <v>0</v>
      </c>
      <c r="V318" s="93">
        <f t="shared" si="185"/>
        <v>0</v>
      </c>
      <c r="W318" s="93">
        <f t="shared" si="185"/>
        <v>0</v>
      </c>
      <c r="X318" s="159">
        <f t="shared" si="144"/>
        <v>99.055331672202598</v>
      </c>
      <c r="Y318" s="93">
        <f t="shared" si="145"/>
        <v>316058952.88999999</v>
      </c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  <c r="EH318" s="32"/>
      <c r="EI318" s="32"/>
      <c r="EJ318" s="32"/>
      <c r="EK318" s="32"/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32"/>
      <c r="EX318" s="32"/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2"/>
      <c r="FK318" s="32"/>
      <c r="FL318" s="32"/>
      <c r="FM318" s="32"/>
      <c r="FN318" s="32"/>
      <c r="FO318" s="32"/>
      <c r="FP318" s="32"/>
      <c r="FQ318" s="32"/>
      <c r="FR318" s="32"/>
      <c r="FS318" s="32"/>
      <c r="FT318" s="32"/>
      <c r="FU318" s="32"/>
      <c r="FV318" s="32"/>
      <c r="FW318" s="32"/>
      <c r="FX318" s="32"/>
      <c r="FY318" s="32"/>
      <c r="FZ318" s="32"/>
      <c r="GA318" s="32"/>
      <c r="GB318" s="32"/>
      <c r="GC318" s="32"/>
      <c r="GD318" s="32"/>
      <c r="GE318" s="32"/>
      <c r="GF318" s="32"/>
      <c r="GG318" s="32"/>
      <c r="GH318" s="32"/>
      <c r="GI318" s="32"/>
      <c r="GJ318" s="32"/>
      <c r="GK318" s="32"/>
      <c r="GL318" s="32"/>
      <c r="GM318" s="32"/>
      <c r="GN318" s="32"/>
      <c r="GO318" s="32"/>
      <c r="GP318" s="32"/>
      <c r="GQ318" s="32"/>
      <c r="GR318" s="32"/>
      <c r="GS318" s="32"/>
      <c r="GT318" s="32"/>
      <c r="GU318" s="32"/>
      <c r="GV318" s="32"/>
      <c r="GW318" s="32"/>
      <c r="GX318" s="32"/>
      <c r="GY318" s="32"/>
      <c r="GZ318" s="32"/>
      <c r="HA318" s="32"/>
      <c r="HB318" s="32"/>
      <c r="HC318" s="32"/>
      <c r="HD318" s="32"/>
      <c r="HE318" s="32"/>
      <c r="HF318" s="32"/>
      <c r="HG318" s="32"/>
      <c r="HH318" s="32"/>
      <c r="HI318" s="32"/>
      <c r="HJ318" s="32"/>
      <c r="HK318" s="32"/>
      <c r="HL318" s="32"/>
      <c r="HM318" s="32"/>
      <c r="HN318" s="32"/>
      <c r="HO318" s="32"/>
      <c r="HP318" s="32"/>
      <c r="HQ318" s="32"/>
      <c r="HR318" s="32"/>
      <c r="HS318" s="32"/>
      <c r="HT318" s="32"/>
      <c r="HU318" s="32"/>
      <c r="HV318" s="32"/>
      <c r="HW318" s="32"/>
      <c r="HX318" s="32"/>
      <c r="HY318" s="32"/>
      <c r="HZ318" s="32"/>
      <c r="IA318" s="32"/>
      <c r="IB318" s="32"/>
      <c r="IC318" s="32"/>
      <c r="ID318" s="32"/>
      <c r="IE318" s="32"/>
      <c r="IF318" s="32"/>
      <c r="IG318" s="32"/>
      <c r="IH318" s="32"/>
      <c r="II318" s="32"/>
      <c r="IJ318" s="32"/>
      <c r="IK318" s="32"/>
      <c r="IL318" s="32"/>
      <c r="IM318" s="32"/>
      <c r="IN318" s="32"/>
      <c r="IO318" s="32"/>
      <c r="IP318" s="32"/>
      <c r="IQ318" s="32"/>
      <c r="IR318" s="32"/>
      <c r="IS318" s="32"/>
      <c r="IT318" s="32"/>
      <c r="IU318" s="32"/>
      <c r="IV318" s="32"/>
      <c r="IW318" s="32"/>
      <c r="IX318" s="32"/>
      <c r="IY318" s="32"/>
      <c r="IZ318" s="32"/>
      <c r="JA318" s="32"/>
      <c r="JB318" s="32"/>
      <c r="JC318" s="32"/>
      <c r="JD318" s="32"/>
      <c r="JE318" s="32"/>
      <c r="JF318" s="32"/>
      <c r="JG318" s="32"/>
      <c r="JH318" s="32"/>
      <c r="JI318" s="32"/>
      <c r="JJ318" s="32"/>
      <c r="JK318" s="32"/>
      <c r="JL318" s="32"/>
      <c r="JM318" s="32"/>
      <c r="JN318" s="32"/>
      <c r="JO318" s="32"/>
      <c r="JP318" s="32"/>
      <c r="JQ318" s="32"/>
      <c r="JR318" s="32"/>
      <c r="JS318" s="32"/>
      <c r="JT318" s="32"/>
      <c r="JU318" s="32"/>
      <c r="JV318" s="32"/>
      <c r="JW318" s="32"/>
      <c r="JX318" s="32"/>
      <c r="JY318" s="32"/>
      <c r="JZ318" s="32"/>
      <c r="KA318" s="32"/>
      <c r="KB318" s="32"/>
      <c r="KC318" s="32"/>
      <c r="KD318" s="32"/>
      <c r="KE318" s="32"/>
      <c r="KF318" s="32"/>
      <c r="KG318" s="32"/>
      <c r="KH318" s="32"/>
      <c r="KI318" s="32"/>
      <c r="KJ318" s="32"/>
      <c r="KK318" s="32"/>
      <c r="KL318" s="32"/>
      <c r="KM318" s="32"/>
      <c r="KN318" s="32"/>
      <c r="KO318" s="32"/>
      <c r="KP318" s="32"/>
      <c r="KQ318" s="32"/>
      <c r="KR318" s="32"/>
      <c r="KS318" s="32"/>
      <c r="KT318" s="32"/>
      <c r="KU318" s="32"/>
      <c r="KV318" s="32"/>
      <c r="KW318" s="32"/>
      <c r="KX318" s="32"/>
      <c r="KY318" s="32"/>
      <c r="KZ318" s="32"/>
      <c r="LA318" s="32"/>
      <c r="LB318" s="32"/>
      <c r="LC318" s="32"/>
      <c r="LD318" s="32"/>
      <c r="LE318" s="32"/>
      <c r="LF318" s="32"/>
      <c r="LG318" s="32"/>
      <c r="LH318" s="32"/>
      <c r="LI318" s="32"/>
      <c r="LJ318" s="32"/>
      <c r="LK318" s="32"/>
      <c r="LL318" s="32"/>
      <c r="LM318" s="32"/>
      <c r="LN318" s="32"/>
      <c r="LO318" s="32"/>
      <c r="LP318" s="32"/>
      <c r="LQ318" s="32"/>
      <c r="LR318" s="32"/>
      <c r="LS318" s="32"/>
      <c r="LT318" s="32"/>
      <c r="LU318" s="32"/>
      <c r="LV318" s="32"/>
      <c r="LW318" s="32"/>
      <c r="LX318" s="32"/>
      <c r="LY318" s="32"/>
      <c r="LZ318" s="32"/>
      <c r="MA318" s="32"/>
      <c r="MB318" s="32"/>
      <c r="MC318" s="32"/>
      <c r="MD318" s="32"/>
      <c r="ME318" s="32"/>
      <c r="MF318" s="32"/>
      <c r="MG318" s="32"/>
      <c r="MH318" s="32"/>
      <c r="MI318" s="32"/>
      <c r="MJ318" s="32"/>
      <c r="MK318" s="32"/>
      <c r="ML318" s="32"/>
      <c r="MM318" s="32"/>
      <c r="MN318" s="32"/>
      <c r="MO318" s="32"/>
      <c r="MP318" s="32"/>
      <c r="MQ318" s="32"/>
      <c r="MR318" s="32"/>
      <c r="MS318" s="32"/>
      <c r="MT318" s="32"/>
      <c r="MU318" s="32"/>
      <c r="MV318" s="32"/>
      <c r="MW318" s="32"/>
      <c r="MX318" s="32"/>
      <c r="MY318" s="32"/>
      <c r="MZ318" s="32"/>
      <c r="NA318" s="32"/>
      <c r="NB318" s="32"/>
      <c r="NC318" s="32"/>
      <c r="ND318" s="32"/>
      <c r="NE318" s="32"/>
      <c r="NF318" s="32"/>
      <c r="NG318" s="32"/>
      <c r="NH318" s="32"/>
      <c r="NI318" s="32"/>
      <c r="NJ318" s="32"/>
      <c r="NK318" s="32"/>
      <c r="NL318" s="32"/>
      <c r="NM318" s="32"/>
      <c r="NN318" s="32"/>
      <c r="NO318" s="32"/>
      <c r="NP318" s="32"/>
      <c r="NQ318" s="32"/>
      <c r="NR318" s="32"/>
      <c r="NS318" s="32"/>
      <c r="NT318" s="32"/>
      <c r="NU318" s="32"/>
      <c r="NV318" s="32"/>
      <c r="NW318" s="32"/>
      <c r="NX318" s="32"/>
      <c r="NY318" s="32"/>
      <c r="NZ318" s="32"/>
      <c r="OA318" s="32"/>
      <c r="OB318" s="32"/>
      <c r="OC318" s="32"/>
      <c r="OD318" s="32"/>
      <c r="OE318" s="32"/>
      <c r="OF318" s="32"/>
      <c r="OG318" s="32"/>
      <c r="OH318" s="32"/>
      <c r="OI318" s="32"/>
      <c r="OJ318" s="32"/>
      <c r="OK318" s="32"/>
      <c r="OL318" s="32"/>
      <c r="OM318" s="32"/>
      <c r="ON318" s="32"/>
      <c r="OO318" s="32"/>
      <c r="OP318" s="32"/>
      <c r="OQ318" s="32"/>
      <c r="OR318" s="32"/>
      <c r="OS318" s="32"/>
      <c r="OT318" s="32"/>
      <c r="OU318" s="32"/>
      <c r="OV318" s="32"/>
      <c r="OW318" s="32"/>
      <c r="OX318" s="32"/>
      <c r="OY318" s="32"/>
      <c r="OZ318" s="32"/>
      <c r="PA318" s="32"/>
      <c r="PB318" s="32"/>
      <c r="PC318" s="32"/>
      <c r="PD318" s="32"/>
      <c r="PE318" s="32"/>
      <c r="PF318" s="32"/>
      <c r="PG318" s="32"/>
      <c r="PH318" s="32"/>
      <c r="PI318" s="32"/>
      <c r="PJ318" s="32"/>
      <c r="PK318" s="32"/>
      <c r="PL318" s="32"/>
      <c r="PM318" s="32"/>
      <c r="PN318" s="32"/>
      <c r="PO318" s="32"/>
      <c r="PP318" s="32"/>
      <c r="PQ318" s="32"/>
      <c r="PR318" s="32"/>
      <c r="PS318" s="32"/>
      <c r="PT318" s="32"/>
      <c r="PU318" s="32"/>
      <c r="PV318" s="32"/>
      <c r="PW318" s="32"/>
      <c r="PX318" s="32"/>
      <c r="PY318" s="32"/>
      <c r="PZ318" s="32"/>
      <c r="QA318" s="32"/>
      <c r="QB318" s="32"/>
      <c r="QC318" s="32"/>
      <c r="QD318" s="32"/>
      <c r="QE318" s="32"/>
      <c r="QF318" s="32"/>
      <c r="QG318" s="32"/>
      <c r="QH318" s="32"/>
      <c r="QI318" s="32"/>
      <c r="QJ318" s="32"/>
      <c r="QK318" s="32"/>
      <c r="QL318" s="32"/>
      <c r="QM318" s="32"/>
      <c r="QN318" s="32"/>
      <c r="QO318" s="32"/>
      <c r="QP318" s="32"/>
      <c r="QQ318" s="32"/>
      <c r="QR318" s="32"/>
      <c r="QS318" s="32"/>
      <c r="QT318" s="32"/>
      <c r="QU318" s="32"/>
      <c r="QV318" s="32"/>
      <c r="QW318" s="32"/>
      <c r="QX318" s="32"/>
      <c r="QY318" s="32"/>
      <c r="QZ318" s="32"/>
      <c r="RA318" s="32"/>
      <c r="RB318" s="32"/>
      <c r="RC318" s="32"/>
      <c r="RD318" s="32"/>
      <c r="RE318" s="32"/>
      <c r="RF318" s="32"/>
      <c r="RG318" s="32"/>
      <c r="RH318" s="32"/>
      <c r="RI318" s="32"/>
      <c r="RJ318" s="32"/>
      <c r="RK318" s="32"/>
      <c r="RL318" s="32"/>
      <c r="RM318" s="32"/>
      <c r="RN318" s="32"/>
      <c r="RO318" s="32"/>
      <c r="RP318" s="32"/>
      <c r="RQ318" s="32"/>
      <c r="RR318" s="32"/>
      <c r="RS318" s="32"/>
      <c r="RT318" s="32"/>
      <c r="RU318" s="32"/>
      <c r="RV318" s="32"/>
      <c r="RW318" s="32"/>
      <c r="RX318" s="32"/>
      <c r="RY318" s="32"/>
      <c r="RZ318" s="32"/>
      <c r="SA318" s="32"/>
      <c r="SB318" s="32"/>
      <c r="SC318" s="32"/>
      <c r="SD318" s="32"/>
      <c r="SE318" s="32"/>
      <c r="SF318" s="32"/>
      <c r="SG318" s="32"/>
      <c r="SH318" s="32"/>
      <c r="SI318" s="32"/>
      <c r="SJ318" s="32"/>
      <c r="SK318" s="32"/>
      <c r="SL318" s="32"/>
      <c r="SM318" s="32"/>
      <c r="SN318" s="32"/>
      <c r="SO318" s="32"/>
      <c r="SP318" s="32"/>
    </row>
    <row r="319" spans="1:510" s="34" customFormat="1" ht="34.5" customHeight="1" x14ac:dyDescent="0.25">
      <c r="A319" s="94" t="s">
        <v>219</v>
      </c>
      <c r="B319" s="105"/>
      <c r="C319" s="105"/>
      <c r="D319" s="75" t="s">
        <v>41</v>
      </c>
      <c r="E319" s="96">
        <f>SUM(E321+E322+E324+E325+E327+E328+E329+E330+E326)</f>
        <v>140550753.34</v>
      </c>
      <c r="F319" s="96">
        <f t="shared" ref="F319:W319" si="186">SUM(F321+F322+F324+F325+F327+F328+F329+F330+F326)</f>
        <v>15760200</v>
      </c>
      <c r="G319" s="96">
        <f t="shared" si="186"/>
        <v>376173</v>
      </c>
      <c r="H319" s="96">
        <f t="shared" si="186"/>
        <v>122609872.68000001</v>
      </c>
      <c r="I319" s="96">
        <f t="shared" si="186"/>
        <v>15760200</v>
      </c>
      <c r="J319" s="96">
        <f t="shared" si="186"/>
        <v>306486.40000000002</v>
      </c>
      <c r="K319" s="163">
        <f t="shared" si="138"/>
        <v>87.235300961639084</v>
      </c>
      <c r="L319" s="96">
        <f t="shared" si="186"/>
        <v>195293960.40000001</v>
      </c>
      <c r="M319" s="96">
        <f t="shared" si="186"/>
        <v>0</v>
      </c>
      <c r="N319" s="96">
        <f t="shared" si="186"/>
        <v>195293960.40000001</v>
      </c>
      <c r="O319" s="96">
        <f t="shared" si="186"/>
        <v>0</v>
      </c>
      <c r="P319" s="96">
        <f t="shared" si="186"/>
        <v>0</v>
      </c>
      <c r="Q319" s="96">
        <f t="shared" si="186"/>
        <v>0</v>
      </c>
      <c r="R319" s="96">
        <f t="shared" si="186"/>
        <v>193449080.21000001</v>
      </c>
      <c r="S319" s="96">
        <f t="shared" si="186"/>
        <v>0</v>
      </c>
      <c r="T319" s="96">
        <f t="shared" si="186"/>
        <v>193449080.21000001</v>
      </c>
      <c r="U319" s="96">
        <f t="shared" si="186"/>
        <v>0</v>
      </c>
      <c r="V319" s="96">
        <f t="shared" si="186"/>
        <v>0</v>
      </c>
      <c r="W319" s="96">
        <f t="shared" si="186"/>
        <v>0</v>
      </c>
      <c r="X319" s="163">
        <f t="shared" si="144"/>
        <v>99.055331672202598</v>
      </c>
      <c r="Y319" s="96">
        <f t="shared" si="145"/>
        <v>316058952.88999999</v>
      </c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  <c r="IU319" s="33"/>
      <c r="IV319" s="33"/>
      <c r="IW319" s="33"/>
      <c r="IX319" s="33"/>
      <c r="IY319" s="33"/>
      <c r="IZ319" s="33"/>
      <c r="JA319" s="33"/>
      <c r="JB319" s="33"/>
      <c r="JC319" s="33"/>
      <c r="JD319" s="33"/>
      <c r="JE319" s="33"/>
      <c r="JF319" s="33"/>
      <c r="JG319" s="33"/>
      <c r="JH319" s="33"/>
      <c r="JI319" s="33"/>
      <c r="JJ319" s="33"/>
      <c r="JK319" s="33"/>
      <c r="JL319" s="33"/>
      <c r="JM319" s="33"/>
      <c r="JN319" s="33"/>
      <c r="JO319" s="33"/>
      <c r="JP319" s="33"/>
      <c r="JQ319" s="33"/>
      <c r="JR319" s="33"/>
      <c r="JS319" s="33"/>
      <c r="JT319" s="33"/>
      <c r="JU319" s="33"/>
      <c r="JV319" s="33"/>
      <c r="JW319" s="33"/>
      <c r="JX319" s="33"/>
      <c r="JY319" s="33"/>
      <c r="JZ319" s="33"/>
      <c r="KA319" s="33"/>
      <c r="KB319" s="33"/>
      <c r="KC319" s="33"/>
      <c r="KD319" s="33"/>
      <c r="KE319" s="33"/>
      <c r="KF319" s="33"/>
      <c r="KG319" s="33"/>
      <c r="KH319" s="33"/>
      <c r="KI319" s="33"/>
      <c r="KJ319" s="33"/>
      <c r="KK319" s="33"/>
      <c r="KL319" s="33"/>
      <c r="KM319" s="33"/>
      <c r="KN319" s="33"/>
      <c r="KO319" s="33"/>
      <c r="KP319" s="33"/>
      <c r="KQ319" s="33"/>
      <c r="KR319" s="33"/>
      <c r="KS319" s="33"/>
      <c r="KT319" s="33"/>
      <c r="KU319" s="33"/>
      <c r="KV319" s="33"/>
      <c r="KW319" s="33"/>
      <c r="KX319" s="33"/>
      <c r="KY319" s="33"/>
      <c r="KZ319" s="33"/>
      <c r="LA319" s="33"/>
      <c r="LB319" s="33"/>
      <c r="LC319" s="33"/>
      <c r="LD319" s="33"/>
      <c r="LE319" s="33"/>
      <c r="LF319" s="33"/>
      <c r="LG319" s="33"/>
      <c r="LH319" s="33"/>
      <c r="LI319" s="33"/>
      <c r="LJ319" s="33"/>
      <c r="LK319" s="33"/>
      <c r="LL319" s="33"/>
      <c r="LM319" s="33"/>
      <c r="LN319" s="33"/>
      <c r="LO319" s="33"/>
      <c r="LP319" s="33"/>
      <c r="LQ319" s="33"/>
      <c r="LR319" s="33"/>
      <c r="LS319" s="33"/>
      <c r="LT319" s="33"/>
      <c r="LU319" s="33"/>
      <c r="LV319" s="33"/>
      <c r="LW319" s="33"/>
      <c r="LX319" s="33"/>
      <c r="LY319" s="33"/>
      <c r="LZ319" s="33"/>
      <c r="MA319" s="33"/>
      <c r="MB319" s="33"/>
      <c r="MC319" s="33"/>
      <c r="MD319" s="33"/>
      <c r="ME319" s="33"/>
      <c r="MF319" s="33"/>
      <c r="MG319" s="33"/>
      <c r="MH319" s="33"/>
      <c r="MI319" s="33"/>
      <c r="MJ319" s="33"/>
      <c r="MK319" s="33"/>
      <c r="ML319" s="33"/>
      <c r="MM319" s="33"/>
      <c r="MN319" s="33"/>
      <c r="MO319" s="33"/>
      <c r="MP319" s="33"/>
      <c r="MQ319" s="33"/>
      <c r="MR319" s="33"/>
      <c r="MS319" s="33"/>
      <c r="MT319" s="33"/>
      <c r="MU319" s="33"/>
      <c r="MV319" s="33"/>
      <c r="MW319" s="33"/>
      <c r="MX319" s="33"/>
      <c r="MY319" s="33"/>
      <c r="MZ319" s="33"/>
      <c r="NA319" s="33"/>
      <c r="NB319" s="33"/>
      <c r="NC319" s="33"/>
      <c r="ND319" s="33"/>
      <c r="NE319" s="33"/>
      <c r="NF319" s="33"/>
      <c r="NG319" s="33"/>
      <c r="NH319" s="33"/>
      <c r="NI319" s="33"/>
      <c r="NJ319" s="33"/>
      <c r="NK319" s="33"/>
      <c r="NL319" s="33"/>
      <c r="NM319" s="33"/>
      <c r="NN319" s="33"/>
      <c r="NO319" s="33"/>
      <c r="NP319" s="33"/>
      <c r="NQ319" s="33"/>
      <c r="NR319" s="33"/>
      <c r="NS319" s="33"/>
      <c r="NT319" s="33"/>
      <c r="NU319" s="33"/>
      <c r="NV319" s="33"/>
      <c r="NW319" s="33"/>
      <c r="NX319" s="33"/>
      <c r="NY319" s="33"/>
      <c r="NZ319" s="33"/>
      <c r="OA319" s="33"/>
      <c r="OB319" s="33"/>
      <c r="OC319" s="33"/>
      <c r="OD319" s="33"/>
      <c r="OE319" s="33"/>
      <c r="OF319" s="33"/>
      <c r="OG319" s="33"/>
      <c r="OH319" s="33"/>
      <c r="OI319" s="33"/>
      <c r="OJ319" s="33"/>
      <c r="OK319" s="33"/>
      <c r="OL319" s="33"/>
      <c r="OM319" s="33"/>
      <c r="ON319" s="33"/>
      <c r="OO319" s="33"/>
      <c r="OP319" s="33"/>
      <c r="OQ319" s="33"/>
      <c r="OR319" s="33"/>
      <c r="OS319" s="33"/>
      <c r="OT319" s="33"/>
      <c r="OU319" s="33"/>
      <c r="OV319" s="33"/>
      <c r="OW319" s="33"/>
      <c r="OX319" s="33"/>
      <c r="OY319" s="33"/>
      <c r="OZ319" s="33"/>
      <c r="PA319" s="33"/>
      <c r="PB319" s="33"/>
      <c r="PC319" s="33"/>
      <c r="PD319" s="33"/>
      <c r="PE319" s="33"/>
      <c r="PF319" s="33"/>
      <c r="PG319" s="33"/>
      <c r="PH319" s="33"/>
      <c r="PI319" s="33"/>
      <c r="PJ319" s="33"/>
      <c r="PK319" s="33"/>
      <c r="PL319" s="33"/>
      <c r="PM319" s="33"/>
      <c r="PN319" s="33"/>
      <c r="PO319" s="33"/>
      <c r="PP319" s="33"/>
      <c r="PQ319" s="33"/>
      <c r="PR319" s="33"/>
      <c r="PS319" s="33"/>
      <c r="PT319" s="33"/>
      <c r="PU319" s="33"/>
      <c r="PV319" s="33"/>
      <c r="PW319" s="33"/>
      <c r="PX319" s="33"/>
      <c r="PY319" s="33"/>
      <c r="PZ319" s="33"/>
      <c r="QA319" s="33"/>
      <c r="QB319" s="33"/>
      <c r="QC319" s="33"/>
      <c r="QD319" s="33"/>
      <c r="QE319" s="33"/>
      <c r="QF319" s="33"/>
      <c r="QG319" s="33"/>
      <c r="QH319" s="33"/>
      <c r="QI319" s="33"/>
      <c r="QJ319" s="33"/>
      <c r="QK319" s="33"/>
      <c r="QL319" s="33"/>
      <c r="QM319" s="33"/>
      <c r="QN319" s="33"/>
      <c r="QO319" s="33"/>
      <c r="QP319" s="33"/>
      <c r="QQ319" s="33"/>
      <c r="QR319" s="33"/>
      <c r="QS319" s="33"/>
      <c r="QT319" s="33"/>
      <c r="QU319" s="33"/>
      <c r="QV319" s="33"/>
      <c r="QW319" s="33"/>
      <c r="QX319" s="33"/>
      <c r="QY319" s="33"/>
      <c r="QZ319" s="33"/>
      <c r="RA319" s="33"/>
      <c r="RB319" s="33"/>
      <c r="RC319" s="33"/>
      <c r="RD319" s="33"/>
      <c r="RE319" s="33"/>
      <c r="RF319" s="33"/>
      <c r="RG319" s="33"/>
      <c r="RH319" s="33"/>
      <c r="RI319" s="33"/>
      <c r="RJ319" s="33"/>
      <c r="RK319" s="33"/>
      <c r="RL319" s="33"/>
      <c r="RM319" s="33"/>
      <c r="RN319" s="33"/>
      <c r="RO319" s="33"/>
      <c r="RP319" s="33"/>
      <c r="RQ319" s="33"/>
      <c r="RR319" s="33"/>
      <c r="RS319" s="33"/>
      <c r="RT319" s="33"/>
      <c r="RU319" s="33"/>
      <c r="RV319" s="33"/>
      <c r="RW319" s="33"/>
      <c r="RX319" s="33"/>
      <c r="RY319" s="33"/>
      <c r="RZ319" s="33"/>
      <c r="SA319" s="33"/>
      <c r="SB319" s="33"/>
      <c r="SC319" s="33"/>
      <c r="SD319" s="33"/>
      <c r="SE319" s="33"/>
      <c r="SF319" s="33"/>
      <c r="SG319" s="33"/>
      <c r="SH319" s="33"/>
      <c r="SI319" s="33"/>
      <c r="SJ319" s="33"/>
      <c r="SK319" s="33"/>
      <c r="SL319" s="33"/>
      <c r="SM319" s="33"/>
      <c r="SN319" s="33"/>
      <c r="SO319" s="33"/>
      <c r="SP319" s="33"/>
    </row>
    <row r="320" spans="1:510" s="34" customFormat="1" ht="141.75" x14ac:dyDescent="0.25">
      <c r="A320" s="94"/>
      <c r="B320" s="105"/>
      <c r="C320" s="105"/>
      <c r="D320" s="81" t="s">
        <v>612</v>
      </c>
      <c r="E320" s="96">
        <f>E323</f>
        <v>0</v>
      </c>
      <c r="F320" s="96">
        <f t="shared" ref="F320:W320" si="187">F323</f>
        <v>0</v>
      </c>
      <c r="G320" s="96">
        <f t="shared" si="187"/>
        <v>0</v>
      </c>
      <c r="H320" s="96">
        <f t="shared" si="187"/>
        <v>0</v>
      </c>
      <c r="I320" s="96">
        <f t="shared" si="187"/>
        <v>0</v>
      </c>
      <c r="J320" s="96">
        <f t="shared" si="187"/>
        <v>0</v>
      </c>
      <c r="K320" s="164" t="e">
        <f t="shared" si="138"/>
        <v>#DIV/0!</v>
      </c>
      <c r="L320" s="96">
        <f t="shared" si="187"/>
        <v>194791960.40000001</v>
      </c>
      <c r="M320" s="96">
        <f t="shared" si="187"/>
        <v>0</v>
      </c>
      <c r="N320" s="96">
        <f t="shared" si="187"/>
        <v>194791960.40000001</v>
      </c>
      <c r="O320" s="96">
        <f t="shared" si="187"/>
        <v>0</v>
      </c>
      <c r="P320" s="96">
        <f t="shared" si="187"/>
        <v>0</v>
      </c>
      <c r="Q320" s="96">
        <f t="shared" si="187"/>
        <v>0</v>
      </c>
      <c r="R320" s="96">
        <f t="shared" si="187"/>
        <v>193047199.40000001</v>
      </c>
      <c r="S320" s="96">
        <f t="shared" si="187"/>
        <v>0</v>
      </c>
      <c r="T320" s="96">
        <f t="shared" si="187"/>
        <v>193047199.40000001</v>
      </c>
      <c r="U320" s="96">
        <f t="shared" si="187"/>
        <v>0</v>
      </c>
      <c r="V320" s="96">
        <f t="shared" si="187"/>
        <v>0</v>
      </c>
      <c r="W320" s="96">
        <f t="shared" si="187"/>
        <v>0</v>
      </c>
      <c r="X320" s="163">
        <f t="shared" si="144"/>
        <v>99.104295168847216</v>
      </c>
      <c r="Y320" s="96">
        <f t="shared" si="145"/>
        <v>193047199.40000001</v>
      </c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  <c r="HP320" s="33"/>
      <c r="HQ320" s="33"/>
      <c r="HR320" s="33"/>
      <c r="HS320" s="33"/>
      <c r="HT320" s="33"/>
      <c r="HU320" s="33"/>
      <c r="HV320" s="33"/>
      <c r="HW320" s="33"/>
      <c r="HX320" s="33"/>
      <c r="HY320" s="33"/>
      <c r="HZ320" s="33"/>
      <c r="IA320" s="33"/>
      <c r="IB320" s="33"/>
      <c r="IC320" s="33"/>
      <c r="ID320" s="33"/>
      <c r="IE320" s="33"/>
      <c r="IF320" s="33"/>
      <c r="IG320" s="33"/>
      <c r="IH320" s="33"/>
      <c r="II320" s="33"/>
      <c r="IJ320" s="33"/>
      <c r="IK320" s="33"/>
      <c r="IL320" s="33"/>
      <c r="IM320" s="33"/>
      <c r="IN320" s="33"/>
      <c r="IO320" s="33"/>
      <c r="IP320" s="33"/>
      <c r="IQ320" s="33"/>
      <c r="IR320" s="33"/>
      <c r="IS320" s="33"/>
      <c r="IT320" s="33"/>
      <c r="IU320" s="33"/>
      <c r="IV320" s="33"/>
      <c r="IW320" s="33"/>
      <c r="IX320" s="33"/>
      <c r="IY320" s="33"/>
      <c r="IZ320" s="33"/>
      <c r="JA320" s="33"/>
      <c r="JB320" s="33"/>
      <c r="JC320" s="33"/>
      <c r="JD320" s="33"/>
      <c r="JE320" s="33"/>
      <c r="JF320" s="33"/>
      <c r="JG320" s="33"/>
      <c r="JH320" s="33"/>
      <c r="JI320" s="33"/>
      <c r="JJ320" s="33"/>
      <c r="JK320" s="33"/>
      <c r="JL320" s="33"/>
      <c r="JM320" s="33"/>
      <c r="JN320" s="33"/>
      <c r="JO320" s="33"/>
      <c r="JP320" s="33"/>
      <c r="JQ320" s="33"/>
      <c r="JR320" s="33"/>
      <c r="JS320" s="33"/>
      <c r="JT320" s="33"/>
      <c r="JU320" s="33"/>
      <c r="JV320" s="33"/>
      <c r="JW320" s="33"/>
      <c r="JX320" s="33"/>
      <c r="JY320" s="33"/>
      <c r="JZ320" s="33"/>
      <c r="KA320" s="33"/>
      <c r="KB320" s="33"/>
      <c r="KC320" s="33"/>
      <c r="KD320" s="33"/>
      <c r="KE320" s="33"/>
      <c r="KF320" s="33"/>
      <c r="KG320" s="33"/>
      <c r="KH320" s="33"/>
      <c r="KI320" s="33"/>
      <c r="KJ320" s="33"/>
      <c r="KK320" s="33"/>
      <c r="KL320" s="33"/>
      <c r="KM320" s="33"/>
      <c r="KN320" s="33"/>
      <c r="KO320" s="33"/>
      <c r="KP320" s="33"/>
      <c r="KQ320" s="33"/>
      <c r="KR320" s="33"/>
      <c r="KS320" s="33"/>
      <c r="KT320" s="33"/>
      <c r="KU320" s="33"/>
      <c r="KV320" s="33"/>
      <c r="KW320" s="33"/>
      <c r="KX320" s="33"/>
      <c r="KY320" s="33"/>
      <c r="KZ320" s="33"/>
      <c r="LA320" s="33"/>
      <c r="LB320" s="33"/>
      <c r="LC320" s="33"/>
      <c r="LD320" s="33"/>
      <c r="LE320" s="33"/>
      <c r="LF320" s="33"/>
      <c r="LG320" s="33"/>
      <c r="LH320" s="33"/>
      <c r="LI320" s="33"/>
      <c r="LJ320" s="33"/>
      <c r="LK320" s="33"/>
      <c r="LL320" s="33"/>
      <c r="LM320" s="33"/>
      <c r="LN320" s="33"/>
      <c r="LO320" s="33"/>
      <c r="LP320" s="33"/>
      <c r="LQ320" s="33"/>
      <c r="LR320" s="33"/>
      <c r="LS320" s="33"/>
      <c r="LT320" s="33"/>
      <c r="LU320" s="33"/>
      <c r="LV320" s="33"/>
      <c r="LW320" s="33"/>
      <c r="LX320" s="33"/>
      <c r="LY320" s="33"/>
      <c r="LZ320" s="33"/>
      <c r="MA320" s="33"/>
      <c r="MB320" s="33"/>
      <c r="MC320" s="33"/>
      <c r="MD320" s="33"/>
      <c r="ME320" s="33"/>
      <c r="MF320" s="33"/>
      <c r="MG320" s="33"/>
      <c r="MH320" s="33"/>
      <c r="MI320" s="33"/>
      <c r="MJ320" s="33"/>
      <c r="MK320" s="33"/>
      <c r="ML320" s="33"/>
      <c r="MM320" s="33"/>
      <c r="MN320" s="33"/>
      <c r="MO320" s="33"/>
      <c r="MP320" s="33"/>
      <c r="MQ320" s="33"/>
      <c r="MR320" s="33"/>
      <c r="MS320" s="33"/>
      <c r="MT320" s="33"/>
      <c r="MU320" s="33"/>
      <c r="MV320" s="33"/>
      <c r="MW320" s="33"/>
      <c r="MX320" s="33"/>
      <c r="MY320" s="33"/>
      <c r="MZ320" s="33"/>
      <c r="NA320" s="33"/>
      <c r="NB320" s="33"/>
      <c r="NC320" s="33"/>
      <c r="ND320" s="33"/>
      <c r="NE320" s="33"/>
      <c r="NF320" s="33"/>
      <c r="NG320" s="33"/>
      <c r="NH320" s="33"/>
      <c r="NI320" s="33"/>
      <c r="NJ320" s="33"/>
      <c r="NK320" s="33"/>
      <c r="NL320" s="33"/>
      <c r="NM320" s="33"/>
      <c r="NN320" s="33"/>
      <c r="NO320" s="33"/>
      <c r="NP320" s="33"/>
      <c r="NQ320" s="33"/>
      <c r="NR320" s="33"/>
      <c r="NS320" s="33"/>
      <c r="NT320" s="33"/>
      <c r="NU320" s="33"/>
      <c r="NV320" s="33"/>
      <c r="NW320" s="33"/>
      <c r="NX320" s="33"/>
      <c r="NY320" s="33"/>
      <c r="NZ320" s="33"/>
      <c r="OA320" s="33"/>
      <c r="OB320" s="33"/>
      <c r="OC320" s="33"/>
      <c r="OD320" s="33"/>
      <c r="OE320" s="33"/>
      <c r="OF320" s="33"/>
      <c r="OG320" s="33"/>
      <c r="OH320" s="33"/>
      <c r="OI320" s="33"/>
      <c r="OJ320" s="33"/>
      <c r="OK320" s="33"/>
      <c r="OL320" s="33"/>
      <c r="OM320" s="33"/>
      <c r="ON320" s="33"/>
      <c r="OO320" s="33"/>
      <c r="OP320" s="33"/>
      <c r="OQ320" s="33"/>
      <c r="OR320" s="33"/>
      <c r="OS320" s="33"/>
      <c r="OT320" s="33"/>
      <c r="OU320" s="33"/>
      <c r="OV320" s="33"/>
      <c r="OW320" s="33"/>
      <c r="OX320" s="33"/>
      <c r="OY320" s="33"/>
      <c r="OZ320" s="33"/>
      <c r="PA320" s="33"/>
      <c r="PB320" s="33"/>
      <c r="PC320" s="33"/>
      <c r="PD320" s="33"/>
      <c r="PE320" s="33"/>
      <c r="PF320" s="33"/>
      <c r="PG320" s="33"/>
      <c r="PH320" s="33"/>
      <c r="PI320" s="33"/>
      <c r="PJ320" s="33"/>
      <c r="PK320" s="33"/>
      <c r="PL320" s="33"/>
      <c r="PM320" s="33"/>
      <c r="PN320" s="33"/>
      <c r="PO320" s="33"/>
      <c r="PP320" s="33"/>
      <c r="PQ320" s="33"/>
      <c r="PR320" s="33"/>
      <c r="PS320" s="33"/>
      <c r="PT320" s="33"/>
      <c r="PU320" s="33"/>
      <c r="PV320" s="33"/>
      <c r="PW320" s="33"/>
      <c r="PX320" s="33"/>
      <c r="PY320" s="33"/>
      <c r="PZ320" s="33"/>
      <c r="QA320" s="33"/>
      <c r="QB320" s="33"/>
      <c r="QC320" s="33"/>
      <c r="QD320" s="33"/>
      <c r="QE320" s="33"/>
      <c r="QF320" s="33"/>
      <c r="QG320" s="33"/>
      <c r="QH320" s="33"/>
      <c r="QI320" s="33"/>
      <c r="QJ320" s="33"/>
      <c r="QK320" s="33"/>
      <c r="QL320" s="33"/>
      <c r="QM320" s="33"/>
      <c r="QN320" s="33"/>
      <c r="QO320" s="33"/>
      <c r="QP320" s="33"/>
      <c r="QQ320" s="33"/>
      <c r="QR320" s="33"/>
      <c r="QS320" s="33"/>
      <c r="QT320" s="33"/>
      <c r="QU320" s="33"/>
      <c r="QV320" s="33"/>
      <c r="QW320" s="33"/>
      <c r="QX320" s="33"/>
      <c r="QY320" s="33"/>
      <c r="QZ320" s="33"/>
      <c r="RA320" s="33"/>
      <c r="RB320" s="33"/>
      <c r="RC320" s="33"/>
      <c r="RD320" s="33"/>
      <c r="RE320" s="33"/>
      <c r="RF320" s="33"/>
      <c r="RG320" s="33"/>
      <c r="RH320" s="33"/>
      <c r="RI320" s="33"/>
      <c r="RJ320" s="33"/>
      <c r="RK320" s="33"/>
      <c r="RL320" s="33"/>
      <c r="RM320" s="33"/>
      <c r="RN320" s="33"/>
      <c r="RO320" s="33"/>
      <c r="RP320" s="33"/>
      <c r="RQ320" s="33"/>
      <c r="RR320" s="33"/>
      <c r="RS320" s="33"/>
      <c r="RT320" s="33"/>
      <c r="RU320" s="33"/>
      <c r="RV320" s="33"/>
      <c r="RW320" s="33"/>
      <c r="RX320" s="33"/>
      <c r="RY320" s="33"/>
      <c r="RZ320" s="33"/>
      <c r="SA320" s="33"/>
      <c r="SB320" s="33"/>
      <c r="SC320" s="33"/>
      <c r="SD320" s="33"/>
      <c r="SE320" s="33"/>
      <c r="SF320" s="33"/>
      <c r="SG320" s="33"/>
      <c r="SH320" s="33"/>
      <c r="SI320" s="33"/>
      <c r="SJ320" s="33"/>
      <c r="SK320" s="33"/>
      <c r="SL320" s="33"/>
      <c r="SM320" s="33"/>
      <c r="SN320" s="33"/>
      <c r="SO320" s="33"/>
      <c r="SP320" s="33"/>
    </row>
    <row r="321" spans="1:510" s="22" customFormat="1" ht="46.5" customHeight="1" x14ac:dyDescent="0.25">
      <c r="A321" s="59" t="s">
        <v>220</v>
      </c>
      <c r="B321" s="91" t="s">
        <v>119</v>
      </c>
      <c r="C321" s="91" t="s">
        <v>46</v>
      </c>
      <c r="D321" s="36" t="s">
        <v>490</v>
      </c>
      <c r="E321" s="97">
        <v>20250573</v>
      </c>
      <c r="F321" s="97">
        <v>15760200</v>
      </c>
      <c r="G321" s="97">
        <v>376173</v>
      </c>
      <c r="H321" s="97">
        <v>20180457.390000001</v>
      </c>
      <c r="I321" s="97">
        <v>15760200</v>
      </c>
      <c r="J321" s="97">
        <v>306486.40000000002</v>
      </c>
      <c r="K321" s="161">
        <f t="shared" si="138"/>
        <v>99.653759871387351</v>
      </c>
      <c r="L321" s="97">
        <f t="shared" ref="L321:L330" si="188">N321+Q321</f>
        <v>0</v>
      </c>
      <c r="M321" s="97"/>
      <c r="N321" s="97"/>
      <c r="O321" s="97"/>
      <c r="P321" s="97"/>
      <c r="Q321" s="97"/>
      <c r="R321" s="145">
        <f t="shared" ref="R321:R330" si="189">T321+W321</f>
        <v>0</v>
      </c>
      <c r="S321" s="146"/>
      <c r="T321" s="146"/>
      <c r="U321" s="146"/>
      <c r="V321" s="146"/>
      <c r="W321" s="146"/>
      <c r="X321" s="162" t="e">
        <f t="shared" si="144"/>
        <v>#DIV/0!</v>
      </c>
      <c r="Y321" s="97">
        <f t="shared" si="145"/>
        <v>20180457.390000001</v>
      </c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  <c r="IV321" s="23"/>
      <c r="IW321" s="23"/>
      <c r="IX321" s="23"/>
      <c r="IY321" s="23"/>
      <c r="IZ321" s="23"/>
      <c r="JA321" s="23"/>
      <c r="JB321" s="23"/>
      <c r="JC321" s="23"/>
      <c r="JD321" s="23"/>
      <c r="JE321" s="23"/>
      <c r="JF321" s="23"/>
      <c r="JG321" s="23"/>
      <c r="JH321" s="23"/>
      <c r="JI321" s="23"/>
      <c r="JJ321" s="23"/>
      <c r="JK321" s="23"/>
      <c r="JL321" s="23"/>
      <c r="JM321" s="23"/>
      <c r="JN321" s="23"/>
      <c r="JO321" s="23"/>
      <c r="JP321" s="23"/>
      <c r="JQ321" s="23"/>
      <c r="JR321" s="23"/>
      <c r="JS321" s="23"/>
      <c r="JT321" s="23"/>
      <c r="JU321" s="23"/>
      <c r="JV321" s="23"/>
      <c r="JW321" s="23"/>
      <c r="JX321" s="23"/>
      <c r="JY321" s="23"/>
      <c r="JZ321" s="23"/>
      <c r="KA321" s="23"/>
      <c r="KB321" s="23"/>
      <c r="KC321" s="23"/>
      <c r="KD321" s="23"/>
      <c r="KE321" s="23"/>
      <c r="KF321" s="23"/>
      <c r="KG321" s="23"/>
      <c r="KH321" s="23"/>
      <c r="KI321" s="23"/>
      <c r="KJ321" s="23"/>
      <c r="KK321" s="23"/>
      <c r="KL321" s="23"/>
      <c r="KM321" s="23"/>
      <c r="KN321" s="23"/>
      <c r="KO321" s="23"/>
      <c r="KP321" s="23"/>
      <c r="KQ321" s="23"/>
      <c r="KR321" s="23"/>
      <c r="KS321" s="23"/>
      <c r="KT321" s="23"/>
      <c r="KU321" s="23"/>
      <c r="KV321" s="23"/>
      <c r="KW321" s="23"/>
      <c r="KX321" s="23"/>
      <c r="KY321" s="23"/>
      <c r="KZ321" s="23"/>
      <c r="LA321" s="23"/>
      <c r="LB321" s="23"/>
      <c r="LC321" s="23"/>
      <c r="LD321" s="23"/>
      <c r="LE321" s="23"/>
      <c r="LF321" s="23"/>
      <c r="LG321" s="23"/>
      <c r="LH321" s="23"/>
      <c r="LI321" s="23"/>
      <c r="LJ321" s="23"/>
      <c r="LK321" s="23"/>
      <c r="LL321" s="23"/>
      <c r="LM321" s="23"/>
      <c r="LN321" s="23"/>
      <c r="LO321" s="23"/>
      <c r="LP321" s="23"/>
      <c r="LQ321" s="23"/>
      <c r="LR321" s="23"/>
      <c r="LS321" s="23"/>
      <c r="LT321" s="23"/>
      <c r="LU321" s="23"/>
      <c r="LV321" s="23"/>
      <c r="LW321" s="23"/>
      <c r="LX321" s="23"/>
      <c r="LY321" s="23"/>
      <c r="LZ321" s="23"/>
      <c r="MA321" s="23"/>
      <c r="MB321" s="23"/>
      <c r="MC321" s="23"/>
      <c r="MD321" s="23"/>
      <c r="ME321" s="23"/>
      <c r="MF321" s="23"/>
      <c r="MG321" s="23"/>
      <c r="MH321" s="23"/>
      <c r="MI321" s="23"/>
      <c r="MJ321" s="23"/>
      <c r="MK321" s="23"/>
      <c r="ML321" s="23"/>
      <c r="MM321" s="23"/>
      <c r="MN321" s="23"/>
      <c r="MO321" s="23"/>
      <c r="MP321" s="23"/>
      <c r="MQ321" s="23"/>
      <c r="MR321" s="23"/>
      <c r="MS321" s="23"/>
      <c r="MT321" s="23"/>
      <c r="MU321" s="23"/>
      <c r="MV321" s="23"/>
      <c r="MW321" s="23"/>
      <c r="MX321" s="23"/>
      <c r="MY321" s="23"/>
      <c r="MZ321" s="23"/>
      <c r="NA321" s="23"/>
      <c r="NB321" s="23"/>
      <c r="NC321" s="23"/>
      <c r="ND321" s="23"/>
      <c r="NE321" s="23"/>
      <c r="NF321" s="23"/>
      <c r="NG321" s="23"/>
      <c r="NH321" s="23"/>
      <c r="NI321" s="23"/>
      <c r="NJ321" s="23"/>
      <c r="NK321" s="23"/>
      <c r="NL321" s="23"/>
      <c r="NM321" s="23"/>
      <c r="NN321" s="23"/>
      <c r="NO321" s="23"/>
      <c r="NP321" s="23"/>
      <c r="NQ321" s="23"/>
      <c r="NR321" s="23"/>
      <c r="NS321" s="23"/>
      <c r="NT321" s="23"/>
      <c r="NU321" s="23"/>
      <c r="NV321" s="23"/>
      <c r="NW321" s="23"/>
      <c r="NX321" s="23"/>
      <c r="NY321" s="23"/>
      <c r="NZ321" s="23"/>
      <c r="OA321" s="23"/>
      <c r="OB321" s="23"/>
      <c r="OC321" s="23"/>
      <c r="OD321" s="23"/>
      <c r="OE321" s="23"/>
      <c r="OF321" s="23"/>
      <c r="OG321" s="23"/>
      <c r="OH321" s="23"/>
      <c r="OI321" s="23"/>
      <c r="OJ321" s="23"/>
      <c r="OK321" s="23"/>
      <c r="OL321" s="23"/>
      <c r="OM321" s="23"/>
      <c r="ON321" s="23"/>
      <c r="OO321" s="23"/>
      <c r="OP321" s="23"/>
      <c r="OQ321" s="23"/>
      <c r="OR321" s="23"/>
      <c r="OS321" s="23"/>
      <c r="OT321" s="23"/>
      <c r="OU321" s="23"/>
      <c r="OV321" s="23"/>
      <c r="OW321" s="23"/>
      <c r="OX321" s="23"/>
      <c r="OY321" s="23"/>
      <c r="OZ321" s="23"/>
      <c r="PA321" s="23"/>
      <c r="PB321" s="23"/>
      <c r="PC321" s="23"/>
      <c r="PD321" s="23"/>
      <c r="PE321" s="23"/>
      <c r="PF321" s="23"/>
      <c r="PG321" s="23"/>
      <c r="PH321" s="23"/>
      <c r="PI321" s="23"/>
      <c r="PJ321" s="23"/>
      <c r="PK321" s="23"/>
      <c r="PL321" s="23"/>
      <c r="PM321" s="23"/>
      <c r="PN321" s="23"/>
      <c r="PO321" s="23"/>
      <c r="PP321" s="23"/>
      <c r="PQ321" s="23"/>
      <c r="PR321" s="23"/>
      <c r="PS321" s="23"/>
      <c r="PT321" s="23"/>
      <c r="PU321" s="23"/>
      <c r="PV321" s="23"/>
      <c r="PW321" s="23"/>
      <c r="PX321" s="23"/>
      <c r="PY321" s="23"/>
      <c r="PZ321" s="23"/>
      <c r="QA321" s="23"/>
      <c r="QB321" s="23"/>
      <c r="QC321" s="23"/>
      <c r="QD321" s="23"/>
      <c r="QE321" s="23"/>
      <c r="QF321" s="23"/>
      <c r="QG321" s="23"/>
      <c r="QH321" s="23"/>
      <c r="QI321" s="23"/>
      <c r="QJ321" s="23"/>
      <c r="QK321" s="23"/>
      <c r="QL321" s="23"/>
      <c r="QM321" s="23"/>
      <c r="QN321" s="23"/>
      <c r="QO321" s="23"/>
      <c r="QP321" s="23"/>
      <c r="QQ321" s="23"/>
      <c r="QR321" s="23"/>
      <c r="QS321" s="23"/>
      <c r="QT321" s="23"/>
      <c r="QU321" s="23"/>
      <c r="QV321" s="23"/>
      <c r="QW321" s="23"/>
      <c r="QX321" s="23"/>
      <c r="QY321" s="23"/>
      <c r="QZ321" s="23"/>
      <c r="RA321" s="23"/>
      <c r="RB321" s="23"/>
      <c r="RC321" s="23"/>
      <c r="RD321" s="23"/>
      <c r="RE321" s="23"/>
      <c r="RF321" s="23"/>
      <c r="RG321" s="23"/>
      <c r="RH321" s="23"/>
      <c r="RI321" s="23"/>
      <c r="RJ321" s="23"/>
      <c r="RK321" s="23"/>
      <c r="RL321" s="23"/>
      <c r="RM321" s="23"/>
      <c r="RN321" s="23"/>
      <c r="RO321" s="23"/>
      <c r="RP321" s="23"/>
      <c r="RQ321" s="23"/>
      <c r="RR321" s="23"/>
      <c r="RS321" s="23"/>
      <c r="RT321" s="23"/>
      <c r="RU321" s="23"/>
      <c r="RV321" s="23"/>
      <c r="RW321" s="23"/>
      <c r="RX321" s="23"/>
      <c r="RY321" s="23"/>
      <c r="RZ321" s="23"/>
      <c r="SA321" s="23"/>
      <c r="SB321" s="23"/>
      <c r="SC321" s="23"/>
      <c r="SD321" s="23"/>
      <c r="SE321" s="23"/>
      <c r="SF321" s="23"/>
      <c r="SG321" s="23"/>
      <c r="SH321" s="23"/>
      <c r="SI321" s="23"/>
      <c r="SJ321" s="23"/>
      <c r="SK321" s="23"/>
      <c r="SL321" s="23"/>
      <c r="SM321" s="23"/>
      <c r="SN321" s="23"/>
      <c r="SO321" s="23"/>
      <c r="SP321" s="23"/>
    </row>
    <row r="322" spans="1:510" s="22" customFormat="1" ht="126" x14ac:dyDescent="0.25">
      <c r="A322" s="59" t="s">
        <v>614</v>
      </c>
      <c r="B322" s="91">
        <v>6072</v>
      </c>
      <c r="C322" s="59" t="s">
        <v>312</v>
      </c>
      <c r="D322" s="60" t="s">
        <v>611</v>
      </c>
      <c r="E322" s="97">
        <v>0</v>
      </c>
      <c r="F322" s="97"/>
      <c r="G322" s="97"/>
      <c r="H322" s="97"/>
      <c r="I322" s="97"/>
      <c r="J322" s="97"/>
      <c r="K322" s="162" t="e">
        <f t="shared" si="138"/>
        <v>#DIV/0!</v>
      </c>
      <c r="L322" s="97">
        <f t="shared" si="188"/>
        <v>194791960.40000001</v>
      </c>
      <c r="M322" s="97"/>
      <c r="N322" s="97">
        <v>194791960.40000001</v>
      </c>
      <c r="O322" s="97"/>
      <c r="P322" s="97"/>
      <c r="Q322" s="97"/>
      <c r="R322" s="145">
        <f t="shared" si="189"/>
        <v>193047199.40000001</v>
      </c>
      <c r="S322" s="146"/>
      <c r="T322" s="146">
        <v>193047199.40000001</v>
      </c>
      <c r="U322" s="146"/>
      <c r="V322" s="146"/>
      <c r="W322" s="146"/>
      <c r="X322" s="161">
        <f t="shared" si="144"/>
        <v>99.104295168847216</v>
      </c>
      <c r="Y322" s="97">
        <f t="shared" si="145"/>
        <v>193047199.40000001</v>
      </c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  <c r="IT322" s="23"/>
      <c r="IU322" s="23"/>
      <c r="IV322" s="23"/>
      <c r="IW322" s="23"/>
      <c r="IX322" s="23"/>
      <c r="IY322" s="23"/>
      <c r="IZ322" s="23"/>
      <c r="JA322" s="23"/>
      <c r="JB322" s="23"/>
      <c r="JC322" s="23"/>
      <c r="JD322" s="23"/>
      <c r="JE322" s="23"/>
      <c r="JF322" s="23"/>
      <c r="JG322" s="23"/>
      <c r="JH322" s="23"/>
      <c r="JI322" s="23"/>
      <c r="JJ322" s="23"/>
      <c r="JK322" s="23"/>
      <c r="JL322" s="23"/>
      <c r="JM322" s="23"/>
      <c r="JN322" s="23"/>
      <c r="JO322" s="23"/>
      <c r="JP322" s="23"/>
      <c r="JQ322" s="23"/>
      <c r="JR322" s="23"/>
      <c r="JS322" s="23"/>
      <c r="JT322" s="23"/>
      <c r="JU322" s="23"/>
      <c r="JV322" s="23"/>
      <c r="JW322" s="23"/>
      <c r="JX322" s="23"/>
      <c r="JY322" s="23"/>
      <c r="JZ322" s="23"/>
      <c r="KA322" s="23"/>
      <c r="KB322" s="23"/>
      <c r="KC322" s="23"/>
      <c r="KD322" s="23"/>
      <c r="KE322" s="23"/>
      <c r="KF322" s="23"/>
      <c r="KG322" s="23"/>
      <c r="KH322" s="23"/>
      <c r="KI322" s="23"/>
      <c r="KJ322" s="23"/>
      <c r="KK322" s="23"/>
      <c r="KL322" s="23"/>
      <c r="KM322" s="23"/>
      <c r="KN322" s="23"/>
      <c r="KO322" s="23"/>
      <c r="KP322" s="23"/>
      <c r="KQ322" s="23"/>
      <c r="KR322" s="23"/>
      <c r="KS322" s="23"/>
      <c r="KT322" s="23"/>
      <c r="KU322" s="23"/>
      <c r="KV322" s="23"/>
      <c r="KW322" s="23"/>
      <c r="KX322" s="23"/>
      <c r="KY322" s="23"/>
      <c r="KZ322" s="23"/>
      <c r="LA322" s="23"/>
      <c r="LB322" s="23"/>
      <c r="LC322" s="23"/>
      <c r="LD322" s="23"/>
      <c r="LE322" s="23"/>
      <c r="LF322" s="23"/>
      <c r="LG322" s="23"/>
      <c r="LH322" s="23"/>
      <c r="LI322" s="23"/>
      <c r="LJ322" s="23"/>
      <c r="LK322" s="23"/>
      <c r="LL322" s="23"/>
      <c r="LM322" s="23"/>
      <c r="LN322" s="23"/>
      <c r="LO322" s="23"/>
      <c r="LP322" s="23"/>
      <c r="LQ322" s="23"/>
      <c r="LR322" s="23"/>
      <c r="LS322" s="23"/>
      <c r="LT322" s="23"/>
      <c r="LU322" s="23"/>
      <c r="LV322" s="23"/>
      <c r="LW322" s="23"/>
      <c r="LX322" s="23"/>
      <c r="LY322" s="23"/>
      <c r="LZ322" s="23"/>
      <c r="MA322" s="23"/>
      <c r="MB322" s="23"/>
      <c r="MC322" s="23"/>
      <c r="MD322" s="23"/>
      <c r="ME322" s="23"/>
      <c r="MF322" s="23"/>
      <c r="MG322" s="23"/>
      <c r="MH322" s="23"/>
      <c r="MI322" s="23"/>
      <c r="MJ322" s="23"/>
      <c r="MK322" s="23"/>
      <c r="ML322" s="23"/>
      <c r="MM322" s="23"/>
      <c r="MN322" s="23"/>
      <c r="MO322" s="23"/>
      <c r="MP322" s="23"/>
      <c r="MQ322" s="23"/>
      <c r="MR322" s="23"/>
      <c r="MS322" s="23"/>
      <c r="MT322" s="23"/>
      <c r="MU322" s="23"/>
      <c r="MV322" s="23"/>
      <c r="MW322" s="23"/>
      <c r="MX322" s="23"/>
      <c r="MY322" s="23"/>
      <c r="MZ322" s="23"/>
      <c r="NA322" s="23"/>
      <c r="NB322" s="23"/>
      <c r="NC322" s="23"/>
      <c r="ND322" s="23"/>
      <c r="NE322" s="23"/>
      <c r="NF322" s="23"/>
      <c r="NG322" s="23"/>
      <c r="NH322" s="23"/>
      <c r="NI322" s="23"/>
      <c r="NJ322" s="23"/>
      <c r="NK322" s="23"/>
      <c r="NL322" s="23"/>
      <c r="NM322" s="23"/>
      <c r="NN322" s="23"/>
      <c r="NO322" s="23"/>
      <c r="NP322" s="23"/>
      <c r="NQ322" s="23"/>
      <c r="NR322" s="23"/>
      <c r="NS322" s="23"/>
      <c r="NT322" s="23"/>
      <c r="NU322" s="23"/>
      <c r="NV322" s="23"/>
      <c r="NW322" s="23"/>
      <c r="NX322" s="23"/>
      <c r="NY322" s="23"/>
      <c r="NZ322" s="23"/>
      <c r="OA322" s="23"/>
      <c r="OB322" s="23"/>
      <c r="OC322" s="23"/>
      <c r="OD322" s="23"/>
      <c r="OE322" s="23"/>
      <c r="OF322" s="23"/>
      <c r="OG322" s="23"/>
      <c r="OH322" s="23"/>
      <c r="OI322" s="23"/>
      <c r="OJ322" s="23"/>
      <c r="OK322" s="23"/>
      <c r="OL322" s="23"/>
      <c r="OM322" s="23"/>
      <c r="ON322" s="23"/>
      <c r="OO322" s="23"/>
      <c r="OP322" s="23"/>
      <c r="OQ322" s="23"/>
      <c r="OR322" s="23"/>
      <c r="OS322" s="23"/>
      <c r="OT322" s="23"/>
      <c r="OU322" s="23"/>
      <c r="OV322" s="23"/>
      <c r="OW322" s="23"/>
      <c r="OX322" s="23"/>
      <c r="OY322" s="23"/>
      <c r="OZ322" s="23"/>
      <c r="PA322" s="23"/>
      <c r="PB322" s="23"/>
      <c r="PC322" s="23"/>
      <c r="PD322" s="23"/>
      <c r="PE322" s="23"/>
      <c r="PF322" s="23"/>
      <c r="PG322" s="23"/>
      <c r="PH322" s="23"/>
      <c r="PI322" s="23"/>
      <c r="PJ322" s="23"/>
      <c r="PK322" s="23"/>
      <c r="PL322" s="23"/>
      <c r="PM322" s="23"/>
      <c r="PN322" s="23"/>
      <c r="PO322" s="23"/>
      <c r="PP322" s="23"/>
      <c r="PQ322" s="23"/>
      <c r="PR322" s="23"/>
      <c r="PS322" s="23"/>
      <c r="PT322" s="23"/>
      <c r="PU322" s="23"/>
      <c r="PV322" s="23"/>
      <c r="PW322" s="23"/>
      <c r="PX322" s="23"/>
      <c r="PY322" s="23"/>
      <c r="PZ322" s="23"/>
      <c r="QA322" s="23"/>
      <c r="QB322" s="23"/>
      <c r="QC322" s="23"/>
      <c r="QD322" s="23"/>
      <c r="QE322" s="23"/>
      <c r="QF322" s="23"/>
      <c r="QG322" s="23"/>
      <c r="QH322" s="23"/>
      <c r="QI322" s="23"/>
      <c r="QJ322" s="23"/>
      <c r="QK322" s="23"/>
      <c r="QL322" s="23"/>
      <c r="QM322" s="23"/>
      <c r="QN322" s="23"/>
      <c r="QO322" s="23"/>
      <c r="QP322" s="23"/>
      <c r="QQ322" s="23"/>
      <c r="QR322" s="23"/>
      <c r="QS322" s="23"/>
      <c r="QT322" s="23"/>
      <c r="QU322" s="23"/>
      <c r="QV322" s="23"/>
      <c r="QW322" s="23"/>
      <c r="QX322" s="23"/>
      <c r="QY322" s="23"/>
      <c r="QZ322" s="23"/>
      <c r="RA322" s="23"/>
      <c r="RB322" s="23"/>
      <c r="RC322" s="23"/>
      <c r="RD322" s="23"/>
      <c r="RE322" s="23"/>
      <c r="RF322" s="23"/>
      <c r="RG322" s="23"/>
      <c r="RH322" s="23"/>
      <c r="RI322" s="23"/>
      <c r="RJ322" s="23"/>
      <c r="RK322" s="23"/>
      <c r="RL322" s="23"/>
      <c r="RM322" s="23"/>
      <c r="RN322" s="23"/>
      <c r="RO322" s="23"/>
      <c r="RP322" s="23"/>
      <c r="RQ322" s="23"/>
      <c r="RR322" s="23"/>
      <c r="RS322" s="23"/>
      <c r="RT322" s="23"/>
      <c r="RU322" s="23"/>
      <c r="RV322" s="23"/>
      <c r="RW322" s="23"/>
      <c r="RX322" s="23"/>
      <c r="RY322" s="23"/>
      <c r="RZ322" s="23"/>
      <c r="SA322" s="23"/>
      <c r="SB322" s="23"/>
      <c r="SC322" s="23"/>
      <c r="SD322" s="23"/>
      <c r="SE322" s="23"/>
      <c r="SF322" s="23"/>
      <c r="SG322" s="23"/>
      <c r="SH322" s="23"/>
      <c r="SI322" s="23"/>
      <c r="SJ322" s="23"/>
      <c r="SK322" s="23"/>
      <c r="SL322" s="23"/>
      <c r="SM322" s="23"/>
      <c r="SN322" s="23"/>
      <c r="SO322" s="23"/>
      <c r="SP322" s="23"/>
    </row>
    <row r="323" spans="1:510" s="24" customFormat="1" ht="141.75" x14ac:dyDescent="0.25">
      <c r="A323" s="82"/>
      <c r="B323" s="107"/>
      <c r="C323" s="107"/>
      <c r="D323" s="83" t="s">
        <v>612</v>
      </c>
      <c r="E323" s="98">
        <v>0</v>
      </c>
      <c r="F323" s="98"/>
      <c r="G323" s="98"/>
      <c r="H323" s="98"/>
      <c r="I323" s="98"/>
      <c r="J323" s="98"/>
      <c r="K323" s="164" t="e">
        <f t="shared" si="138"/>
        <v>#DIV/0!</v>
      </c>
      <c r="L323" s="98">
        <f t="shared" si="188"/>
        <v>194791960.40000001</v>
      </c>
      <c r="M323" s="98"/>
      <c r="N323" s="98">
        <v>194791960.40000001</v>
      </c>
      <c r="O323" s="98"/>
      <c r="P323" s="98"/>
      <c r="Q323" s="98"/>
      <c r="R323" s="155">
        <f t="shared" si="189"/>
        <v>193047199.40000001</v>
      </c>
      <c r="S323" s="147"/>
      <c r="T323" s="147">
        <v>193047199.40000001</v>
      </c>
      <c r="U323" s="147"/>
      <c r="V323" s="147"/>
      <c r="W323" s="147"/>
      <c r="X323" s="163">
        <f t="shared" si="144"/>
        <v>99.104295168847216</v>
      </c>
      <c r="Y323" s="98">
        <f t="shared" si="145"/>
        <v>193047199.40000001</v>
      </c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  <c r="IU323" s="30"/>
      <c r="IV323" s="30"/>
      <c r="IW323" s="30"/>
      <c r="IX323" s="30"/>
      <c r="IY323" s="30"/>
      <c r="IZ323" s="30"/>
      <c r="JA323" s="30"/>
      <c r="JB323" s="30"/>
      <c r="JC323" s="30"/>
      <c r="JD323" s="30"/>
      <c r="JE323" s="30"/>
      <c r="JF323" s="30"/>
      <c r="JG323" s="30"/>
      <c r="JH323" s="30"/>
      <c r="JI323" s="30"/>
      <c r="JJ323" s="30"/>
      <c r="JK323" s="30"/>
      <c r="JL323" s="30"/>
      <c r="JM323" s="30"/>
      <c r="JN323" s="30"/>
      <c r="JO323" s="30"/>
      <c r="JP323" s="30"/>
      <c r="JQ323" s="30"/>
      <c r="JR323" s="30"/>
      <c r="JS323" s="30"/>
      <c r="JT323" s="30"/>
      <c r="JU323" s="30"/>
      <c r="JV323" s="30"/>
      <c r="JW323" s="30"/>
      <c r="JX323" s="30"/>
      <c r="JY323" s="30"/>
      <c r="JZ323" s="30"/>
      <c r="KA323" s="30"/>
      <c r="KB323" s="30"/>
      <c r="KC323" s="30"/>
      <c r="KD323" s="30"/>
      <c r="KE323" s="30"/>
      <c r="KF323" s="30"/>
      <c r="KG323" s="30"/>
      <c r="KH323" s="30"/>
      <c r="KI323" s="30"/>
      <c r="KJ323" s="30"/>
      <c r="KK323" s="30"/>
      <c r="KL323" s="30"/>
      <c r="KM323" s="30"/>
      <c r="KN323" s="30"/>
      <c r="KO323" s="30"/>
      <c r="KP323" s="30"/>
      <c r="KQ323" s="30"/>
      <c r="KR323" s="30"/>
      <c r="KS323" s="30"/>
      <c r="KT323" s="30"/>
      <c r="KU323" s="30"/>
      <c r="KV323" s="30"/>
      <c r="KW323" s="30"/>
      <c r="KX323" s="30"/>
      <c r="KY323" s="30"/>
      <c r="KZ323" s="30"/>
      <c r="LA323" s="30"/>
      <c r="LB323" s="30"/>
      <c r="LC323" s="30"/>
      <c r="LD323" s="30"/>
      <c r="LE323" s="30"/>
      <c r="LF323" s="30"/>
      <c r="LG323" s="30"/>
      <c r="LH323" s="30"/>
      <c r="LI323" s="30"/>
      <c r="LJ323" s="30"/>
      <c r="LK323" s="30"/>
      <c r="LL323" s="30"/>
      <c r="LM323" s="30"/>
      <c r="LN323" s="30"/>
      <c r="LO323" s="30"/>
      <c r="LP323" s="30"/>
      <c r="LQ323" s="30"/>
      <c r="LR323" s="30"/>
      <c r="LS323" s="30"/>
      <c r="LT323" s="30"/>
      <c r="LU323" s="30"/>
      <c r="LV323" s="30"/>
      <c r="LW323" s="30"/>
      <c r="LX323" s="30"/>
      <c r="LY323" s="30"/>
      <c r="LZ323" s="30"/>
      <c r="MA323" s="30"/>
      <c r="MB323" s="30"/>
      <c r="MC323" s="30"/>
      <c r="MD323" s="30"/>
      <c r="ME323" s="30"/>
      <c r="MF323" s="30"/>
      <c r="MG323" s="30"/>
      <c r="MH323" s="30"/>
      <c r="MI323" s="30"/>
      <c r="MJ323" s="30"/>
      <c r="MK323" s="30"/>
      <c r="ML323" s="30"/>
      <c r="MM323" s="30"/>
      <c r="MN323" s="30"/>
      <c r="MO323" s="30"/>
      <c r="MP323" s="30"/>
      <c r="MQ323" s="30"/>
      <c r="MR323" s="30"/>
      <c r="MS323" s="30"/>
      <c r="MT323" s="30"/>
      <c r="MU323" s="30"/>
      <c r="MV323" s="30"/>
      <c r="MW323" s="30"/>
      <c r="MX323" s="30"/>
      <c r="MY323" s="30"/>
      <c r="MZ323" s="30"/>
      <c r="NA323" s="30"/>
      <c r="NB323" s="30"/>
      <c r="NC323" s="30"/>
      <c r="ND323" s="30"/>
      <c r="NE323" s="30"/>
      <c r="NF323" s="30"/>
      <c r="NG323" s="30"/>
      <c r="NH323" s="30"/>
      <c r="NI323" s="30"/>
      <c r="NJ323" s="30"/>
      <c r="NK323" s="30"/>
      <c r="NL323" s="30"/>
      <c r="NM323" s="30"/>
      <c r="NN323" s="30"/>
      <c r="NO323" s="30"/>
      <c r="NP323" s="30"/>
      <c r="NQ323" s="30"/>
      <c r="NR323" s="30"/>
      <c r="NS323" s="30"/>
      <c r="NT323" s="30"/>
      <c r="NU323" s="30"/>
      <c r="NV323" s="30"/>
      <c r="NW323" s="30"/>
      <c r="NX323" s="30"/>
      <c r="NY323" s="30"/>
      <c r="NZ323" s="30"/>
      <c r="OA323" s="30"/>
      <c r="OB323" s="30"/>
      <c r="OC323" s="30"/>
      <c r="OD323" s="30"/>
      <c r="OE323" s="30"/>
      <c r="OF323" s="30"/>
      <c r="OG323" s="30"/>
      <c r="OH323" s="30"/>
      <c r="OI323" s="30"/>
      <c r="OJ323" s="30"/>
      <c r="OK323" s="30"/>
      <c r="OL323" s="30"/>
      <c r="OM323" s="30"/>
      <c r="ON323" s="30"/>
      <c r="OO323" s="30"/>
      <c r="OP323" s="30"/>
      <c r="OQ323" s="30"/>
      <c r="OR323" s="30"/>
      <c r="OS323" s="30"/>
      <c r="OT323" s="30"/>
      <c r="OU323" s="30"/>
      <c r="OV323" s="30"/>
      <c r="OW323" s="30"/>
      <c r="OX323" s="30"/>
      <c r="OY323" s="30"/>
      <c r="OZ323" s="30"/>
      <c r="PA323" s="30"/>
      <c r="PB323" s="30"/>
      <c r="PC323" s="30"/>
      <c r="PD323" s="30"/>
      <c r="PE323" s="30"/>
      <c r="PF323" s="30"/>
      <c r="PG323" s="30"/>
      <c r="PH323" s="30"/>
      <c r="PI323" s="30"/>
      <c r="PJ323" s="30"/>
      <c r="PK323" s="30"/>
      <c r="PL323" s="30"/>
      <c r="PM323" s="30"/>
      <c r="PN323" s="30"/>
      <c r="PO323" s="30"/>
      <c r="PP323" s="30"/>
      <c r="PQ323" s="30"/>
      <c r="PR323" s="30"/>
      <c r="PS323" s="30"/>
      <c r="PT323" s="30"/>
      <c r="PU323" s="30"/>
      <c r="PV323" s="30"/>
      <c r="PW323" s="30"/>
      <c r="PX323" s="30"/>
      <c r="PY323" s="30"/>
      <c r="PZ323" s="30"/>
      <c r="QA323" s="30"/>
      <c r="QB323" s="30"/>
      <c r="QC323" s="30"/>
      <c r="QD323" s="30"/>
      <c r="QE323" s="30"/>
      <c r="QF323" s="30"/>
      <c r="QG323" s="30"/>
      <c r="QH323" s="30"/>
      <c r="QI323" s="30"/>
      <c r="QJ323" s="30"/>
      <c r="QK323" s="30"/>
      <c r="QL323" s="30"/>
      <c r="QM323" s="30"/>
      <c r="QN323" s="30"/>
      <c r="QO323" s="30"/>
      <c r="QP323" s="30"/>
      <c r="QQ323" s="30"/>
      <c r="QR323" s="30"/>
      <c r="QS323" s="30"/>
      <c r="QT323" s="30"/>
      <c r="QU323" s="30"/>
      <c r="QV323" s="30"/>
      <c r="QW323" s="30"/>
      <c r="QX323" s="30"/>
      <c r="QY323" s="30"/>
      <c r="QZ323" s="30"/>
      <c r="RA323" s="30"/>
      <c r="RB323" s="30"/>
      <c r="RC323" s="30"/>
      <c r="RD323" s="30"/>
      <c r="RE323" s="30"/>
      <c r="RF323" s="30"/>
      <c r="RG323" s="30"/>
      <c r="RH323" s="30"/>
      <c r="RI323" s="30"/>
      <c r="RJ323" s="30"/>
      <c r="RK323" s="30"/>
      <c r="RL323" s="30"/>
      <c r="RM323" s="30"/>
      <c r="RN323" s="30"/>
      <c r="RO323" s="30"/>
      <c r="RP323" s="30"/>
      <c r="RQ323" s="30"/>
      <c r="RR323" s="30"/>
      <c r="RS323" s="30"/>
      <c r="RT323" s="30"/>
      <c r="RU323" s="30"/>
      <c r="RV323" s="30"/>
      <c r="RW323" s="30"/>
      <c r="RX323" s="30"/>
      <c r="RY323" s="30"/>
      <c r="RZ323" s="30"/>
      <c r="SA323" s="30"/>
      <c r="SB323" s="30"/>
      <c r="SC323" s="30"/>
      <c r="SD323" s="30"/>
      <c r="SE323" s="30"/>
      <c r="SF323" s="30"/>
      <c r="SG323" s="30"/>
      <c r="SH323" s="30"/>
      <c r="SI323" s="30"/>
      <c r="SJ323" s="30"/>
      <c r="SK323" s="30"/>
      <c r="SL323" s="30"/>
      <c r="SM323" s="30"/>
      <c r="SN323" s="30"/>
      <c r="SO323" s="30"/>
      <c r="SP323" s="30"/>
    </row>
    <row r="324" spans="1:510" s="22" customFormat="1" ht="21" customHeight="1" x14ac:dyDescent="0.25">
      <c r="A324" s="59" t="s">
        <v>258</v>
      </c>
      <c r="B324" s="91" t="s">
        <v>2</v>
      </c>
      <c r="C324" s="91" t="s">
        <v>86</v>
      </c>
      <c r="D324" s="60" t="s">
        <v>421</v>
      </c>
      <c r="E324" s="97">
        <v>330040</v>
      </c>
      <c r="F324" s="97"/>
      <c r="G324" s="97"/>
      <c r="H324" s="97">
        <v>293128.84999999998</v>
      </c>
      <c r="I324" s="97"/>
      <c r="J324" s="97"/>
      <c r="K324" s="161">
        <f t="shared" si="138"/>
        <v>88.816158647436666</v>
      </c>
      <c r="L324" s="97">
        <f t="shared" si="188"/>
        <v>0</v>
      </c>
      <c r="M324" s="97"/>
      <c r="N324" s="97"/>
      <c r="O324" s="97"/>
      <c r="P324" s="97"/>
      <c r="Q324" s="97"/>
      <c r="R324" s="145">
        <f t="shared" si="189"/>
        <v>0</v>
      </c>
      <c r="S324" s="146"/>
      <c r="T324" s="146"/>
      <c r="U324" s="146"/>
      <c r="V324" s="146"/>
      <c r="W324" s="146"/>
      <c r="X324" s="162" t="e">
        <f t="shared" si="144"/>
        <v>#DIV/0!</v>
      </c>
      <c r="Y324" s="97">
        <f t="shared" si="145"/>
        <v>293128.84999999998</v>
      </c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  <c r="IV324" s="23"/>
      <c r="IW324" s="23"/>
      <c r="IX324" s="23"/>
      <c r="IY324" s="23"/>
      <c r="IZ324" s="23"/>
      <c r="JA324" s="23"/>
      <c r="JB324" s="23"/>
      <c r="JC324" s="23"/>
      <c r="JD324" s="23"/>
      <c r="JE324" s="23"/>
      <c r="JF324" s="23"/>
      <c r="JG324" s="23"/>
      <c r="JH324" s="23"/>
      <c r="JI324" s="23"/>
      <c r="JJ324" s="23"/>
      <c r="JK324" s="23"/>
      <c r="JL324" s="23"/>
      <c r="JM324" s="23"/>
      <c r="JN324" s="23"/>
      <c r="JO324" s="23"/>
      <c r="JP324" s="23"/>
      <c r="JQ324" s="23"/>
      <c r="JR324" s="23"/>
      <c r="JS324" s="23"/>
      <c r="JT324" s="23"/>
      <c r="JU324" s="23"/>
      <c r="JV324" s="23"/>
      <c r="JW324" s="23"/>
      <c r="JX324" s="23"/>
      <c r="JY324" s="23"/>
      <c r="JZ324" s="23"/>
      <c r="KA324" s="23"/>
      <c r="KB324" s="23"/>
      <c r="KC324" s="23"/>
      <c r="KD324" s="23"/>
      <c r="KE324" s="23"/>
      <c r="KF324" s="23"/>
      <c r="KG324" s="23"/>
      <c r="KH324" s="23"/>
      <c r="KI324" s="23"/>
      <c r="KJ324" s="23"/>
      <c r="KK324" s="23"/>
      <c r="KL324" s="23"/>
      <c r="KM324" s="23"/>
      <c r="KN324" s="23"/>
      <c r="KO324" s="23"/>
      <c r="KP324" s="23"/>
      <c r="KQ324" s="23"/>
      <c r="KR324" s="23"/>
      <c r="KS324" s="23"/>
      <c r="KT324" s="23"/>
      <c r="KU324" s="23"/>
      <c r="KV324" s="23"/>
      <c r="KW324" s="23"/>
      <c r="KX324" s="23"/>
      <c r="KY324" s="23"/>
      <c r="KZ324" s="23"/>
      <c r="LA324" s="23"/>
      <c r="LB324" s="23"/>
      <c r="LC324" s="23"/>
      <c r="LD324" s="23"/>
      <c r="LE324" s="23"/>
      <c r="LF324" s="23"/>
      <c r="LG324" s="23"/>
      <c r="LH324" s="23"/>
      <c r="LI324" s="23"/>
      <c r="LJ324" s="23"/>
      <c r="LK324" s="23"/>
      <c r="LL324" s="23"/>
      <c r="LM324" s="23"/>
      <c r="LN324" s="23"/>
      <c r="LO324" s="23"/>
      <c r="LP324" s="23"/>
      <c r="LQ324" s="23"/>
      <c r="LR324" s="23"/>
      <c r="LS324" s="23"/>
      <c r="LT324" s="23"/>
      <c r="LU324" s="23"/>
      <c r="LV324" s="23"/>
      <c r="LW324" s="23"/>
      <c r="LX324" s="23"/>
      <c r="LY324" s="23"/>
      <c r="LZ324" s="23"/>
      <c r="MA324" s="23"/>
      <c r="MB324" s="23"/>
      <c r="MC324" s="23"/>
      <c r="MD324" s="23"/>
      <c r="ME324" s="23"/>
      <c r="MF324" s="23"/>
      <c r="MG324" s="23"/>
      <c r="MH324" s="23"/>
      <c r="MI324" s="23"/>
      <c r="MJ324" s="23"/>
      <c r="MK324" s="23"/>
      <c r="ML324" s="23"/>
      <c r="MM324" s="23"/>
      <c r="MN324" s="23"/>
      <c r="MO324" s="23"/>
      <c r="MP324" s="23"/>
      <c r="MQ324" s="23"/>
      <c r="MR324" s="23"/>
      <c r="MS324" s="23"/>
      <c r="MT324" s="23"/>
      <c r="MU324" s="23"/>
      <c r="MV324" s="23"/>
      <c r="MW324" s="23"/>
      <c r="MX324" s="23"/>
      <c r="MY324" s="23"/>
      <c r="MZ324" s="23"/>
      <c r="NA324" s="23"/>
      <c r="NB324" s="23"/>
      <c r="NC324" s="23"/>
      <c r="ND324" s="23"/>
      <c r="NE324" s="23"/>
      <c r="NF324" s="23"/>
      <c r="NG324" s="23"/>
      <c r="NH324" s="23"/>
      <c r="NI324" s="23"/>
      <c r="NJ324" s="23"/>
      <c r="NK324" s="23"/>
      <c r="NL324" s="23"/>
      <c r="NM324" s="23"/>
      <c r="NN324" s="23"/>
      <c r="NO324" s="23"/>
      <c r="NP324" s="23"/>
      <c r="NQ324" s="23"/>
      <c r="NR324" s="23"/>
      <c r="NS324" s="23"/>
      <c r="NT324" s="23"/>
      <c r="NU324" s="23"/>
      <c r="NV324" s="23"/>
      <c r="NW324" s="23"/>
      <c r="NX324" s="23"/>
      <c r="NY324" s="23"/>
      <c r="NZ324" s="23"/>
      <c r="OA324" s="23"/>
      <c r="OB324" s="23"/>
      <c r="OC324" s="23"/>
      <c r="OD324" s="23"/>
      <c r="OE324" s="23"/>
      <c r="OF324" s="23"/>
      <c r="OG324" s="23"/>
      <c r="OH324" s="23"/>
      <c r="OI324" s="23"/>
      <c r="OJ324" s="23"/>
      <c r="OK324" s="23"/>
      <c r="OL324" s="23"/>
      <c r="OM324" s="23"/>
      <c r="ON324" s="23"/>
      <c r="OO324" s="23"/>
      <c r="OP324" s="23"/>
      <c r="OQ324" s="23"/>
      <c r="OR324" s="23"/>
      <c r="OS324" s="23"/>
      <c r="OT324" s="23"/>
      <c r="OU324" s="23"/>
      <c r="OV324" s="23"/>
      <c r="OW324" s="23"/>
      <c r="OX324" s="23"/>
      <c r="OY324" s="23"/>
      <c r="OZ324" s="23"/>
      <c r="PA324" s="23"/>
      <c r="PB324" s="23"/>
      <c r="PC324" s="23"/>
      <c r="PD324" s="23"/>
      <c r="PE324" s="23"/>
      <c r="PF324" s="23"/>
      <c r="PG324" s="23"/>
      <c r="PH324" s="23"/>
      <c r="PI324" s="23"/>
      <c r="PJ324" s="23"/>
      <c r="PK324" s="23"/>
      <c r="PL324" s="23"/>
      <c r="PM324" s="23"/>
      <c r="PN324" s="23"/>
      <c r="PO324" s="23"/>
      <c r="PP324" s="23"/>
      <c r="PQ324" s="23"/>
      <c r="PR324" s="23"/>
      <c r="PS324" s="23"/>
      <c r="PT324" s="23"/>
      <c r="PU324" s="23"/>
      <c r="PV324" s="23"/>
      <c r="PW324" s="23"/>
      <c r="PX324" s="23"/>
      <c r="PY324" s="23"/>
      <c r="PZ324" s="23"/>
      <c r="QA324" s="23"/>
      <c r="QB324" s="23"/>
      <c r="QC324" s="23"/>
      <c r="QD324" s="23"/>
      <c r="QE324" s="23"/>
      <c r="QF324" s="23"/>
      <c r="QG324" s="23"/>
      <c r="QH324" s="23"/>
      <c r="QI324" s="23"/>
      <c r="QJ324" s="23"/>
      <c r="QK324" s="23"/>
      <c r="QL324" s="23"/>
      <c r="QM324" s="23"/>
      <c r="QN324" s="23"/>
      <c r="QO324" s="23"/>
      <c r="QP324" s="23"/>
      <c r="QQ324" s="23"/>
      <c r="QR324" s="23"/>
      <c r="QS324" s="23"/>
      <c r="QT324" s="23"/>
      <c r="QU324" s="23"/>
      <c r="QV324" s="23"/>
      <c r="QW324" s="23"/>
      <c r="QX324" s="23"/>
      <c r="QY324" s="23"/>
      <c r="QZ324" s="23"/>
      <c r="RA324" s="23"/>
      <c r="RB324" s="23"/>
      <c r="RC324" s="23"/>
      <c r="RD324" s="23"/>
      <c r="RE324" s="23"/>
      <c r="RF324" s="23"/>
      <c r="RG324" s="23"/>
      <c r="RH324" s="23"/>
      <c r="RI324" s="23"/>
      <c r="RJ324" s="23"/>
      <c r="RK324" s="23"/>
      <c r="RL324" s="23"/>
      <c r="RM324" s="23"/>
      <c r="RN324" s="23"/>
      <c r="RO324" s="23"/>
      <c r="RP324" s="23"/>
      <c r="RQ324" s="23"/>
      <c r="RR324" s="23"/>
      <c r="RS324" s="23"/>
      <c r="RT324" s="23"/>
      <c r="RU324" s="23"/>
      <c r="RV324" s="23"/>
      <c r="RW324" s="23"/>
      <c r="RX324" s="23"/>
      <c r="RY324" s="23"/>
      <c r="RZ324" s="23"/>
      <c r="SA324" s="23"/>
      <c r="SB324" s="23"/>
      <c r="SC324" s="23"/>
      <c r="SD324" s="23"/>
      <c r="SE324" s="23"/>
      <c r="SF324" s="23"/>
      <c r="SG324" s="23"/>
      <c r="SH324" s="23"/>
      <c r="SI324" s="23"/>
      <c r="SJ324" s="23"/>
      <c r="SK324" s="23"/>
      <c r="SL324" s="23"/>
      <c r="SM324" s="23"/>
      <c r="SN324" s="23"/>
      <c r="SO324" s="23"/>
      <c r="SP324" s="23"/>
    </row>
    <row r="325" spans="1:510" s="22" customFormat="1" ht="29.25" customHeight="1" x14ac:dyDescent="0.25">
      <c r="A325" s="59" t="s">
        <v>330</v>
      </c>
      <c r="B325" s="91" t="s">
        <v>239</v>
      </c>
      <c r="C325" s="91" t="s">
        <v>82</v>
      </c>
      <c r="D325" s="60" t="s">
        <v>17</v>
      </c>
      <c r="E325" s="97">
        <v>181380</v>
      </c>
      <c r="F325" s="97"/>
      <c r="G325" s="97"/>
      <c r="H325" s="97">
        <v>167135</v>
      </c>
      <c r="I325" s="97"/>
      <c r="J325" s="97"/>
      <c r="K325" s="161">
        <f t="shared" si="138"/>
        <v>92.146322637556509</v>
      </c>
      <c r="L325" s="97">
        <f t="shared" si="188"/>
        <v>0</v>
      </c>
      <c r="M325" s="97"/>
      <c r="N325" s="97"/>
      <c r="O325" s="97"/>
      <c r="P325" s="97"/>
      <c r="Q325" s="97"/>
      <c r="R325" s="145">
        <f t="shared" si="189"/>
        <v>0</v>
      </c>
      <c r="S325" s="146"/>
      <c r="T325" s="146"/>
      <c r="U325" s="146"/>
      <c r="V325" s="146"/>
      <c r="W325" s="146"/>
      <c r="X325" s="162" t="e">
        <f t="shared" si="144"/>
        <v>#DIV/0!</v>
      </c>
      <c r="Y325" s="97">
        <f t="shared" si="145"/>
        <v>167135</v>
      </c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  <c r="IW325" s="23"/>
      <c r="IX325" s="23"/>
      <c r="IY325" s="23"/>
      <c r="IZ325" s="23"/>
      <c r="JA325" s="23"/>
      <c r="JB325" s="23"/>
      <c r="JC325" s="23"/>
      <c r="JD325" s="23"/>
      <c r="JE325" s="23"/>
      <c r="JF325" s="23"/>
      <c r="JG325" s="23"/>
      <c r="JH325" s="23"/>
      <c r="JI325" s="23"/>
      <c r="JJ325" s="23"/>
      <c r="JK325" s="23"/>
      <c r="JL325" s="23"/>
      <c r="JM325" s="23"/>
      <c r="JN325" s="23"/>
      <c r="JO325" s="23"/>
      <c r="JP325" s="23"/>
      <c r="JQ325" s="23"/>
      <c r="JR325" s="23"/>
      <c r="JS325" s="23"/>
      <c r="JT325" s="23"/>
      <c r="JU325" s="23"/>
      <c r="JV325" s="23"/>
      <c r="JW325" s="23"/>
      <c r="JX325" s="23"/>
      <c r="JY325" s="23"/>
      <c r="JZ325" s="23"/>
      <c r="KA325" s="23"/>
      <c r="KB325" s="23"/>
      <c r="KC325" s="23"/>
      <c r="KD325" s="23"/>
      <c r="KE325" s="23"/>
      <c r="KF325" s="23"/>
      <c r="KG325" s="23"/>
      <c r="KH325" s="23"/>
      <c r="KI325" s="23"/>
      <c r="KJ325" s="23"/>
      <c r="KK325" s="23"/>
      <c r="KL325" s="23"/>
      <c r="KM325" s="23"/>
      <c r="KN325" s="23"/>
      <c r="KO325" s="23"/>
      <c r="KP325" s="23"/>
      <c r="KQ325" s="23"/>
      <c r="KR325" s="23"/>
      <c r="KS325" s="23"/>
      <c r="KT325" s="23"/>
      <c r="KU325" s="23"/>
      <c r="KV325" s="23"/>
      <c r="KW325" s="23"/>
      <c r="KX325" s="23"/>
      <c r="KY325" s="23"/>
      <c r="KZ325" s="23"/>
      <c r="LA325" s="23"/>
      <c r="LB325" s="23"/>
      <c r="LC325" s="23"/>
      <c r="LD325" s="23"/>
      <c r="LE325" s="23"/>
      <c r="LF325" s="23"/>
      <c r="LG325" s="23"/>
      <c r="LH325" s="23"/>
      <c r="LI325" s="23"/>
      <c r="LJ325" s="23"/>
      <c r="LK325" s="23"/>
      <c r="LL325" s="23"/>
      <c r="LM325" s="23"/>
      <c r="LN325" s="23"/>
      <c r="LO325" s="23"/>
      <c r="LP325" s="23"/>
      <c r="LQ325" s="23"/>
      <c r="LR325" s="23"/>
      <c r="LS325" s="23"/>
      <c r="LT325" s="23"/>
      <c r="LU325" s="23"/>
      <c r="LV325" s="23"/>
      <c r="LW325" s="23"/>
      <c r="LX325" s="23"/>
      <c r="LY325" s="23"/>
      <c r="LZ325" s="23"/>
      <c r="MA325" s="23"/>
      <c r="MB325" s="23"/>
      <c r="MC325" s="23"/>
      <c r="MD325" s="23"/>
      <c r="ME325" s="23"/>
      <c r="MF325" s="23"/>
      <c r="MG325" s="23"/>
      <c r="MH325" s="23"/>
      <c r="MI325" s="23"/>
      <c r="MJ325" s="23"/>
      <c r="MK325" s="23"/>
      <c r="ML325" s="23"/>
      <c r="MM325" s="23"/>
      <c r="MN325" s="23"/>
      <c r="MO325" s="23"/>
      <c r="MP325" s="23"/>
      <c r="MQ325" s="23"/>
      <c r="MR325" s="23"/>
      <c r="MS325" s="23"/>
      <c r="MT325" s="23"/>
      <c r="MU325" s="23"/>
      <c r="MV325" s="23"/>
      <c r="MW325" s="23"/>
      <c r="MX325" s="23"/>
      <c r="MY325" s="23"/>
      <c r="MZ325" s="23"/>
      <c r="NA325" s="23"/>
      <c r="NB325" s="23"/>
      <c r="NC325" s="23"/>
      <c r="ND325" s="23"/>
      <c r="NE325" s="23"/>
      <c r="NF325" s="23"/>
      <c r="NG325" s="23"/>
      <c r="NH325" s="23"/>
      <c r="NI325" s="23"/>
      <c r="NJ325" s="23"/>
      <c r="NK325" s="23"/>
      <c r="NL325" s="23"/>
      <c r="NM325" s="23"/>
      <c r="NN325" s="23"/>
      <c r="NO325" s="23"/>
      <c r="NP325" s="23"/>
      <c r="NQ325" s="23"/>
      <c r="NR325" s="23"/>
      <c r="NS325" s="23"/>
      <c r="NT325" s="23"/>
      <c r="NU325" s="23"/>
      <c r="NV325" s="23"/>
      <c r="NW325" s="23"/>
      <c r="NX325" s="23"/>
      <c r="NY325" s="23"/>
      <c r="NZ325" s="23"/>
      <c r="OA325" s="23"/>
      <c r="OB325" s="23"/>
      <c r="OC325" s="23"/>
      <c r="OD325" s="23"/>
      <c r="OE325" s="23"/>
      <c r="OF325" s="23"/>
      <c r="OG325" s="23"/>
      <c r="OH325" s="23"/>
      <c r="OI325" s="23"/>
      <c r="OJ325" s="23"/>
      <c r="OK325" s="23"/>
      <c r="OL325" s="23"/>
      <c r="OM325" s="23"/>
      <c r="ON325" s="23"/>
      <c r="OO325" s="23"/>
      <c r="OP325" s="23"/>
      <c r="OQ325" s="23"/>
      <c r="OR325" s="23"/>
      <c r="OS325" s="23"/>
      <c r="OT325" s="23"/>
      <c r="OU325" s="23"/>
      <c r="OV325" s="23"/>
      <c r="OW325" s="23"/>
      <c r="OX325" s="23"/>
      <c r="OY325" s="23"/>
      <c r="OZ325" s="23"/>
      <c r="PA325" s="23"/>
      <c r="PB325" s="23"/>
      <c r="PC325" s="23"/>
      <c r="PD325" s="23"/>
      <c r="PE325" s="23"/>
      <c r="PF325" s="23"/>
      <c r="PG325" s="23"/>
      <c r="PH325" s="23"/>
      <c r="PI325" s="23"/>
      <c r="PJ325" s="23"/>
      <c r="PK325" s="23"/>
      <c r="PL325" s="23"/>
      <c r="PM325" s="23"/>
      <c r="PN325" s="23"/>
      <c r="PO325" s="23"/>
      <c r="PP325" s="23"/>
      <c r="PQ325" s="23"/>
      <c r="PR325" s="23"/>
      <c r="PS325" s="23"/>
      <c r="PT325" s="23"/>
      <c r="PU325" s="23"/>
      <c r="PV325" s="23"/>
      <c r="PW325" s="23"/>
      <c r="PX325" s="23"/>
      <c r="PY325" s="23"/>
      <c r="PZ325" s="23"/>
      <c r="QA325" s="23"/>
      <c r="QB325" s="23"/>
      <c r="QC325" s="23"/>
      <c r="QD325" s="23"/>
      <c r="QE325" s="23"/>
      <c r="QF325" s="23"/>
      <c r="QG325" s="23"/>
      <c r="QH325" s="23"/>
      <c r="QI325" s="23"/>
      <c r="QJ325" s="23"/>
      <c r="QK325" s="23"/>
      <c r="QL325" s="23"/>
      <c r="QM325" s="23"/>
      <c r="QN325" s="23"/>
      <c r="QO325" s="23"/>
      <c r="QP325" s="23"/>
      <c r="QQ325" s="23"/>
      <c r="QR325" s="23"/>
      <c r="QS325" s="23"/>
      <c r="QT325" s="23"/>
      <c r="QU325" s="23"/>
      <c r="QV325" s="23"/>
      <c r="QW325" s="23"/>
      <c r="QX325" s="23"/>
      <c r="QY325" s="23"/>
      <c r="QZ325" s="23"/>
      <c r="RA325" s="23"/>
      <c r="RB325" s="23"/>
      <c r="RC325" s="23"/>
      <c r="RD325" s="23"/>
      <c r="RE325" s="23"/>
      <c r="RF325" s="23"/>
      <c r="RG325" s="23"/>
      <c r="RH325" s="23"/>
      <c r="RI325" s="23"/>
      <c r="RJ325" s="23"/>
      <c r="RK325" s="23"/>
      <c r="RL325" s="23"/>
      <c r="RM325" s="23"/>
      <c r="RN325" s="23"/>
      <c r="RO325" s="23"/>
      <c r="RP325" s="23"/>
      <c r="RQ325" s="23"/>
      <c r="RR325" s="23"/>
      <c r="RS325" s="23"/>
      <c r="RT325" s="23"/>
      <c r="RU325" s="23"/>
      <c r="RV325" s="23"/>
      <c r="RW325" s="23"/>
      <c r="RX325" s="23"/>
      <c r="RY325" s="23"/>
      <c r="RZ325" s="23"/>
      <c r="SA325" s="23"/>
      <c r="SB325" s="23"/>
      <c r="SC325" s="23"/>
      <c r="SD325" s="23"/>
      <c r="SE325" s="23"/>
      <c r="SF325" s="23"/>
      <c r="SG325" s="23"/>
      <c r="SH325" s="23"/>
      <c r="SI325" s="23"/>
      <c r="SJ325" s="23"/>
      <c r="SK325" s="23"/>
      <c r="SL325" s="23"/>
      <c r="SM325" s="23"/>
      <c r="SN325" s="23"/>
      <c r="SO325" s="23"/>
      <c r="SP325" s="23"/>
    </row>
    <row r="326" spans="1:510" s="22" customFormat="1" ht="42.75" customHeight="1" x14ac:dyDescent="0.25">
      <c r="A326" s="59">
        <v>3718330</v>
      </c>
      <c r="B326" s="91">
        <v>8330</v>
      </c>
      <c r="C326" s="59" t="s">
        <v>92</v>
      </c>
      <c r="D326" s="60" t="s">
        <v>348</v>
      </c>
      <c r="E326" s="97">
        <v>75000</v>
      </c>
      <c r="F326" s="97"/>
      <c r="G326" s="97"/>
      <c r="H326" s="97">
        <v>31591.64</v>
      </c>
      <c r="I326" s="97"/>
      <c r="J326" s="97"/>
      <c r="K326" s="161">
        <f t="shared" si="138"/>
        <v>42.122186666666664</v>
      </c>
      <c r="L326" s="97">
        <f t="shared" si="188"/>
        <v>0</v>
      </c>
      <c r="M326" s="97"/>
      <c r="N326" s="97"/>
      <c r="O326" s="97"/>
      <c r="P326" s="97"/>
      <c r="Q326" s="97"/>
      <c r="R326" s="145">
        <f t="shared" si="189"/>
        <v>0</v>
      </c>
      <c r="S326" s="146"/>
      <c r="T326" s="146"/>
      <c r="U326" s="146"/>
      <c r="V326" s="146"/>
      <c r="W326" s="146"/>
      <c r="X326" s="162" t="e">
        <f t="shared" si="144"/>
        <v>#DIV/0!</v>
      </c>
      <c r="Y326" s="97">
        <f t="shared" si="145"/>
        <v>31591.64</v>
      </c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  <c r="IW326" s="23"/>
      <c r="IX326" s="23"/>
      <c r="IY326" s="23"/>
      <c r="IZ326" s="23"/>
      <c r="JA326" s="23"/>
      <c r="JB326" s="23"/>
      <c r="JC326" s="23"/>
      <c r="JD326" s="23"/>
      <c r="JE326" s="23"/>
      <c r="JF326" s="23"/>
      <c r="JG326" s="23"/>
      <c r="JH326" s="23"/>
      <c r="JI326" s="23"/>
      <c r="JJ326" s="23"/>
      <c r="JK326" s="23"/>
      <c r="JL326" s="23"/>
      <c r="JM326" s="23"/>
      <c r="JN326" s="23"/>
      <c r="JO326" s="23"/>
      <c r="JP326" s="23"/>
      <c r="JQ326" s="23"/>
      <c r="JR326" s="23"/>
      <c r="JS326" s="23"/>
      <c r="JT326" s="23"/>
      <c r="JU326" s="23"/>
      <c r="JV326" s="23"/>
      <c r="JW326" s="23"/>
      <c r="JX326" s="23"/>
      <c r="JY326" s="23"/>
      <c r="JZ326" s="23"/>
      <c r="KA326" s="23"/>
      <c r="KB326" s="23"/>
      <c r="KC326" s="23"/>
      <c r="KD326" s="23"/>
      <c r="KE326" s="23"/>
      <c r="KF326" s="23"/>
      <c r="KG326" s="23"/>
      <c r="KH326" s="23"/>
      <c r="KI326" s="23"/>
      <c r="KJ326" s="23"/>
      <c r="KK326" s="23"/>
      <c r="KL326" s="23"/>
      <c r="KM326" s="23"/>
      <c r="KN326" s="23"/>
      <c r="KO326" s="23"/>
      <c r="KP326" s="23"/>
      <c r="KQ326" s="23"/>
      <c r="KR326" s="23"/>
      <c r="KS326" s="23"/>
      <c r="KT326" s="23"/>
      <c r="KU326" s="23"/>
      <c r="KV326" s="23"/>
      <c r="KW326" s="23"/>
      <c r="KX326" s="23"/>
      <c r="KY326" s="23"/>
      <c r="KZ326" s="23"/>
      <c r="LA326" s="23"/>
      <c r="LB326" s="23"/>
      <c r="LC326" s="23"/>
      <c r="LD326" s="23"/>
      <c r="LE326" s="23"/>
      <c r="LF326" s="23"/>
      <c r="LG326" s="23"/>
      <c r="LH326" s="23"/>
      <c r="LI326" s="23"/>
      <c r="LJ326" s="23"/>
      <c r="LK326" s="23"/>
      <c r="LL326" s="23"/>
      <c r="LM326" s="23"/>
      <c r="LN326" s="23"/>
      <c r="LO326" s="23"/>
      <c r="LP326" s="23"/>
      <c r="LQ326" s="23"/>
      <c r="LR326" s="23"/>
      <c r="LS326" s="23"/>
      <c r="LT326" s="23"/>
      <c r="LU326" s="23"/>
      <c r="LV326" s="23"/>
      <c r="LW326" s="23"/>
      <c r="LX326" s="23"/>
      <c r="LY326" s="23"/>
      <c r="LZ326" s="23"/>
      <c r="MA326" s="23"/>
      <c r="MB326" s="23"/>
      <c r="MC326" s="23"/>
      <c r="MD326" s="23"/>
      <c r="ME326" s="23"/>
      <c r="MF326" s="23"/>
      <c r="MG326" s="23"/>
      <c r="MH326" s="23"/>
      <c r="MI326" s="23"/>
      <c r="MJ326" s="23"/>
      <c r="MK326" s="23"/>
      <c r="ML326" s="23"/>
      <c r="MM326" s="23"/>
      <c r="MN326" s="23"/>
      <c r="MO326" s="23"/>
      <c r="MP326" s="23"/>
      <c r="MQ326" s="23"/>
      <c r="MR326" s="23"/>
      <c r="MS326" s="23"/>
      <c r="MT326" s="23"/>
      <c r="MU326" s="23"/>
      <c r="MV326" s="23"/>
      <c r="MW326" s="23"/>
      <c r="MX326" s="23"/>
      <c r="MY326" s="23"/>
      <c r="MZ326" s="23"/>
      <c r="NA326" s="23"/>
      <c r="NB326" s="23"/>
      <c r="NC326" s="23"/>
      <c r="ND326" s="23"/>
      <c r="NE326" s="23"/>
      <c r="NF326" s="23"/>
      <c r="NG326" s="23"/>
      <c r="NH326" s="23"/>
      <c r="NI326" s="23"/>
      <c r="NJ326" s="23"/>
      <c r="NK326" s="23"/>
      <c r="NL326" s="23"/>
      <c r="NM326" s="23"/>
      <c r="NN326" s="23"/>
      <c r="NO326" s="23"/>
      <c r="NP326" s="23"/>
      <c r="NQ326" s="23"/>
      <c r="NR326" s="23"/>
      <c r="NS326" s="23"/>
      <c r="NT326" s="23"/>
      <c r="NU326" s="23"/>
      <c r="NV326" s="23"/>
      <c r="NW326" s="23"/>
      <c r="NX326" s="23"/>
      <c r="NY326" s="23"/>
      <c r="NZ326" s="23"/>
      <c r="OA326" s="23"/>
      <c r="OB326" s="23"/>
      <c r="OC326" s="23"/>
      <c r="OD326" s="23"/>
      <c r="OE326" s="23"/>
      <c r="OF326" s="23"/>
      <c r="OG326" s="23"/>
      <c r="OH326" s="23"/>
      <c r="OI326" s="23"/>
      <c r="OJ326" s="23"/>
      <c r="OK326" s="23"/>
      <c r="OL326" s="23"/>
      <c r="OM326" s="23"/>
      <c r="ON326" s="23"/>
      <c r="OO326" s="23"/>
      <c r="OP326" s="23"/>
      <c r="OQ326" s="23"/>
      <c r="OR326" s="23"/>
      <c r="OS326" s="23"/>
      <c r="OT326" s="23"/>
      <c r="OU326" s="23"/>
      <c r="OV326" s="23"/>
      <c r="OW326" s="23"/>
      <c r="OX326" s="23"/>
      <c r="OY326" s="23"/>
      <c r="OZ326" s="23"/>
      <c r="PA326" s="23"/>
      <c r="PB326" s="23"/>
      <c r="PC326" s="23"/>
      <c r="PD326" s="23"/>
      <c r="PE326" s="23"/>
      <c r="PF326" s="23"/>
      <c r="PG326" s="23"/>
      <c r="PH326" s="23"/>
      <c r="PI326" s="23"/>
      <c r="PJ326" s="23"/>
      <c r="PK326" s="23"/>
      <c r="PL326" s="23"/>
      <c r="PM326" s="23"/>
      <c r="PN326" s="23"/>
      <c r="PO326" s="23"/>
      <c r="PP326" s="23"/>
      <c r="PQ326" s="23"/>
      <c r="PR326" s="23"/>
      <c r="PS326" s="23"/>
      <c r="PT326" s="23"/>
      <c r="PU326" s="23"/>
      <c r="PV326" s="23"/>
      <c r="PW326" s="23"/>
      <c r="PX326" s="23"/>
      <c r="PY326" s="23"/>
      <c r="PZ326" s="23"/>
      <c r="QA326" s="23"/>
      <c r="QB326" s="23"/>
      <c r="QC326" s="23"/>
      <c r="QD326" s="23"/>
      <c r="QE326" s="23"/>
      <c r="QF326" s="23"/>
      <c r="QG326" s="23"/>
      <c r="QH326" s="23"/>
      <c r="QI326" s="23"/>
      <c r="QJ326" s="23"/>
      <c r="QK326" s="23"/>
      <c r="QL326" s="23"/>
      <c r="QM326" s="23"/>
      <c r="QN326" s="23"/>
      <c r="QO326" s="23"/>
      <c r="QP326" s="23"/>
      <c r="QQ326" s="23"/>
      <c r="QR326" s="23"/>
      <c r="QS326" s="23"/>
      <c r="QT326" s="23"/>
      <c r="QU326" s="23"/>
      <c r="QV326" s="23"/>
      <c r="QW326" s="23"/>
      <c r="QX326" s="23"/>
      <c r="QY326" s="23"/>
      <c r="QZ326" s="23"/>
      <c r="RA326" s="23"/>
      <c r="RB326" s="23"/>
      <c r="RC326" s="23"/>
      <c r="RD326" s="23"/>
      <c r="RE326" s="23"/>
      <c r="RF326" s="23"/>
      <c r="RG326" s="23"/>
      <c r="RH326" s="23"/>
      <c r="RI326" s="23"/>
      <c r="RJ326" s="23"/>
      <c r="RK326" s="23"/>
      <c r="RL326" s="23"/>
      <c r="RM326" s="23"/>
      <c r="RN326" s="23"/>
      <c r="RO326" s="23"/>
      <c r="RP326" s="23"/>
      <c r="RQ326" s="23"/>
      <c r="RR326" s="23"/>
      <c r="RS326" s="23"/>
      <c r="RT326" s="23"/>
      <c r="RU326" s="23"/>
      <c r="RV326" s="23"/>
      <c r="RW326" s="23"/>
      <c r="RX326" s="23"/>
      <c r="RY326" s="23"/>
      <c r="RZ326" s="23"/>
      <c r="SA326" s="23"/>
      <c r="SB326" s="23"/>
      <c r="SC326" s="23"/>
      <c r="SD326" s="23"/>
      <c r="SE326" s="23"/>
      <c r="SF326" s="23"/>
      <c r="SG326" s="23"/>
      <c r="SH326" s="23"/>
      <c r="SI326" s="23"/>
      <c r="SJ326" s="23"/>
      <c r="SK326" s="23"/>
      <c r="SL326" s="23"/>
      <c r="SM326" s="23"/>
      <c r="SN326" s="23"/>
      <c r="SO326" s="23"/>
      <c r="SP326" s="23"/>
    </row>
    <row r="327" spans="1:510" s="22" customFormat="1" ht="30.75" customHeight="1" x14ac:dyDescent="0.25">
      <c r="A327" s="59" t="s">
        <v>221</v>
      </c>
      <c r="B327" s="91" t="s">
        <v>9</v>
      </c>
      <c r="C327" s="59" t="s">
        <v>92</v>
      </c>
      <c r="D327" s="60" t="s">
        <v>10</v>
      </c>
      <c r="E327" s="97">
        <v>0</v>
      </c>
      <c r="F327" s="97"/>
      <c r="G327" s="97"/>
      <c r="H327" s="97"/>
      <c r="I327" s="97"/>
      <c r="J327" s="97"/>
      <c r="K327" s="162" t="e">
        <f t="shared" si="138"/>
        <v>#DIV/0!</v>
      </c>
      <c r="L327" s="97">
        <f t="shared" si="188"/>
        <v>502000</v>
      </c>
      <c r="M327" s="97"/>
      <c r="N327" s="97">
        <v>502000</v>
      </c>
      <c r="O327" s="97"/>
      <c r="P327" s="97"/>
      <c r="Q327" s="97"/>
      <c r="R327" s="145">
        <f t="shared" si="189"/>
        <v>401880.81</v>
      </c>
      <c r="S327" s="146"/>
      <c r="T327" s="146">
        <v>401880.81</v>
      </c>
      <c r="U327" s="146"/>
      <c r="V327" s="146"/>
      <c r="W327" s="146"/>
      <c r="X327" s="161">
        <f t="shared" si="144"/>
        <v>80.055938247011952</v>
      </c>
      <c r="Y327" s="97">
        <f t="shared" si="145"/>
        <v>401880.81</v>
      </c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  <c r="IV327" s="23"/>
      <c r="IW327" s="23"/>
      <c r="IX327" s="23"/>
      <c r="IY327" s="23"/>
      <c r="IZ327" s="23"/>
      <c r="JA327" s="23"/>
      <c r="JB327" s="23"/>
      <c r="JC327" s="23"/>
      <c r="JD327" s="23"/>
      <c r="JE327" s="23"/>
      <c r="JF327" s="23"/>
      <c r="JG327" s="23"/>
      <c r="JH327" s="23"/>
      <c r="JI327" s="23"/>
      <c r="JJ327" s="23"/>
      <c r="JK327" s="23"/>
      <c r="JL327" s="23"/>
      <c r="JM327" s="23"/>
      <c r="JN327" s="23"/>
      <c r="JO327" s="23"/>
      <c r="JP327" s="23"/>
      <c r="JQ327" s="23"/>
      <c r="JR327" s="23"/>
      <c r="JS327" s="23"/>
      <c r="JT327" s="23"/>
      <c r="JU327" s="23"/>
      <c r="JV327" s="23"/>
      <c r="JW327" s="23"/>
      <c r="JX327" s="23"/>
      <c r="JY327" s="23"/>
      <c r="JZ327" s="23"/>
      <c r="KA327" s="23"/>
      <c r="KB327" s="23"/>
      <c r="KC327" s="23"/>
      <c r="KD327" s="23"/>
      <c r="KE327" s="23"/>
      <c r="KF327" s="23"/>
      <c r="KG327" s="23"/>
      <c r="KH327" s="23"/>
      <c r="KI327" s="23"/>
      <c r="KJ327" s="23"/>
      <c r="KK327" s="23"/>
      <c r="KL327" s="23"/>
      <c r="KM327" s="23"/>
      <c r="KN327" s="23"/>
      <c r="KO327" s="23"/>
      <c r="KP327" s="23"/>
      <c r="KQ327" s="23"/>
      <c r="KR327" s="23"/>
      <c r="KS327" s="23"/>
      <c r="KT327" s="23"/>
      <c r="KU327" s="23"/>
      <c r="KV327" s="23"/>
      <c r="KW327" s="23"/>
      <c r="KX327" s="23"/>
      <c r="KY327" s="23"/>
      <c r="KZ327" s="23"/>
      <c r="LA327" s="23"/>
      <c r="LB327" s="23"/>
      <c r="LC327" s="23"/>
      <c r="LD327" s="23"/>
      <c r="LE327" s="23"/>
      <c r="LF327" s="23"/>
      <c r="LG327" s="23"/>
      <c r="LH327" s="23"/>
      <c r="LI327" s="23"/>
      <c r="LJ327" s="23"/>
      <c r="LK327" s="23"/>
      <c r="LL327" s="23"/>
      <c r="LM327" s="23"/>
      <c r="LN327" s="23"/>
      <c r="LO327" s="23"/>
      <c r="LP327" s="23"/>
      <c r="LQ327" s="23"/>
      <c r="LR327" s="23"/>
      <c r="LS327" s="23"/>
      <c r="LT327" s="23"/>
      <c r="LU327" s="23"/>
      <c r="LV327" s="23"/>
      <c r="LW327" s="23"/>
      <c r="LX327" s="23"/>
      <c r="LY327" s="23"/>
      <c r="LZ327" s="23"/>
      <c r="MA327" s="23"/>
      <c r="MB327" s="23"/>
      <c r="MC327" s="23"/>
      <c r="MD327" s="23"/>
      <c r="ME327" s="23"/>
      <c r="MF327" s="23"/>
      <c r="MG327" s="23"/>
      <c r="MH327" s="23"/>
      <c r="MI327" s="23"/>
      <c r="MJ327" s="23"/>
      <c r="MK327" s="23"/>
      <c r="ML327" s="23"/>
      <c r="MM327" s="23"/>
      <c r="MN327" s="23"/>
      <c r="MO327" s="23"/>
      <c r="MP327" s="23"/>
      <c r="MQ327" s="23"/>
      <c r="MR327" s="23"/>
      <c r="MS327" s="23"/>
      <c r="MT327" s="23"/>
      <c r="MU327" s="23"/>
      <c r="MV327" s="23"/>
      <c r="MW327" s="23"/>
      <c r="MX327" s="23"/>
      <c r="MY327" s="23"/>
      <c r="MZ327" s="23"/>
      <c r="NA327" s="23"/>
      <c r="NB327" s="23"/>
      <c r="NC327" s="23"/>
      <c r="ND327" s="23"/>
      <c r="NE327" s="23"/>
      <c r="NF327" s="23"/>
      <c r="NG327" s="23"/>
      <c r="NH327" s="23"/>
      <c r="NI327" s="23"/>
      <c r="NJ327" s="23"/>
      <c r="NK327" s="23"/>
      <c r="NL327" s="23"/>
      <c r="NM327" s="23"/>
      <c r="NN327" s="23"/>
      <c r="NO327" s="23"/>
      <c r="NP327" s="23"/>
      <c r="NQ327" s="23"/>
      <c r="NR327" s="23"/>
      <c r="NS327" s="23"/>
      <c r="NT327" s="23"/>
      <c r="NU327" s="23"/>
      <c r="NV327" s="23"/>
      <c r="NW327" s="23"/>
      <c r="NX327" s="23"/>
      <c r="NY327" s="23"/>
      <c r="NZ327" s="23"/>
      <c r="OA327" s="23"/>
      <c r="OB327" s="23"/>
      <c r="OC327" s="23"/>
      <c r="OD327" s="23"/>
      <c r="OE327" s="23"/>
      <c r="OF327" s="23"/>
      <c r="OG327" s="23"/>
      <c r="OH327" s="23"/>
      <c r="OI327" s="23"/>
      <c r="OJ327" s="23"/>
      <c r="OK327" s="23"/>
      <c r="OL327" s="23"/>
      <c r="OM327" s="23"/>
      <c r="ON327" s="23"/>
      <c r="OO327" s="23"/>
      <c r="OP327" s="23"/>
      <c r="OQ327" s="23"/>
      <c r="OR327" s="23"/>
      <c r="OS327" s="23"/>
      <c r="OT327" s="23"/>
      <c r="OU327" s="23"/>
      <c r="OV327" s="23"/>
      <c r="OW327" s="23"/>
      <c r="OX327" s="23"/>
      <c r="OY327" s="23"/>
      <c r="OZ327" s="23"/>
      <c r="PA327" s="23"/>
      <c r="PB327" s="23"/>
      <c r="PC327" s="23"/>
      <c r="PD327" s="23"/>
      <c r="PE327" s="23"/>
      <c r="PF327" s="23"/>
      <c r="PG327" s="23"/>
      <c r="PH327" s="23"/>
      <c r="PI327" s="23"/>
      <c r="PJ327" s="23"/>
      <c r="PK327" s="23"/>
      <c r="PL327" s="23"/>
      <c r="PM327" s="23"/>
      <c r="PN327" s="23"/>
      <c r="PO327" s="23"/>
      <c r="PP327" s="23"/>
      <c r="PQ327" s="23"/>
      <c r="PR327" s="23"/>
      <c r="PS327" s="23"/>
      <c r="PT327" s="23"/>
      <c r="PU327" s="23"/>
      <c r="PV327" s="23"/>
      <c r="PW327" s="23"/>
      <c r="PX327" s="23"/>
      <c r="PY327" s="23"/>
      <c r="PZ327" s="23"/>
      <c r="QA327" s="23"/>
      <c r="QB327" s="23"/>
      <c r="QC327" s="23"/>
      <c r="QD327" s="23"/>
      <c r="QE327" s="23"/>
      <c r="QF327" s="23"/>
      <c r="QG327" s="23"/>
      <c r="QH327" s="23"/>
      <c r="QI327" s="23"/>
      <c r="QJ327" s="23"/>
      <c r="QK327" s="23"/>
      <c r="QL327" s="23"/>
      <c r="QM327" s="23"/>
      <c r="QN327" s="23"/>
      <c r="QO327" s="23"/>
      <c r="QP327" s="23"/>
      <c r="QQ327" s="23"/>
      <c r="QR327" s="23"/>
      <c r="QS327" s="23"/>
      <c r="QT327" s="23"/>
      <c r="QU327" s="23"/>
      <c r="QV327" s="23"/>
      <c r="QW327" s="23"/>
      <c r="QX327" s="23"/>
      <c r="QY327" s="23"/>
      <c r="QZ327" s="23"/>
      <c r="RA327" s="23"/>
      <c r="RB327" s="23"/>
      <c r="RC327" s="23"/>
      <c r="RD327" s="23"/>
      <c r="RE327" s="23"/>
      <c r="RF327" s="23"/>
      <c r="RG327" s="23"/>
      <c r="RH327" s="23"/>
      <c r="RI327" s="23"/>
      <c r="RJ327" s="23"/>
      <c r="RK327" s="23"/>
      <c r="RL327" s="23"/>
      <c r="RM327" s="23"/>
      <c r="RN327" s="23"/>
      <c r="RO327" s="23"/>
      <c r="RP327" s="23"/>
      <c r="RQ327" s="23"/>
      <c r="RR327" s="23"/>
      <c r="RS327" s="23"/>
      <c r="RT327" s="23"/>
      <c r="RU327" s="23"/>
      <c r="RV327" s="23"/>
      <c r="RW327" s="23"/>
      <c r="RX327" s="23"/>
      <c r="RY327" s="23"/>
      <c r="RZ327" s="23"/>
      <c r="SA327" s="23"/>
      <c r="SB327" s="23"/>
      <c r="SC327" s="23"/>
      <c r="SD327" s="23"/>
      <c r="SE327" s="23"/>
      <c r="SF327" s="23"/>
      <c r="SG327" s="23"/>
      <c r="SH327" s="23"/>
      <c r="SI327" s="23"/>
      <c r="SJ327" s="23"/>
      <c r="SK327" s="23"/>
      <c r="SL327" s="23"/>
      <c r="SM327" s="23"/>
      <c r="SN327" s="23"/>
      <c r="SO327" s="23"/>
      <c r="SP327" s="23"/>
    </row>
    <row r="328" spans="1:510" s="22" customFormat="1" ht="21.75" customHeight="1" x14ac:dyDescent="0.25">
      <c r="A328" s="59" t="s">
        <v>222</v>
      </c>
      <c r="B328" s="91" t="s">
        <v>95</v>
      </c>
      <c r="C328" s="91" t="s">
        <v>90</v>
      </c>
      <c r="D328" s="60" t="s">
        <v>11</v>
      </c>
      <c r="E328" s="97">
        <v>1086239</v>
      </c>
      <c r="F328" s="97"/>
      <c r="G328" s="97"/>
      <c r="H328" s="97">
        <v>1066859.8</v>
      </c>
      <c r="I328" s="97"/>
      <c r="J328" s="97"/>
      <c r="K328" s="161">
        <f t="shared" si="138"/>
        <v>98.215935903608695</v>
      </c>
      <c r="L328" s="97">
        <f t="shared" si="188"/>
        <v>0</v>
      </c>
      <c r="M328" s="97"/>
      <c r="N328" s="97"/>
      <c r="O328" s="97"/>
      <c r="P328" s="97"/>
      <c r="Q328" s="97"/>
      <c r="R328" s="145">
        <f t="shared" si="189"/>
        <v>0</v>
      </c>
      <c r="S328" s="146"/>
      <c r="T328" s="146"/>
      <c r="U328" s="146"/>
      <c r="V328" s="146"/>
      <c r="W328" s="146"/>
      <c r="X328" s="162" t="e">
        <f t="shared" si="144"/>
        <v>#DIV/0!</v>
      </c>
      <c r="Y328" s="97">
        <f t="shared" si="145"/>
        <v>1066859.8</v>
      </c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  <c r="IW328" s="23"/>
      <c r="IX328" s="23"/>
      <c r="IY328" s="23"/>
      <c r="IZ328" s="23"/>
      <c r="JA328" s="23"/>
      <c r="JB328" s="23"/>
      <c r="JC328" s="23"/>
      <c r="JD328" s="23"/>
      <c r="JE328" s="23"/>
      <c r="JF328" s="23"/>
      <c r="JG328" s="23"/>
      <c r="JH328" s="23"/>
      <c r="JI328" s="23"/>
      <c r="JJ328" s="23"/>
      <c r="JK328" s="23"/>
      <c r="JL328" s="23"/>
      <c r="JM328" s="23"/>
      <c r="JN328" s="23"/>
      <c r="JO328" s="23"/>
      <c r="JP328" s="23"/>
      <c r="JQ328" s="23"/>
      <c r="JR328" s="23"/>
      <c r="JS328" s="23"/>
      <c r="JT328" s="23"/>
      <c r="JU328" s="23"/>
      <c r="JV328" s="23"/>
      <c r="JW328" s="23"/>
      <c r="JX328" s="23"/>
      <c r="JY328" s="23"/>
      <c r="JZ328" s="23"/>
      <c r="KA328" s="23"/>
      <c r="KB328" s="23"/>
      <c r="KC328" s="23"/>
      <c r="KD328" s="23"/>
      <c r="KE328" s="23"/>
      <c r="KF328" s="23"/>
      <c r="KG328" s="23"/>
      <c r="KH328" s="23"/>
      <c r="KI328" s="23"/>
      <c r="KJ328" s="23"/>
      <c r="KK328" s="23"/>
      <c r="KL328" s="23"/>
      <c r="KM328" s="23"/>
      <c r="KN328" s="23"/>
      <c r="KO328" s="23"/>
      <c r="KP328" s="23"/>
      <c r="KQ328" s="23"/>
      <c r="KR328" s="23"/>
      <c r="KS328" s="23"/>
      <c r="KT328" s="23"/>
      <c r="KU328" s="23"/>
      <c r="KV328" s="23"/>
      <c r="KW328" s="23"/>
      <c r="KX328" s="23"/>
      <c r="KY328" s="23"/>
      <c r="KZ328" s="23"/>
      <c r="LA328" s="23"/>
      <c r="LB328" s="23"/>
      <c r="LC328" s="23"/>
      <c r="LD328" s="23"/>
      <c r="LE328" s="23"/>
      <c r="LF328" s="23"/>
      <c r="LG328" s="23"/>
      <c r="LH328" s="23"/>
      <c r="LI328" s="23"/>
      <c r="LJ328" s="23"/>
      <c r="LK328" s="23"/>
      <c r="LL328" s="23"/>
      <c r="LM328" s="23"/>
      <c r="LN328" s="23"/>
      <c r="LO328" s="23"/>
      <c r="LP328" s="23"/>
      <c r="LQ328" s="23"/>
      <c r="LR328" s="23"/>
      <c r="LS328" s="23"/>
      <c r="LT328" s="23"/>
      <c r="LU328" s="23"/>
      <c r="LV328" s="23"/>
      <c r="LW328" s="23"/>
      <c r="LX328" s="23"/>
      <c r="LY328" s="23"/>
      <c r="LZ328" s="23"/>
      <c r="MA328" s="23"/>
      <c r="MB328" s="23"/>
      <c r="MC328" s="23"/>
      <c r="MD328" s="23"/>
      <c r="ME328" s="23"/>
      <c r="MF328" s="23"/>
      <c r="MG328" s="23"/>
      <c r="MH328" s="23"/>
      <c r="MI328" s="23"/>
      <c r="MJ328" s="23"/>
      <c r="MK328" s="23"/>
      <c r="ML328" s="23"/>
      <c r="MM328" s="23"/>
      <c r="MN328" s="23"/>
      <c r="MO328" s="23"/>
      <c r="MP328" s="23"/>
      <c r="MQ328" s="23"/>
      <c r="MR328" s="23"/>
      <c r="MS328" s="23"/>
      <c r="MT328" s="23"/>
      <c r="MU328" s="23"/>
      <c r="MV328" s="23"/>
      <c r="MW328" s="23"/>
      <c r="MX328" s="23"/>
      <c r="MY328" s="23"/>
      <c r="MZ328" s="23"/>
      <c r="NA328" s="23"/>
      <c r="NB328" s="23"/>
      <c r="NC328" s="23"/>
      <c r="ND328" s="23"/>
      <c r="NE328" s="23"/>
      <c r="NF328" s="23"/>
      <c r="NG328" s="23"/>
      <c r="NH328" s="23"/>
      <c r="NI328" s="23"/>
      <c r="NJ328" s="23"/>
      <c r="NK328" s="23"/>
      <c r="NL328" s="23"/>
      <c r="NM328" s="23"/>
      <c r="NN328" s="23"/>
      <c r="NO328" s="23"/>
      <c r="NP328" s="23"/>
      <c r="NQ328" s="23"/>
      <c r="NR328" s="23"/>
      <c r="NS328" s="23"/>
      <c r="NT328" s="23"/>
      <c r="NU328" s="23"/>
      <c r="NV328" s="23"/>
      <c r="NW328" s="23"/>
      <c r="NX328" s="23"/>
      <c r="NY328" s="23"/>
      <c r="NZ328" s="23"/>
      <c r="OA328" s="23"/>
      <c r="OB328" s="23"/>
      <c r="OC328" s="23"/>
      <c r="OD328" s="23"/>
      <c r="OE328" s="23"/>
      <c r="OF328" s="23"/>
      <c r="OG328" s="23"/>
      <c r="OH328" s="23"/>
      <c r="OI328" s="23"/>
      <c r="OJ328" s="23"/>
      <c r="OK328" s="23"/>
      <c r="OL328" s="23"/>
      <c r="OM328" s="23"/>
      <c r="ON328" s="23"/>
      <c r="OO328" s="23"/>
      <c r="OP328" s="23"/>
      <c r="OQ328" s="23"/>
      <c r="OR328" s="23"/>
      <c r="OS328" s="23"/>
      <c r="OT328" s="23"/>
      <c r="OU328" s="23"/>
      <c r="OV328" s="23"/>
      <c r="OW328" s="23"/>
      <c r="OX328" s="23"/>
      <c r="OY328" s="23"/>
      <c r="OZ328" s="23"/>
      <c r="PA328" s="23"/>
      <c r="PB328" s="23"/>
      <c r="PC328" s="23"/>
      <c r="PD328" s="23"/>
      <c r="PE328" s="23"/>
      <c r="PF328" s="23"/>
      <c r="PG328" s="23"/>
      <c r="PH328" s="23"/>
      <c r="PI328" s="23"/>
      <c r="PJ328" s="23"/>
      <c r="PK328" s="23"/>
      <c r="PL328" s="23"/>
      <c r="PM328" s="23"/>
      <c r="PN328" s="23"/>
      <c r="PO328" s="23"/>
      <c r="PP328" s="23"/>
      <c r="PQ328" s="23"/>
      <c r="PR328" s="23"/>
      <c r="PS328" s="23"/>
      <c r="PT328" s="23"/>
      <c r="PU328" s="23"/>
      <c r="PV328" s="23"/>
      <c r="PW328" s="23"/>
      <c r="PX328" s="23"/>
      <c r="PY328" s="23"/>
      <c r="PZ328" s="23"/>
      <c r="QA328" s="23"/>
      <c r="QB328" s="23"/>
      <c r="QC328" s="23"/>
      <c r="QD328" s="23"/>
      <c r="QE328" s="23"/>
      <c r="QF328" s="23"/>
      <c r="QG328" s="23"/>
      <c r="QH328" s="23"/>
      <c r="QI328" s="23"/>
      <c r="QJ328" s="23"/>
      <c r="QK328" s="23"/>
      <c r="QL328" s="23"/>
      <c r="QM328" s="23"/>
      <c r="QN328" s="23"/>
      <c r="QO328" s="23"/>
      <c r="QP328" s="23"/>
      <c r="QQ328" s="23"/>
      <c r="QR328" s="23"/>
      <c r="QS328" s="23"/>
      <c r="QT328" s="23"/>
      <c r="QU328" s="23"/>
      <c r="QV328" s="23"/>
      <c r="QW328" s="23"/>
      <c r="QX328" s="23"/>
      <c r="QY328" s="23"/>
      <c r="QZ328" s="23"/>
      <c r="RA328" s="23"/>
      <c r="RB328" s="23"/>
      <c r="RC328" s="23"/>
      <c r="RD328" s="23"/>
      <c r="RE328" s="23"/>
      <c r="RF328" s="23"/>
      <c r="RG328" s="23"/>
      <c r="RH328" s="23"/>
      <c r="RI328" s="23"/>
      <c r="RJ328" s="23"/>
      <c r="RK328" s="23"/>
      <c r="RL328" s="23"/>
      <c r="RM328" s="23"/>
      <c r="RN328" s="23"/>
      <c r="RO328" s="23"/>
      <c r="RP328" s="23"/>
      <c r="RQ328" s="23"/>
      <c r="RR328" s="23"/>
      <c r="RS328" s="23"/>
      <c r="RT328" s="23"/>
      <c r="RU328" s="23"/>
      <c r="RV328" s="23"/>
      <c r="RW328" s="23"/>
      <c r="RX328" s="23"/>
      <c r="RY328" s="23"/>
      <c r="RZ328" s="23"/>
      <c r="SA328" s="23"/>
      <c r="SB328" s="23"/>
      <c r="SC328" s="23"/>
      <c r="SD328" s="23"/>
      <c r="SE328" s="23"/>
      <c r="SF328" s="23"/>
      <c r="SG328" s="23"/>
      <c r="SH328" s="23"/>
      <c r="SI328" s="23"/>
      <c r="SJ328" s="23"/>
      <c r="SK328" s="23"/>
      <c r="SL328" s="23"/>
      <c r="SM328" s="23"/>
      <c r="SN328" s="23"/>
      <c r="SO328" s="23"/>
      <c r="SP328" s="23"/>
    </row>
    <row r="329" spans="1:510" s="22" customFormat="1" ht="22.5" customHeight="1" x14ac:dyDescent="0.25">
      <c r="A329" s="59" t="s">
        <v>513</v>
      </c>
      <c r="B329" s="91">
        <v>8710</v>
      </c>
      <c r="C329" s="91" t="s">
        <v>93</v>
      </c>
      <c r="D329" s="60" t="s">
        <v>514</v>
      </c>
      <c r="E329" s="97">
        <v>17756821.34</v>
      </c>
      <c r="F329" s="97"/>
      <c r="G329" s="97"/>
      <c r="H329" s="97"/>
      <c r="I329" s="97"/>
      <c r="J329" s="97"/>
      <c r="K329" s="161">
        <f t="shared" si="138"/>
        <v>0</v>
      </c>
      <c r="L329" s="97">
        <f t="shared" si="188"/>
        <v>0</v>
      </c>
      <c r="M329" s="97"/>
      <c r="N329" s="97"/>
      <c r="O329" s="97"/>
      <c r="P329" s="97"/>
      <c r="Q329" s="97"/>
      <c r="R329" s="145">
        <f t="shared" si="189"/>
        <v>0</v>
      </c>
      <c r="S329" s="146"/>
      <c r="T329" s="146"/>
      <c r="U329" s="146"/>
      <c r="V329" s="146"/>
      <c r="W329" s="146"/>
      <c r="X329" s="162" t="e">
        <f t="shared" si="144"/>
        <v>#DIV/0!</v>
      </c>
      <c r="Y329" s="97">
        <f t="shared" si="145"/>
        <v>0</v>
      </c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  <c r="IW329" s="23"/>
      <c r="IX329" s="23"/>
      <c r="IY329" s="23"/>
      <c r="IZ329" s="23"/>
      <c r="JA329" s="23"/>
      <c r="JB329" s="23"/>
      <c r="JC329" s="23"/>
      <c r="JD329" s="23"/>
      <c r="JE329" s="23"/>
      <c r="JF329" s="23"/>
      <c r="JG329" s="23"/>
      <c r="JH329" s="23"/>
      <c r="JI329" s="23"/>
      <c r="JJ329" s="23"/>
      <c r="JK329" s="23"/>
      <c r="JL329" s="23"/>
      <c r="JM329" s="23"/>
      <c r="JN329" s="23"/>
      <c r="JO329" s="23"/>
      <c r="JP329" s="23"/>
      <c r="JQ329" s="23"/>
      <c r="JR329" s="23"/>
      <c r="JS329" s="23"/>
      <c r="JT329" s="23"/>
      <c r="JU329" s="23"/>
      <c r="JV329" s="23"/>
      <c r="JW329" s="23"/>
      <c r="JX329" s="23"/>
      <c r="JY329" s="23"/>
      <c r="JZ329" s="23"/>
      <c r="KA329" s="23"/>
      <c r="KB329" s="23"/>
      <c r="KC329" s="23"/>
      <c r="KD329" s="23"/>
      <c r="KE329" s="23"/>
      <c r="KF329" s="23"/>
      <c r="KG329" s="23"/>
      <c r="KH329" s="23"/>
      <c r="KI329" s="23"/>
      <c r="KJ329" s="23"/>
      <c r="KK329" s="23"/>
      <c r="KL329" s="23"/>
      <c r="KM329" s="23"/>
      <c r="KN329" s="23"/>
      <c r="KO329" s="23"/>
      <c r="KP329" s="23"/>
      <c r="KQ329" s="23"/>
      <c r="KR329" s="23"/>
      <c r="KS329" s="23"/>
      <c r="KT329" s="23"/>
      <c r="KU329" s="23"/>
      <c r="KV329" s="23"/>
      <c r="KW329" s="23"/>
      <c r="KX329" s="23"/>
      <c r="KY329" s="23"/>
      <c r="KZ329" s="23"/>
      <c r="LA329" s="23"/>
      <c r="LB329" s="23"/>
      <c r="LC329" s="23"/>
      <c r="LD329" s="23"/>
      <c r="LE329" s="23"/>
      <c r="LF329" s="23"/>
      <c r="LG329" s="23"/>
      <c r="LH329" s="23"/>
      <c r="LI329" s="23"/>
      <c r="LJ329" s="23"/>
      <c r="LK329" s="23"/>
      <c r="LL329" s="23"/>
      <c r="LM329" s="23"/>
      <c r="LN329" s="23"/>
      <c r="LO329" s="23"/>
      <c r="LP329" s="23"/>
      <c r="LQ329" s="23"/>
      <c r="LR329" s="23"/>
      <c r="LS329" s="23"/>
      <c r="LT329" s="23"/>
      <c r="LU329" s="23"/>
      <c r="LV329" s="23"/>
      <c r="LW329" s="23"/>
      <c r="LX329" s="23"/>
      <c r="LY329" s="23"/>
      <c r="LZ329" s="23"/>
      <c r="MA329" s="23"/>
      <c r="MB329" s="23"/>
      <c r="MC329" s="23"/>
      <c r="MD329" s="23"/>
      <c r="ME329" s="23"/>
      <c r="MF329" s="23"/>
      <c r="MG329" s="23"/>
      <c r="MH329" s="23"/>
      <c r="MI329" s="23"/>
      <c r="MJ329" s="23"/>
      <c r="MK329" s="23"/>
      <c r="ML329" s="23"/>
      <c r="MM329" s="23"/>
      <c r="MN329" s="23"/>
      <c r="MO329" s="23"/>
      <c r="MP329" s="23"/>
      <c r="MQ329" s="23"/>
      <c r="MR329" s="23"/>
      <c r="MS329" s="23"/>
      <c r="MT329" s="23"/>
      <c r="MU329" s="23"/>
      <c r="MV329" s="23"/>
      <c r="MW329" s="23"/>
      <c r="MX329" s="23"/>
      <c r="MY329" s="23"/>
      <c r="MZ329" s="23"/>
      <c r="NA329" s="23"/>
      <c r="NB329" s="23"/>
      <c r="NC329" s="23"/>
      <c r="ND329" s="23"/>
      <c r="NE329" s="23"/>
      <c r="NF329" s="23"/>
      <c r="NG329" s="23"/>
      <c r="NH329" s="23"/>
      <c r="NI329" s="23"/>
      <c r="NJ329" s="23"/>
      <c r="NK329" s="23"/>
      <c r="NL329" s="23"/>
      <c r="NM329" s="23"/>
      <c r="NN329" s="23"/>
      <c r="NO329" s="23"/>
      <c r="NP329" s="23"/>
      <c r="NQ329" s="23"/>
      <c r="NR329" s="23"/>
      <c r="NS329" s="23"/>
      <c r="NT329" s="23"/>
      <c r="NU329" s="23"/>
      <c r="NV329" s="23"/>
      <c r="NW329" s="23"/>
      <c r="NX329" s="23"/>
      <c r="NY329" s="23"/>
      <c r="NZ329" s="23"/>
      <c r="OA329" s="23"/>
      <c r="OB329" s="23"/>
      <c r="OC329" s="23"/>
      <c r="OD329" s="23"/>
      <c r="OE329" s="23"/>
      <c r="OF329" s="23"/>
      <c r="OG329" s="23"/>
      <c r="OH329" s="23"/>
      <c r="OI329" s="23"/>
      <c r="OJ329" s="23"/>
      <c r="OK329" s="23"/>
      <c r="OL329" s="23"/>
      <c r="OM329" s="23"/>
      <c r="ON329" s="23"/>
      <c r="OO329" s="23"/>
      <c r="OP329" s="23"/>
      <c r="OQ329" s="23"/>
      <c r="OR329" s="23"/>
      <c r="OS329" s="23"/>
      <c r="OT329" s="23"/>
      <c r="OU329" s="23"/>
      <c r="OV329" s="23"/>
      <c r="OW329" s="23"/>
      <c r="OX329" s="23"/>
      <c r="OY329" s="23"/>
      <c r="OZ329" s="23"/>
      <c r="PA329" s="23"/>
      <c r="PB329" s="23"/>
      <c r="PC329" s="23"/>
      <c r="PD329" s="23"/>
      <c r="PE329" s="23"/>
      <c r="PF329" s="23"/>
      <c r="PG329" s="23"/>
      <c r="PH329" s="23"/>
      <c r="PI329" s="23"/>
      <c r="PJ329" s="23"/>
      <c r="PK329" s="23"/>
      <c r="PL329" s="23"/>
      <c r="PM329" s="23"/>
      <c r="PN329" s="23"/>
      <c r="PO329" s="23"/>
      <c r="PP329" s="23"/>
      <c r="PQ329" s="23"/>
      <c r="PR329" s="23"/>
      <c r="PS329" s="23"/>
      <c r="PT329" s="23"/>
      <c r="PU329" s="23"/>
      <c r="PV329" s="23"/>
      <c r="PW329" s="23"/>
      <c r="PX329" s="23"/>
      <c r="PY329" s="23"/>
      <c r="PZ329" s="23"/>
      <c r="QA329" s="23"/>
      <c r="QB329" s="23"/>
      <c r="QC329" s="23"/>
      <c r="QD329" s="23"/>
      <c r="QE329" s="23"/>
      <c r="QF329" s="23"/>
      <c r="QG329" s="23"/>
      <c r="QH329" s="23"/>
      <c r="QI329" s="23"/>
      <c r="QJ329" s="23"/>
      <c r="QK329" s="23"/>
      <c r="QL329" s="23"/>
      <c r="QM329" s="23"/>
      <c r="QN329" s="23"/>
      <c r="QO329" s="23"/>
      <c r="QP329" s="23"/>
      <c r="QQ329" s="23"/>
      <c r="QR329" s="23"/>
      <c r="QS329" s="23"/>
      <c r="QT329" s="23"/>
      <c r="QU329" s="23"/>
      <c r="QV329" s="23"/>
      <c r="QW329" s="23"/>
      <c r="QX329" s="23"/>
      <c r="QY329" s="23"/>
      <c r="QZ329" s="23"/>
      <c r="RA329" s="23"/>
      <c r="RB329" s="23"/>
      <c r="RC329" s="23"/>
      <c r="RD329" s="23"/>
      <c r="RE329" s="23"/>
      <c r="RF329" s="23"/>
      <c r="RG329" s="23"/>
      <c r="RH329" s="23"/>
      <c r="RI329" s="23"/>
      <c r="RJ329" s="23"/>
      <c r="RK329" s="23"/>
      <c r="RL329" s="23"/>
      <c r="RM329" s="23"/>
      <c r="RN329" s="23"/>
      <c r="RO329" s="23"/>
      <c r="RP329" s="23"/>
      <c r="RQ329" s="23"/>
      <c r="RR329" s="23"/>
      <c r="RS329" s="23"/>
      <c r="RT329" s="23"/>
      <c r="RU329" s="23"/>
      <c r="RV329" s="23"/>
      <c r="RW329" s="23"/>
      <c r="RX329" s="23"/>
      <c r="RY329" s="23"/>
      <c r="RZ329" s="23"/>
      <c r="SA329" s="23"/>
      <c r="SB329" s="23"/>
      <c r="SC329" s="23"/>
      <c r="SD329" s="23"/>
      <c r="SE329" s="23"/>
      <c r="SF329" s="23"/>
      <c r="SG329" s="23"/>
      <c r="SH329" s="23"/>
      <c r="SI329" s="23"/>
      <c r="SJ329" s="23"/>
      <c r="SK329" s="23"/>
      <c r="SL329" s="23"/>
      <c r="SM329" s="23"/>
      <c r="SN329" s="23"/>
      <c r="SO329" s="23"/>
      <c r="SP329" s="23"/>
    </row>
    <row r="330" spans="1:510" s="22" customFormat="1" ht="24.75" customHeight="1" x14ac:dyDescent="0.25">
      <c r="A330" s="59" t="s">
        <v>232</v>
      </c>
      <c r="B330" s="91" t="s">
        <v>91</v>
      </c>
      <c r="C330" s="91" t="s">
        <v>45</v>
      </c>
      <c r="D330" s="60" t="s">
        <v>110</v>
      </c>
      <c r="E330" s="97">
        <v>100870700</v>
      </c>
      <c r="F330" s="97"/>
      <c r="G330" s="97"/>
      <c r="H330" s="97">
        <v>100870700</v>
      </c>
      <c r="I330" s="97"/>
      <c r="J330" s="97"/>
      <c r="K330" s="161">
        <f t="shared" si="138"/>
        <v>100</v>
      </c>
      <c r="L330" s="97">
        <f t="shared" si="188"/>
        <v>0</v>
      </c>
      <c r="M330" s="97"/>
      <c r="N330" s="97"/>
      <c r="O330" s="97"/>
      <c r="P330" s="97"/>
      <c r="Q330" s="97"/>
      <c r="R330" s="145">
        <f t="shared" si="189"/>
        <v>0</v>
      </c>
      <c r="S330" s="146"/>
      <c r="T330" s="146"/>
      <c r="U330" s="146"/>
      <c r="V330" s="146"/>
      <c r="W330" s="146"/>
      <c r="X330" s="162" t="e">
        <f t="shared" si="144"/>
        <v>#DIV/0!</v>
      </c>
      <c r="Y330" s="97">
        <f t="shared" si="145"/>
        <v>100870700</v>
      </c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  <c r="IT330" s="23"/>
      <c r="IU330" s="23"/>
      <c r="IV330" s="23"/>
      <c r="IW330" s="23"/>
      <c r="IX330" s="23"/>
      <c r="IY330" s="23"/>
      <c r="IZ330" s="23"/>
      <c r="JA330" s="23"/>
      <c r="JB330" s="23"/>
      <c r="JC330" s="23"/>
      <c r="JD330" s="23"/>
      <c r="JE330" s="23"/>
      <c r="JF330" s="23"/>
      <c r="JG330" s="23"/>
      <c r="JH330" s="23"/>
      <c r="JI330" s="23"/>
      <c r="JJ330" s="23"/>
      <c r="JK330" s="23"/>
      <c r="JL330" s="23"/>
      <c r="JM330" s="23"/>
      <c r="JN330" s="23"/>
      <c r="JO330" s="23"/>
      <c r="JP330" s="23"/>
      <c r="JQ330" s="23"/>
      <c r="JR330" s="23"/>
      <c r="JS330" s="23"/>
      <c r="JT330" s="23"/>
      <c r="JU330" s="23"/>
      <c r="JV330" s="23"/>
      <c r="JW330" s="23"/>
      <c r="JX330" s="23"/>
      <c r="JY330" s="23"/>
      <c r="JZ330" s="23"/>
      <c r="KA330" s="23"/>
      <c r="KB330" s="23"/>
      <c r="KC330" s="23"/>
      <c r="KD330" s="23"/>
      <c r="KE330" s="23"/>
      <c r="KF330" s="23"/>
      <c r="KG330" s="23"/>
      <c r="KH330" s="23"/>
      <c r="KI330" s="23"/>
      <c r="KJ330" s="23"/>
      <c r="KK330" s="23"/>
      <c r="KL330" s="23"/>
      <c r="KM330" s="23"/>
      <c r="KN330" s="23"/>
      <c r="KO330" s="23"/>
      <c r="KP330" s="23"/>
      <c r="KQ330" s="23"/>
      <c r="KR330" s="23"/>
      <c r="KS330" s="23"/>
      <c r="KT330" s="23"/>
      <c r="KU330" s="23"/>
      <c r="KV330" s="23"/>
      <c r="KW330" s="23"/>
      <c r="KX330" s="23"/>
      <c r="KY330" s="23"/>
      <c r="KZ330" s="23"/>
      <c r="LA330" s="23"/>
      <c r="LB330" s="23"/>
      <c r="LC330" s="23"/>
      <c r="LD330" s="23"/>
      <c r="LE330" s="23"/>
      <c r="LF330" s="23"/>
      <c r="LG330" s="23"/>
      <c r="LH330" s="23"/>
      <c r="LI330" s="23"/>
      <c r="LJ330" s="23"/>
      <c r="LK330" s="23"/>
      <c r="LL330" s="23"/>
      <c r="LM330" s="23"/>
      <c r="LN330" s="23"/>
      <c r="LO330" s="23"/>
      <c r="LP330" s="23"/>
      <c r="LQ330" s="23"/>
      <c r="LR330" s="23"/>
      <c r="LS330" s="23"/>
      <c r="LT330" s="23"/>
      <c r="LU330" s="23"/>
      <c r="LV330" s="23"/>
      <c r="LW330" s="23"/>
      <c r="LX330" s="23"/>
      <c r="LY330" s="23"/>
      <c r="LZ330" s="23"/>
      <c r="MA330" s="23"/>
      <c r="MB330" s="23"/>
      <c r="MC330" s="23"/>
      <c r="MD330" s="23"/>
      <c r="ME330" s="23"/>
      <c r="MF330" s="23"/>
      <c r="MG330" s="23"/>
      <c r="MH330" s="23"/>
      <c r="MI330" s="23"/>
      <c r="MJ330" s="23"/>
      <c r="MK330" s="23"/>
      <c r="ML330" s="23"/>
      <c r="MM330" s="23"/>
      <c r="MN330" s="23"/>
      <c r="MO330" s="23"/>
      <c r="MP330" s="23"/>
      <c r="MQ330" s="23"/>
      <c r="MR330" s="23"/>
      <c r="MS330" s="23"/>
      <c r="MT330" s="23"/>
      <c r="MU330" s="23"/>
      <c r="MV330" s="23"/>
      <c r="MW330" s="23"/>
      <c r="MX330" s="23"/>
      <c r="MY330" s="23"/>
      <c r="MZ330" s="23"/>
      <c r="NA330" s="23"/>
      <c r="NB330" s="23"/>
      <c r="NC330" s="23"/>
      <c r="ND330" s="23"/>
      <c r="NE330" s="23"/>
      <c r="NF330" s="23"/>
      <c r="NG330" s="23"/>
      <c r="NH330" s="23"/>
      <c r="NI330" s="23"/>
      <c r="NJ330" s="23"/>
      <c r="NK330" s="23"/>
      <c r="NL330" s="23"/>
      <c r="NM330" s="23"/>
      <c r="NN330" s="23"/>
      <c r="NO330" s="23"/>
      <c r="NP330" s="23"/>
      <c r="NQ330" s="23"/>
      <c r="NR330" s="23"/>
      <c r="NS330" s="23"/>
      <c r="NT330" s="23"/>
      <c r="NU330" s="23"/>
      <c r="NV330" s="23"/>
      <c r="NW330" s="23"/>
      <c r="NX330" s="23"/>
      <c r="NY330" s="23"/>
      <c r="NZ330" s="23"/>
      <c r="OA330" s="23"/>
      <c r="OB330" s="23"/>
      <c r="OC330" s="23"/>
      <c r="OD330" s="23"/>
      <c r="OE330" s="23"/>
      <c r="OF330" s="23"/>
      <c r="OG330" s="23"/>
      <c r="OH330" s="23"/>
      <c r="OI330" s="23"/>
      <c r="OJ330" s="23"/>
      <c r="OK330" s="23"/>
      <c r="OL330" s="23"/>
      <c r="OM330" s="23"/>
      <c r="ON330" s="23"/>
      <c r="OO330" s="23"/>
      <c r="OP330" s="23"/>
      <c r="OQ330" s="23"/>
      <c r="OR330" s="23"/>
      <c r="OS330" s="23"/>
      <c r="OT330" s="23"/>
      <c r="OU330" s="23"/>
      <c r="OV330" s="23"/>
      <c r="OW330" s="23"/>
      <c r="OX330" s="23"/>
      <c r="OY330" s="23"/>
      <c r="OZ330" s="23"/>
      <c r="PA330" s="23"/>
      <c r="PB330" s="23"/>
      <c r="PC330" s="23"/>
      <c r="PD330" s="23"/>
      <c r="PE330" s="23"/>
      <c r="PF330" s="23"/>
      <c r="PG330" s="23"/>
      <c r="PH330" s="23"/>
      <c r="PI330" s="23"/>
      <c r="PJ330" s="23"/>
      <c r="PK330" s="23"/>
      <c r="PL330" s="23"/>
      <c r="PM330" s="23"/>
      <c r="PN330" s="23"/>
      <c r="PO330" s="23"/>
      <c r="PP330" s="23"/>
      <c r="PQ330" s="23"/>
      <c r="PR330" s="23"/>
      <c r="PS330" s="23"/>
      <c r="PT330" s="23"/>
      <c r="PU330" s="23"/>
      <c r="PV330" s="23"/>
      <c r="PW330" s="23"/>
      <c r="PX330" s="23"/>
      <c r="PY330" s="23"/>
      <c r="PZ330" s="23"/>
      <c r="QA330" s="23"/>
      <c r="QB330" s="23"/>
      <c r="QC330" s="23"/>
      <c r="QD330" s="23"/>
      <c r="QE330" s="23"/>
      <c r="QF330" s="23"/>
      <c r="QG330" s="23"/>
      <c r="QH330" s="23"/>
      <c r="QI330" s="23"/>
      <c r="QJ330" s="23"/>
      <c r="QK330" s="23"/>
      <c r="QL330" s="23"/>
      <c r="QM330" s="23"/>
      <c r="QN330" s="23"/>
      <c r="QO330" s="23"/>
      <c r="QP330" s="23"/>
      <c r="QQ330" s="23"/>
      <c r="QR330" s="23"/>
      <c r="QS330" s="23"/>
      <c r="QT330" s="23"/>
      <c r="QU330" s="23"/>
      <c r="QV330" s="23"/>
      <c r="QW330" s="23"/>
      <c r="QX330" s="23"/>
      <c r="QY330" s="23"/>
      <c r="QZ330" s="23"/>
      <c r="RA330" s="23"/>
      <c r="RB330" s="23"/>
      <c r="RC330" s="23"/>
      <c r="RD330" s="23"/>
      <c r="RE330" s="23"/>
      <c r="RF330" s="23"/>
      <c r="RG330" s="23"/>
      <c r="RH330" s="23"/>
      <c r="RI330" s="23"/>
      <c r="RJ330" s="23"/>
      <c r="RK330" s="23"/>
      <c r="RL330" s="23"/>
      <c r="RM330" s="23"/>
      <c r="RN330" s="23"/>
      <c r="RO330" s="23"/>
      <c r="RP330" s="23"/>
      <c r="RQ330" s="23"/>
      <c r="RR330" s="23"/>
      <c r="RS330" s="23"/>
      <c r="RT330" s="23"/>
      <c r="RU330" s="23"/>
      <c r="RV330" s="23"/>
      <c r="RW330" s="23"/>
      <c r="RX330" s="23"/>
      <c r="RY330" s="23"/>
      <c r="RZ330" s="23"/>
      <c r="SA330" s="23"/>
      <c r="SB330" s="23"/>
      <c r="SC330" s="23"/>
      <c r="SD330" s="23"/>
      <c r="SE330" s="23"/>
      <c r="SF330" s="23"/>
      <c r="SG330" s="23"/>
      <c r="SH330" s="23"/>
      <c r="SI330" s="23"/>
      <c r="SJ330" s="23"/>
      <c r="SK330" s="23"/>
      <c r="SL330" s="23"/>
      <c r="SM330" s="23"/>
      <c r="SN330" s="23"/>
      <c r="SO330" s="23"/>
      <c r="SP330" s="23"/>
    </row>
    <row r="331" spans="1:510" s="27" customFormat="1" ht="22.5" customHeight="1" x14ac:dyDescent="0.25">
      <c r="A331" s="106"/>
      <c r="B331" s="108"/>
      <c r="C331" s="158"/>
      <c r="D331" s="103" t="s">
        <v>407</v>
      </c>
      <c r="E331" s="93">
        <f t="shared" ref="E331:J331" si="190">E18+E64+E128+E165+E206+E214+E225+E272+E275+E297+E304+E307+E315+E318</f>
        <v>2341655695.52</v>
      </c>
      <c r="F331" s="93">
        <f t="shared" si="190"/>
        <v>1078577654</v>
      </c>
      <c r="G331" s="93">
        <f t="shared" si="190"/>
        <v>137296117</v>
      </c>
      <c r="H331" s="93">
        <f t="shared" si="190"/>
        <v>2293839676.769999</v>
      </c>
      <c r="I331" s="93">
        <f t="shared" si="190"/>
        <v>1074834838.9099998</v>
      </c>
      <c r="J331" s="93">
        <f t="shared" si="190"/>
        <v>130407553.87</v>
      </c>
      <c r="K331" s="159">
        <f t="shared" si="138"/>
        <v>97.958025219442746</v>
      </c>
      <c r="L331" s="93">
        <f t="shared" ref="L331:W331" si="191">L18+L64+L128+L165+L206+L214+L225+L272+L275+L297+L304+L307+L315+L318</f>
        <v>1008150386.5799999</v>
      </c>
      <c r="M331" s="93">
        <f t="shared" si="191"/>
        <v>727670581.66000009</v>
      </c>
      <c r="N331" s="93">
        <f t="shared" si="191"/>
        <v>256464462.27000001</v>
      </c>
      <c r="O331" s="93">
        <f t="shared" si="191"/>
        <v>6033355</v>
      </c>
      <c r="P331" s="93">
        <f t="shared" si="191"/>
        <v>266522</v>
      </c>
      <c r="Q331" s="93">
        <f t="shared" si="191"/>
        <v>751685924.30999994</v>
      </c>
      <c r="R331" s="93">
        <f t="shared" si="191"/>
        <v>846368103.33000016</v>
      </c>
      <c r="S331" s="93">
        <f t="shared" si="191"/>
        <v>556371709.30000007</v>
      </c>
      <c r="T331" s="93">
        <f t="shared" si="191"/>
        <v>252844835.18000001</v>
      </c>
      <c r="U331" s="93">
        <f t="shared" si="191"/>
        <v>7001590.4299999997</v>
      </c>
      <c r="V331" s="93">
        <f t="shared" si="191"/>
        <v>229831.37</v>
      </c>
      <c r="W331" s="93">
        <f t="shared" si="191"/>
        <v>593523268.1500001</v>
      </c>
      <c r="X331" s="159">
        <f t="shared" si="144"/>
        <v>83.952564478120962</v>
      </c>
      <c r="Y331" s="93">
        <f t="shared" si="145"/>
        <v>3140207780.0999994</v>
      </c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  <c r="GH331" s="32"/>
      <c r="GI331" s="32"/>
      <c r="GJ331" s="32"/>
      <c r="GK331" s="32"/>
      <c r="GL331" s="32"/>
      <c r="GM331" s="32"/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  <c r="IC331" s="32"/>
      <c r="ID331" s="32"/>
      <c r="IE331" s="32"/>
      <c r="IF331" s="32"/>
      <c r="IG331" s="32"/>
      <c r="IH331" s="32"/>
      <c r="II331" s="32"/>
      <c r="IJ331" s="32"/>
      <c r="IK331" s="32"/>
      <c r="IL331" s="32"/>
      <c r="IM331" s="32"/>
      <c r="IN331" s="32"/>
      <c r="IO331" s="32"/>
      <c r="IP331" s="32"/>
      <c r="IQ331" s="32"/>
      <c r="IR331" s="32"/>
      <c r="IS331" s="32"/>
      <c r="IT331" s="32"/>
      <c r="IU331" s="32"/>
      <c r="IV331" s="32"/>
      <c r="IW331" s="32"/>
      <c r="IX331" s="32"/>
      <c r="IY331" s="32"/>
      <c r="IZ331" s="32"/>
      <c r="JA331" s="32"/>
      <c r="JB331" s="32"/>
      <c r="JC331" s="32"/>
      <c r="JD331" s="32"/>
      <c r="JE331" s="32"/>
      <c r="JF331" s="32"/>
      <c r="JG331" s="32"/>
      <c r="JH331" s="32"/>
      <c r="JI331" s="32"/>
      <c r="JJ331" s="32"/>
      <c r="JK331" s="32"/>
      <c r="JL331" s="32"/>
      <c r="JM331" s="32"/>
      <c r="JN331" s="32"/>
      <c r="JO331" s="32"/>
      <c r="JP331" s="32"/>
      <c r="JQ331" s="32"/>
      <c r="JR331" s="32"/>
      <c r="JS331" s="32"/>
      <c r="JT331" s="32"/>
      <c r="JU331" s="32"/>
      <c r="JV331" s="32"/>
      <c r="JW331" s="32"/>
      <c r="JX331" s="32"/>
      <c r="JY331" s="32"/>
      <c r="JZ331" s="32"/>
      <c r="KA331" s="32"/>
      <c r="KB331" s="32"/>
      <c r="KC331" s="32"/>
      <c r="KD331" s="32"/>
      <c r="KE331" s="32"/>
      <c r="KF331" s="32"/>
      <c r="KG331" s="32"/>
      <c r="KH331" s="32"/>
      <c r="KI331" s="32"/>
      <c r="KJ331" s="32"/>
      <c r="KK331" s="32"/>
      <c r="KL331" s="32"/>
      <c r="KM331" s="32"/>
      <c r="KN331" s="32"/>
      <c r="KO331" s="32"/>
      <c r="KP331" s="32"/>
      <c r="KQ331" s="32"/>
      <c r="KR331" s="32"/>
      <c r="KS331" s="32"/>
      <c r="KT331" s="32"/>
      <c r="KU331" s="32"/>
      <c r="KV331" s="32"/>
      <c r="KW331" s="32"/>
      <c r="KX331" s="32"/>
      <c r="KY331" s="32"/>
      <c r="KZ331" s="32"/>
      <c r="LA331" s="32"/>
      <c r="LB331" s="32"/>
      <c r="LC331" s="32"/>
      <c r="LD331" s="32"/>
      <c r="LE331" s="32"/>
      <c r="LF331" s="32"/>
      <c r="LG331" s="32"/>
      <c r="LH331" s="32"/>
      <c r="LI331" s="32"/>
      <c r="LJ331" s="32"/>
      <c r="LK331" s="32"/>
      <c r="LL331" s="32"/>
      <c r="LM331" s="32"/>
      <c r="LN331" s="32"/>
      <c r="LO331" s="32"/>
      <c r="LP331" s="32"/>
      <c r="LQ331" s="32"/>
      <c r="LR331" s="32"/>
      <c r="LS331" s="32"/>
      <c r="LT331" s="32"/>
      <c r="LU331" s="32"/>
      <c r="LV331" s="32"/>
      <c r="LW331" s="32"/>
      <c r="LX331" s="32"/>
      <c r="LY331" s="32"/>
      <c r="LZ331" s="32"/>
      <c r="MA331" s="32"/>
      <c r="MB331" s="32"/>
      <c r="MC331" s="32"/>
      <c r="MD331" s="32"/>
      <c r="ME331" s="32"/>
      <c r="MF331" s="32"/>
      <c r="MG331" s="32"/>
      <c r="MH331" s="32"/>
      <c r="MI331" s="32"/>
      <c r="MJ331" s="32"/>
      <c r="MK331" s="32"/>
      <c r="ML331" s="32"/>
      <c r="MM331" s="32"/>
      <c r="MN331" s="32"/>
      <c r="MO331" s="32"/>
      <c r="MP331" s="32"/>
      <c r="MQ331" s="32"/>
      <c r="MR331" s="32"/>
      <c r="MS331" s="32"/>
      <c r="MT331" s="32"/>
      <c r="MU331" s="32"/>
      <c r="MV331" s="32"/>
      <c r="MW331" s="32"/>
      <c r="MX331" s="32"/>
      <c r="MY331" s="32"/>
      <c r="MZ331" s="32"/>
      <c r="NA331" s="32"/>
      <c r="NB331" s="32"/>
      <c r="NC331" s="32"/>
      <c r="ND331" s="32"/>
      <c r="NE331" s="32"/>
      <c r="NF331" s="32"/>
      <c r="NG331" s="32"/>
      <c r="NH331" s="32"/>
      <c r="NI331" s="32"/>
      <c r="NJ331" s="32"/>
      <c r="NK331" s="32"/>
      <c r="NL331" s="32"/>
      <c r="NM331" s="32"/>
      <c r="NN331" s="32"/>
      <c r="NO331" s="32"/>
      <c r="NP331" s="32"/>
      <c r="NQ331" s="32"/>
      <c r="NR331" s="32"/>
      <c r="NS331" s="32"/>
      <c r="NT331" s="32"/>
      <c r="NU331" s="32"/>
      <c r="NV331" s="32"/>
      <c r="NW331" s="32"/>
      <c r="NX331" s="32"/>
      <c r="NY331" s="32"/>
      <c r="NZ331" s="32"/>
      <c r="OA331" s="32"/>
      <c r="OB331" s="32"/>
      <c r="OC331" s="32"/>
      <c r="OD331" s="32"/>
      <c r="OE331" s="32"/>
      <c r="OF331" s="32"/>
      <c r="OG331" s="32"/>
      <c r="OH331" s="32"/>
      <c r="OI331" s="32"/>
      <c r="OJ331" s="32"/>
      <c r="OK331" s="32"/>
      <c r="OL331" s="32"/>
      <c r="OM331" s="32"/>
      <c r="ON331" s="32"/>
      <c r="OO331" s="32"/>
      <c r="OP331" s="32"/>
      <c r="OQ331" s="32"/>
      <c r="OR331" s="32"/>
      <c r="OS331" s="32"/>
      <c r="OT331" s="32"/>
      <c r="OU331" s="32"/>
      <c r="OV331" s="32"/>
      <c r="OW331" s="32"/>
      <c r="OX331" s="32"/>
      <c r="OY331" s="32"/>
      <c r="OZ331" s="32"/>
      <c r="PA331" s="32"/>
      <c r="PB331" s="32"/>
      <c r="PC331" s="32"/>
      <c r="PD331" s="32"/>
      <c r="PE331" s="32"/>
      <c r="PF331" s="32"/>
      <c r="PG331" s="32"/>
      <c r="PH331" s="32"/>
      <c r="PI331" s="32"/>
      <c r="PJ331" s="32"/>
      <c r="PK331" s="32"/>
      <c r="PL331" s="32"/>
      <c r="PM331" s="32"/>
      <c r="PN331" s="32"/>
      <c r="PO331" s="32"/>
      <c r="PP331" s="32"/>
      <c r="PQ331" s="32"/>
      <c r="PR331" s="32"/>
      <c r="PS331" s="32"/>
      <c r="PT331" s="32"/>
      <c r="PU331" s="32"/>
      <c r="PV331" s="32"/>
      <c r="PW331" s="32"/>
      <c r="PX331" s="32"/>
      <c r="PY331" s="32"/>
      <c r="PZ331" s="32"/>
      <c r="QA331" s="32"/>
      <c r="QB331" s="32"/>
      <c r="QC331" s="32"/>
      <c r="QD331" s="32"/>
      <c r="QE331" s="32"/>
      <c r="QF331" s="32"/>
      <c r="QG331" s="32"/>
      <c r="QH331" s="32"/>
      <c r="QI331" s="32"/>
      <c r="QJ331" s="32"/>
      <c r="QK331" s="32"/>
      <c r="QL331" s="32"/>
      <c r="QM331" s="32"/>
      <c r="QN331" s="32"/>
      <c r="QO331" s="32"/>
      <c r="QP331" s="32"/>
      <c r="QQ331" s="32"/>
      <c r="QR331" s="32"/>
      <c r="QS331" s="32"/>
      <c r="QT331" s="32"/>
      <c r="QU331" s="32"/>
      <c r="QV331" s="32"/>
      <c r="QW331" s="32"/>
      <c r="QX331" s="32"/>
      <c r="QY331" s="32"/>
      <c r="QZ331" s="32"/>
      <c r="RA331" s="32"/>
      <c r="RB331" s="32"/>
      <c r="RC331" s="32"/>
      <c r="RD331" s="32"/>
      <c r="RE331" s="32"/>
      <c r="RF331" s="32"/>
      <c r="RG331" s="32"/>
      <c r="RH331" s="32"/>
      <c r="RI331" s="32"/>
      <c r="RJ331" s="32"/>
      <c r="RK331" s="32"/>
      <c r="RL331" s="32"/>
      <c r="RM331" s="32"/>
      <c r="RN331" s="32"/>
      <c r="RO331" s="32"/>
      <c r="RP331" s="32"/>
      <c r="RQ331" s="32"/>
      <c r="RR331" s="32"/>
      <c r="RS331" s="32"/>
      <c r="RT331" s="32"/>
      <c r="RU331" s="32"/>
      <c r="RV331" s="32"/>
      <c r="RW331" s="32"/>
      <c r="RX331" s="32"/>
      <c r="RY331" s="32"/>
      <c r="RZ331" s="32"/>
      <c r="SA331" s="32"/>
      <c r="SB331" s="32"/>
      <c r="SC331" s="32"/>
      <c r="SD331" s="32"/>
      <c r="SE331" s="32"/>
      <c r="SF331" s="32"/>
      <c r="SG331" s="32"/>
      <c r="SH331" s="32"/>
      <c r="SI331" s="32"/>
      <c r="SJ331" s="32"/>
      <c r="SK331" s="32"/>
      <c r="SL331" s="32"/>
      <c r="SM331" s="32"/>
      <c r="SN331" s="32"/>
      <c r="SO331" s="32"/>
      <c r="SP331" s="32"/>
    </row>
    <row r="332" spans="1:510" s="34" customFormat="1" ht="39.75" customHeight="1" x14ac:dyDescent="0.25">
      <c r="A332" s="94"/>
      <c r="B332" s="105"/>
      <c r="C332" s="95"/>
      <c r="D332" s="75" t="s">
        <v>400</v>
      </c>
      <c r="E332" s="96">
        <f t="shared" ref="E332:J332" si="192">E66+E73+E228+E229+E76+E134+E75+E277</f>
        <v>485697135.60000002</v>
      </c>
      <c r="F332" s="96">
        <f t="shared" si="192"/>
        <v>395816000</v>
      </c>
      <c r="G332" s="96">
        <f t="shared" si="192"/>
        <v>0</v>
      </c>
      <c r="H332" s="96">
        <f t="shared" si="192"/>
        <v>485510565.82999998</v>
      </c>
      <c r="I332" s="96">
        <f t="shared" si="192"/>
        <v>395803486.15999997</v>
      </c>
      <c r="J332" s="96">
        <f t="shared" si="192"/>
        <v>0</v>
      </c>
      <c r="K332" s="163">
        <f t="shared" si="138"/>
        <v>99.961587220445608</v>
      </c>
      <c r="L332" s="96">
        <f t="shared" ref="L332:W332" si="193">L66+L73+L228+L229+L76+L134+L75+L277</f>
        <v>40444460.18</v>
      </c>
      <c r="M332" s="96">
        <f t="shared" si="193"/>
        <v>36951510.18</v>
      </c>
      <c r="N332" s="96">
        <f t="shared" si="193"/>
        <v>0</v>
      </c>
      <c r="O332" s="96">
        <f t="shared" si="193"/>
        <v>0</v>
      </c>
      <c r="P332" s="96">
        <f t="shared" si="193"/>
        <v>0</v>
      </c>
      <c r="Q332" s="96">
        <f t="shared" si="193"/>
        <v>40444460.18</v>
      </c>
      <c r="R332" s="96">
        <f t="shared" si="193"/>
        <v>26635149.039999999</v>
      </c>
      <c r="S332" s="96">
        <f t="shared" si="193"/>
        <v>23142199.039999999</v>
      </c>
      <c r="T332" s="96">
        <f t="shared" si="193"/>
        <v>0</v>
      </c>
      <c r="U332" s="96">
        <f t="shared" si="193"/>
        <v>0</v>
      </c>
      <c r="V332" s="96">
        <f t="shared" si="193"/>
        <v>0</v>
      </c>
      <c r="W332" s="96">
        <f t="shared" si="193"/>
        <v>26635149.039999999</v>
      </c>
      <c r="X332" s="163">
        <f t="shared" si="144"/>
        <v>65.856112113893957</v>
      </c>
      <c r="Y332" s="96">
        <f t="shared" si="145"/>
        <v>512145714.87</v>
      </c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  <c r="HP332" s="33"/>
      <c r="HQ332" s="33"/>
      <c r="HR332" s="33"/>
      <c r="HS332" s="33"/>
      <c r="HT332" s="33"/>
      <c r="HU332" s="33"/>
      <c r="HV332" s="33"/>
      <c r="HW332" s="33"/>
      <c r="HX332" s="33"/>
      <c r="HY332" s="33"/>
      <c r="HZ332" s="33"/>
      <c r="IA332" s="33"/>
      <c r="IB332" s="33"/>
      <c r="IC332" s="33"/>
      <c r="ID332" s="33"/>
      <c r="IE332" s="33"/>
      <c r="IF332" s="33"/>
      <c r="IG332" s="33"/>
      <c r="IH332" s="33"/>
      <c r="II332" s="33"/>
      <c r="IJ332" s="33"/>
      <c r="IK332" s="33"/>
      <c r="IL332" s="33"/>
      <c r="IM332" s="33"/>
      <c r="IN332" s="33"/>
      <c r="IO332" s="33"/>
      <c r="IP332" s="33"/>
      <c r="IQ332" s="33"/>
      <c r="IR332" s="33"/>
      <c r="IS332" s="33"/>
      <c r="IT332" s="33"/>
      <c r="IU332" s="33"/>
      <c r="IV332" s="33"/>
      <c r="IW332" s="33"/>
      <c r="IX332" s="33"/>
      <c r="IY332" s="33"/>
      <c r="IZ332" s="33"/>
      <c r="JA332" s="33"/>
      <c r="JB332" s="33"/>
      <c r="JC332" s="33"/>
      <c r="JD332" s="33"/>
      <c r="JE332" s="33"/>
      <c r="JF332" s="33"/>
      <c r="JG332" s="33"/>
      <c r="JH332" s="33"/>
      <c r="JI332" s="33"/>
      <c r="JJ332" s="33"/>
      <c r="JK332" s="33"/>
      <c r="JL332" s="33"/>
      <c r="JM332" s="33"/>
      <c r="JN332" s="33"/>
      <c r="JO332" s="33"/>
      <c r="JP332" s="33"/>
      <c r="JQ332" s="33"/>
      <c r="JR332" s="33"/>
      <c r="JS332" s="33"/>
      <c r="JT332" s="33"/>
      <c r="JU332" s="33"/>
      <c r="JV332" s="33"/>
      <c r="JW332" s="33"/>
      <c r="JX332" s="33"/>
      <c r="JY332" s="33"/>
      <c r="JZ332" s="33"/>
      <c r="KA332" s="33"/>
      <c r="KB332" s="33"/>
      <c r="KC332" s="33"/>
      <c r="KD332" s="33"/>
      <c r="KE332" s="33"/>
      <c r="KF332" s="33"/>
      <c r="KG332" s="33"/>
      <c r="KH332" s="33"/>
      <c r="KI332" s="33"/>
      <c r="KJ332" s="33"/>
      <c r="KK332" s="33"/>
      <c r="KL332" s="33"/>
      <c r="KM332" s="33"/>
      <c r="KN332" s="33"/>
      <c r="KO332" s="33"/>
      <c r="KP332" s="33"/>
      <c r="KQ332" s="33"/>
      <c r="KR332" s="33"/>
      <c r="KS332" s="33"/>
      <c r="KT332" s="33"/>
      <c r="KU332" s="33"/>
      <c r="KV332" s="33"/>
      <c r="KW332" s="33"/>
      <c r="KX332" s="33"/>
      <c r="KY332" s="33"/>
      <c r="KZ332" s="33"/>
      <c r="LA332" s="33"/>
      <c r="LB332" s="33"/>
      <c r="LC332" s="33"/>
      <c r="LD332" s="33"/>
      <c r="LE332" s="33"/>
      <c r="LF332" s="33"/>
      <c r="LG332" s="33"/>
      <c r="LH332" s="33"/>
      <c r="LI332" s="33"/>
      <c r="LJ332" s="33"/>
      <c r="LK332" s="33"/>
      <c r="LL332" s="33"/>
      <c r="LM332" s="33"/>
      <c r="LN332" s="33"/>
      <c r="LO332" s="33"/>
      <c r="LP332" s="33"/>
      <c r="LQ332" s="33"/>
      <c r="LR332" s="33"/>
      <c r="LS332" s="33"/>
      <c r="LT332" s="33"/>
      <c r="LU332" s="33"/>
      <c r="LV332" s="33"/>
      <c r="LW332" s="33"/>
      <c r="LX332" s="33"/>
      <c r="LY332" s="33"/>
      <c r="LZ332" s="33"/>
      <c r="MA332" s="33"/>
      <c r="MB332" s="33"/>
      <c r="MC332" s="33"/>
      <c r="MD332" s="33"/>
      <c r="ME332" s="33"/>
      <c r="MF332" s="33"/>
      <c r="MG332" s="33"/>
      <c r="MH332" s="33"/>
      <c r="MI332" s="33"/>
      <c r="MJ332" s="33"/>
      <c r="MK332" s="33"/>
      <c r="ML332" s="33"/>
      <c r="MM332" s="33"/>
      <c r="MN332" s="33"/>
      <c r="MO332" s="33"/>
      <c r="MP332" s="33"/>
      <c r="MQ332" s="33"/>
      <c r="MR332" s="33"/>
      <c r="MS332" s="33"/>
      <c r="MT332" s="33"/>
      <c r="MU332" s="33"/>
      <c r="MV332" s="33"/>
      <c r="MW332" s="33"/>
      <c r="MX332" s="33"/>
      <c r="MY332" s="33"/>
      <c r="MZ332" s="33"/>
      <c r="NA332" s="33"/>
      <c r="NB332" s="33"/>
      <c r="NC332" s="33"/>
      <c r="ND332" s="33"/>
      <c r="NE332" s="33"/>
      <c r="NF332" s="33"/>
      <c r="NG332" s="33"/>
      <c r="NH332" s="33"/>
      <c r="NI332" s="33"/>
      <c r="NJ332" s="33"/>
      <c r="NK332" s="33"/>
      <c r="NL332" s="33"/>
      <c r="NM332" s="33"/>
      <c r="NN332" s="33"/>
      <c r="NO332" s="33"/>
      <c r="NP332" s="33"/>
      <c r="NQ332" s="33"/>
      <c r="NR332" s="33"/>
      <c r="NS332" s="33"/>
      <c r="NT332" s="33"/>
      <c r="NU332" s="33"/>
      <c r="NV332" s="33"/>
      <c r="NW332" s="33"/>
      <c r="NX332" s="33"/>
      <c r="NY332" s="33"/>
      <c r="NZ332" s="33"/>
      <c r="OA332" s="33"/>
      <c r="OB332" s="33"/>
      <c r="OC332" s="33"/>
      <c r="OD332" s="33"/>
      <c r="OE332" s="33"/>
      <c r="OF332" s="33"/>
      <c r="OG332" s="33"/>
      <c r="OH332" s="33"/>
      <c r="OI332" s="33"/>
      <c r="OJ332" s="33"/>
      <c r="OK332" s="33"/>
      <c r="OL332" s="33"/>
      <c r="OM332" s="33"/>
      <c r="ON332" s="33"/>
      <c r="OO332" s="33"/>
      <c r="OP332" s="33"/>
      <c r="OQ332" s="33"/>
      <c r="OR332" s="33"/>
      <c r="OS332" s="33"/>
      <c r="OT332" s="33"/>
      <c r="OU332" s="33"/>
      <c r="OV332" s="33"/>
      <c r="OW332" s="33"/>
      <c r="OX332" s="33"/>
      <c r="OY332" s="33"/>
      <c r="OZ332" s="33"/>
      <c r="PA332" s="33"/>
      <c r="PB332" s="33"/>
      <c r="PC332" s="33"/>
      <c r="PD332" s="33"/>
      <c r="PE332" s="33"/>
      <c r="PF332" s="33"/>
      <c r="PG332" s="33"/>
      <c r="PH332" s="33"/>
      <c r="PI332" s="33"/>
      <c r="PJ332" s="33"/>
      <c r="PK332" s="33"/>
      <c r="PL332" s="33"/>
      <c r="PM332" s="33"/>
      <c r="PN332" s="33"/>
      <c r="PO332" s="33"/>
      <c r="PP332" s="33"/>
      <c r="PQ332" s="33"/>
      <c r="PR332" s="33"/>
      <c r="PS332" s="33"/>
      <c r="PT332" s="33"/>
      <c r="PU332" s="33"/>
      <c r="PV332" s="33"/>
      <c r="PW332" s="33"/>
      <c r="PX332" s="33"/>
      <c r="PY332" s="33"/>
      <c r="PZ332" s="33"/>
      <c r="QA332" s="33"/>
      <c r="QB332" s="33"/>
      <c r="QC332" s="33"/>
      <c r="QD332" s="33"/>
      <c r="QE332" s="33"/>
      <c r="QF332" s="33"/>
      <c r="QG332" s="33"/>
      <c r="QH332" s="33"/>
      <c r="QI332" s="33"/>
      <c r="QJ332" s="33"/>
      <c r="QK332" s="33"/>
      <c r="QL332" s="33"/>
      <c r="QM332" s="33"/>
      <c r="QN332" s="33"/>
      <c r="QO332" s="33"/>
      <c r="QP332" s="33"/>
      <c r="QQ332" s="33"/>
      <c r="QR332" s="33"/>
      <c r="QS332" s="33"/>
      <c r="QT332" s="33"/>
      <c r="QU332" s="33"/>
      <c r="QV332" s="33"/>
      <c r="QW332" s="33"/>
      <c r="QX332" s="33"/>
      <c r="QY332" s="33"/>
      <c r="QZ332" s="33"/>
      <c r="RA332" s="33"/>
      <c r="RB332" s="33"/>
      <c r="RC332" s="33"/>
      <c r="RD332" s="33"/>
      <c r="RE332" s="33"/>
      <c r="RF332" s="33"/>
      <c r="RG332" s="33"/>
      <c r="RH332" s="33"/>
      <c r="RI332" s="33"/>
      <c r="RJ332" s="33"/>
      <c r="RK332" s="33"/>
      <c r="RL332" s="33"/>
      <c r="RM332" s="33"/>
      <c r="RN332" s="33"/>
      <c r="RO332" s="33"/>
      <c r="RP332" s="33"/>
      <c r="RQ332" s="33"/>
      <c r="RR332" s="33"/>
      <c r="RS332" s="33"/>
      <c r="RT332" s="33"/>
      <c r="RU332" s="33"/>
      <c r="RV332" s="33"/>
      <c r="RW332" s="33"/>
      <c r="RX332" s="33"/>
      <c r="RY332" s="33"/>
      <c r="RZ332" s="33"/>
      <c r="SA332" s="33"/>
      <c r="SB332" s="33"/>
      <c r="SC332" s="33"/>
      <c r="SD332" s="33"/>
      <c r="SE332" s="33"/>
      <c r="SF332" s="33"/>
      <c r="SG332" s="33"/>
      <c r="SH332" s="33"/>
      <c r="SI332" s="33"/>
      <c r="SJ332" s="33"/>
      <c r="SK332" s="33"/>
      <c r="SL332" s="33"/>
      <c r="SM332" s="33"/>
      <c r="SN332" s="33"/>
      <c r="SO332" s="33"/>
      <c r="SP332" s="33"/>
    </row>
    <row r="333" spans="1:510" s="34" customFormat="1" ht="37.5" customHeight="1" x14ac:dyDescent="0.25">
      <c r="A333" s="94"/>
      <c r="B333" s="105"/>
      <c r="C333" s="95"/>
      <c r="D333" s="75" t="s">
        <v>401</v>
      </c>
      <c r="E333" s="96">
        <f t="shared" ref="E333:J333" si="194">E20+E69+E71+E169+E68+E72+E133+E74+E77+E136+E170+E171+E232+E208+E227+E230+E231+E135+E323</f>
        <v>32479367.16</v>
      </c>
      <c r="F333" s="96">
        <f t="shared" si="194"/>
        <v>4045670</v>
      </c>
      <c r="G333" s="96">
        <f t="shared" si="194"/>
        <v>0</v>
      </c>
      <c r="H333" s="96">
        <f t="shared" si="194"/>
        <v>29479781.050000001</v>
      </c>
      <c r="I333" s="96">
        <f t="shared" si="194"/>
        <v>3131095.2199999997</v>
      </c>
      <c r="J333" s="96">
        <f t="shared" si="194"/>
        <v>0</v>
      </c>
      <c r="K333" s="163">
        <f t="shared" si="138"/>
        <v>90.764641148260608</v>
      </c>
      <c r="L333" s="96">
        <f t="shared" ref="L333:W333" si="195">L20+L69+L71+L169+L68+L72+L133+L74+L77+L136+L170+L171+L232+L208+L227+L230+L231+L135+L323</f>
        <v>228565632.65000001</v>
      </c>
      <c r="M333" s="96">
        <f t="shared" si="195"/>
        <v>16673672.25</v>
      </c>
      <c r="N333" s="96">
        <f t="shared" si="195"/>
        <v>206891960.40000001</v>
      </c>
      <c r="O333" s="96">
        <f t="shared" si="195"/>
        <v>0</v>
      </c>
      <c r="P333" s="96">
        <f t="shared" si="195"/>
        <v>0</v>
      </c>
      <c r="Q333" s="96">
        <f t="shared" si="195"/>
        <v>21673672.25</v>
      </c>
      <c r="R333" s="96">
        <f t="shared" si="195"/>
        <v>224880389.20000002</v>
      </c>
      <c r="S333" s="96">
        <f t="shared" si="195"/>
        <v>14733189.800000001</v>
      </c>
      <c r="T333" s="96">
        <f t="shared" si="195"/>
        <v>205147199.40000001</v>
      </c>
      <c r="U333" s="96">
        <f t="shared" si="195"/>
        <v>0</v>
      </c>
      <c r="V333" s="96">
        <f t="shared" si="195"/>
        <v>0</v>
      </c>
      <c r="W333" s="96">
        <f t="shared" si="195"/>
        <v>19733189.800000001</v>
      </c>
      <c r="X333" s="163">
        <f t="shared" si="144"/>
        <v>98.387665106397179</v>
      </c>
      <c r="Y333" s="96">
        <f t="shared" si="145"/>
        <v>254360170.25000003</v>
      </c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  <c r="HP333" s="33"/>
      <c r="HQ333" s="33"/>
      <c r="HR333" s="33"/>
      <c r="HS333" s="33"/>
      <c r="HT333" s="33"/>
      <c r="HU333" s="33"/>
      <c r="HV333" s="33"/>
      <c r="HW333" s="33"/>
      <c r="HX333" s="33"/>
      <c r="HY333" s="33"/>
      <c r="HZ333" s="33"/>
      <c r="IA333" s="33"/>
      <c r="IB333" s="33"/>
      <c r="IC333" s="33"/>
      <c r="ID333" s="33"/>
      <c r="IE333" s="33"/>
      <c r="IF333" s="33"/>
      <c r="IG333" s="33"/>
      <c r="IH333" s="33"/>
      <c r="II333" s="33"/>
      <c r="IJ333" s="33"/>
      <c r="IK333" s="33"/>
      <c r="IL333" s="33"/>
      <c r="IM333" s="33"/>
      <c r="IN333" s="33"/>
      <c r="IO333" s="33"/>
      <c r="IP333" s="33"/>
      <c r="IQ333" s="33"/>
      <c r="IR333" s="33"/>
      <c r="IS333" s="33"/>
      <c r="IT333" s="33"/>
      <c r="IU333" s="33"/>
      <c r="IV333" s="33"/>
      <c r="IW333" s="33"/>
      <c r="IX333" s="33"/>
      <c r="IY333" s="33"/>
      <c r="IZ333" s="33"/>
      <c r="JA333" s="33"/>
      <c r="JB333" s="33"/>
      <c r="JC333" s="33"/>
      <c r="JD333" s="33"/>
      <c r="JE333" s="33"/>
      <c r="JF333" s="33"/>
      <c r="JG333" s="33"/>
      <c r="JH333" s="33"/>
      <c r="JI333" s="33"/>
      <c r="JJ333" s="33"/>
      <c r="JK333" s="33"/>
      <c r="JL333" s="33"/>
      <c r="JM333" s="33"/>
      <c r="JN333" s="33"/>
      <c r="JO333" s="33"/>
      <c r="JP333" s="33"/>
      <c r="JQ333" s="33"/>
      <c r="JR333" s="33"/>
      <c r="JS333" s="33"/>
      <c r="JT333" s="33"/>
      <c r="JU333" s="33"/>
      <c r="JV333" s="33"/>
      <c r="JW333" s="33"/>
      <c r="JX333" s="33"/>
      <c r="JY333" s="33"/>
      <c r="JZ333" s="33"/>
      <c r="KA333" s="33"/>
      <c r="KB333" s="33"/>
      <c r="KC333" s="33"/>
      <c r="KD333" s="33"/>
      <c r="KE333" s="33"/>
      <c r="KF333" s="33"/>
      <c r="KG333" s="33"/>
      <c r="KH333" s="33"/>
      <c r="KI333" s="33"/>
      <c r="KJ333" s="33"/>
      <c r="KK333" s="33"/>
      <c r="KL333" s="33"/>
      <c r="KM333" s="33"/>
      <c r="KN333" s="33"/>
      <c r="KO333" s="33"/>
      <c r="KP333" s="33"/>
      <c r="KQ333" s="33"/>
      <c r="KR333" s="33"/>
      <c r="KS333" s="33"/>
      <c r="KT333" s="33"/>
      <c r="KU333" s="33"/>
      <c r="KV333" s="33"/>
      <c r="KW333" s="33"/>
      <c r="KX333" s="33"/>
      <c r="KY333" s="33"/>
      <c r="KZ333" s="33"/>
      <c r="LA333" s="33"/>
      <c r="LB333" s="33"/>
      <c r="LC333" s="33"/>
      <c r="LD333" s="33"/>
      <c r="LE333" s="33"/>
      <c r="LF333" s="33"/>
      <c r="LG333" s="33"/>
      <c r="LH333" s="33"/>
      <c r="LI333" s="33"/>
      <c r="LJ333" s="33"/>
      <c r="LK333" s="33"/>
      <c r="LL333" s="33"/>
      <c r="LM333" s="33"/>
      <c r="LN333" s="33"/>
      <c r="LO333" s="33"/>
      <c r="LP333" s="33"/>
      <c r="LQ333" s="33"/>
      <c r="LR333" s="33"/>
      <c r="LS333" s="33"/>
      <c r="LT333" s="33"/>
      <c r="LU333" s="33"/>
      <c r="LV333" s="33"/>
      <c r="LW333" s="33"/>
      <c r="LX333" s="33"/>
      <c r="LY333" s="33"/>
      <c r="LZ333" s="33"/>
      <c r="MA333" s="33"/>
      <c r="MB333" s="33"/>
      <c r="MC333" s="33"/>
      <c r="MD333" s="33"/>
      <c r="ME333" s="33"/>
      <c r="MF333" s="33"/>
      <c r="MG333" s="33"/>
      <c r="MH333" s="33"/>
      <c r="MI333" s="33"/>
      <c r="MJ333" s="33"/>
      <c r="MK333" s="33"/>
      <c r="ML333" s="33"/>
      <c r="MM333" s="33"/>
      <c r="MN333" s="33"/>
      <c r="MO333" s="33"/>
      <c r="MP333" s="33"/>
      <c r="MQ333" s="33"/>
      <c r="MR333" s="33"/>
      <c r="MS333" s="33"/>
      <c r="MT333" s="33"/>
      <c r="MU333" s="33"/>
      <c r="MV333" s="33"/>
      <c r="MW333" s="33"/>
      <c r="MX333" s="33"/>
      <c r="MY333" s="33"/>
      <c r="MZ333" s="33"/>
      <c r="NA333" s="33"/>
      <c r="NB333" s="33"/>
      <c r="NC333" s="33"/>
      <c r="ND333" s="33"/>
      <c r="NE333" s="33"/>
      <c r="NF333" s="33"/>
      <c r="NG333" s="33"/>
      <c r="NH333" s="33"/>
      <c r="NI333" s="33"/>
      <c r="NJ333" s="33"/>
      <c r="NK333" s="33"/>
      <c r="NL333" s="33"/>
      <c r="NM333" s="33"/>
      <c r="NN333" s="33"/>
      <c r="NO333" s="33"/>
      <c r="NP333" s="33"/>
      <c r="NQ333" s="33"/>
      <c r="NR333" s="33"/>
      <c r="NS333" s="33"/>
      <c r="NT333" s="33"/>
      <c r="NU333" s="33"/>
      <c r="NV333" s="33"/>
      <c r="NW333" s="33"/>
      <c r="NX333" s="33"/>
      <c r="NY333" s="33"/>
      <c r="NZ333" s="33"/>
      <c r="OA333" s="33"/>
      <c r="OB333" s="33"/>
      <c r="OC333" s="33"/>
      <c r="OD333" s="33"/>
      <c r="OE333" s="33"/>
      <c r="OF333" s="33"/>
      <c r="OG333" s="33"/>
      <c r="OH333" s="33"/>
      <c r="OI333" s="33"/>
      <c r="OJ333" s="33"/>
      <c r="OK333" s="33"/>
      <c r="OL333" s="33"/>
      <c r="OM333" s="33"/>
      <c r="ON333" s="33"/>
      <c r="OO333" s="33"/>
      <c r="OP333" s="33"/>
      <c r="OQ333" s="33"/>
      <c r="OR333" s="33"/>
      <c r="OS333" s="33"/>
      <c r="OT333" s="33"/>
      <c r="OU333" s="33"/>
      <c r="OV333" s="33"/>
      <c r="OW333" s="33"/>
      <c r="OX333" s="33"/>
      <c r="OY333" s="33"/>
      <c r="OZ333" s="33"/>
      <c r="PA333" s="33"/>
      <c r="PB333" s="33"/>
      <c r="PC333" s="33"/>
      <c r="PD333" s="33"/>
      <c r="PE333" s="33"/>
      <c r="PF333" s="33"/>
      <c r="PG333" s="33"/>
      <c r="PH333" s="33"/>
      <c r="PI333" s="33"/>
      <c r="PJ333" s="33"/>
      <c r="PK333" s="33"/>
      <c r="PL333" s="33"/>
      <c r="PM333" s="33"/>
      <c r="PN333" s="33"/>
      <c r="PO333" s="33"/>
      <c r="PP333" s="33"/>
      <c r="PQ333" s="33"/>
      <c r="PR333" s="33"/>
      <c r="PS333" s="33"/>
      <c r="PT333" s="33"/>
      <c r="PU333" s="33"/>
      <c r="PV333" s="33"/>
      <c r="PW333" s="33"/>
      <c r="PX333" s="33"/>
      <c r="PY333" s="33"/>
      <c r="PZ333" s="33"/>
      <c r="QA333" s="33"/>
      <c r="QB333" s="33"/>
      <c r="QC333" s="33"/>
      <c r="QD333" s="33"/>
      <c r="QE333" s="33"/>
      <c r="QF333" s="33"/>
      <c r="QG333" s="33"/>
      <c r="QH333" s="33"/>
      <c r="QI333" s="33"/>
      <c r="QJ333" s="33"/>
      <c r="QK333" s="33"/>
      <c r="QL333" s="33"/>
      <c r="QM333" s="33"/>
      <c r="QN333" s="33"/>
      <c r="QO333" s="33"/>
      <c r="QP333" s="33"/>
      <c r="QQ333" s="33"/>
      <c r="QR333" s="33"/>
      <c r="QS333" s="33"/>
      <c r="QT333" s="33"/>
      <c r="QU333" s="33"/>
      <c r="QV333" s="33"/>
      <c r="QW333" s="33"/>
      <c r="QX333" s="33"/>
      <c r="QY333" s="33"/>
      <c r="QZ333" s="33"/>
      <c r="RA333" s="33"/>
      <c r="RB333" s="33"/>
      <c r="RC333" s="33"/>
      <c r="RD333" s="33"/>
      <c r="RE333" s="33"/>
      <c r="RF333" s="33"/>
      <c r="RG333" s="33"/>
      <c r="RH333" s="33"/>
      <c r="RI333" s="33"/>
      <c r="RJ333" s="33"/>
      <c r="RK333" s="33"/>
      <c r="RL333" s="33"/>
      <c r="RM333" s="33"/>
      <c r="RN333" s="33"/>
      <c r="RO333" s="33"/>
      <c r="RP333" s="33"/>
      <c r="RQ333" s="33"/>
      <c r="RR333" s="33"/>
      <c r="RS333" s="33"/>
      <c r="RT333" s="33"/>
      <c r="RU333" s="33"/>
      <c r="RV333" s="33"/>
      <c r="RW333" s="33"/>
      <c r="RX333" s="33"/>
      <c r="RY333" s="33"/>
      <c r="RZ333" s="33"/>
      <c r="SA333" s="33"/>
      <c r="SB333" s="33"/>
      <c r="SC333" s="33"/>
      <c r="SD333" s="33"/>
      <c r="SE333" s="33"/>
      <c r="SF333" s="33"/>
      <c r="SG333" s="33"/>
      <c r="SH333" s="33"/>
      <c r="SI333" s="33"/>
      <c r="SJ333" s="33"/>
      <c r="SK333" s="33"/>
      <c r="SL333" s="33"/>
      <c r="SM333" s="33"/>
      <c r="SN333" s="33"/>
      <c r="SO333" s="33"/>
      <c r="SP333" s="33"/>
    </row>
    <row r="334" spans="1:510" s="34" customFormat="1" ht="26.25" customHeight="1" x14ac:dyDescent="0.25">
      <c r="A334" s="94"/>
      <c r="B334" s="105"/>
      <c r="C334" s="105"/>
      <c r="D334" s="81" t="s">
        <v>418</v>
      </c>
      <c r="E334" s="96">
        <f t="shared" ref="E334:J334" si="196">E137+E278+E233</f>
        <v>0</v>
      </c>
      <c r="F334" s="96">
        <f t="shared" si="196"/>
        <v>0</v>
      </c>
      <c r="G334" s="96">
        <f t="shared" si="196"/>
        <v>0</v>
      </c>
      <c r="H334" s="96">
        <f t="shared" si="196"/>
        <v>0</v>
      </c>
      <c r="I334" s="96">
        <f t="shared" si="196"/>
        <v>0</v>
      </c>
      <c r="J334" s="96">
        <f t="shared" si="196"/>
        <v>0</v>
      </c>
      <c r="K334" s="164" t="e">
        <f t="shared" si="138"/>
        <v>#DIV/0!</v>
      </c>
      <c r="L334" s="96">
        <f t="shared" ref="L334:W334" si="197">L137+L278+L233</f>
        <v>127771665.12</v>
      </c>
      <c r="M334" s="96">
        <f t="shared" si="197"/>
        <v>127771665.12</v>
      </c>
      <c r="N334" s="96">
        <f t="shared" si="197"/>
        <v>0</v>
      </c>
      <c r="O334" s="96">
        <f t="shared" si="197"/>
        <v>0</v>
      </c>
      <c r="P334" s="96">
        <f t="shared" si="197"/>
        <v>0</v>
      </c>
      <c r="Q334" s="96">
        <f t="shared" si="197"/>
        <v>127771665.12</v>
      </c>
      <c r="R334" s="96">
        <f t="shared" si="197"/>
        <v>4662070.12</v>
      </c>
      <c r="S334" s="96">
        <f t="shared" si="197"/>
        <v>4662070.12</v>
      </c>
      <c r="T334" s="96">
        <f t="shared" si="197"/>
        <v>0</v>
      </c>
      <c r="U334" s="96">
        <f t="shared" si="197"/>
        <v>0</v>
      </c>
      <c r="V334" s="96">
        <f t="shared" si="197"/>
        <v>0</v>
      </c>
      <c r="W334" s="96">
        <f t="shared" si="197"/>
        <v>4662070.12</v>
      </c>
      <c r="X334" s="163">
        <f t="shared" si="144"/>
        <v>3.6487511653084419</v>
      </c>
      <c r="Y334" s="96">
        <f t="shared" si="145"/>
        <v>4662070.12</v>
      </c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  <c r="EO334" s="33"/>
      <c r="EP334" s="33"/>
      <c r="EQ334" s="33"/>
      <c r="ER334" s="33"/>
      <c r="ES334" s="33"/>
      <c r="ET334" s="33"/>
      <c r="EU334" s="33"/>
      <c r="EV334" s="33"/>
      <c r="EW334" s="33"/>
      <c r="EX334" s="33"/>
      <c r="EY334" s="33"/>
      <c r="EZ334" s="33"/>
      <c r="FA334" s="33"/>
      <c r="FB334" s="33"/>
      <c r="FC334" s="33"/>
      <c r="FD334" s="33"/>
      <c r="FE334" s="33"/>
      <c r="FF334" s="33"/>
      <c r="FG334" s="33"/>
      <c r="FH334" s="33"/>
      <c r="FI334" s="33"/>
      <c r="FJ334" s="33"/>
      <c r="FK334" s="33"/>
      <c r="FL334" s="33"/>
      <c r="FM334" s="33"/>
      <c r="FN334" s="33"/>
      <c r="FO334" s="33"/>
      <c r="FP334" s="33"/>
      <c r="FQ334" s="33"/>
      <c r="FR334" s="33"/>
      <c r="FS334" s="33"/>
      <c r="FT334" s="33"/>
      <c r="FU334" s="33"/>
      <c r="FV334" s="33"/>
      <c r="FW334" s="33"/>
      <c r="FX334" s="33"/>
      <c r="FY334" s="33"/>
      <c r="FZ334" s="33"/>
      <c r="GA334" s="33"/>
      <c r="GB334" s="33"/>
      <c r="GC334" s="33"/>
      <c r="GD334" s="33"/>
      <c r="GE334" s="33"/>
      <c r="GF334" s="33"/>
      <c r="GG334" s="33"/>
      <c r="GH334" s="33"/>
      <c r="GI334" s="33"/>
      <c r="GJ334" s="33"/>
      <c r="GK334" s="33"/>
      <c r="GL334" s="33"/>
      <c r="GM334" s="33"/>
      <c r="GN334" s="33"/>
      <c r="GO334" s="33"/>
      <c r="GP334" s="33"/>
      <c r="GQ334" s="33"/>
      <c r="GR334" s="33"/>
      <c r="GS334" s="33"/>
      <c r="GT334" s="33"/>
      <c r="GU334" s="33"/>
      <c r="GV334" s="33"/>
      <c r="GW334" s="33"/>
      <c r="GX334" s="33"/>
      <c r="GY334" s="33"/>
      <c r="GZ334" s="33"/>
      <c r="HA334" s="33"/>
      <c r="HB334" s="33"/>
      <c r="HC334" s="33"/>
      <c r="HD334" s="33"/>
      <c r="HE334" s="33"/>
      <c r="HF334" s="33"/>
      <c r="HG334" s="33"/>
      <c r="HH334" s="33"/>
      <c r="HI334" s="33"/>
      <c r="HJ334" s="33"/>
      <c r="HK334" s="33"/>
      <c r="HL334" s="33"/>
      <c r="HM334" s="33"/>
      <c r="HN334" s="33"/>
      <c r="HO334" s="33"/>
      <c r="HP334" s="33"/>
      <c r="HQ334" s="33"/>
      <c r="HR334" s="33"/>
      <c r="HS334" s="33"/>
      <c r="HT334" s="33"/>
      <c r="HU334" s="33"/>
      <c r="HV334" s="33"/>
      <c r="HW334" s="33"/>
      <c r="HX334" s="33"/>
      <c r="HY334" s="33"/>
      <c r="HZ334" s="33"/>
      <c r="IA334" s="33"/>
      <c r="IB334" s="33"/>
      <c r="IC334" s="33"/>
      <c r="ID334" s="33"/>
      <c r="IE334" s="33"/>
      <c r="IF334" s="33"/>
      <c r="IG334" s="33"/>
      <c r="IH334" s="33"/>
      <c r="II334" s="33"/>
      <c r="IJ334" s="33"/>
      <c r="IK334" s="33"/>
      <c r="IL334" s="33"/>
      <c r="IM334" s="33"/>
      <c r="IN334" s="33"/>
      <c r="IO334" s="33"/>
      <c r="IP334" s="33"/>
      <c r="IQ334" s="33"/>
      <c r="IR334" s="33"/>
      <c r="IS334" s="33"/>
      <c r="IT334" s="33"/>
      <c r="IU334" s="33"/>
      <c r="IV334" s="33"/>
      <c r="IW334" s="33"/>
      <c r="IX334" s="33"/>
      <c r="IY334" s="33"/>
      <c r="IZ334" s="33"/>
      <c r="JA334" s="33"/>
      <c r="JB334" s="33"/>
      <c r="JC334" s="33"/>
      <c r="JD334" s="33"/>
      <c r="JE334" s="33"/>
      <c r="JF334" s="33"/>
      <c r="JG334" s="33"/>
      <c r="JH334" s="33"/>
      <c r="JI334" s="33"/>
      <c r="JJ334" s="33"/>
      <c r="JK334" s="33"/>
      <c r="JL334" s="33"/>
      <c r="JM334" s="33"/>
      <c r="JN334" s="33"/>
      <c r="JO334" s="33"/>
      <c r="JP334" s="33"/>
      <c r="JQ334" s="33"/>
      <c r="JR334" s="33"/>
      <c r="JS334" s="33"/>
      <c r="JT334" s="33"/>
      <c r="JU334" s="33"/>
      <c r="JV334" s="33"/>
      <c r="JW334" s="33"/>
      <c r="JX334" s="33"/>
      <c r="JY334" s="33"/>
      <c r="JZ334" s="33"/>
      <c r="KA334" s="33"/>
      <c r="KB334" s="33"/>
      <c r="KC334" s="33"/>
      <c r="KD334" s="33"/>
      <c r="KE334" s="33"/>
      <c r="KF334" s="33"/>
      <c r="KG334" s="33"/>
      <c r="KH334" s="33"/>
      <c r="KI334" s="33"/>
      <c r="KJ334" s="33"/>
      <c r="KK334" s="33"/>
      <c r="KL334" s="33"/>
      <c r="KM334" s="33"/>
      <c r="KN334" s="33"/>
      <c r="KO334" s="33"/>
      <c r="KP334" s="33"/>
      <c r="KQ334" s="33"/>
      <c r="KR334" s="33"/>
      <c r="KS334" s="33"/>
      <c r="KT334" s="33"/>
      <c r="KU334" s="33"/>
      <c r="KV334" s="33"/>
      <c r="KW334" s="33"/>
      <c r="KX334" s="33"/>
      <c r="KY334" s="33"/>
      <c r="KZ334" s="33"/>
      <c r="LA334" s="33"/>
      <c r="LB334" s="33"/>
      <c r="LC334" s="33"/>
      <c r="LD334" s="33"/>
      <c r="LE334" s="33"/>
      <c r="LF334" s="33"/>
      <c r="LG334" s="33"/>
      <c r="LH334" s="33"/>
      <c r="LI334" s="33"/>
      <c r="LJ334" s="33"/>
      <c r="LK334" s="33"/>
      <c r="LL334" s="33"/>
      <c r="LM334" s="33"/>
      <c r="LN334" s="33"/>
      <c r="LO334" s="33"/>
      <c r="LP334" s="33"/>
      <c r="LQ334" s="33"/>
      <c r="LR334" s="33"/>
      <c r="LS334" s="33"/>
      <c r="LT334" s="33"/>
      <c r="LU334" s="33"/>
      <c r="LV334" s="33"/>
      <c r="LW334" s="33"/>
      <c r="LX334" s="33"/>
      <c r="LY334" s="33"/>
      <c r="LZ334" s="33"/>
      <c r="MA334" s="33"/>
      <c r="MB334" s="33"/>
      <c r="MC334" s="33"/>
      <c r="MD334" s="33"/>
      <c r="ME334" s="33"/>
      <c r="MF334" s="33"/>
      <c r="MG334" s="33"/>
      <c r="MH334" s="33"/>
      <c r="MI334" s="33"/>
      <c r="MJ334" s="33"/>
      <c r="MK334" s="33"/>
      <c r="ML334" s="33"/>
      <c r="MM334" s="33"/>
      <c r="MN334" s="33"/>
      <c r="MO334" s="33"/>
      <c r="MP334" s="33"/>
      <c r="MQ334" s="33"/>
      <c r="MR334" s="33"/>
      <c r="MS334" s="33"/>
      <c r="MT334" s="33"/>
      <c r="MU334" s="33"/>
      <c r="MV334" s="33"/>
      <c r="MW334" s="33"/>
      <c r="MX334" s="33"/>
      <c r="MY334" s="33"/>
      <c r="MZ334" s="33"/>
      <c r="NA334" s="33"/>
      <c r="NB334" s="33"/>
      <c r="NC334" s="33"/>
      <c r="ND334" s="33"/>
      <c r="NE334" s="33"/>
      <c r="NF334" s="33"/>
      <c r="NG334" s="33"/>
      <c r="NH334" s="33"/>
      <c r="NI334" s="33"/>
      <c r="NJ334" s="33"/>
      <c r="NK334" s="33"/>
      <c r="NL334" s="33"/>
      <c r="NM334" s="33"/>
      <c r="NN334" s="33"/>
      <c r="NO334" s="33"/>
      <c r="NP334" s="33"/>
      <c r="NQ334" s="33"/>
      <c r="NR334" s="33"/>
      <c r="NS334" s="33"/>
      <c r="NT334" s="33"/>
      <c r="NU334" s="33"/>
      <c r="NV334" s="33"/>
      <c r="NW334" s="33"/>
      <c r="NX334" s="33"/>
      <c r="NY334" s="33"/>
      <c r="NZ334" s="33"/>
      <c r="OA334" s="33"/>
      <c r="OB334" s="33"/>
      <c r="OC334" s="33"/>
      <c r="OD334" s="33"/>
      <c r="OE334" s="33"/>
      <c r="OF334" s="33"/>
      <c r="OG334" s="33"/>
      <c r="OH334" s="33"/>
      <c r="OI334" s="33"/>
      <c r="OJ334" s="33"/>
      <c r="OK334" s="33"/>
      <c r="OL334" s="33"/>
      <c r="OM334" s="33"/>
      <c r="ON334" s="33"/>
      <c r="OO334" s="33"/>
      <c r="OP334" s="33"/>
      <c r="OQ334" s="33"/>
      <c r="OR334" s="33"/>
      <c r="OS334" s="33"/>
      <c r="OT334" s="33"/>
      <c r="OU334" s="33"/>
      <c r="OV334" s="33"/>
      <c r="OW334" s="33"/>
      <c r="OX334" s="33"/>
      <c r="OY334" s="33"/>
      <c r="OZ334" s="33"/>
      <c r="PA334" s="33"/>
      <c r="PB334" s="33"/>
      <c r="PC334" s="33"/>
      <c r="PD334" s="33"/>
      <c r="PE334" s="33"/>
      <c r="PF334" s="33"/>
      <c r="PG334" s="33"/>
      <c r="PH334" s="33"/>
      <c r="PI334" s="33"/>
      <c r="PJ334" s="33"/>
      <c r="PK334" s="33"/>
      <c r="PL334" s="33"/>
      <c r="PM334" s="33"/>
      <c r="PN334" s="33"/>
      <c r="PO334" s="33"/>
      <c r="PP334" s="33"/>
      <c r="PQ334" s="33"/>
      <c r="PR334" s="33"/>
      <c r="PS334" s="33"/>
      <c r="PT334" s="33"/>
      <c r="PU334" s="33"/>
      <c r="PV334" s="33"/>
      <c r="PW334" s="33"/>
      <c r="PX334" s="33"/>
      <c r="PY334" s="33"/>
      <c r="PZ334" s="33"/>
      <c r="QA334" s="33"/>
      <c r="QB334" s="33"/>
      <c r="QC334" s="33"/>
      <c r="QD334" s="33"/>
      <c r="QE334" s="33"/>
      <c r="QF334" s="33"/>
      <c r="QG334" s="33"/>
      <c r="QH334" s="33"/>
      <c r="QI334" s="33"/>
      <c r="QJ334" s="33"/>
      <c r="QK334" s="33"/>
      <c r="QL334" s="33"/>
      <c r="QM334" s="33"/>
      <c r="QN334" s="33"/>
      <c r="QO334" s="33"/>
      <c r="QP334" s="33"/>
      <c r="QQ334" s="33"/>
      <c r="QR334" s="33"/>
      <c r="QS334" s="33"/>
      <c r="QT334" s="33"/>
      <c r="QU334" s="33"/>
      <c r="QV334" s="33"/>
      <c r="QW334" s="33"/>
      <c r="QX334" s="33"/>
      <c r="QY334" s="33"/>
      <c r="QZ334" s="33"/>
      <c r="RA334" s="33"/>
      <c r="RB334" s="33"/>
      <c r="RC334" s="33"/>
      <c r="RD334" s="33"/>
      <c r="RE334" s="33"/>
      <c r="RF334" s="33"/>
      <c r="RG334" s="33"/>
      <c r="RH334" s="33"/>
      <c r="RI334" s="33"/>
      <c r="RJ334" s="33"/>
      <c r="RK334" s="33"/>
      <c r="RL334" s="33"/>
      <c r="RM334" s="33"/>
      <c r="RN334" s="33"/>
      <c r="RO334" s="33"/>
      <c r="RP334" s="33"/>
      <c r="RQ334" s="33"/>
      <c r="RR334" s="33"/>
      <c r="RS334" s="33"/>
      <c r="RT334" s="33"/>
      <c r="RU334" s="33"/>
      <c r="RV334" s="33"/>
      <c r="RW334" s="33"/>
      <c r="RX334" s="33"/>
      <c r="RY334" s="33"/>
      <c r="RZ334" s="33"/>
      <c r="SA334" s="33"/>
      <c r="SB334" s="33"/>
      <c r="SC334" s="33"/>
      <c r="SD334" s="33"/>
      <c r="SE334" s="33"/>
      <c r="SF334" s="33"/>
      <c r="SG334" s="33"/>
      <c r="SH334" s="33"/>
      <c r="SI334" s="33"/>
      <c r="SJ334" s="33"/>
      <c r="SK334" s="33"/>
      <c r="SL334" s="33"/>
      <c r="SM334" s="33"/>
      <c r="SN334" s="33"/>
      <c r="SO334" s="33"/>
      <c r="SP334" s="33"/>
    </row>
    <row r="335" spans="1:510" s="27" customFormat="1" ht="24" customHeight="1" x14ac:dyDescent="0.25">
      <c r="A335" s="141"/>
      <c r="B335" s="66"/>
      <c r="C335" s="67"/>
      <c r="D335" s="68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  <c r="IU335" s="32"/>
      <c r="IV335" s="32"/>
      <c r="IW335" s="32"/>
      <c r="IX335" s="32"/>
      <c r="IY335" s="32"/>
      <c r="IZ335" s="32"/>
      <c r="JA335" s="32"/>
      <c r="JB335" s="32"/>
      <c r="JC335" s="32"/>
      <c r="JD335" s="32"/>
      <c r="JE335" s="32"/>
      <c r="JF335" s="32"/>
      <c r="JG335" s="32"/>
      <c r="JH335" s="32"/>
      <c r="JI335" s="32"/>
      <c r="JJ335" s="32"/>
      <c r="JK335" s="32"/>
      <c r="JL335" s="32"/>
      <c r="JM335" s="32"/>
      <c r="JN335" s="32"/>
      <c r="JO335" s="32"/>
      <c r="JP335" s="32"/>
      <c r="JQ335" s="32"/>
      <c r="JR335" s="32"/>
      <c r="JS335" s="32"/>
      <c r="JT335" s="32"/>
      <c r="JU335" s="32"/>
      <c r="JV335" s="32"/>
      <c r="JW335" s="32"/>
      <c r="JX335" s="32"/>
      <c r="JY335" s="32"/>
      <c r="JZ335" s="32"/>
      <c r="KA335" s="32"/>
      <c r="KB335" s="32"/>
      <c r="KC335" s="32"/>
      <c r="KD335" s="32"/>
      <c r="KE335" s="32"/>
      <c r="KF335" s="32"/>
      <c r="KG335" s="32"/>
      <c r="KH335" s="32"/>
      <c r="KI335" s="32"/>
      <c r="KJ335" s="32"/>
      <c r="KK335" s="32"/>
      <c r="KL335" s="32"/>
      <c r="KM335" s="32"/>
      <c r="KN335" s="32"/>
      <c r="KO335" s="32"/>
      <c r="KP335" s="32"/>
      <c r="KQ335" s="32"/>
      <c r="KR335" s="32"/>
      <c r="KS335" s="32"/>
      <c r="KT335" s="32"/>
      <c r="KU335" s="32"/>
      <c r="KV335" s="32"/>
      <c r="KW335" s="32"/>
      <c r="KX335" s="32"/>
      <c r="KY335" s="32"/>
      <c r="KZ335" s="32"/>
      <c r="LA335" s="32"/>
      <c r="LB335" s="32"/>
      <c r="LC335" s="32"/>
      <c r="LD335" s="32"/>
      <c r="LE335" s="32"/>
      <c r="LF335" s="32"/>
      <c r="LG335" s="32"/>
      <c r="LH335" s="32"/>
      <c r="LI335" s="32"/>
      <c r="LJ335" s="32"/>
      <c r="LK335" s="32"/>
      <c r="LL335" s="32"/>
      <c r="LM335" s="32"/>
      <c r="LN335" s="32"/>
      <c r="LO335" s="32"/>
      <c r="LP335" s="32"/>
      <c r="LQ335" s="32"/>
      <c r="LR335" s="32"/>
      <c r="LS335" s="32"/>
      <c r="LT335" s="32"/>
      <c r="LU335" s="32"/>
      <c r="LV335" s="32"/>
      <c r="LW335" s="32"/>
      <c r="LX335" s="32"/>
      <c r="LY335" s="32"/>
      <c r="LZ335" s="32"/>
      <c r="MA335" s="32"/>
      <c r="MB335" s="32"/>
      <c r="MC335" s="32"/>
      <c r="MD335" s="32"/>
      <c r="ME335" s="32"/>
      <c r="MF335" s="32"/>
      <c r="MG335" s="32"/>
      <c r="MH335" s="32"/>
      <c r="MI335" s="32"/>
      <c r="MJ335" s="32"/>
      <c r="MK335" s="32"/>
      <c r="ML335" s="32"/>
      <c r="MM335" s="32"/>
      <c r="MN335" s="32"/>
      <c r="MO335" s="32"/>
      <c r="MP335" s="32"/>
      <c r="MQ335" s="32"/>
      <c r="MR335" s="32"/>
      <c r="MS335" s="32"/>
      <c r="MT335" s="32"/>
      <c r="MU335" s="32"/>
      <c r="MV335" s="32"/>
      <c r="MW335" s="32"/>
      <c r="MX335" s="32"/>
      <c r="MY335" s="32"/>
      <c r="MZ335" s="32"/>
      <c r="NA335" s="32"/>
      <c r="NB335" s="32"/>
      <c r="NC335" s="32"/>
      <c r="ND335" s="32"/>
      <c r="NE335" s="32"/>
      <c r="NF335" s="32"/>
      <c r="NG335" s="32"/>
      <c r="NH335" s="32"/>
      <c r="NI335" s="32"/>
      <c r="NJ335" s="32"/>
      <c r="NK335" s="32"/>
      <c r="NL335" s="32"/>
      <c r="NM335" s="32"/>
      <c r="NN335" s="32"/>
      <c r="NO335" s="32"/>
      <c r="NP335" s="32"/>
      <c r="NQ335" s="32"/>
      <c r="NR335" s="32"/>
      <c r="NS335" s="32"/>
      <c r="NT335" s="32"/>
      <c r="NU335" s="32"/>
      <c r="NV335" s="32"/>
      <c r="NW335" s="32"/>
      <c r="NX335" s="32"/>
      <c r="NY335" s="32"/>
      <c r="NZ335" s="32"/>
      <c r="OA335" s="32"/>
      <c r="OB335" s="32"/>
      <c r="OC335" s="32"/>
      <c r="OD335" s="32"/>
      <c r="OE335" s="32"/>
      <c r="OF335" s="32"/>
      <c r="OG335" s="32"/>
      <c r="OH335" s="32"/>
      <c r="OI335" s="32"/>
      <c r="OJ335" s="32"/>
      <c r="OK335" s="32"/>
      <c r="OL335" s="32"/>
      <c r="OM335" s="32"/>
      <c r="ON335" s="32"/>
      <c r="OO335" s="32"/>
      <c r="OP335" s="32"/>
      <c r="OQ335" s="32"/>
      <c r="OR335" s="32"/>
      <c r="OS335" s="32"/>
      <c r="OT335" s="32"/>
      <c r="OU335" s="32"/>
      <c r="OV335" s="32"/>
      <c r="OW335" s="32"/>
      <c r="OX335" s="32"/>
      <c r="OY335" s="32"/>
      <c r="OZ335" s="32"/>
      <c r="PA335" s="32"/>
      <c r="PB335" s="32"/>
      <c r="PC335" s="32"/>
      <c r="PD335" s="32"/>
      <c r="PE335" s="32"/>
      <c r="PF335" s="32"/>
      <c r="PG335" s="32"/>
      <c r="PH335" s="32"/>
      <c r="PI335" s="32"/>
      <c r="PJ335" s="32"/>
      <c r="PK335" s="32"/>
      <c r="PL335" s="32"/>
      <c r="PM335" s="32"/>
      <c r="PN335" s="32"/>
      <c r="PO335" s="32"/>
      <c r="PP335" s="32"/>
      <c r="PQ335" s="32"/>
      <c r="PR335" s="32"/>
      <c r="PS335" s="32"/>
      <c r="PT335" s="32"/>
      <c r="PU335" s="32"/>
      <c r="PV335" s="32"/>
      <c r="PW335" s="32"/>
      <c r="PX335" s="32"/>
      <c r="PY335" s="32"/>
      <c r="PZ335" s="32"/>
      <c r="QA335" s="32"/>
      <c r="QB335" s="32"/>
      <c r="QC335" s="32"/>
      <c r="QD335" s="32"/>
      <c r="QE335" s="32"/>
      <c r="QF335" s="32"/>
      <c r="QG335" s="32"/>
      <c r="QH335" s="32"/>
      <c r="QI335" s="32"/>
      <c r="QJ335" s="32"/>
      <c r="QK335" s="32"/>
      <c r="QL335" s="32"/>
      <c r="QM335" s="32"/>
      <c r="QN335" s="32"/>
      <c r="QO335" s="32"/>
      <c r="QP335" s="32"/>
      <c r="QQ335" s="32"/>
      <c r="QR335" s="32"/>
      <c r="QS335" s="32"/>
      <c r="QT335" s="32"/>
      <c r="QU335" s="32"/>
      <c r="QV335" s="32"/>
      <c r="QW335" s="32"/>
      <c r="QX335" s="32"/>
      <c r="QY335" s="32"/>
      <c r="QZ335" s="32"/>
      <c r="RA335" s="32"/>
      <c r="RB335" s="32"/>
      <c r="RC335" s="32"/>
      <c r="RD335" s="32"/>
      <c r="RE335" s="32"/>
      <c r="RF335" s="32"/>
      <c r="RG335" s="32"/>
      <c r="RH335" s="32"/>
      <c r="RI335" s="32"/>
      <c r="RJ335" s="32"/>
      <c r="RK335" s="32"/>
      <c r="RL335" s="32"/>
      <c r="RM335" s="32"/>
      <c r="RN335" s="32"/>
      <c r="RO335" s="32"/>
      <c r="RP335" s="32"/>
      <c r="RQ335" s="32"/>
      <c r="RR335" s="32"/>
      <c r="RS335" s="32"/>
      <c r="RT335" s="32"/>
      <c r="RU335" s="32"/>
      <c r="RV335" s="32"/>
      <c r="RW335" s="32"/>
      <c r="RX335" s="32"/>
      <c r="RY335" s="32"/>
      <c r="RZ335" s="32"/>
      <c r="SA335" s="32"/>
      <c r="SB335" s="32"/>
      <c r="SC335" s="32"/>
      <c r="SD335" s="32"/>
      <c r="SE335" s="32"/>
      <c r="SF335" s="32"/>
      <c r="SG335" s="32"/>
      <c r="SH335" s="32"/>
      <c r="SI335" s="32"/>
      <c r="SJ335" s="32"/>
      <c r="SK335" s="32"/>
      <c r="SL335" s="32"/>
      <c r="SM335" s="32"/>
      <c r="SN335" s="32"/>
      <c r="SO335" s="32"/>
      <c r="SP335" s="32"/>
    </row>
    <row r="336" spans="1:510" s="27" customFormat="1" ht="23.25" customHeight="1" x14ac:dyDescent="0.25">
      <c r="A336" s="141"/>
      <c r="B336" s="66"/>
      <c r="C336" s="67"/>
      <c r="D336" s="68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/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  <c r="FK336" s="32"/>
      <c r="FL336" s="32"/>
      <c r="FM336" s="32"/>
      <c r="FN336" s="32"/>
      <c r="FO336" s="32"/>
      <c r="FP336" s="32"/>
      <c r="FQ336" s="32"/>
      <c r="FR336" s="32"/>
      <c r="FS336" s="32"/>
      <c r="FT336" s="32"/>
      <c r="FU336" s="32"/>
      <c r="FV336" s="32"/>
      <c r="FW336" s="32"/>
      <c r="FX336" s="32"/>
      <c r="FY336" s="32"/>
      <c r="FZ336" s="32"/>
      <c r="GA336" s="32"/>
      <c r="GB336" s="32"/>
      <c r="GC336" s="32"/>
      <c r="GD336" s="32"/>
      <c r="GE336" s="32"/>
      <c r="GF336" s="32"/>
      <c r="GG336" s="32"/>
      <c r="GH336" s="32"/>
      <c r="GI336" s="32"/>
      <c r="GJ336" s="32"/>
      <c r="GK336" s="32"/>
      <c r="GL336" s="32"/>
      <c r="GM336" s="32"/>
      <c r="GN336" s="32"/>
      <c r="GO336" s="32"/>
      <c r="GP336" s="32"/>
      <c r="GQ336" s="32"/>
      <c r="GR336" s="32"/>
      <c r="GS336" s="32"/>
      <c r="GT336" s="32"/>
      <c r="GU336" s="32"/>
      <c r="GV336" s="32"/>
      <c r="GW336" s="32"/>
      <c r="GX336" s="32"/>
      <c r="GY336" s="32"/>
      <c r="GZ336" s="32"/>
      <c r="HA336" s="32"/>
      <c r="HB336" s="32"/>
      <c r="HC336" s="32"/>
      <c r="HD336" s="32"/>
      <c r="HE336" s="32"/>
      <c r="HF336" s="32"/>
      <c r="HG336" s="32"/>
      <c r="HH336" s="32"/>
      <c r="HI336" s="32"/>
      <c r="HJ336" s="32"/>
      <c r="HK336" s="32"/>
      <c r="HL336" s="32"/>
      <c r="HM336" s="32"/>
      <c r="HN336" s="32"/>
      <c r="HO336" s="32"/>
      <c r="HP336" s="32"/>
      <c r="HQ336" s="32"/>
      <c r="HR336" s="32"/>
      <c r="HS336" s="32"/>
      <c r="HT336" s="32"/>
      <c r="HU336" s="32"/>
      <c r="HV336" s="32"/>
      <c r="HW336" s="32"/>
      <c r="HX336" s="32"/>
      <c r="HY336" s="32"/>
      <c r="HZ336" s="32"/>
      <c r="IA336" s="32"/>
      <c r="IB336" s="32"/>
      <c r="IC336" s="32"/>
      <c r="ID336" s="32"/>
      <c r="IE336" s="32"/>
      <c r="IF336" s="32"/>
      <c r="IG336" s="32"/>
      <c r="IH336" s="32"/>
      <c r="II336" s="32"/>
      <c r="IJ336" s="32"/>
      <c r="IK336" s="32"/>
      <c r="IL336" s="32"/>
      <c r="IM336" s="32"/>
      <c r="IN336" s="32"/>
      <c r="IO336" s="32"/>
      <c r="IP336" s="32"/>
      <c r="IQ336" s="32"/>
      <c r="IR336" s="32"/>
      <c r="IS336" s="32"/>
      <c r="IT336" s="32"/>
      <c r="IU336" s="32"/>
      <c r="IV336" s="32"/>
      <c r="IW336" s="32"/>
      <c r="IX336" s="32"/>
      <c r="IY336" s="32"/>
      <c r="IZ336" s="32"/>
      <c r="JA336" s="32"/>
      <c r="JB336" s="32"/>
      <c r="JC336" s="32"/>
      <c r="JD336" s="32"/>
      <c r="JE336" s="32"/>
      <c r="JF336" s="32"/>
      <c r="JG336" s="32"/>
      <c r="JH336" s="32"/>
      <c r="JI336" s="32"/>
      <c r="JJ336" s="32"/>
      <c r="JK336" s="32"/>
      <c r="JL336" s="32"/>
      <c r="JM336" s="32"/>
      <c r="JN336" s="32"/>
      <c r="JO336" s="32"/>
      <c r="JP336" s="32"/>
      <c r="JQ336" s="32"/>
      <c r="JR336" s="32"/>
      <c r="JS336" s="32"/>
      <c r="JT336" s="32"/>
      <c r="JU336" s="32"/>
      <c r="JV336" s="32"/>
      <c r="JW336" s="32"/>
      <c r="JX336" s="32"/>
      <c r="JY336" s="32"/>
      <c r="JZ336" s="32"/>
      <c r="KA336" s="32"/>
      <c r="KB336" s="32"/>
      <c r="KC336" s="32"/>
      <c r="KD336" s="32"/>
      <c r="KE336" s="32"/>
      <c r="KF336" s="32"/>
      <c r="KG336" s="32"/>
      <c r="KH336" s="32"/>
      <c r="KI336" s="32"/>
      <c r="KJ336" s="32"/>
      <c r="KK336" s="32"/>
      <c r="KL336" s="32"/>
      <c r="KM336" s="32"/>
      <c r="KN336" s="32"/>
      <c r="KO336" s="32"/>
      <c r="KP336" s="32"/>
      <c r="KQ336" s="32"/>
      <c r="KR336" s="32"/>
      <c r="KS336" s="32"/>
      <c r="KT336" s="32"/>
      <c r="KU336" s="32"/>
      <c r="KV336" s="32"/>
      <c r="KW336" s="32"/>
      <c r="KX336" s="32"/>
      <c r="KY336" s="32"/>
      <c r="KZ336" s="32"/>
      <c r="LA336" s="32"/>
      <c r="LB336" s="32"/>
      <c r="LC336" s="32"/>
      <c r="LD336" s="32"/>
      <c r="LE336" s="32"/>
      <c r="LF336" s="32"/>
      <c r="LG336" s="32"/>
      <c r="LH336" s="32"/>
      <c r="LI336" s="32"/>
      <c r="LJ336" s="32"/>
      <c r="LK336" s="32"/>
      <c r="LL336" s="32"/>
      <c r="LM336" s="32"/>
      <c r="LN336" s="32"/>
      <c r="LO336" s="32"/>
      <c r="LP336" s="32"/>
      <c r="LQ336" s="32"/>
      <c r="LR336" s="32"/>
      <c r="LS336" s="32"/>
      <c r="LT336" s="32"/>
      <c r="LU336" s="32"/>
      <c r="LV336" s="32"/>
      <c r="LW336" s="32"/>
      <c r="LX336" s="32"/>
      <c r="LY336" s="32"/>
      <c r="LZ336" s="32"/>
      <c r="MA336" s="32"/>
      <c r="MB336" s="32"/>
      <c r="MC336" s="32"/>
      <c r="MD336" s="32"/>
      <c r="ME336" s="32"/>
      <c r="MF336" s="32"/>
      <c r="MG336" s="32"/>
      <c r="MH336" s="32"/>
      <c r="MI336" s="32"/>
      <c r="MJ336" s="32"/>
      <c r="MK336" s="32"/>
      <c r="ML336" s="32"/>
      <c r="MM336" s="32"/>
      <c r="MN336" s="32"/>
      <c r="MO336" s="32"/>
      <c r="MP336" s="32"/>
      <c r="MQ336" s="32"/>
      <c r="MR336" s="32"/>
      <c r="MS336" s="32"/>
      <c r="MT336" s="32"/>
      <c r="MU336" s="32"/>
      <c r="MV336" s="32"/>
      <c r="MW336" s="32"/>
      <c r="MX336" s="32"/>
      <c r="MY336" s="32"/>
      <c r="MZ336" s="32"/>
      <c r="NA336" s="32"/>
      <c r="NB336" s="32"/>
      <c r="NC336" s="32"/>
      <c r="ND336" s="32"/>
      <c r="NE336" s="32"/>
      <c r="NF336" s="32"/>
      <c r="NG336" s="32"/>
      <c r="NH336" s="32"/>
      <c r="NI336" s="32"/>
      <c r="NJ336" s="32"/>
      <c r="NK336" s="32"/>
      <c r="NL336" s="32"/>
      <c r="NM336" s="32"/>
      <c r="NN336" s="32"/>
      <c r="NO336" s="32"/>
      <c r="NP336" s="32"/>
      <c r="NQ336" s="32"/>
      <c r="NR336" s="32"/>
      <c r="NS336" s="32"/>
      <c r="NT336" s="32"/>
      <c r="NU336" s="32"/>
      <c r="NV336" s="32"/>
      <c r="NW336" s="32"/>
      <c r="NX336" s="32"/>
      <c r="NY336" s="32"/>
      <c r="NZ336" s="32"/>
      <c r="OA336" s="32"/>
      <c r="OB336" s="32"/>
      <c r="OC336" s="32"/>
      <c r="OD336" s="32"/>
      <c r="OE336" s="32"/>
      <c r="OF336" s="32"/>
      <c r="OG336" s="32"/>
      <c r="OH336" s="32"/>
      <c r="OI336" s="32"/>
      <c r="OJ336" s="32"/>
      <c r="OK336" s="32"/>
      <c r="OL336" s="32"/>
      <c r="OM336" s="32"/>
      <c r="ON336" s="32"/>
      <c r="OO336" s="32"/>
      <c r="OP336" s="32"/>
      <c r="OQ336" s="32"/>
      <c r="OR336" s="32"/>
      <c r="OS336" s="32"/>
      <c r="OT336" s="32"/>
      <c r="OU336" s="32"/>
      <c r="OV336" s="32"/>
      <c r="OW336" s="32"/>
      <c r="OX336" s="32"/>
      <c r="OY336" s="32"/>
      <c r="OZ336" s="32"/>
      <c r="PA336" s="32"/>
      <c r="PB336" s="32"/>
      <c r="PC336" s="32"/>
      <c r="PD336" s="32"/>
      <c r="PE336" s="32"/>
      <c r="PF336" s="32"/>
      <c r="PG336" s="32"/>
      <c r="PH336" s="32"/>
      <c r="PI336" s="32"/>
      <c r="PJ336" s="32"/>
      <c r="PK336" s="32"/>
      <c r="PL336" s="32"/>
      <c r="PM336" s="32"/>
      <c r="PN336" s="32"/>
      <c r="PO336" s="32"/>
      <c r="PP336" s="32"/>
      <c r="PQ336" s="32"/>
      <c r="PR336" s="32"/>
      <c r="PS336" s="32"/>
      <c r="PT336" s="32"/>
      <c r="PU336" s="32"/>
      <c r="PV336" s="32"/>
      <c r="PW336" s="32"/>
      <c r="PX336" s="32"/>
      <c r="PY336" s="32"/>
      <c r="PZ336" s="32"/>
      <c r="QA336" s="32"/>
      <c r="QB336" s="32"/>
      <c r="QC336" s="32"/>
      <c r="QD336" s="32"/>
      <c r="QE336" s="32"/>
      <c r="QF336" s="32"/>
      <c r="QG336" s="32"/>
      <c r="QH336" s="32"/>
      <c r="QI336" s="32"/>
      <c r="QJ336" s="32"/>
      <c r="QK336" s="32"/>
      <c r="QL336" s="32"/>
      <c r="QM336" s="32"/>
      <c r="QN336" s="32"/>
      <c r="QO336" s="32"/>
      <c r="QP336" s="32"/>
      <c r="QQ336" s="32"/>
      <c r="QR336" s="32"/>
      <c r="QS336" s="32"/>
      <c r="QT336" s="32"/>
      <c r="QU336" s="32"/>
      <c r="QV336" s="32"/>
      <c r="QW336" s="32"/>
      <c r="QX336" s="32"/>
      <c r="QY336" s="32"/>
      <c r="QZ336" s="32"/>
      <c r="RA336" s="32"/>
      <c r="RB336" s="32"/>
      <c r="RC336" s="32"/>
      <c r="RD336" s="32"/>
      <c r="RE336" s="32"/>
      <c r="RF336" s="32"/>
      <c r="RG336" s="32"/>
      <c r="RH336" s="32"/>
      <c r="RI336" s="32"/>
      <c r="RJ336" s="32"/>
      <c r="RK336" s="32"/>
      <c r="RL336" s="32"/>
      <c r="RM336" s="32"/>
      <c r="RN336" s="32"/>
      <c r="RO336" s="32"/>
      <c r="RP336" s="32"/>
      <c r="RQ336" s="32"/>
      <c r="RR336" s="32"/>
      <c r="RS336" s="32"/>
      <c r="RT336" s="32"/>
      <c r="RU336" s="32"/>
      <c r="RV336" s="32"/>
      <c r="RW336" s="32"/>
      <c r="RX336" s="32"/>
      <c r="RY336" s="32"/>
      <c r="RZ336" s="32"/>
      <c r="SA336" s="32"/>
      <c r="SB336" s="32"/>
      <c r="SC336" s="32"/>
      <c r="SD336" s="32"/>
      <c r="SE336" s="32"/>
      <c r="SF336" s="32"/>
      <c r="SG336" s="32"/>
      <c r="SH336" s="32"/>
      <c r="SI336" s="32"/>
      <c r="SJ336" s="32"/>
      <c r="SK336" s="32"/>
      <c r="SL336" s="32"/>
      <c r="SM336" s="32"/>
      <c r="SN336" s="32"/>
      <c r="SO336" s="32"/>
      <c r="SP336" s="32"/>
    </row>
    <row r="337" spans="1:510" s="27" customFormat="1" ht="20.25" customHeight="1" x14ac:dyDescent="0.25">
      <c r="A337" s="141"/>
      <c r="B337" s="66"/>
      <c r="C337" s="67"/>
      <c r="D337" s="68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  <c r="IP337" s="32"/>
      <c r="IQ337" s="32"/>
      <c r="IR337" s="32"/>
      <c r="IS337" s="32"/>
      <c r="IT337" s="32"/>
      <c r="IU337" s="32"/>
      <c r="IV337" s="32"/>
      <c r="IW337" s="32"/>
      <c r="IX337" s="32"/>
      <c r="IY337" s="32"/>
      <c r="IZ337" s="32"/>
      <c r="JA337" s="32"/>
      <c r="JB337" s="32"/>
      <c r="JC337" s="32"/>
      <c r="JD337" s="32"/>
      <c r="JE337" s="32"/>
      <c r="JF337" s="32"/>
      <c r="JG337" s="32"/>
      <c r="JH337" s="32"/>
      <c r="JI337" s="32"/>
      <c r="JJ337" s="32"/>
      <c r="JK337" s="32"/>
      <c r="JL337" s="32"/>
      <c r="JM337" s="32"/>
      <c r="JN337" s="32"/>
      <c r="JO337" s="32"/>
      <c r="JP337" s="32"/>
      <c r="JQ337" s="32"/>
      <c r="JR337" s="32"/>
      <c r="JS337" s="32"/>
      <c r="JT337" s="32"/>
      <c r="JU337" s="32"/>
      <c r="JV337" s="32"/>
      <c r="JW337" s="32"/>
      <c r="JX337" s="32"/>
      <c r="JY337" s="32"/>
      <c r="JZ337" s="32"/>
      <c r="KA337" s="32"/>
      <c r="KB337" s="32"/>
      <c r="KC337" s="32"/>
      <c r="KD337" s="32"/>
      <c r="KE337" s="32"/>
      <c r="KF337" s="32"/>
      <c r="KG337" s="32"/>
      <c r="KH337" s="32"/>
      <c r="KI337" s="32"/>
      <c r="KJ337" s="32"/>
      <c r="KK337" s="32"/>
      <c r="KL337" s="32"/>
      <c r="KM337" s="32"/>
      <c r="KN337" s="32"/>
      <c r="KO337" s="32"/>
      <c r="KP337" s="32"/>
      <c r="KQ337" s="32"/>
      <c r="KR337" s="32"/>
      <c r="KS337" s="32"/>
      <c r="KT337" s="32"/>
      <c r="KU337" s="32"/>
      <c r="KV337" s="32"/>
      <c r="KW337" s="32"/>
      <c r="KX337" s="32"/>
      <c r="KY337" s="32"/>
      <c r="KZ337" s="32"/>
      <c r="LA337" s="32"/>
      <c r="LB337" s="32"/>
      <c r="LC337" s="32"/>
      <c r="LD337" s="32"/>
      <c r="LE337" s="32"/>
      <c r="LF337" s="32"/>
      <c r="LG337" s="32"/>
      <c r="LH337" s="32"/>
      <c r="LI337" s="32"/>
      <c r="LJ337" s="32"/>
      <c r="LK337" s="32"/>
      <c r="LL337" s="32"/>
      <c r="LM337" s="32"/>
      <c r="LN337" s="32"/>
      <c r="LO337" s="32"/>
      <c r="LP337" s="32"/>
      <c r="LQ337" s="32"/>
      <c r="LR337" s="32"/>
      <c r="LS337" s="32"/>
      <c r="LT337" s="32"/>
      <c r="LU337" s="32"/>
      <c r="LV337" s="32"/>
      <c r="LW337" s="32"/>
      <c r="LX337" s="32"/>
      <c r="LY337" s="32"/>
      <c r="LZ337" s="32"/>
      <c r="MA337" s="32"/>
      <c r="MB337" s="32"/>
      <c r="MC337" s="32"/>
      <c r="MD337" s="32"/>
      <c r="ME337" s="32"/>
      <c r="MF337" s="32"/>
      <c r="MG337" s="32"/>
      <c r="MH337" s="32"/>
      <c r="MI337" s="32"/>
      <c r="MJ337" s="32"/>
      <c r="MK337" s="32"/>
      <c r="ML337" s="32"/>
      <c r="MM337" s="32"/>
      <c r="MN337" s="32"/>
      <c r="MO337" s="32"/>
      <c r="MP337" s="32"/>
      <c r="MQ337" s="32"/>
      <c r="MR337" s="32"/>
      <c r="MS337" s="32"/>
      <c r="MT337" s="32"/>
      <c r="MU337" s="32"/>
      <c r="MV337" s="32"/>
      <c r="MW337" s="32"/>
      <c r="MX337" s="32"/>
      <c r="MY337" s="32"/>
      <c r="MZ337" s="32"/>
      <c r="NA337" s="32"/>
      <c r="NB337" s="32"/>
      <c r="NC337" s="32"/>
      <c r="ND337" s="32"/>
      <c r="NE337" s="32"/>
      <c r="NF337" s="32"/>
      <c r="NG337" s="32"/>
      <c r="NH337" s="32"/>
      <c r="NI337" s="32"/>
      <c r="NJ337" s="32"/>
      <c r="NK337" s="32"/>
      <c r="NL337" s="32"/>
      <c r="NM337" s="32"/>
      <c r="NN337" s="32"/>
      <c r="NO337" s="32"/>
      <c r="NP337" s="32"/>
      <c r="NQ337" s="32"/>
      <c r="NR337" s="32"/>
      <c r="NS337" s="32"/>
      <c r="NT337" s="32"/>
      <c r="NU337" s="32"/>
      <c r="NV337" s="32"/>
      <c r="NW337" s="32"/>
      <c r="NX337" s="32"/>
      <c r="NY337" s="32"/>
      <c r="NZ337" s="32"/>
      <c r="OA337" s="32"/>
      <c r="OB337" s="32"/>
      <c r="OC337" s="32"/>
      <c r="OD337" s="32"/>
      <c r="OE337" s="32"/>
      <c r="OF337" s="32"/>
      <c r="OG337" s="32"/>
      <c r="OH337" s="32"/>
      <c r="OI337" s="32"/>
      <c r="OJ337" s="32"/>
      <c r="OK337" s="32"/>
      <c r="OL337" s="32"/>
      <c r="OM337" s="32"/>
      <c r="ON337" s="32"/>
      <c r="OO337" s="32"/>
      <c r="OP337" s="32"/>
      <c r="OQ337" s="32"/>
      <c r="OR337" s="32"/>
      <c r="OS337" s="32"/>
      <c r="OT337" s="32"/>
      <c r="OU337" s="32"/>
      <c r="OV337" s="32"/>
      <c r="OW337" s="32"/>
      <c r="OX337" s="32"/>
      <c r="OY337" s="32"/>
      <c r="OZ337" s="32"/>
      <c r="PA337" s="32"/>
      <c r="PB337" s="32"/>
      <c r="PC337" s="32"/>
      <c r="PD337" s="32"/>
      <c r="PE337" s="32"/>
      <c r="PF337" s="32"/>
      <c r="PG337" s="32"/>
      <c r="PH337" s="32"/>
      <c r="PI337" s="32"/>
      <c r="PJ337" s="32"/>
      <c r="PK337" s="32"/>
      <c r="PL337" s="32"/>
      <c r="PM337" s="32"/>
      <c r="PN337" s="32"/>
      <c r="PO337" s="32"/>
      <c r="PP337" s="32"/>
      <c r="PQ337" s="32"/>
      <c r="PR337" s="32"/>
      <c r="PS337" s="32"/>
      <c r="PT337" s="32"/>
      <c r="PU337" s="32"/>
      <c r="PV337" s="32"/>
      <c r="PW337" s="32"/>
      <c r="PX337" s="32"/>
      <c r="PY337" s="32"/>
      <c r="PZ337" s="32"/>
      <c r="QA337" s="32"/>
      <c r="QB337" s="32"/>
      <c r="QC337" s="32"/>
      <c r="QD337" s="32"/>
      <c r="QE337" s="32"/>
      <c r="QF337" s="32"/>
      <c r="QG337" s="32"/>
      <c r="QH337" s="32"/>
      <c r="QI337" s="32"/>
      <c r="QJ337" s="32"/>
      <c r="QK337" s="32"/>
      <c r="QL337" s="32"/>
      <c r="QM337" s="32"/>
      <c r="QN337" s="32"/>
      <c r="QO337" s="32"/>
      <c r="QP337" s="32"/>
      <c r="QQ337" s="32"/>
      <c r="QR337" s="32"/>
      <c r="QS337" s="32"/>
      <c r="QT337" s="32"/>
      <c r="QU337" s="32"/>
      <c r="QV337" s="32"/>
      <c r="QW337" s="32"/>
      <c r="QX337" s="32"/>
      <c r="QY337" s="32"/>
      <c r="QZ337" s="32"/>
      <c r="RA337" s="32"/>
      <c r="RB337" s="32"/>
      <c r="RC337" s="32"/>
      <c r="RD337" s="32"/>
      <c r="RE337" s="32"/>
      <c r="RF337" s="32"/>
      <c r="RG337" s="32"/>
      <c r="RH337" s="32"/>
      <c r="RI337" s="32"/>
      <c r="RJ337" s="32"/>
      <c r="RK337" s="32"/>
      <c r="RL337" s="32"/>
      <c r="RM337" s="32"/>
      <c r="RN337" s="32"/>
      <c r="RO337" s="32"/>
      <c r="RP337" s="32"/>
      <c r="RQ337" s="32"/>
      <c r="RR337" s="32"/>
      <c r="RS337" s="32"/>
      <c r="RT337" s="32"/>
      <c r="RU337" s="32"/>
      <c r="RV337" s="32"/>
      <c r="RW337" s="32"/>
      <c r="RX337" s="32"/>
      <c r="RY337" s="32"/>
      <c r="RZ337" s="32"/>
      <c r="SA337" s="32"/>
      <c r="SB337" s="32"/>
      <c r="SC337" s="32"/>
      <c r="SD337" s="32"/>
      <c r="SE337" s="32"/>
      <c r="SF337" s="32"/>
      <c r="SG337" s="32"/>
      <c r="SH337" s="32"/>
      <c r="SI337" s="32"/>
      <c r="SJ337" s="32"/>
      <c r="SK337" s="32"/>
      <c r="SL337" s="32"/>
      <c r="SM337" s="32"/>
      <c r="SN337" s="32"/>
      <c r="SO337" s="32"/>
      <c r="SP337" s="32"/>
    </row>
    <row r="338" spans="1:510" s="27" customFormat="1" ht="19.5" customHeight="1" x14ac:dyDescent="0.25">
      <c r="A338" s="141"/>
      <c r="B338" s="66"/>
      <c r="C338" s="67"/>
      <c r="D338" s="68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  <c r="IP338" s="32"/>
      <c r="IQ338" s="32"/>
      <c r="IR338" s="32"/>
      <c r="IS338" s="32"/>
      <c r="IT338" s="32"/>
      <c r="IU338" s="32"/>
      <c r="IV338" s="32"/>
      <c r="IW338" s="32"/>
      <c r="IX338" s="32"/>
      <c r="IY338" s="32"/>
      <c r="IZ338" s="32"/>
      <c r="JA338" s="32"/>
      <c r="JB338" s="32"/>
      <c r="JC338" s="32"/>
      <c r="JD338" s="32"/>
      <c r="JE338" s="32"/>
      <c r="JF338" s="32"/>
      <c r="JG338" s="32"/>
      <c r="JH338" s="32"/>
      <c r="JI338" s="32"/>
      <c r="JJ338" s="32"/>
      <c r="JK338" s="32"/>
      <c r="JL338" s="32"/>
      <c r="JM338" s="32"/>
      <c r="JN338" s="32"/>
      <c r="JO338" s="32"/>
      <c r="JP338" s="32"/>
      <c r="JQ338" s="32"/>
      <c r="JR338" s="32"/>
      <c r="JS338" s="32"/>
      <c r="JT338" s="32"/>
      <c r="JU338" s="32"/>
      <c r="JV338" s="32"/>
      <c r="JW338" s="32"/>
      <c r="JX338" s="32"/>
      <c r="JY338" s="32"/>
      <c r="JZ338" s="32"/>
      <c r="KA338" s="32"/>
      <c r="KB338" s="32"/>
      <c r="KC338" s="32"/>
      <c r="KD338" s="32"/>
      <c r="KE338" s="32"/>
      <c r="KF338" s="32"/>
      <c r="KG338" s="32"/>
      <c r="KH338" s="32"/>
      <c r="KI338" s="32"/>
      <c r="KJ338" s="32"/>
      <c r="KK338" s="32"/>
      <c r="KL338" s="32"/>
      <c r="KM338" s="32"/>
      <c r="KN338" s="32"/>
      <c r="KO338" s="32"/>
      <c r="KP338" s="32"/>
      <c r="KQ338" s="32"/>
      <c r="KR338" s="32"/>
      <c r="KS338" s="32"/>
      <c r="KT338" s="32"/>
      <c r="KU338" s="32"/>
      <c r="KV338" s="32"/>
      <c r="KW338" s="32"/>
      <c r="KX338" s="32"/>
      <c r="KY338" s="32"/>
      <c r="KZ338" s="32"/>
      <c r="LA338" s="32"/>
      <c r="LB338" s="32"/>
      <c r="LC338" s="32"/>
      <c r="LD338" s="32"/>
      <c r="LE338" s="32"/>
      <c r="LF338" s="32"/>
      <c r="LG338" s="32"/>
      <c r="LH338" s="32"/>
      <c r="LI338" s="32"/>
      <c r="LJ338" s="32"/>
      <c r="LK338" s="32"/>
      <c r="LL338" s="32"/>
      <c r="LM338" s="32"/>
      <c r="LN338" s="32"/>
      <c r="LO338" s="32"/>
      <c r="LP338" s="32"/>
      <c r="LQ338" s="32"/>
      <c r="LR338" s="32"/>
      <c r="LS338" s="32"/>
      <c r="LT338" s="32"/>
      <c r="LU338" s="32"/>
      <c r="LV338" s="32"/>
      <c r="LW338" s="32"/>
      <c r="LX338" s="32"/>
      <c r="LY338" s="32"/>
      <c r="LZ338" s="32"/>
      <c r="MA338" s="32"/>
      <c r="MB338" s="32"/>
      <c r="MC338" s="32"/>
      <c r="MD338" s="32"/>
      <c r="ME338" s="32"/>
      <c r="MF338" s="32"/>
      <c r="MG338" s="32"/>
      <c r="MH338" s="32"/>
      <c r="MI338" s="32"/>
      <c r="MJ338" s="32"/>
      <c r="MK338" s="32"/>
      <c r="ML338" s="32"/>
      <c r="MM338" s="32"/>
      <c r="MN338" s="32"/>
      <c r="MO338" s="32"/>
      <c r="MP338" s="32"/>
      <c r="MQ338" s="32"/>
      <c r="MR338" s="32"/>
      <c r="MS338" s="32"/>
      <c r="MT338" s="32"/>
      <c r="MU338" s="32"/>
      <c r="MV338" s="32"/>
      <c r="MW338" s="32"/>
      <c r="MX338" s="32"/>
      <c r="MY338" s="32"/>
      <c r="MZ338" s="32"/>
      <c r="NA338" s="32"/>
      <c r="NB338" s="32"/>
      <c r="NC338" s="32"/>
      <c r="ND338" s="32"/>
      <c r="NE338" s="32"/>
      <c r="NF338" s="32"/>
      <c r="NG338" s="32"/>
      <c r="NH338" s="32"/>
      <c r="NI338" s="32"/>
      <c r="NJ338" s="32"/>
      <c r="NK338" s="32"/>
      <c r="NL338" s="32"/>
      <c r="NM338" s="32"/>
      <c r="NN338" s="32"/>
      <c r="NO338" s="32"/>
      <c r="NP338" s="32"/>
      <c r="NQ338" s="32"/>
      <c r="NR338" s="32"/>
      <c r="NS338" s="32"/>
      <c r="NT338" s="32"/>
      <c r="NU338" s="32"/>
      <c r="NV338" s="32"/>
      <c r="NW338" s="32"/>
      <c r="NX338" s="32"/>
      <c r="NY338" s="32"/>
      <c r="NZ338" s="32"/>
      <c r="OA338" s="32"/>
      <c r="OB338" s="32"/>
      <c r="OC338" s="32"/>
      <c r="OD338" s="32"/>
      <c r="OE338" s="32"/>
      <c r="OF338" s="32"/>
      <c r="OG338" s="32"/>
      <c r="OH338" s="32"/>
      <c r="OI338" s="32"/>
      <c r="OJ338" s="32"/>
      <c r="OK338" s="32"/>
      <c r="OL338" s="32"/>
      <c r="OM338" s="32"/>
      <c r="ON338" s="32"/>
      <c r="OO338" s="32"/>
      <c r="OP338" s="32"/>
      <c r="OQ338" s="32"/>
      <c r="OR338" s="32"/>
      <c r="OS338" s="32"/>
      <c r="OT338" s="32"/>
      <c r="OU338" s="32"/>
      <c r="OV338" s="32"/>
      <c r="OW338" s="32"/>
      <c r="OX338" s="32"/>
      <c r="OY338" s="32"/>
      <c r="OZ338" s="32"/>
      <c r="PA338" s="32"/>
      <c r="PB338" s="32"/>
      <c r="PC338" s="32"/>
      <c r="PD338" s="32"/>
      <c r="PE338" s="32"/>
      <c r="PF338" s="32"/>
      <c r="PG338" s="32"/>
      <c r="PH338" s="32"/>
      <c r="PI338" s="32"/>
      <c r="PJ338" s="32"/>
      <c r="PK338" s="32"/>
      <c r="PL338" s="32"/>
      <c r="PM338" s="32"/>
      <c r="PN338" s="32"/>
      <c r="PO338" s="32"/>
      <c r="PP338" s="32"/>
      <c r="PQ338" s="32"/>
      <c r="PR338" s="32"/>
      <c r="PS338" s="32"/>
      <c r="PT338" s="32"/>
      <c r="PU338" s="32"/>
      <c r="PV338" s="32"/>
      <c r="PW338" s="32"/>
      <c r="PX338" s="32"/>
      <c r="PY338" s="32"/>
      <c r="PZ338" s="32"/>
      <c r="QA338" s="32"/>
      <c r="QB338" s="32"/>
      <c r="QC338" s="32"/>
      <c r="QD338" s="32"/>
      <c r="QE338" s="32"/>
      <c r="QF338" s="32"/>
      <c r="QG338" s="32"/>
      <c r="QH338" s="32"/>
      <c r="QI338" s="32"/>
      <c r="QJ338" s="32"/>
      <c r="QK338" s="32"/>
      <c r="QL338" s="32"/>
      <c r="QM338" s="32"/>
      <c r="QN338" s="32"/>
      <c r="QO338" s="32"/>
      <c r="QP338" s="32"/>
      <c r="QQ338" s="32"/>
      <c r="QR338" s="32"/>
      <c r="QS338" s="32"/>
      <c r="QT338" s="32"/>
      <c r="QU338" s="32"/>
      <c r="QV338" s="32"/>
      <c r="QW338" s="32"/>
      <c r="QX338" s="32"/>
      <c r="QY338" s="32"/>
      <c r="QZ338" s="32"/>
      <c r="RA338" s="32"/>
      <c r="RB338" s="32"/>
      <c r="RC338" s="32"/>
      <c r="RD338" s="32"/>
      <c r="RE338" s="32"/>
      <c r="RF338" s="32"/>
      <c r="RG338" s="32"/>
      <c r="RH338" s="32"/>
      <c r="RI338" s="32"/>
      <c r="RJ338" s="32"/>
      <c r="RK338" s="32"/>
      <c r="RL338" s="32"/>
      <c r="RM338" s="32"/>
      <c r="RN338" s="32"/>
      <c r="RO338" s="32"/>
      <c r="RP338" s="32"/>
      <c r="RQ338" s="32"/>
      <c r="RR338" s="32"/>
      <c r="RS338" s="32"/>
      <c r="RT338" s="32"/>
      <c r="RU338" s="32"/>
      <c r="RV338" s="32"/>
      <c r="RW338" s="32"/>
      <c r="RX338" s="32"/>
      <c r="RY338" s="32"/>
      <c r="RZ338" s="32"/>
      <c r="SA338" s="32"/>
      <c r="SB338" s="32"/>
      <c r="SC338" s="32"/>
      <c r="SD338" s="32"/>
      <c r="SE338" s="32"/>
      <c r="SF338" s="32"/>
      <c r="SG338" s="32"/>
      <c r="SH338" s="32"/>
      <c r="SI338" s="32"/>
      <c r="SJ338" s="32"/>
      <c r="SK338" s="32"/>
      <c r="SL338" s="32"/>
      <c r="SM338" s="32"/>
      <c r="SN338" s="32"/>
      <c r="SO338" s="32"/>
      <c r="SP338" s="32"/>
    </row>
    <row r="339" spans="1:510" s="27" customFormat="1" ht="30" customHeight="1" x14ac:dyDescent="0.25">
      <c r="A339" s="141"/>
      <c r="B339" s="66"/>
      <c r="C339" s="67"/>
      <c r="D339" s="68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  <c r="IM339" s="32"/>
      <c r="IN339" s="32"/>
      <c r="IO339" s="32"/>
      <c r="IP339" s="32"/>
      <c r="IQ339" s="32"/>
      <c r="IR339" s="32"/>
      <c r="IS339" s="32"/>
      <c r="IT339" s="32"/>
      <c r="IU339" s="32"/>
      <c r="IV339" s="32"/>
      <c r="IW339" s="32"/>
      <c r="IX339" s="32"/>
      <c r="IY339" s="32"/>
      <c r="IZ339" s="32"/>
      <c r="JA339" s="32"/>
      <c r="JB339" s="32"/>
      <c r="JC339" s="32"/>
      <c r="JD339" s="32"/>
      <c r="JE339" s="32"/>
      <c r="JF339" s="32"/>
      <c r="JG339" s="32"/>
      <c r="JH339" s="32"/>
      <c r="JI339" s="32"/>
      <c r="JJ339" s="32"/>
      <c r="JK339" s="32"/>
      <c r="JL339" s="32"/>
      <c r="JM339" s="32"/>
      <c r="JN339" s="32"/>
      <c r="JO339" s="32"/>
      <c r="JP339" s="32"/>
      <c r="JQ339" s="32"/>
      <c r="JR339" s="32"/>
      <c r="JS339" s="32"/>
      <c r="JT339" s="32"/>
      <c r="JU339" s="32"/>
      <c r="JV339" s="32"/>
      <c r="JW339" s="32"/>
      <c r="JX339" s="32"/>
      <c r="JY339" s="32"/>
      <c r="JZ339" s="32"/>
      <c r="KA339" s="32"/>
      <c r="KB339" s="32"/>
      <c r="KC339" s="32"/>
      <c r="KD339" s="32"/>
      <c r="KE339" s="32"/>
      <c r="KF339" s="32"/>
      <c r="KG339" s="32"/>
      <c r="KH339" s="32"/>
      <c r="KI339" s="32"/>
      <c r="KJ339" s="32"/>
      <c r="KK339" s="32"/>
      <c r="KL339" s="32"/>
      <c r="KM339" s="32"/>
      <c r="KN339" s="32"/>
      <c r="KO339" s="32"/>
      <c r="KP339" s="32"/>
      <c r="KQ339" s="32"/>
      <c r="KR339" s="32"/>
      <c r="KS339" s="32"/>
      <c r="KT339" s="32"/>
      <c r="KU339" s="32"/>
      <c r="KV339" s="32"/>
      <c r="KW339" s="32"/>
      <c r="KX339" s="32"/>
      <c r="KY339" s="32"/>
      <c r="KZ339" s="32"/>
      <c r="LA339" s="32"/>
      <c r="LB339" s="32"/>
      <c r="LC339" s="32"/>
      <c r="LD339" s="32"/>
      <c r="LE339" s="32"/>
      <c r="LF339" s="32"/>
      <c r="LG339" s="32"/>
      <c r="LH339" s="32"/>
      <c r="LI339" s="32"/>
      <c r="LJ339" s="32"/>
      <c r="LK339" s="32"/>
      <c r="LL339" s="32"/>
      <c r="LM339" s="32"/>
      <c r="LN339" s="32"/>
      <c r="LO339" s="32"/>
      <c r="LP339" s="32"/>
      <c r="LQ339" s="32"/>
      <c r="LR339" s="32"/>
      <c r="LS339" s="32"/>
      <c r="LT339" s="32"/>
      <c r="LU339" s="32"/>
      <c r="LV339" s="32"/>
      <c r="LW339" s="32"/>
      <c r="LX339" s="32"/>
      <c r="LY339" s="32"/>
      <c r="LZ339" s="32"/>
      <c r="MA339" s="32"/>
      <c r="MB339" s="32"/>
      <c r="MC339" s="32"/>
      <c r="MD339" s="32"/>
      <c r="ME339" s="32"/>
      <c r="MF339" s="32"/>
      <c r="MG339" s="32"/>
      <c r="MH339" s="32"/>
      <c r="MI339" s="32"/>
      <c r="MJ339" s="32"/>
      <c r="MK339" s="32"/>
      <c r="ML339" s="32"/>
      <c r="MM339" s="32"/>
      <c r="MN339" s="32"/>
      <c r="MO339" s="32"/>
      <c r="MP339" s="32"/>
      <c r="MQ339" s="32"/>
      <c r="MR339" s="32"/>
      <c r="MS339" s="32"/>
      <c r="MT339" s="32"/>
      <c r="MU339" s="32"/>
      <c r="MV339" s="32"/>
      <c r="MW339" s="32"/>
      <c r="MX339" s="32"/>
      <c r="MY339" s="32"/>
      <c r="MZ339" s="32"/>
      <c r="NA339" s="32"/>
      <c r="NB339" s="32"/>
      <c r="NC339" s="32"/>
      <c r="ND339" s="32"/>
      <c r="NE339" s="32"/>
      <c r="NF339" s="32"/>
      <c r="NG339" s="32"/>
      <c r="NH339" s="32"/>
      <c r="NI339" s="32"/>
      <c r="NJ339" s="32"/>
      <c r="NK339" s="32"/>
      <c r="NL339" s="32"/>
      <c r="NM339" s="32"/>
      <c r="NN339" s="32"/>
      <c r="NO339" s="32"/>
      <c r="NP339" s="32"/>
      <c r="NQ339" s="32"/>
      <c r="NR339" s="32"/>
      <c r="NS339" s="32"/>
      <c r="NT339" s="32"/>
      <c r="NU339" s="32"/>
      <c r="NV339" s="32"/>
      <c r="NW339" s="32"/>
      <c r="NX339" s="32"/>
      <c r="NY339" s="32"/>
      <c r="NZ339" s="32"/>
      <c r="OA339" s="32"/>
      <c r="OB339" s="32"/>
      <c r="OC339" s="32"/>
      <c r="OD339" s="32"/>
      <c r="OE339" s="32"/>
      <c r="OF339" s="32"/>
      <c r="OG339" s="32"/>
      <c r="OH339" s="32"/>
      <c r="OI339" s="32"/>
      <c r="OJ339" s="32"/>
      <c r="OK339" s="32"/>
      <c r="OL339" s="32"/>
      <c r="OM339" s="32"/>
      <c r="ON339" s="32"/>
      <c r="OO339" s="32"/>
      <c r="OP339" s="32"/>
      <c r="OQ339" s="32"/>
      <c r="OR339" s="32"/>
      <c r="OS339" s="32"/>
      <c r="OT339" s="32"/>
      <c r="OU339" s="32"/>
      <c r="OV339" s="32"/>
      <c r="OW339" s="32"/>
      <c r="OX339" s="32"/>
      <c r="OY339" s="32"/>
      <c r="OZ339" s="32"/>
      <c r="PA339" s="32"/>
      <c r="PB339" s="32"/>
      <c r="PC339" s="32"/>
      <c r="PD339" s="32"/>
      <c r="PE339" s="32"/>
      <c r="PF339" s="32"/>
      <c r="PG339" s="32"/>
      <c r="PH339" s="32"/>
      <c r="PI339" s="32"/>
      <c r="PJ339" s="32"/>
      <c r="PK339" s="32"/>
      <c r="PL339" s="32"/>
      <c r="PM339" s="32"/>
      <c r="PN339" s="32"/>
      <c r="PO339" s="32"/>
      <c r="PP339" s="32"/>
      <c r="PQ339" s="32"/>
      <c r="PR339" s="32"/>
      <c r="PS339" s="32"/>
      <c r="PT339" s="32"/>
      <c r="PU339" s="32"/>
      <c r="PV339" s="32"/>
      <c r="PW339" s="32"/>
      <c r="PX339" s="32"/>
      <c r="PY339" s="32"/>
      <c r="PZ339" s="32"/>
      <c r="QA339" s="32"/>
      <c r="QB339" s="32"/>
      <c r="QC339" s="32"/>
      <c r="QD339" s="32"/>
      <c r="QE339" s="32"/>
      <c r="QF339" s="32"/>
      <c r="QG339" s="32"/>
      <c r="QH339" s="32"/>
      <c r="QI339" s="32"/>
      <c r="QJ339" s="32"/>
      <c r="QK339" s="32"/>
      <c r="QL339" s="32"/>
      <c r="QM339" s="32"/>
      <c r="QN339" s="32"/>
      <c r="QO339" s="32"/>
      <c r="QP339" s="32"/>
      <c r="QQ339" s="32"/>
      <c r="QR339" s="32"/>
      <c r="QS339" s="32"/>
      <c r="QT339" s="32"/>
      <c r="QU339" s="32"/>
      <c r="QV339" s="32"/>
      <c r="QW339" s="32"/>
      <c r="QX339" s="32"/>
      <c r="QY339" s="32"/>
      <c r="QZ339" s="32"/>
      <c r="RA339" s="32"/>
      <c r="RB339" s="32"/>
      <c r="RC339" s="32"/>
      <c r="RD339" s="32"/>
      <c r="RE339" s="32"/>
      <c r="RF339" s="32"/>
      <c r="RG339" s="32"/>
      <c r="RH339" s="32"/>
      <c r="RI339" s="32"/>
      <c r="RJ339" s="32"/>
      <c r="RK339" s="32"/>
      <c r="RL339" s="32"/>
      <c r="RM339" s="32"/>
      <c r="RN339" s="32"/>
      <c r="RO339" s="32"/>
      <c r="RP339" s="32"/>
      <c r="RQ339" s="32"/>
      <c r="RR339" s="32"/>
      <c r="RS339" s="32"/>
      <c r="RT339" s="32"/>
      <c r="RU339" s="32"/>
      <c r="RV339" s="32"/>
      <c r="RW339" s="32"/>
      <c r="RX339" s="32"/>
      <c r="RY339" s="32"/>
      <c r="RZ339" s="32"/>
      <c r="SA339" s="32"/>
      <c r="SB339" s="32"/>
      <c r="SC339" s="32"/>
      <c r="SD339" s="32"/>
      <c r="SE339" s="32"/>
      <c r="SF339" s="32"/>
      <c r="SG339" s="32"/>
      <c r="SH339" s="32"/>
      <c r="SI339" s="32"/>
      <c r="SJ339" s="32"/>
      <c r="SK339" s="32"/>
      <c r="SL339" s="32"/>
      <c r="SM339" s="32"/>
      <c r="SN339" s="32"/>
      <c r="SO339" s="32"/>
      <c r="SP339" s="32"/>
    </row>
    <row r="340" spans="1:510" s="27" customFormat="1" ht="30" customHeight="1" x14ac:dyDescent="0.25">
      <c r="A340" s="141"/>
      <c r="B340" s="66"/>
      <c r="C340" s="67"/>
      <c r="D340" s="68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  <c r="IP340" s="32"/>
      <c r="IQ340" s="32"/>
      <c r="IR340" s="32"/>
      <c r="IS340" s="32"/>
      <c r="IT340" s="32"/>
      <c r="IU340" s="32"/>
      <c r="IV340" s="32"/>
      <c r="IW340" s="32"/>
      <c r="IX340" s="32"/>
      <c r="IY340" s="32"/>
      <c r="IZ340" s="32"/>
      <c r="JA340" s="32"/>
      <c r="JB340" s="32"/>
      <c r="JC340" s="32"/>
      <c r="JD340" s="32"/>
      <c r="JE340" s="32"/>
      <c r="JF340" s="32"/>
      <c r="JG340" s="32"/>
      <c r="JH340" s="32"/>
      <c r="JI340" s="32"/>
      <c r="JJ340" s="32"/>
      <c r="JK340" s="32"/>
      <c r="JL340" s="32"/>
      <c r="JM340" s="32"/>
      <c r="JN340" s="32"/>
      <c r="JO340" s="32"/>
      <c r="JP340" s="32"/>
      <c r="JQ340" s="32"/>
      <c r="JR340" s="32"/>
      <c r="JS340" s="32"/>
      <c r="JT340" s="32"/>
      <c r="JU340" s="32"/>
      <c r="JV340" s="32"/>
      <c r="JW340" s="32"/>
      <c r="JX340" s="32"/>
      <c r="JY340" s="32"/>
      <c r="JZ340" s="32"/>
      <c r="KA340" s="32"/>
      <c r="KB340" s="32"/>
      <c r="KC340" s="32"/>
      <c r="KD340" s="32"/>
      <c r="KE340" s="32"/>
      <c r="KF340" s="32"/>
      <c r="KG340" s="32"/>
      <c r="KH340" s="32"/>
      <c r="KI340" s="32"/>
      <c r="KJ340" s="32"/>
      <c r="KK340" s="32"/>
      <c r="KL340" s="32"/>
      <c r="KM340" s="32"/>
      <c r="KN340" s="32"/>
      <c r="KO340" s="32"/>
      <c r="KP340" s="32"/>
      <c r="KQ340" s="32"/>
      <c r="KR340" s="32"/>
      <c r="KS340" s="32"/>
      <c r="KT340" s="32"/>
      <c r="KU340" s="32"/>
      <c r="KV340" s="32"/>
      <c r="KW340" s="32"/>
      <c r="KX340" s="32"/>
      <c r="KY340" s="32"/>
      <c r="KZ340" s="32"/>
      <c r="LA340" s="32"/>
      <c r="LB340" s="32"/>
      <c r="LC340" s="32"/>
      <c r="LD340" s="32"/>
      <c r="LE340" s="32"/>
      <c r="LF340" s="32"/>
      <c r="LG340" s="32"/>
      <c r="LH340" s="32"/>
      <c r="LI340" s="32"/>
      <c r="LJ340" s="32"/>
      <c r="LK340" s="32"/>
      <c r="LL340" s="32"/>
      <c r="LM340" s="32"/>
      <c r="LN340" s="32"/>
      <c r="LO340" s="32"/>
      <c r="LP340" s="32"/>
      <c r="LQ340" s="32"/>
      <c r="LR340" s="32"/>
      <c r="LS340" s="32"/>
      <c r="LT340" s="32"/>
      <c r="LU340" s="32"/>
      <c r="LV340" s="32"/>
      <c r="LW340" s="32"/>
      <c r="LX340" s="32"/>
      <c r="LY340" s="32"/>
      <c r="LZ340" s="32"/>
      <c r="MA340" s="32"/>
      <c r="MB340" s="32"/>
      <c r="MC340" s="32"/>
      <c r="MD340" s="32"/>
      <c r="ME340" s="32"/>
      <c r="MF340" s="32"/>
      <c r="MG340" s="32"/>
      <c r="MH340" s="32"/>
      <c r="MI340" s="32"/>
      <c r="MJ340" s="32"/>
      <c r="MK340" s="32"/>
      <c r="ML340" s="32"/>
      <c r="MM340" s="32"/>
      <c r="MN340" s="32"/>
      <c r="MO340" s="32"/>
      <c r="MP340" s="32"/>
      <c r="MQ340" s="32"/>
      <c r="MR340" s="32"/>
      <c r="MS340" s="32"/>
      <c r="MT340" s="32"/>
      <c r="MU340" s="32"/>
      <c r="MV340" s="32"/>
      <c r="MW340" s="32"/>
      <c r="MX340" s="32"/>
      <c r="MY340" s="32"/>
      <c r="MZ340" s="32"/>
      <c r="NA340" s="32"/>
      <c r="NB340" s="32"/>
      <c r="NC340" s="32"/>
      <c r="ND340" s="32"/>
      <c r="NE340" s="32"/>
      <c r="NF340" s="32"/>
      <c r="NG340" s="32"/>
      <c r="NH340" s="32"/>
      <c r="NI340" s="32"/>
      <c r="NJ340" s="32"/>
      <c r="NK340" s="32"/>
      <c r="NL340" s="32"/>
      <c r="NM340" s="32"/>
      <c r="NN340" s="32"/>
      <c r="NO340" s="32"/>
      <c r="NP340" s="32"/>
      <c r="NQ340" s="32"/>
      <c r="NR340" s="32"/>
      <c r="NS340" s="32"/>
      <c r="NT340" s="32"/>
      <c r="NU340" s="32"/>
      <c r="NV340" s="32"/>
      <c r="NW340" s="32"/>
      <c r="NX340" s="32"/>
      <c r="NY340" s="32"/>
      <c r="NZ340" s="32"/>
      <c r="OA340" s="32"/>
      <c r="OB340" s="32"/>
      <c r="OC340" s="32"/>
      <c r="OD340" s="32"/>
      <c r="OE340" s="32"/>
      <c r="OF340" s="32"/>
      <c r="OG340" s="32"/>
      <c r="OH340" s="32"/>
      <c r="OI340" s="32"/>
      <c r="OJ340" s="32"/>
      <c r="OK340" s="32"/>
      <c r="OL340" s="32"/>
      <c r="OM340" s="32"/>
      <c r="ON340" s="32"/>
      <c r="OO340" s="32"/>
      <c r="OP340" s="32"/>
      <c r="OQ340" s="32"/>
      <c r="OR340" s="32"/>
      <c r="OS340" s="32"/>
      <c r="OT340" s="32"/>
      <c r="OU340" s="32"/>
      <c r="OV340" s="32"/>
      <c r="OW340" s="32"/>
      <c r="OX340" s="32"/>
      <c r="OY340" s="32"/>
      <c r="OZ340" s="32"/>
      <c r="PA340" s="32"/>
      <c r="PB340" s="32"/>
      <c r="PC340" s="32"/>
      <c r="PD340" s="32"/>
      <c r="PE340" s="32"/>
      <c r="PF340" s="32"/>
      <c r="PG340" s="32"/>
      <c r="PH340" s="32"/>
      <c r="PI340" s="32"/>
      <c r="PJ340" s="32"/>
      <c r="PK340" s="32"/>
      <c r="PL340" s="32"/>
      <c r="PM340" s="32"/>
      <c r="PN340" s="32"/>
      <c r="PO340" s="32"/>
      <c r="PP340" s="32"/>
      <c r="PQ340" s="32"/>
      <c r="PR340" s="32"/>
      <c r="PS340" s="32"/>
      <c r="PT340" s="32"/>
      <c r="PU340" s="32"/>
      <c r="PV340" s="32"/>
      <c r="PW340" s="32"/>
      <c r="PX340" s="32"/>
      <c r="PY340" s="32"/>
      <c r="PZ340" s="32"/>
      <c r="QA340" s="32"/>
      <c r="QB340" s="32"/>
      <c r="QC340" s="32"/>
      <c r="QD340" s="32"/>
      <c r="QE340" s="32"/>
      <c r="QF340" s="32"/>
      <c r="QG340" s="32"/>
      <c r="QH340" s="32"/>
      <c r="QI340" s="32"/>
      <c r="QJ340" s="32"/>
      <c r="QK340" s="32"/>
      <c r="QL340" s="32"/>
      <c r="QM340" s="32"/>
      <c r="QN340" s="32"/>
      <c r="QO340" s="32"/>
      <c r="QP340" s="32"/>
      <c r="QQ340" s="32"/>
      <c r="QR340" s="32"/>
      <c r="QS340" s="32"/>
      <c r="QT340" s="32"/>
      <c r="QU340" s="32"/>
      <c r="QV340" s="32"/>
      <c r="QW340" s="32"/>
      <c r="QX340" s="32"/>
      <c r="QY340" s="32"/>
      <c r="QZ340" s="32"/>
      <c r="RA340" s="32"/>
      <c r="RB340" s="32"/>
      <c r="RC340" s="32"/>
      <c r="RD340" s="32"/>
      <c r="RE340" s="32"/>
      <c r="RF340" s="32"/>
      <c r="RG340" s="32"/>
      <c r="RH340" s="32"/>
      <c r="RI340" s="32"/>
      <c r="RJ340" s="32"/>
      <c r="RK340" s="32"/>
      <c r="RL340" s="32"/>
      <c r="RM340" s="32"/>
      <c r="RN340" s="32"/>
      <c r="RO340" s="32"/>
      <c r="RP340" s="32"/>
      <c r="RQ340" s="32"/>
      <c r="RR340" s="32"/>
      <c r="RS340" s="32"/>
      <c r="RT340" s="32"/>
      <c r="RU340" s="32"/>
      <c r="RV340" s="32"/>
      <c r="RW340" s="32"/>
      <c r="RX340" s="32"/>
      <c r="RY340" s="32"/>
      <c r="RZ340" s="32"/>
      <c r="SA340" s="32"/>
      <c r="SB340" s="32"/>
      <c r="SC340" s="32"/>
      <c r="SD340" s="32"/>
      <c r="SE340" s="32"/>
      <c r="SF340" s="32"/>
      <c r="SG340" s="32"/>
      <c r="SH340" s="32"/>
      <c r="SI340" s="32"/>
      <c r="SJ340" s="32"/>
      <c r="SK340" s="32"/>
      <c r="SL340" s="32"/>
      <c r="SM340" s="32"/>
      <c r="SN340" s="32"/>
      <c r="SO340" s="32"/>
      <c r="SP340" s="32"/>
    </row>
    <row r="341" spans="1:510" s="27" customFormat="1" ht="30" customHeight="1" x14ac:dyDescent="0.25">
      <c r="A341" s="141"/>
      <c r="B341" s="66"/>
      <c r="C341" s="67"/>
      <c r="D341" s="68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50"/>
      <c r="S341" s="150"/>
      <c r="T341" s="150"/>
      <c r="U341" s="150"/>
      <c r="V341" s="150"/>
      <c r="W341" s="150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  <c r="IO341" s="32"/>
      <c r="IP341" s="32"/>
      <c r="IQ341" s="32"/>
      <c r="IR341" s="32"/>
      <c r="IS341" s="32"/>
      <c r="IT341" s="32"/>
      <c r="IU341" s="32"/>
      <c r="IV341" s="32"/>
      <c r="IW341" s="32"/>
      <c r="IX341" s="32"/>
      <c r="IY341" s="32"/>
      <c r="IZ341" s="32"/>
      <c r="JA341" s="32"/>
      <c r="JB341" s="32"/>
      <c r="JC341" s="32"/>
      <c r="JD341" s="32"/>
      <c r="JE341" s="32"/>
      <c r="JF341" s="32"/>
      <c r="JG341" s="32"/>
      <c r="JH341" s="32"/>
      <c r="JI341" s="32"/>
      <c r="JJ341" s="32"/>
      <c r="JK341" s="32"/>
      <c r="JL341" s="32"/>
      <c r="JM341" s="32"/>
      <c r="JN341" s="32"/>
      <c r="JO341" s="32"/>
      <c r="JP341" s="32"/>
      <c r="JQ341" s="32"/>
      <c r="JR341" s="32"/>
      <c r="JS341" s="32"/>
      <c r="JT341" s="32"/>
      <c r="JU341" s="32"/>
      <c r="JV341" s="32"/>
      <c r="JW341" s="32"/>
      <c r="JX341" s="32"/>
      <c r="JY341" s="32"/>
      <c r="JZ341" s="32"/>
      <c r="KA341" s="32"/>
      <c r="KB341" s="32"/>
      <c r="KC341" s="32"/>
      <c r="KD341" s="32"/>
      <c r="KE341" s="32"/>
      <c r="KF341" s="32"/>
      <c r="KG341" s="32"/>
      <c r="KH341" s="32"/>
      <c r="KI341" s="32"/>
      <c r="KJ341" s="32"/>
      <c r="KK341" s="32"/>
      <c r="KL341" s="32"/>
      <c r="KM341" s="32"/>
      <c r="KN341" s="32"/>
      <c r="KO341" s="32"/>
      <c r="KP341" s="32"/>
      <c r="KQ341" s="32"/>
      <c r="KR341" s="32"/>
      <c r="KS341" s="32"/>
      <c r="KT341" s="32"/>
      <c r="KU341" s="32"/>
      <c r="KV341" s="32"/>
      <c r="KW341" s="32"/>
      <c r="KX341" s="32"/>
      <c r="KY341" s="32"/>
      <c r="KZ341" s="32"/>
      <c r="LA341" s="32"/>
      <c r="LB341" s="32"/>
      <c r="LC341" s="32"/>
      <c r="LD341" s="32"/>
      <c r="LE341" s="32"/>
      <c r="LF341" s="32"/>
      <c r="LG341" s="32"/>
      <c r="LH341" s="32"/>
      <c r="LI341" s="32"/>
      <c r="LJ341" s="32"/>
      <c r="LK341" s="32"/>
      <c r="LL341" s="32"/>
      <c r="LM341" s="32"/>
      <c r="LN341" s="32"/>
      <c r="LO341" s="32"/>
      <c r="LP341" s="32"/>
      <c r="LQ341" s="32"/>
      <c r="LR341" s="32"/>
      <c r="LS341" s="32"/>
      <c r="LT341" s="32"/>
      <c r="LU341" s="32"/>
      <c r="LV341" s="32"/>
      <c r="LW341" s="32"/>
      <c r="LX341" s="32"/>
      <c r="LY341" s="32"/>
      <c r="LZ341" s="32"/>
      <c r="MA341" s="32"/>
      <c r="MB341" s="32"/>
      <c r="MC341" s="32"/>
      <c r="MD341" s="32"/>
      <c r="ME341" s="32"/>
      <c r="MF341" s="32"/>
      <c r="MG341" s="32"/>
      <c r="MH341" s="32"/>
      <c r="MI341" s="32"/>
      <c r="MJ341" s="32"/>
      <c r="MK341" s="32"/>
      <c r="ML341" s="32"/>
      <c r="MM341" s="32"/>
      <c r="MN341" s="32"/>
      <c r="MO341" s="32"/>
      <c r="MP341" s="32"/>
      <c r="MQ341" s="32"/>
      <c r="MR341" s="32"/>
      <c r="MS341" s="32"/>
      <c r="MT341" s="32"/>
      <c r="MU341" s="32"/>
      <c r="MV341" s="32"/>
      <c r="MW341" s="32"/>
      <c r="MX341" s="32"/>
      <c r="MY341" s="32"/>
      <c r="MZ341" s="32"/>
      <c r="NA341" s="32"/>
      <c r="NB341" s="32"/>
      <c r="NC341" s="32"/>
      <c r="ND341" s="32"/>
      <c r="NE341" s="32"/>
      <c r="NF341" s="32"/>
      <c r="NG341" s="32"/>
      <c r="NH341" s="32"/>
      <c r="NI341" s="32"/>
      <c r="NJ341" s="32"/>
      <c r="NK341" s="32"/>
      <c r="NL341" s="32"/>
      <c r="NM341" s="32"/>
      <c r="NN341" s="32"/>
      <c r="NO341" s="32"/>
      <c r="NP341" s="32"/>
      <c r="NQ341" s="32"/>
      <c r="NR341" s="32"/>
      <c r="NS341" s="32"/>
      <c r="NT341" s="32"/>
      <c r="NU341" s="32"/>
      <c r="NV341" s="32"/>
      <c r="NW341" s="32"/>
      <c r="NX341" s="32"/>
      <c r="NY341" s="32"/>
      <c r="NZ341" s="32"/>
      <c r="OA341" s="32"/>
      <c r="OB341" s="32"/>
      <c r="OC341" s="32"/>
      <c r="OD341" s="32"/>
      <c r="OE341" s="32"/>
      <c r="OF341" s="32"/>
      <c r="OG341" s="32"/>
      <c r="OH341" s="32"/>
      <c r="OI341" s="32"/>
      <c r="OJ341" s="32"/>
      <c r="OK341" s="32"/>
      <c r="OL341" s="32"/>
      <c r="OM341" s="32"/>
      <c r="ON341" s="32"/>
      <c r="OO341" s="32"/>
      <c r="OP341" s="32"/>
      <c r="OQ341" s="32"/>
      <c r="OR341" s="32"/>
      <c r="OS341" s="32"/>
      <c r="OT341" s="32"/>
      <c r="OU341" s="32"/>
      <c r="OV341" s="32"/>
      <c r="OW341" s="32"/>
      <c r="OX341" s="32"/>
      <c r="OY341" s="32"/>
      <c r="OZ341" s="32"/>
      <c r="PA341" s="32"/>
      <c r="PB341" s="32"/>
      <c r="PC341" s="32"/>
      <c r="PD341" s="32"/>
      <c r="PE341" s="32"/>
      <c r="PF341" s="32"/>
      <c r="PG341" s="32"/>
      <c r="PH341" s="32"/>
      <c r="PI341" s="32"/>
      <c r="PJ341" s="32"/>
      <c r="PK341" s="32"/>
      <c r="PL341" s="32"/>
      <c r="PM341" s="32"/>
      <c r="PN341" s="32"/>
      <c r="PO341" s="32"/>
      <c r="PP341" s="32"/>
      <c r="PQ341" s="32"/>
      <c r="PR341" s="32"/>
      <c r="PS341" s="32"/>
      <c r="PT341" s="32"/>
      <c r="PU341" s="32"/>
      <c r="PV341" s="32"/>
      <c r="PW341" s="32"/>
      <c r="PX341" s="32"/>
      <c r="PY341" s="32"/>
      <c r="PZ341" s="32"/>
      <c r="QA341" s="32"/>
      <c r="QB341" s="32"/>
      <c r="QC341" s="32"/>
      <c r="QD341" s="32"/>
      <c r="QE341" s="32"/>
      <c r="QF341" s="32"/>
      <c r="QG341" s="32"/>
      <c r="QH341" s="32"/>
      <c r="QI341" s="32"/>
      <c r="QJ341" s="32"/>
      <c r="QK341" s="32"/>
      <c r="QL341" s="32"/>
      <c r="QM341" s="32"/>
      <c r="QN341" s="32"/>
      <c r="QO341" s="32"/>
      <c r="QP341" s="32"/>
      <c r="QQ341" s="32"/>
      <c r="QR341" s="32"/>
      <c r="QS341" s="32"/>
      <c r="QT341" s="32"/>
      <c r="QU341" s="32"/>
      <c r="QV341" s="32"/>
      <c r="QW341" s="32"/>
      <c r="QX341" s="32"/>
      <c r="QY341" s="32"/>
      <c r="QZ341" s="32"/>
      <c r="RA341" s="32"/>
      <c r="RB341" s="32"/>
      <c r="RC341" s="32"/>
      <c r="RD341" s="32"/>
      <c r="RE341" s="32"/>
      <c r="RF341" s="32"/>
      <c r="RG341" s="32"/>
      <c r="RH341" s="32"/>
      <c r="RI341" s="32"/>
      <c r="RJ341" s="32"/>
      <c r="RK341" s="32"/>
      <c r="RL341" s="32"/>
      <c r="RM341" s="32"/>
      <c r="RN341" s="32"/>
      <c r="RO341" s="32"/>
      <c r="RP341" s="32"/>
      <c r="RQ341" s="32"/>
      <c r="RR341" s="32"/>
      <c r="RS341" s="32"/>
      <c r="RT341" s="32"/>
      <c r="RU341" s="32"/>
      <c r="RV341" s="32"/>
      <c r="RW341" s="32"/>
      <c r="RX341" s="32"/>
      <c r="RY341" s="32"/>
      <c r="RZ341" s="32"/>
      <c r="SA341" s="32"/>
      <c r="SB341" s="32"/>
      <c r="SC341" s="32"/>
      <c r="SD341" s="32"/>
      <c r="SE341" s="32"/>
      <c r="SF341" s="32"/>
      <c r="SG341" s="32"/>
      <c r="SH341" s="32"/>
      <c r="SI341" s="32"/>
      <c r="SJ341" s="32"/>
      <c r="SK341" s="32"/>
      <c r="SL341" s="32"/>
      <c r="SM341" s="32"/>
      <c r="SN341" s="32"/>
      <c r="SO341" s="32"/>
      <c r="SP341" s="32"/>
    </row>
    <row r="342" spans="1:510" s="192" customFormat="1" ht="33.75" customHeight="1" x14ac:dyDescent="0.55000000000000004">
      <c r="A342" s="185" t="s">
        <v>600</v>
      </c>
      <c r="B342" s="186"/>
      <c r="C342" s="187"/>
      <c r="D342" s="188"/>
      <c r="E342" s="190"/>
      <c r="F342" s="188"/>
      <c r="G342" s="188"/>
      <c r="H342" s="188"/>
      <c r="I342" s="188"/>
      <c r="J342" s="188"/>
      <c r="K342" s="188"/>
      <c r="L342" s="188"/>
      <c r="O342" s="188"/>
      <c r="Q342" s="190"/>
      <c r="R342" s="191"/>
      <c r="S342" s="191"/>
      <c r="T342" s="191"/>
      <c r="U342" s="188" t="s">
        <v>602</v>
      </c>
      <c r="V342" s="191"/>
      <c r="W342" s="191"/>
      <c r="X342" s="191"/>
      <c r="Y342" s="191"/>
      <c r="Z342" s="191"/>
      <c r="AA342" s="191"/>
      <c r="AB342" s="191"/>
      <c r="AC342" s="191"/>
      <c r="AD342" s="191"/>
      <c r="AE342" s="191"/>
      <c r="AF342" s="191"/>
      <c r="AG342" s="191"/>
      <c r="AH342" s="191"/>
      <c r="AI342" s="191"/>
      <c r="AJ342" s="191"/>
      <c r="AK342" s="191"/>
      <c r="AL342" s="191"/>
      <c r="AM342" s="191"/>
      <c r="AN342" s="191"/>
      <c r="AO342" s="191"/>
      <c r="AP342" s="191"/>
      <c r="AQ342" s="191"/>
      <c r="AR342" s="191"/>
      <c r="AS342" s="191"/>
      <c r="AT342" s="191"/>
      <c r="AU342" s="191"/>
      <c r="AV342" s="191"/>
      <c r="AW342" s="191"/>
      <c r="AX342" s="191"/>
      <c r="AY342" s="191"/>
      <c r="AZ342" s="191"/>
      <c r="BA342" s="191"/>
      <c r="BB342" s="191"/>
      <c r="BC342" s="191"/>
      <c r="BD342" s="191"/>
      <c r="BE342" s="191"/>
      <c r="BF342" s="191"/>
      <c r="BG342" s="191"/>
      <c r="BH342" s="191"/>
      <c r="BI342" s="191"/>
      <c r="BJ342" s="191"/>
      <c r="BK342" s="191"/>
      <c r="BL342" s="191"/>
      <c r="BM342" s="191"/>
      <c r="BN342" s="191"/>
      <c r="BO342" s="191"/>
      <c r="BP342" s="191"/>
      <c r="BQ342" s="191"/>
      <c r="BR342" s="191"/>
      <c r="BS342" s="191"/>
      <c r="BT342" s="191"/>
      <c r="BU342" s="191"/>
      <c r="BV342" s="191"/>
      <c r="BW342" s="191"/>
      <c r="BX342" s="191"/>
      <c r="BY342" s="191"/>
      <c r="BZ342" s="191"/>
      <c r="CA342" s="191"/>
      <c r="CB342" s="191"/>
      <c r="CC342" s="191"/>
      <c r="CD342" s="191"/>
      <c r="CE342" s="191"/>
      <c r="CF342" s="191"/>
      <c r="CG342" s="191"/>
      <c r="CH342" s="191"/>
      <c r="CI342" s="191"/>
      <c r="CJ342" s="191"/>
      <c r="CK342" s="191"/>
      <c r="CL342" s="191"/>
      <c r="CM342" s="191"/>
      <c r="CN342" s="191"/>
      <c r="CO342" s="191"/>
      <c r="CP342" s="191"/>
      <c r="CQ342" s="191"/>
      <c r="CR342" s="191"/>
      <c r="CS342" s="191"/>
      <c r="CT342" s="191"/>
      <c r="CU342" s="191"/>
      <c r="CV342" s="191"/>
      <c r="CW342" s="191"/>
      <c r="CX342" s="191"/>
      <c r="CY342" s="191"/>
      <c r="CZ342" s="191"/>
      <c r="DA342" s="191"/>
      <c r="DB342" s="191"/>
      <c r="DC342" s="191"/>
      <c r="DD342" s="191"/>
      <c r="DE342" s="191"/>
      <c r="DF342" s="191"/>
      <c r="DG342" s="191"/>
      <c r="DH342" s="191"/>
      <c r="DI342" s="191"/>
      <c r="DJ342" s="191"/>
      <c r="DK342" s="191"/>
      <c r="DL342" s="191"/>
      <c r="DM342" s="191"/>
      <c r="DN342" s="191"/>
      <c r="DO342" s="191"/>
      <c r="DP342" s="191"/>
      <c r="DQ342" s="191"/>
      <c r="DR342" s="191"/>
      <c r="DS342" s="191"/>
      <c r="DT342" s="191"/>
      <c r="DU342" s="191"/>
      <c r="DV342" s="191"/>
      <c r="DW342" s="191"/>
      <c r="DX342" s="191"/>
      <c r="DY342" s="191"/>
      <c r="DZ342" s="191"/>
      <c r="EA342" s="191"/>
      <c r="EB342" s="191"/>
      <c r="EC342" s="191"/>
      <c r="ED342" s="191"/>
      <c r="EE342" s="191"/>
      <c r="EF342" s="191"/>
      <c r="EG342" s="191"/>
      <c r="EH342" s="191"/>
      <c r="EI342" s="191"/>
      <c r="EJ342" s="191"/>
      <c r="EK342" s="191"/>
      <c r="EL342" s="191"/>
      <c r="EM342" s="191"/>
      <c r="EN342" s="191"/>
      <c r="EO342" s="191"/>
      <c r="EP342" s="191"/>
      <c r="EQ342" s="191"/>
      <c r="ER342" s="191"/>
      <c r="ES342" s="191"/>
      <c r="ET342" s="191"/>
      <c r="EU342" s="191"/>
      <c r="EV342" s="191"/>
      <c r="EW342" s="191"/>
      <c r="EX342" s="191"/>
      <c r="EY342" s="191"/>
      <c r="EZ342" s="191"/>
      <c r="FA342" s="191"/>
      <c r="FB342" s="191"/>
      <c r="FC342" s="191"/>
      <c r="FD342" s="191"/>
      <c r="FE342" s="191"/>
      <c r="FF342" s="191"/>
      <c r="FG342" s="191"/>
      <c r="FH342" s="191"/>
      <c r="FI342" s="191"/>
      <c r="FJ342" s="191"/>
      <c r="FK342" s="191"/>
      <c r="FL342" s="191"/>
      <c r="FM342" s="191"/>
      <c r="FN342" s="191"/>
      <c r="FO342" s="191"/>
      <c r="FP342" s="191"/>
      <c r="FQ342" s="191"/>
      <c r="FR342" s="191"/>
      <c r="FS342" s="191"/>
      <c r="FT342" s="191"/>
      <c r="FU342" s="191"/>
      <c r="FV342" s="191"/>
      <c r="FW342" s="191"/>
      <c r="FX342" s="191"/>
      <c r="FY342" s="191"/>
      <c r="FZ342" s="191"/>
      <c r="GA342" s="191"/>
      <c r="GB342" s="191"/>
      <c r="GC342" s="191"/>
      <c r="GD342" s="191"/>
      <c r="GE342" s="191"/>
      <c r="GF342" s="191"/>
      <c r="GG342" s="191"/>
      <c r="GH342" s="191"/>
      <c r="GI342" s="191"/>
      <c r="GJ342" s="191"/>
      <c r="GK342" s="191"/>
      <c r="GL342" s="191"/>
      <c r="GM342" s="191"/>
      <c r="GN342" s="191"/>
      <c r="GO342" s="191"/>
      <c r="GP342" s="191"/>
      <c r="GQ342" s="191"/>
      <c r="GR342" s="191"/>
      <c r="GS342" s="191"/>
      <c r="GT342" s="191"/>
      <c r="GU342" s="191"/>
      <c r="GV342" s="191"/>
      <c r="GW342" s="191"/>
      <c r="GX342" s="191"/>
      <c r="GY342" s="191"/>
      <c r="GZ342" s="191"/>
      <c r="HA342" s="191"/>
      <c r="HB342" s="191"/>
      <c r="HC342" s="191"/>
      <c r="HD342" s="191"/>
      <c r="HE342" s="191"/>
      <c r="HF342" s="191"/>
      <c r="HG342" s="191"/>
      <c r="HH342" s="191"/>
      <c r="HI342" s="191"/>
      <c r="HJ342" s="191"/>
      <c r="HK342" s="191"/>
      <c r="HL342" s="191"/>
      <c r="HM342" s="191"/>
      <c r="HN342" s="191"/>
      <c r="HO342" s="191"/>
      <c r="HP342" s="191"/>
      <c r="HQ342" s="191"/>
      <c r="HR342" s="191"/>
      <c r="HS342" s="191"/>
      <c r="HT342" s="191"/>
      <c r="HU342" s="191"/>
      <c r="HV342" s="191"/>
      <c r="HW342" s="191"/>
      <c r="HX342" s="191"/>
      <c r="HY342" s="191"/>
      <c r="HZ342" s="191"/>
      <c r="IA342" s="191"/>
      <c r="IB342" s="191"/>
      <c r="IC342" s="191"/>
      <c r="ID342" s="191"/>
      <c r="IE342" s="191"/>
      <c r="IF342" s="191"/>
      <c r="IG342" s="191"/>
      <c r="IH342" s="191"/>
      <c r="II342" s="191"/>
      <c r="IJ342" s="191"/>
      <c r="IK342" s="191"/>
      <c r="IL342" s="191"/>
      <c r="IM342" s="191"/>
      <c r="IN342" s="191"/>
      <c r="IO342" s="191"/>
      <c r="IP342" s="191"/>
      <c r="IQ342" s="191"/>
      <c r="IR342" s="191"/>
      <c r="IS342" s="191"/>
      <c r="IT342" s="191"/>
      <c r="IU342" s="191"/>
      <c r="IV342" s="191"/>
      <c r="IW342" s="191"/>
      <c r="IX342" s="191"/>
      <c r="IY342" s="191"/>
      <c r="IZ342" s="191"/>
      <c r="JA342" s="191"/>
      <c r="JB342" s="191"/>
      <c r="JC342" s="191"/>
      <c r="JD342" s="191"/>
      <c r="JE342" s="191"/>
      <c r="JF342" s="191"/>
      <c r="JG342" s="191"/>
      <c r="JH342" s="191"/>
      <c r="JI342" s="191"/>
      <c r="JJ342" s="191"/>
      <c r="JK342" s="191"/>
      <c r="JL342" s="191"/>
      <c r="JM342" s="191"/>
      <c r="JN342" s="191"/>
      <c r="JO342" s="191"/>
      <c r="JP342" s="191"/>
      <c r="JQ342" s="191"/>
      <c r="JR342" s="191"/>
      <c r="JS342" s="191"/>
      <c r="JT342" s="191"/>
      <c r="JU342" s="191"/>
      <c r="JV342" s="191"/>
      <c r="JW342" s="191"/>
      <c r="JX342" s="191"/>
      <c r="JY342" s="191"/>
      <c r="JZ342" s="191"/>
      <c r="KA342" s="191"/>
      <c r="KB342" s="191"/>
      <c r="KC342" s="191"/>
      <c r="KD342" s="191"/>
      <c r="KE342" s="191"/>
      <c r="KF342" s="191"/>
      <c r="KG342" s="191"/>
      <c r="KH342" s="191"/>
      <c r="KI342" s="191"/>
      <c r="KJ342" s="191"/>
      <c r="KK342" s="191"/>
      <c r="KL342" s="191"/>
      <c r="KM342" s="191"/>
      <c r="KN342" s="191"/>
      <c r="KO342" s="191"/>
      <c r="KP342" s="191"/>
      <c r="KQ342" s="191"/>
      <c r="KR342" s="191"/>
      <c r="KS342" s="191"/>
      <c r="KT342" s="191"/>
      <c r="KU342" s="191"/>
      <c r="KV342" s="191"/>
      <c r="KW342" s="191"/>
      <c r="KX342" s="191"/>
      <c r="KY342" s="191"/>
      <c r="KZ342" s="191"/>
      <c r="LA342" s="191"/>
      <c r="LB342" s="191"/>
      <c r="LC342" s="191"/>
      <c r="LD342" s="191"/>
      <c r="LE342" s="191"/>
      <c r="LF342" s="191"/>
      <c r="LG342" s="191"/>
      <c r="LH342" s="191"/>
      <c r="LI342" s="191"/>
      <c r="LJ342" s="191"/>
      <c r="LK342" s="191"/>
      <c r="LL342" s="191"/>
      <c r="LM342" s="191"/>
      <c r="LN342" s="191"/>
      <c r="LO342" s="191"/>
      <c r="LP342" s="191"/>
      <c r="LQ342" s="191"/>
      <c r="LR342" s="191"/>
      <c r="LS342" s="191"/>
      <c r="LT342" s="191"/>
      <c r="LU342" s="191"/>
      <c r="LV342" s="191"/>
      <c r="LW342" s="191"/>
      <c r="LX342" s="191"/>
      <c r="LY342" s="191"/>
      <c r="LZ342" s="191"/>
      <c r="MA342" s="191"/>
      <c r="MB342" s="191"/>
      <c r="MC342" s="191"/>
      <c r="MD342" s="191"/>
      <c r="ME342" s="191"/>
      <c r="MF342" s="191"/>
      <c r="MG342" s="191"/>
      <c r="MH342" s="191"/>
      <c r="MI342" s="191"/>
      <c r="MJ342" s="191"/>
      <c r="MK342" s="191"/>
      <c r="ML342" s="191"/>
      <c r="MM342" s="191"/>
      <c r="MN342" s="191"/>
      <c r="MO342" s="191"/>
      <c r="MP342" s="191"/>
      <c r="MQ342" s="191"/>
      <c r="MR342" s="191"/>
      <c r="MS342" s="191"/>
      <c r="MT342" s="191"/>
      <c r="MU342" s="191"/>
      <c r="MV342" s="191"/>
      <c r="MW342" s="191"/>
      <c r="MX342" s="191"/>
      <c r="MY342" s="191"/>
      <c r="MZ342" s="191"/>
      <c r="NA342" s="191"/>
      <c r="NB342" s="191"/>
      <c r="NC342" s="191"/>
      <c r="ND342" s="191"/>
      <c r="NE342" s="191"/>
      <c r="NF342" s="191"/>
      <c r="NG342" s="191"/>
      <c r="NH342" s="191"/>
      <c r="NI342" s="191"/>
      <c r="NJ342" s="191"/>
      <c r="NK342" s="191"/>
      <c r="NL342" s="191"/>
      <c r="NM342" s="191"/>
      <c r="NN342" s="191"/>
      <c r="NO342" s="191"/>
      <c r="NP342" s="191"/>
      <c r="NQ342" s="191"/>
      <c r="NR342" s="191"/>
      <c r="NS342" s="191"/>
      <c r="NT342" s="191"/>
      <c r="NU342" s="191"/>
      <c r="NV342" s="191"/>
      <c r="NW342" s="191"/>
      <c r="NX342" s="191"/>
      <c r="NY342" s="191"/>
      <c r="NZ342" s="191"/>
      <c r="OA342" s="191"/>
      <c r="OB342" s="191"/>
      <c r="OC342" s="191"/>
      <c r="OD342" s="191"/>
      <c r="OE342" s="191"/>
      <c r="OF342" s="191"/>
      <c r="OG342" s="191"/>
      <c r="OH342" s="191"/>
      <c r="OI342" s="191"/>
      <c r="OJ342" s="191"/>
      <c r="OK342" s="191"/>
      <c r="OL342" s="191"/>
      <c r="OM342" s="191"/>
      <c r="ON342" s="191"/>
      <c r="OO342" s="191"/>
      <c r="OP342" s="191"/>
      <c r="OQ342" s="191"/>
      <c r="OR342" s="191"/>
      <c r="OS342" s="191"/>
      <c r="OT342" s="191"/>
      <c r="OU342" s="191"/>
      <c r="OV342" s="191"/>
      <c r="OW342" s="191"/>
      <c r="OX342" s="191"/>
      <c r="OY342" s="191"/>
      <c r="OZ342" s="191"/>
      <c r="PA342" s="191"/>
      <c r="PB342" s="191"/>
      <c r="PC342" s="191"/>
      <c r="PD342" s="191"/>
      <c r="PE342" s="191"/>
      <c r="PF342" s="191"/>
      <c r="PG342" s="191"/>
      <c r="PH342" s="191"/>
      <c r="PI342" s="191"/>
      <c r="PJ342" s="191"/>
      <c r="PK342" s="191"/>
      <c r="PL342" s="191"/>
      <c r="PM342" s="191"/>
      <c r="PN342" s="191"/>
      <c r="PO342" s="191"/>
      <c r="PP342" s="191"/>
      <c r="PQ342" s="191"/>
      <c r="PR342" s="191"/>
      <c r="PS342" s="191"/>
      <c r="PT342" s="191"/>
      <c r="PU342" s="191"/>
      <c r="PV342" s="191"/>
      <c r="PW342" s="191"/>
      <c r="PX342" s="191"/>
      <c r="PY342" s="191"/>
      <c r="PZ342" s="191"/>
      <c r="QA342" s="191"/>
      <c r="QB342" s="191"/>
      <c r="QC342" s="191"/>
      <c r="QD342" s="191"/>
      <c r="QE342" s="191"/>
      <c r="QF342" s="191"/>
      <c r="QG342" s="191"/>
      <c r="QH342" s="191"/>
      <c r="QI342" s="191"/>
      <c r="QJ342" s="191"/>
      <c r="QK342" s="191"/>
      <c r="QL342" s="191"/>
      <c r="QM342" s="191"/>
      <c r="QN342" s="191"/>
      <c r="QO342" s="191"/>
      <c r="QP342" s="191"/>
      <c r="QQ342" s="191"/>
      <c r="QR342" s="191"/>
      <c r="QS342" s="191"/>
      <c r="QT342" s="191"/>
      <c r="QU342" s="191"/>
      <c r="QV342" s="191"/>
      <c r="QW342" s="191"/>
      <c r="QX342" s="191"/>
      <c r="QY342" s="191"/>
      <c r="QZ342" s="191"/>
      <c r="RA342" s="191"/>
      <c r="RB342" s="191"/>
      <c r="RC342" s="191"/>
      <c r="RD342" s="191"/>
      <c r="RE342" s="191"/>
      <c r="RF342" s="191"/>
      <c r="RG342" s="191"/>
      <c r="RH342" s="191"/>
      <c r="RI342" s="191"/>
      <c r="RJ342" s="191"/>
      <c r="RK342" s="191"/>
      <c r="RL342" s="191"/>
      <c r="RM342" s="191"/>
      <c r="RN342" s="191"/>
      <c r="RO342" s="191"/>
      <c r="RP342" s="191"/>
      <c r="RQ342" s="191"/>
      <c r="RR342" s="191"/>
      <c r="RS342" s="191"/>
      <c r="RT342" s="191"/>
      <c r="RU342" s="191"/>
      <c r="RV342" s="191"/>
      <c r="RW342" s="191"/>
      <c r="RX342" s="191"/>
      <c r="RY342" s="191"/>
      <c r="RZ342" s="191"/>
      <c r="SA342" s="191"/>
      <c r="SB342" s="191"/>
      <c r="SC342" s="191"/>
      <c r="SD342" s="191"/>
      <c r="SE342" s="191"/>
      <c r="SF342" s="191"/>
      <c r="SG342" s="191"/>
      <c r="SH342" s="191"/>
      <c r="SI342" s="191"/>
      <c r="SJ342" s="191"/>
      <c r="SK342" s="191"/>
      <c r="SL342" s="191"/>
      <c r="SM342" s="191"/>
      <c r="SN342" s="191"/>
      <c r="SO342" s="191"/>
      <c r="SP342" s="191"/>
    </row>
    <row r="343" spans="1:510" s="28" customFormat="1" ht="18.75" customHeight="1" x14ac:dyDescent="0.25">
      <c r="A343" s="56"/>
      <c r="B343" s="61"/>
      <c r="C343" s="61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</row>
    <row r="344" spans="1:510" s="195" customFormat="1" ht="41.25" customHeight="1" x14ac:dyDescent="0.5">
      <c r="A344" s="193" t="s">
        <v>631</v>
      </c>
      <c r="B344" s="193"/>
      <c r="C344" s="193"/>
      <c r="D344" s="193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</row>
    <row r="345" spans="1:510" s="116" customFormat="1" ht="39.75" customHeight="1" x14ac:dyDescent="0.4">
      <c r="A345" s="212" t="s">
        <v>609</v>
      </c>
      <c r="B345" s="212"/>
      <c r="C345" s="212"/>
      <c r="D345" s="212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</row>
    <row r="346" spans="1:510" s="28" customFormat="1" ht="21.75" customHeight="1" x14ac:dyDescent="0.25">
      <c r="A346" s="56"/>
      <c r="B346" s="61"/>
      <c r="C346" s="61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</row>
    <row r="347" spans="1:510" s="28" customFormat="1" x14ac:dyDescent="0.25">
      <c r="A347" s="56"/>
      <c r="B347" s="61"/>
      <c r="C347" s="61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126"/>
    </row>
    <row r="348" spans="1:510" s="28" customFormat="1" x14ac:dyDescent="0.25">
      <c r="A348" s="56"/>
      <c r="B348" s="61"/>
      <c r="C348" s="61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</row>
    <row r="349" spans="1:510" s="28" customFormat="1" x14ac:dyDescent="0.25">
      <c r="A349" s="56"/>
      <c r="B349" s="61"/>
      <c r="C349" s="61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510" s="28" customFormat="1" x14ac:dyDescent="0.25">
      <c r="A350" s="56"/>
      <c r="B350" s="61"/>
      <c r="C350" s="61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</row>
    <row r="351" spans="1:510" s="28" customFormat="1" x14ac:dyDescent="0.25">
      <c r="A351" s="56"/>
      <c r="B351" s="61"/>
      <c r="C351" s="61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</row>
    <row r="352" spans="1:510" s="28" customFormat="1" x14ac:dyDescent="0.25">
      <c r="A352" s="56"/>
      <c r="B352" s="61"/>
      <c r="C352" s="61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</row>
    <row r="353" spans="1:17" s="28" customFormat="1" x14ac:dyDescent="0.25">
      <c r="A353" s="56"/>
      <c r="B353" s="61"/>
      <c r="C353" s="61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</row>
    <row r="354" spans="1:17" s="28" customFormat="1" x14ac:dyDescent="0.25">
      <c r="A354" s="56"/>
      <c r="B354" s="61"/>
      <c r="C354" s="61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</row>
    <row r="355" spans="1:17" s="28" customFormat="1" x14ac:dyDescent="0.25">
      <c r="A355" s="56"/>
      <c r="B355" s="61"/>
      <c r="C355" s="61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</row>
    <row r="356" spans="1:17" s="28" customFormat="1" x14ac:dyDescent="0.25">
      <c r="A356" s="56"/>
      <c r="B356" s="61"/>
      <c r="C356" s="61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</row>
    <row r="357" spans="1:17" s="28" customFormat="1" x14ac:dyDescent="0.25">
      <c r="A357" s="56"/>
      <c r="B357" s="61"/>
      <c r="C357" s="61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</row>
    <row r="358" spans="1:17" s="28" customFormat="1" x14ac:dyDescent="0.25">
      <c r="A358" s="56"/>
      <c r="B358" s="61"/>
      <c r="C358" s="61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</row>
    <row r="359" spans="1:17" s="28" customFormat="1" x14ac:dyDescent="0.25">
      <c r="A359" s="56"/>
      <c r="B359" s="61"/>
      <c r="C359" s="61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</row>
    <row r="360" spans="1:17" s="28" customFormat="1" x14ac:dyDescent="0.25">
      <c r="A360" s="56"/>
      <c r="B360" s="61"/>
      <c r="C360" s="61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</row>
    <row r="361" spans="1:17" s="28" customFormat="1" x14ac:dyDescent="0.25">
      <c r="A361" s="56"/>
      <c r="B361" s="61"/>
      <c r="C361" s="61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</row>
    <row r="362" spans="1:17" s="28" customFormat="1" x14ac:dyDescent="0.25">
      <c r="A362" s="56"/>
      <c r="B362" s="61"/>
      <c r="C362" s="61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</row>
    <row r="363" spans="1:17" s="28" customFormat="1" x14ac:dyDescent="0.25">
      <c r="A363" s="56"/>
      <c r="B363" s="61"/>
      <c r="C363" s="61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</row>
    <row r="364" spans="1:17" s="28" customFormat="1" x14ac:dyDescent="0.25">
      <c r="A364" s="56"/>
      <c r="B364" s="61"/>
      <c r="C364" s="61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</row>
    <row r="365" spans="1:17" s="28" customFormat="1" x14ac:dyDescent="0.25">
      <c r="A365" s="56"/>
      <c r="B365" s="61"/>
      <c r="C365" s="61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</row>
    <row r="366" spans="1:17" s="28" customFormat="1" x14ac:dyDescent="0.25">
      <c r="A366" s="56"/>
      <c r="B366" s="61"/>
      <c r="C366" s="61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</row>
    <row r="367" spans="1:17" s="28" customFormat="1" x14ac:dyDescent="0.25">
      <c r="A367" s="56"/>
      <c r="B367" s="61"/>
      <c r="C367" s="61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</row>
    <row r="368" spans="1:17" s="28" customFormat="1" x14ac:dyDescent="0.25">
      <c r="A368" s="56"/>
      <c r="B368" s="61"/>
      <c r="C368" s="61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</row>
    <row r="369" spans="1:17" s="28" customFormat="1" x14ac:dyDescent="0.25">
      <c r="A369" s="56"/>
      <c r="B369" s="61"/>
      <c r="C369" s="61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</row>
    <row r="370" spans="1:17" s="28" customFormat="1" x14ac:dyDescent="0.25">
      <c r="A370" s="56"/>
      <c r="B370" s="61"/>
      <c r="C370" s="61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</row>
    <row r="371" spans="1:17" s="28" customFormat="1" x14ac:dyDescent="0.25">
      <c r="A371" s="56"/>
      <c r="B371" s="61"/>
      <c r="C371" s="61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</row>
    <row r="372" spans="1:17" s="28" customFormat="1" x14ac:dyDescent="0.25">
      <c r="A372" s="56"/>
      <c r="B372" s="61"/>
      <c r="C372" s="61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</row>
    <row r="373" spans="1:17" s="28" customFormat="1" x14ac:dyDescent="0.25">
      <c r="A373" s="56"/>
      <c r="B373" s="61"/>
      <c r="C373" s="61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</row>
    <row r="374" spans="1:17" s="28" customFormat="1" x14ac:dyDescent="0.25">
      <c r="A374" s="56"/>
      <c r="B374" s="61"/>
      <c r="C374" s="61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</row>
    <row r="375" spans="1:17" s="28" customFormat="1" x14ac:dyDescent="0.25">
      <c r="A375" s="56"/>
      <c r="B375" s="61"/>
      <c r="C375" s="61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</row>
    <row r="376" spans="1:17" s="28" customFormat="1" x14ac:dyDescent="0.25">
      <c r="A376" s="56"/>
      <c r="B376" s="61"/>
      <c r="C376" s="61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</row>
    <row r="377" spans="1:17" s="28" customFormat="1" x14ac:dyDescent="0.25">
      <c r="A377" s="56"/>
      <c r="B377" s="61"/>
      <c r="C377" s="61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</row>
    <row r="378" spans="1:17" s="28" customFormat="1" x14ac:dyDescent="0.25">
      <c r="A378" s="56"/>
      <c r="B378" s="61"/>
      <c r="C378" s="61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</row>
    <row r="379" spans="1:17" s="28" customFormat="1" x14ac:dyDescent="0.25">
      <c r="A379" s="56"/>
      <c r="B379" s="61"/>
      <c r="C379" s="61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</row>
    <row r="380" spans="1:17" s="28" customFormat="1" x14ac:dyDescent="0.25">
      <c r="A380" s="56"/>
      <c r="B380" s="61"/>
      <c r="C380" s="61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</row>
    <row r="381" spans="1:17" s="28" customFormat="1" x14ac:dyDescent="0.25">
      <c r="A381" s="56"/>
      <c r="B381" s="61"/>
      <c r="C381" s="61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</row>
    <row r="382" spans="1:17" s="28" customFormat="1" x14ac:dyDescent="0.25">
      <c r="A382" s="56"/>
      <c r="B382" s="61"/>
      <c r="C382" s="61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</row>
    <row r="383" spans="1:17" s="28" customFormat="1" x14ac:dyDescent="0.25">
      <c r="A383" s="56"/>
      <c r="B383" s="61"/>
      <c r="C383" s="61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</row>
    <row r="384" spans="1:17" s="28" customFormat="1" x14ac:dyDescent="0.25">
      <c r="A384" s="56"/>
      <c r="B384" s="61"/>
      <c r="C384" s="61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</row>
    <row r="385" spans="1:17" s="28" customFormat="1" x14ac:dyDescent="0.25">
      <c r="A385" s="56"/>
      <c r="B385" s="61"/>
      <c r="C385" s="61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</row>
    <row r="386" spans="1:17" s="28" customFormat="1" x14ac:dyDescent="0.25">
      <c r="A386" s="56"/>
      <c r="B386" s="61"/>
      <c r="C386" s="61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</row>
    <row r="387" spans="1:17" s="28" customFormat="1" x14ac:dyDescent="0.25">
      <c r="A387" s="56"/>
      <c r="B387" s="61"/>
      <c r="C387" s="61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</row>
    <row r="388" spans="1:17" s="28" customFormat="1" x14ac:dyDescent="0.25">
      <c r="A388" s="56"/>
      <c r="B388" s="61"/>
      <c r="C388" s="61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</row>
    <row r="389" spans="1:17" s="28" customFormat="1" x14ac:dyDescent="0.25">
      <c r="A389" s="56"/>
      <c r="B389" s="61"/>
      <c r="C389" s="61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</row>
    <row r="390" spans="1:17" s="28" customFormat="1" x14ac:dyDescent="0.25">
      <c r="A390" s="56"/>
      <c r="B390" s="61"/>
      <c r="C390" s="61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</row>
    <row r="391" spans="1:17" s="28" customFormat="1" x14ac:dyDescent="0.25">
      <c r="A391" s="56"/>
      <c r="B391" s="61"/>
      <c r="C391" s="61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</row>
    <row r="392" spans="1:17" s="28" customFormat="1" x14ac:dyDescent="0.25">
      <c r="A392" s="56"/>
      <c r="B392" s="61"/>
      <c r="C392" s="61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</row>
    <row r="393" spans="1:17" s="28" customFormat="1" x14ac:dyDescent="0.25">
      <c r="A393" s="56"/>
      <c r="B393" s="61"/>
      <c r="C393" s="61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</row>
    <row r="394" spans="1:17" s="28" customFormat="1" x14ac:dyDescent="0.25">
      <c r="A394" s="56"/>
      <c r="B394" s="61"/>
      <c r="C394" s="61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</row>
    <row r="395" spans="1:17" s="28" customFormat="1" x14ac:dyDescent="0.25">
      <c r="A395" s="56"/>
      <c r="B395" s="61"/>
      <c r="C395" s="61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</row>
    <row r="396" spans="1:17" s="28" customFormat="1" x14ac:dyDescent="0.25">
      <c r="A396" s="56"/>
      <c r="B396" s="61"/>
      <c r="C396" s="61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</row>
    <row r="397" spans="1:17" s="28" customFormat="1" x14ac:dyDescent="0.25">
      <c r="A397" s="56"/>
      <c r="B397" s="61"/>
      <c r="C397" s="61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</row>
    <row r="398" spans="1:17" s="28" customFormat="1" x14ac:dyDescent="0.25">
      <c r="A398" s="56"/>
      <c r="B398" s="61"/>
      <c r="C398" s="61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</row>
    <row r="399" spans="1:17" s="28" customFormat="1" x14ac:dyDescent="0.25">
      <c r="A399" s="56"/>
      <c r="B399" s="61"/>
      <c r="C399" s="61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</row>
    <row r="400" spans="1:17" s="28" customFormat="1" x14ac:dyDescent="0.25">
      <c r="A400" s="56"/>
      <c r="B400" s="61"/>
      <c r="C400" s="61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</row>
    <row r="401" spans="1:17" s="28" customFormat="1" x14ac:dyDescent="0.25">
      <c r="A401" s="56"/>
      <c r="B401" s="61"/>
      <c r="C401" s="61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</row>
    <row r="402" spans="1:17" s="28" customFormat="1" x14ac:dyDescent="0.25">
      <c r="A402" s="56"/>
      <c r="B402" s="61"/>
      <c r="C402" s="61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</row>
    <row r="403" spans="1:17" s="28" customFormat="1" x14ac:dyDescent="0.25">
      <c r="A403" s="56"/>
      <c r="B403" s="61"/>
      <c r="C403" s="61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</row>
    <row r="404" spans="1:17" s="28" customFormat="1" x14ac:dyDescent="0.25">
      <c r="A404" s="56"/>
      <c r="B404" s="61"/>
      <c r="C404" s="61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</row>
    <row r="405" spans="1:17" s="28" customFormat="1" x14ac:dyDescent="0.25">
      <c r="A405" s="56"/>
      <c r="B405" s="61"/>
      <c r="C405" s="61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</row>
    <row r="406" spans="1:17" s="28" customFormat="1" x14ac:dyDescent="0.25">
      <c r="A406" s="56"/>
      <c r="B406" s="61"/>
      <c r="C406" s="61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</row>
    <row r="407" spans="1:17" s="28" customFormat="1" x14ac:dyDescent="0.25">
      <c r="A407" s="56"/>
      <c r="B407" s="61"/>
      <c r="C407" s="61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</row>
    <row r="408" spans="1:17" s="28" customFormat="1" x14ac:dyDescent="0.25">
      <c r="A408" s="56"/>
      <c r="B408" s="61"/>
      <c r="C408" s="61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</row>
    <row r="409" spans="1:17" s="28" customFormat="1" x14ac:dyDescent="0.25">
      <c r="A409" s="56"/>
      <c r="B409" s="61"/>
      <c r="C409" s="61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</row>
    <row r="410" spans="1:17" s="28" customFormat="1" x14ac:dyDescent="0.25">
      <c r="A410" s="56"/>
      <c r="B410" s="61"/>
      <c r="C410" s="61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</row>
    <row r="411" spans="1:17" s="28" customFormat="1" x14ac:dyDescent="0.25">
      <c r="A411" s="56"/>
      <c r="B411" s="61"/>
      <c r="C411" s="61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</row>
    <row r="412" spans="1:17" s="28" customFormat="1" x14ac:dyDescent="0.25">
      <c r="A412" s="56"/>
      <c r="B412" s="61"/>
      <c r="C412" s="61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</row>
    <row r="413" spans="1:17" s="28" customFormat="1" x14ac:dyDescent="0.25">
      <c r="A413" s="56"/>
      <c r="B413" s="61"/>
      <c r="C413" s="61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</row>
    <row r="414" spans="1:17" s="28" customFormat="1" x14ac:dyDescent="0.25">
      <c r="A414" s="56"/>
      <c r="B414" s="61"/>
      <c r="C414" s="61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</row>
    <row r="415" spans="1:17" s="28" customFormat="1" x14ac:dyDescent="0.25">
      <c r="A415" s="56"/>
      <c r="B415" s="61"/>
      <c r="C415" s="61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</row>
    <row r="416" spans="1:17" s="28" customFormat="1" x14ac:dyDescent="0.25">
      <c r="A416" s="56"/>
      <c r="B416" s="61"/>
      <c r="C416" s="61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</row>
    <row r="417" spans="1:17" s="28" customFormat="1" x14ac:dyDescent="0.25">
      <c r="A417" s="56"/>
      <c r="B417" s="61"/>
      <c r="C417" s="61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</row>
    <row r="418" spans="1:17" s="28" customFormat="1" x14ac:dyDescent="0.25">
      <c r="A418" s="56"/>
      <c r="B418" s="61"/>
      <c r="C418" s="61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</row>
    <row r="419" spans="1:17" s="28" customFormat="1" x14ac:dyDescent="0.25">
      <c r="A419" s="56"/>
      <c r="B419" s="61"/>
      <c r="C419" s="61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</row>
    <row r="420" spans="1:17" s="28" customFormat="1" x14ac:dyDescent="0.25">
      <c r="A420" s="56"/>
      <c r="B420" s="61"/>
      <c r="C420" s="61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</row>
    <row r="421" spans="1:17" s="28" customFormat="1" x14ac:dyDescent="0.25">
      <c r="A421" s="56"/>
      <c r="B421" s="61"/>
      <c r="C421" s="61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</row>
    <row r="422" spans="1:17" s="28" customFormat="1" x14ac:dyDescent="0.25">
      <c r="A422" s="56"/>
      <c r="B422" s="61"/>
      <c r="C422" s="61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</row>
    <row r="423" spans="1:17" s="28" customFormat="1" x14ac:dyDescent="0.25">
      <c r="A423" s="56"/>
      <c r="B423" s="61"/>
      <c r="C423" s="61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</row>
    <row r="424" spans="1:17" s="28" customFormat="1" x14ac:dyDescent="0.25">
      <c r="A424" s="56"/>
      <c r="B424" s="61"/>
      <c r="C424" s="61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</row>
    <row r="425" spans="1:17" s="28" customFormat="1" x14ac:dyDescent="0.25">
      <c r="A425" s="56"/>
      <c r="B425" s="61"/>
      <c r="C425" s="61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</row>
    <row r="426" spans="1:17" s="28" customFormat="1" x14ac:dyDescent="0.25">
      <c r="A426" s="56"/>
      <c r="B426" s="61"/>
      <c r="C426" s="61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</row>
    <row r="427" spans="1:17" s="28" customFormat="1" x14ac:dyDescent="0.25">
      <c r="A427" s="56"/>
      <c r="B427" s="61"/>
      <c r="C427" s="61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</row>
    <row r="428" spans="1:17" s="28" customFormat="1" x14ac:dyDescent="0.25">
      <c r="A428" s="56"/>
      <c r="B428" s="61"/>
      <c r="C428" s="61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</row>
    <row r="429" spans="1:17" s="28" customFormat="1" x14ac:dyDescent="0.25">
      <c r="A429" s="56"/>
      <c r="B429" s="61"/>
      <c r="C429" s="61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</row>
    <row r="430" spans="1:17" s="28" customFormat="1" x14ac:dyDescent="0.25">
      <c r="A430" s="56"/>
      <c r="B430" s="61"/>
      <c r="C430" s="61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</row>
    <row r="431" spans="1:17" s="28" customFormat="1" x14ac:dyDescent="0.25">
      <c r="A431" s="56"/>
      <c r="B431" s="61"/>
      <c r="C431" s="61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</row>
    <row r="432" spans="1:17" s="28" customFormat="1" x14ac:dyDescent="0.25">
      <c r="A432" s="56"/>
      <c r="B432" s="61"/>
      <c r="C432" s="61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</row>
    <row r="433" spans="1:17" s="28" customFormat="1" x14ac:dyDescent="0.25">
      <c r="A433" s="56"/>
      <c r="B433" s="61"/>
      <c r="C433" s="61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</row>
    <row r="434" spans="1:17" s="28" customFormat="1" x14ac:dyDescent="0.25">
      <c r="A434" s="56"/>
      <c r="B434" s="61"/>
      <c r="C434" s="61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</row>
    <row r="435" spans="1:17" s="28" customFormat="1" x14ac:dyDescent="0.25">
      <c r="A435" s="56"/>
      <c r="B435" s="61"/>
      <c r="C435" s="61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</row>
    <row r="436" spans="1:17" s="28" customFormat="1" x14ac:dyDescent="0.25">
      <c r="A436" s="56"/>
      <c r="B436" s="61"/>
      <c r="C436" s="61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</row>
    <row r="437" spans="1:17" s="28" customFormat="1" x14ac:dyDescent="0.25">
      <c r="A437" s="56"/>
      <c r="B437" s="61"/>
      <c r="C437" s="61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</row>
    <row r="438" spans="1:17" s="28" customFormat="1" x14ac:dyDescent="0.25">
      <c r="A438" s="56"/>
      <c r="B438" s="61"/>
      <c r="C438" s="61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</row>
    <row r="439" spans="1:17" s="28" customFormat="1" x14ac:dyDescent="0.25">
      <c r="A439" s="56"/>
      <c r="B439" s="61"/>
      <c r="C439" s="61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</row>
    <row r="440" spans="1:17" s="28" customFormat="1" x14ac:dyDescent="0.25">
      <c r="A440" s="56"/>
      <c r="B440" s="61"/>
      <c r="C440" s="61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</row>
    <row r="441" spans="1:17" s="28" customFormat="1" x14ac:dyDescent="0.25">
      <c r="A441" s="56"/>
      <c r="B441" s="61"/>
      <c r="C441" s="61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</row>
    <row r="442" spans="1:17" s="28" customFormat="1" x14ac:dyDescent="0.25">
      <c r="A442" s="56"/>
      <c r="B442" s="61"/>
      <c r="C442" s="61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</row>
    <row r="443" spans="1:17" s="28" customFormat="1" x14ac:dyDescent="0.25">
      <c r="A443" s="56"/>
      <c r="B443" s="61"/>
      <c r="C443" s="61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</row>
    <row r="444" spans="1:17" s="28" customFormat="1" x14ac:dyDescent="0.25">
      <c r="A444" s="56"/>
      <c r="B444" s="61"/>
      <c r="C444" s="61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</row>
    <row r="445" spans="1:17" s="28" customFormat="1" x14ac:dyDescent="0.25">
      <c r="A445" s="56"/>
      <c r="B445" s="61"/>
      <c r="C445" s="61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</row>
    <row r="446" spans="1:17" s="28" customFormat="1" x14ac:dyDescent="0.25">
      <c r="A446" s="56"/>
      <c r="B446" s="61"/>
      <c r="C446" s="61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</row>
    <row r="447" spans="1:17" s="28" customFormat="1" x14ac:dyDescent="0.25">
      <c r="A447" s="56"/>
      <c r="B447" s="61"/>
      <c r="C447" s="61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</row>
    <row r="448" spans="1:17" s="28" customFormat="1" x14ac:dyDescent="0.25">
      <c r="A448" s="56"/>
      <c r="B448" s="61"/>
      <c r="C448" s="61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</row>
    <row r="449" spans="1:17" s="28" customFormat="1" x14ac:dyDescent="0.25">
      <c r="A449" s="56"/>
      <c r="B449" s="61"/>
      <c r="C449" s="61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</row>
    <row r="450" spans="1:17" s="28" customFormat="1" x14ac:dyDescent="0.25">
      <c r="A450" s="56"/>
      <c r="B450" s="61"/>
      <c r="C450" s="61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</row>
    <row r="451" spans="1:17" s="28" customFormat="1" x14ac:dyDescent="0.25">
      <c r="A451" s="56"/>
      <c r="B451" s="61"/>
      <c r="C451" s="61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</row>
    <row r="452" spans="1:17" s="28" customFormat="1" x14ac:dyDescent="0.25">
      <c r="A452" s="56"/>
      <c r="B452" s="61"/>
      <c r="C452" s="61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</row>
    <row r="453" spans="1:17" s="28" customFormat="1" x14ac:dyDescent="0.25">
      <c r="A453" s="56"/>
      <c r="B453" s="61"/>
      <c r="C453" s="61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</row>
    <row r="454" spans="1:17" s="28" customFormat="1" x14ac:dyDescent="0.25">
      <c r="A454" s="56"/>
      <c r="B454" s="61"/>
      <c r="C454" s="61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</row>
    <row r="455" spans="1:17" s="28" customFormat="1" x14ac:dyDescent="0.25">
      <c r="A455" s="56"/>
      <c r="B455" s="61"/>
      <c r="C455" s="61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</row>
    <row r="456" spans="1:17" s="28" customFormat="1" x14ac:dyDescent="0.25">
      <c r="A456" s="56"/>
      <c r="B456" s="61"/>
      <c r="C456" s="61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</row>
    <row r="457" spans="1:17" s="28" customFormat="1" x14ac:dyDescent="0.25">
      <c r="A457" s="56"/>
      <c r="B457" s="61"/>
      <c r="C457" s="61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</row>
    <row r="458" spans="1:17" s="28" customFormat="1" x14ac:dyDescent="0.25">
      <c r="A458" s="56"/>
      <c r="B458" s="61"/>
      <c r="C458" s="61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</row>
    <row r="459" spans="1:17" s="28" customFormat="1" x14ac:dyDescent="0.25">
      <c r="A459" s="56"/>
      <c r="B459" s="61"/>
      <c r="C459" s="61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</row>
    <row r="460" spans="1:17" s="28" customFormat="1" x14ac:dyDescent="0.25">
      <c r="A460" s="56"/>
      <c r="B460" s="61"/>
      <c r="C460" s="61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</row>
    <row r="461" spans="1:17" s="28" customFormat="1" x14ac:dyDescent="0.25">
      <c r="A461" s="56"/>
      <c r="B461" s="61"/>
      <c r="C461" s="61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</row>
    <row r="462" spans="1:17" s="28" customFormat="1" x14ac:dyDescent="0.25">
      <c r="A462" s="56"/>
      <c r="B462" s="61"/>
      <c r="C462" s="61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</row>
    <row r="463" spans="1:17" s="28" customFormat="1" x14ac:dyDescent="0.25">
      <c r="A463" s="56"/>
      <c r="B463" s="61"/>
      <c r="C463" s="61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</row>
    <row r="464" spans="1:17" s="28" customFormat="1" x14ac:dyDescent="0.25">
      <c r="A464" s="56"/>
      <c r="B464" s="61"/>
      <c r="C464" s="61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</row>
    <row r="465" spans="1:17" s="28" customFormat="1" x14ac:dyDescent="0.25">
      <c r="A465" s="56"/>
      <c r="B465" s="61"/>
      <c r="C465" s="61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</row>
    <row r="466" spans="1:17" s="28" customFormat="1" x14ac:dyDescent="0.25">
      <c r="A466" s="56"/>
      <c r="B466" s="61"/>
      <c r="C466" s="61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</row>
    <row r="467" spans="1:17" s="28" customFormat="1" x14ac:dyDescent="0.25">
      <c r="A467" s="56"/>
      <c r="B467" s="61"/>
      <c r="C467" s="61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</row>
    <row r="468" spans="1:17" s="28" customFormat="1" x14ac:dyDescent="0.25">
      <c r="A468" s="56"/>
      <c r="B468" s="61"/>
      <c r="C468" s="61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</row>
    <row r="469" spans="1:17" s="28" customFormat="1" x14ac:dyDescent="0.25">
      <c r="A469" s="56"/>
      <c r="B469" s="61"/>
      <c r="C469" s="61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</row>
    <row r="470" spans="1:17" s="28" customFormat="1" x14ac:dyDescent="0.25">
      <c r="A470" s="56"/>
      <c r="B470" s="61"/>
      <c r="C470" s="61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</row>
    <row r="471" spans="1:17" s="28" customFormat="1" x14ac:dyDescent="0.25">
      <c r="A471" s="56"/>
      <c r="B471" s="61"/>
      <c r="C471" s="61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</row>
    <row r="472" spans="1:17" s="28" customFormat="1" x14ac:dyDescent="0.25">
      <c r="A472" s="56"/>
      <c r="B472" s="61"/>
      <c r="C472" s="61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</row>
    <row r="473" spans="1:17" s="28" customFormat="1" x14ac:dyDescent="0.25">
      <c r="A473" s="56"/>
      <c r="B473" s="61"/>
      <c r="C473" s="61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</row>
    <row r="474" spans="1:17" s="28" customFormat="1" x14ac:dyDescent="0.25">
      <c r="A474" s="56"/>
      <c r="B474" s="61"/>
      <c r="C474" s="61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</row>
    <row r="475" spans="1:17" s="28" customFormat="1" x14ac:dyDescent="0.25">
      <c r="A475" s="56"/>
      <c r="B475" s="61"/>
      <c r="C475" s="61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</row>
    <row r="476" spans="1:17" s="28" customFormat="1" x14ac:dyDescent="0.25">
      <c r="A476" s="56"/>
      <c r="B476" s="61"/>
      <c r="C476" s="61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</row>
    <row r="477" spans="1:17" s="28" customFormat="1" x14ac:dyDescent="0.25">
      <c r="A477" s="56"/>
      <c r="B477" s="61"/>
      <c r="C477" s="61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</row>
    <row r="478" spans="1:17" s="28" customFormat="1" x14ac:dyDescent="0.25">
      <c r="A478" s="56"/>
      <c r="B478" s="61"/>
      <c r="C478" s="61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</row>
    <row r="479" spans="1:17" s="28" customFormat="1" x14ac:dyDescent="0.25">
      <c r="A479" s="56"/>
      <c r="B479" s="61"/>
      <c r="C479" s="61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</row>
    <row r="480" spans="1:17" s="28" customFormat="1" x14ac:dyDescent="0.25">
      <c r="A480" s="56"/>
      <c r="B480" s="61"/>
      <c r="C480" s="61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</row>
    <row r="481" spans="1:17" s="28" customFormat="1" x14ac:dyDescent="0.25">
      <c r="A481" s="56"/>
      <c r="B481" s="61"/>
      <c r="C481" s="61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</row>
    <row r="482" spans="1:17" s="28" customFormat="1" x14ac:dyDescent="0.25">
      <c r="A482" s="56"/>
      <c r="B482" s="61"/>
      <c r="C482" s="61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</row>
    <row r="483" spans="1:17" s="28" customFormat="1" x14ac:dyDescent="0.25">
      <c r="A483" s="56"/>
      <c r="B483" s="61"/>
      <c r="C483" s="61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</row>
    <row r="484" spans="1:17" s="28" customFormat="1" x14ac:dyDescent="0.25">
      <c r="A484" s="56"/>
      <c r="B484" s="61"/>
      <c r="C484" s="61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</row>
    <row r="485" spans="1:17" s="28" customFormat="1" x14ac:dyDescent="0.25">
      <c r="A485" s="56"/>
      <c r="B485" s="61"/>
      <c r="C485" s="61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</row>
    <row r="486" spans="1:17" s="28" customFormat="1" x14ac:dyDescent="0.25">
      <c r="A486" s="56"/>
      <c r="B486" s="61"/>
      <c r="C486" s="61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</row>
    <row r="487" spans="1:17" s="28" customFormat="1" x14ac:dyDescent="0.25">
      <c r="A487" s="56"/>
      <c r="B487" s="61"/>
      <c r="C487" s="61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</row>
    <row r="488" spans="1:17" s="28" customFormat="1" x14ac:dyDescent="0.25">
      <c r="A488" s="56"/>
      <c r="B488" s="61"/>
      <c r="C488" s="61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</row>
    <row r="489" spans="1:17" s="28" customFormat="1" x14ac:dyDescent="0.25">
      <c r="A489" s="56"/>
      <c r="B489" s="61"/>
      <c r="C489" s="61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</row>
    <row r="490" spans="1:17" s="28" customFormat="1" x14ac:dyDescent="0.25">
      <c r="A490" s="56"/>
      <c r="B490" s="61"/>
      <c r="C490" s="61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</row>
    <row r="491" spans="1:17" s="28" customFormat="1" x14ac:dyDescent="0.25">
      <c r="A491" s="56"/>
      <c r="B491" s="61"/>
      <c r="C491" s="61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</row>
    <row r="492" spans="1:17" s="28" customFormat="1" x14ac:dyDescent="0.25">
      <c r="A492" s="56"/>
      <c r="B492" s="61"/>
      <c r="C492" s="61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</row>
    <row r="493" spans="1:17" s="28" customFormat="1" x14ac:dyDescent="0.25">
      <c r="A493" s="56"/>
      <c r="B493" s="61"/>
      <c r="C493" s="61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</row>
    <row r="494" spans="1:17" s="28" customFormat="1" x14ac:dyDescent="0.25">
      <c r="A494" s="56"/>
      <c r="B494" s="61"/>
      <c r="C494" s="61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</row>
    <row r="495" spans="1:17" s="28" customFormat="1" x14ac:dyDescent="0.25">
      <c r="A495" s="56"/>
      <c r="B495" s="61"/>
      <c r="C495" s="61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</row>
    <row r="496" spans="1:17" s="28" customFormat="1" x14ac:dyDescent="0.25">
      <c r="A496" s="56"/>
      <c r="B496" s="61"/>
      <c r="C496" s="61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</row>
    <row r="497" spans="1:17" s="28" customFormat="1" x14ac:dyDescent="0.25">
      <c r="A497" s="56"/>
      <c r="B497" s="61"/>
      <c r="C497" s="61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</row>
    <row r="498" spans="1:17" s="28" customFormat="1" x14ac:dyDescent="0.25">
      <c r="A498" s="56"/>
      <c r="B498" s="61"/>
      <c r="C498" s="61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</row>
    <row r="499" spans="1:17" s="28" customFormat="1" x14ac:dyDescent="0.25">
      <c r="A499" s="56"/>
      <c r="B499" s="61"/>
      <c r="C499" s="61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</row>
    <row r="500" spans="1:17" s="28" customFormat="1" x14ac:dyDescent="0.25">
      <c r="A500" s="56"/>
      <c r="B500" s="61"/>
      <c r="C500" s="61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</row>
    <row r="501" spans="1:17" s="28" customFormat="1" x14ac:dyDescent="0.25">
      <c r="A501" s="56"/>
      <c r="B501" s="61"/>
      <c r="C501" s="61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</row>
    <row r="502" spans="1:17" s="28" customFormat="1" x14ac:dyDescent="0.25">
      <c r="A502" s="56"/>
      <c r="B502" s="61"/>
      <c r="C502" s="61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</row>
    <row r="503" spans="1:17" s="28" customFormat="1" x14ac:dyDescent="0.25">
      <c r="A503" s="56"/>
      <c r="B503" s="61"/>
      <c r="C503" s="61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</row>
    <row r="504" spans="1:17" s="28" customFormat="1" x14ac:dyDescent="0.25">
      <c r="A504" s="56"/>
      <c r="B504" s="61"/>
      <c r="C504" s="61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</row>
    <row r="505" spans="1:17" s="28" customFormat="1" x14ac:dyDescent="0.25">
      <c r="A505" s="56"/>
      <c r="B505" s="61"/>
      <c r="C505" s="61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</row>
    <row r="506" spans="1:17" s="28" customFormat="1" x14ac:dyDescent="0.25">
      <c r="A506" s="56"/>
      <c r="B506" s="61"/>
      <c r="C506" s="61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</row>
    <row r="507" spans="1:17" s="28" customFormat="1" x14ac:dyDescent="0.25">
      <c r="A507" s="56"/>
      <c r="B507" s="61"/>
      <c r="C507" s="61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</row>
    <row r="508" spans="1:17" s="28" customFormat="1" x14ac:dyDescent="0.25">
      <c r="A508" s="56"/>
      <c r="B508" s="61"/>
      <c r="C508" s="61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</row>
    <row r="509" spans="1:17" s="28" customFormat="1" x14ac:dyDescent="0.25">
      <c r="A509" s="56"/>
      <c r="B509" s="61"/>
      <c r="C509" s="61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</row>
    <row r="510" spans="1:17" s="28" customFormat="1" x14ac:dyDescent="0.25">
      <c r="A510" s="56"/>
      <c r="B510" s="61"/>
      <c r="C510" s="61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</row>
    <row r="511" spans="1:17" s="28" customFormat="1" x14ac:dyDescent="0.25">
      <c r="A511" s="56"/>
      <c r="B511" s="61"/>
      <c r="C511" s="61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</row>
    <row r="512" spans="1:17" s="28" customFormat="1" x14ac:dyDescent="0.25">
      <c r="A512" s="56"/>
      <c r="B512" s="61"/>
      <c r="C512" s="61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</row>
    <row r="513" spans="1:17" s="28" customFormat="1" x14ac:dyDescent="0.25">
      <c r="A513" s="56"/>
      <c r="B513" s="61"/>
      <c r="C513" s="61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</row>
    <row r="514" spans="1:17" s="28" customFormat="1" x14ac:dyDescent="0.25">
      <c r="A514" s="56"/>
      <c r="B514" s="61"/>
      <c r="C514" s="61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</row>
    <row r="515" spans="1:17" s="28" customFormat="1" x14ac:dyDescent="0.25">
      <c r="A515" s="56"/>
      <c r="B515" s="61"/>
      <c r="C515" s="61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</row>
    <row r="516" spans="1:17" s="28" customFormat="1" x14ac:dyDescent="0.25">
      <c r="A516" s="56"/>
      <c r="B516" s="61"/>
      <c r="C516" s="61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</row>
    <row r="517" spans="1:17" s="28" customFormat="1" x14ac:dyDescent="0.25">
      <c r="A517" s="56"/>
      <c r="B517" s="61"/>
      <c r="C517" s="61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</row>
    <row r="518" spans="1:17" s="28" customFormat="1" x14ac:dyDescent="0.25">
      <c r="A518" s="56"/>
      <c r="B518" s="61"/>
      <c r="C518" s="61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</row>
    <row r="519" spans="1:17" s="28" customFormat="1" x14ac:dyDescent="0.25">
      <c r="A519" s="56"/>
      <c r="B519" s="61"/>
      <c r="C519" s="61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</row>
    <row r="520" spans="1:17" s="28" customFormat="1" x14ac:dyDescent="0.25">
      <c r="A520" s="56"/>
      <c r="B520" s="61"/>
      <c r="C520" s="61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</row>
    <row r="521" spans="1:17" s="28" customFormat="1" x14ac:dyDescent="0.25">
      <c r="A521" s="56"/>
      <c r="B521" s="61"/>
      <c r="C521" s="61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</row>
    <row r="522" spans="1:17" s="28" customFormat="1" x14ac:dyDescent="0.25">
      <c r="A522" s="56"/>
      <c r="B522" s="61"/>
      <c r="C522" s="61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</row>
    <row r="523" spans="1:17" s="28" customFormat="1" x14ac:dyDescent="0.25">
      <c r="A523" s="56"/>
      <c r="B523" s="61"/>
      <c r="C523" s="61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</row>
    <row r="524" spans="1:17" s="28" customFormat="1" x14ac:dyDescent="0.25">
      <c r="A524" s="56"/>
      <c r="B524" s="61"/>
      <c r="C524" s="61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</row>
    <row r="525" spans="1:17" s="28" customFormat="1" x14ac:dyDescent="0.25">
      <c r="A525" s="56"/>
      <c r="B525" s="61"/>
      <c r="C525" s="61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</row>
    <row r="526" spans="1:17" s="28" customFormat="1" x14ac:dyDescent="0.25">
      <c r="A526" s="56"/>
      <c r="B526" s="61"/>
      <c r="C526" s="61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</row>
    <row r="527" spans="1:17" s="28" customFormat="1" x14ac:dyDescent="0.25">
      <c r="A527" s="56"/>
      <c r="B527" s="61"/>
      <c r="C527" s="61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</row>
    <row r="528" spans="1:17" s="28" customFormat="1" x14ac:dyDescent="0.25">
      <c r="A528" s="56"/>
      <c r="B528" s="61"/>
      <c r="C528" s="61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</row>
    <row r="529" spans="1:17" s="28" customFormat="1" x14ac:dyDescent="0.25">
      <c r="A529" s="56"/>
      <c r="B529" s="61"/>
      <c r="C529" s="61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</row>
    <row r="530" spans="1:17" s="28" customFormat="1" x14ac:dyDescent="0.25">
      <c r="A530" s="56"/>
      <c r="B530" s="61"/>
      <c r="C530" s="61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</row>
    <row r="531" spans="1:17" s="28" customFormat="1" x14ac:dyDescent="0.25">
      <c r="A531" s="56"/>
      <c r="B531" s="61"/>
      <c r="C531" s="61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</row>
    <row r="532" spans="1:17" s="28" customFormat="1" x14ac:dyDescent="0.25">
      <c r="A532" s="56"/>
      <c r="B532" s="61"/>
      <c r="C532" s="61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</row>
    <row r="533" spans="1:17" s="28" customFormat="1" x14ac:dyDescent="0.25">
      <c r="A533" s="56"/>
      <c r="B533" s="61"/>
      <c r="C533" s="61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</row>
    <row r="534" spans="1:17" s="28" customFormat="1" x14ac:dyDescent="0.25">
      <c r="A534" s="56"/>
      <c r="B534" s="61"/>
      <c r="C534" s="61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</row>
    <row r="535" spans="1:17" s="28" customFormat="1" x14ac:dyDescent="0.25">
      <c r="A535" s="56"/>
      <c r="B535" s="61"/>
      <c r="C535" s="61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</row>
    <row r="536" spans="1:17" s="28" customFormat="1" x14ac:dyDescent="0.25">
      <c r="A536" s="56"/>
      <c r="B536" s="61"/>
      <c r="C536" s="61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</row>
    <row r="537" spans="1:17" s="28" customFormat="1" x14ac:dyDescent="0.25">
      <c r="A537" s="56"/>
      <c r="B537" s="61"/>
      <c r="C537" s="61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</row>
    <row r="538" spans="1:17" s="28" customFormat="1" x14ac:dyDescent="0.25">
      <c r="A538" s="56"/>
      <c r="B538" s="61"/>
      <c r="C538" s="61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</row>
    <row r="539" spans="1:17" s="28" customFormat="1" x14ac:dyDescent="0.25">
      <c r="A539" s="56"/>
      <c r="B539" s="61"/>
      <c r="C539" s="61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</row>
    <row r="540" spans="1:17" s="28" customFormat="1" x14ac:dyDescent="0.25">
      <c r="A540" s="56"/>
      <c r="B540" s="61"/>
      <c r="C540" s="61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</row>
    <row r="541" spans="1:17" s="28" customFormat="1" x14ac:dyDescent="0.25">
      <c r="A541" s="56"/>
      <c r="B541" s="61"/>
      <c r="C541" s="61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</row>
    <row r="542" spans="1:17" s="28" customFormat="1" x14ac:dyDescent="0.25">
      <c r="A542" s="56"/>
      <c r="B542" s="61"/>
      <c r="C542" s="61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</row>
    <row r="543" spans="1:17" s="28" customFormat="1" x14ac:dyDescent="0.25">
      <c r="A543" s="56"/>
      <c r="B543" s="61"/>
      <c r="C543" s="61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</row>
    <row r="544" spans="1:17" s="28" customFormat="1" x14ac:dyDescent="0.25">
      <c r="A544" s="56"/>
      <c r="B544" s="61"/>
      <c r="C544" s="61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</row>
    <row r="545" spans="1:17" s="28" customFormat="1" x14ac:dyDescent="0.25">
      <c r="A545" s="56"/>
      <c r="B545" s="61"/>
      <c r="C545" s="61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</row>
    <row r="546" spans="1:17" s="28" customFormat="1" x14ac:dyDescent="0.25">
      <c r="A546" s="56"/>
      <c r="B546" s="61"/>
      <c r="C546" s="61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</row>
    <row r="547" spans="1:17" s="28" customFormat="1" x14ac:dyDescent="0.25">
      <c r="A547" s="56"/>
      <c r="B547" s="61"/>
      <c r="C547" s="61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</row>
    <row r="548" spans="1:17" s="28" customFormat="1" x14ac:dyDescent="0.25">
      <c r="A548" s="56"/>
      <c r="B548" s="61"/>
      <c r="C548" s="61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</row>
    <row r="549" spans="1:17" s="28" customFormat="1" x14ac:dyDescent="0.25">
      <c r="A549" s="56"/>
      <c r="B549" s="61"/>
      <c r="C549" s="61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</row>
    <row r="550" spans="1:17" s="28" customFormat="1" x14ac:dyDescent="0.25">
      <c r="A550" s="56"/>
      <c r="B550" s="61"/>
      <c r="C550" s="61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</row>
    <row r="551" spans="1:17" s="28" customFormat="1" x14ac:dyDescent="0.25">
      <c r="A551" s="56"/>
      <c r="B551" s="61"/>
      <c r="C551" s="61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</row>
    <row r="552" spans="1:17" s="28" customFormat="1" x14ac:dyDescent="0.25">
      <c r="A552" s="56"/>
      <c r="B552" s="61"/>
      <c r="C552" s="61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</row>
    <row r="553" spans="1:17" s="28" customFormat="1" x14ac:dyDescent="0.25">
      <c r="A553" s="56"/>
      <c r="B553" s="61"/>
      <c r="C553" s="61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</row>
    <row r="554" spans="1:17" s="28" customFormat="1" x14ac:dyDescent="0.25">
      <c r="A554" s="56"/>
      <c r="B554" s="61"/>
      <c r="C554" s="61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</row>
    <row r="555" spans="1:17" s="28" customFormat="1" x14ac:dyDescent="0.25">
      <c r="A555" s="56"/>
      <c r="B555" s="61"/>
      <c r="C555" s="61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</row>
    <row r="556" spans="1:17" s="28" customFormat="1" x14ac:dyDescent="0.25">
      <c r="A556" s="56"/>
      <c r="B556" s="61"/>
      <c r="C556" s="61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</row>
    <row r="557" spans="1:17" s="28" customFormat="1" x14ac:dyDescent="0.25">
      <c r="A557" s="56"/>
      <c r="B557" s="61"/>
      <c r="C557" s="61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</row>
    <row r="558" spans="1:17" s="28" customFormat="1" x14ac:dyDescent="0.25">
      <c r="A558" s="56"/>
      <c r="B558" s="61"/>
      <c r="C558" s="61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</row>
    <row r="559" spans="1:17" s="28" customFormat="1" x14ac:dyDescent="0.25">
      <c r="A559" s="56"/>
      <c r="B559" s="61"/>
      <c r="C559" s="61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</row>
    <row r="560" spans="1:17" s="28" customFormat="1" x14ac:dyDescent="0.25">
      <c r="A560" s="56"/>
      <c r="B560" s="61"/>
      <c r="C560" s="61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</row>
    <row r="561" spans="1:17" s="28" customFormat="1" x14ac:dyDescent="0.25">
      <c r="A561" s="56"/>
      <c r="B561" s="61"/>
      <c r="C561" s="61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</row>
    <row r="562" spans="1:17" s="28" customFormat="1" x14ac:dyDescent="0.25">
      <c r="A562" s="56"/>
      <c r="B562" s="61"/>
      <c r="C562" s="61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</row>
    <row r="563" spans="1:17" s="28" customFormat="1" x14ac:dyDescent="0.25">
      <c r="A563" s="56"/>
      <c r="B563" s="61"/>
      <c r="C563" s="61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</row>
    <row r="564" spans="1:17" s="28" customFormat="1" x14ac:dyDescent="0.25">
      <c r="A564" s="56"/>
      <c r="B564" s="61"/>
      <c r="C564" s="61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</row>
    <row r="565" spans="1:17" s="28" customFormat="1" x14ac:dyDescent="0.25">
      <c r="A565" s="56"/>
      <c r="B565" s="61"/>
      <c r="C565" s="61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</row>
    <row r="566" spans="1:17" s="28" customFormat="1" x14ac:dyDescent="0.25">
      <c r="A566" s="56"/>
      <c r="B566" s="61"/>
      <c r="C566" s="61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</row>
    <row r="567" spans="1:17" s="28" customFormat="1" x14ac:dyDescent="0.25">
      <c r="A567" s="56"/>
      <c r="B567" s="61"/>
      <c r="C567" s="61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</row>
    <row r="568" spans="1:17" s="28" customFormat="1" x14ac:dyDescent="0.25">
      <c r="A568" s="56"/>
      <c r="B568" s="61"/>
      <c r="C568" s="61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</row>
    <row r="569" spans="1:17" s="28" customFormat="1" x14ac:dyDescent="0.25">
      <c r="A569" s="56"/>
      <c r="B569" s="61"/>
      <c r="C569" s="61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</row>
    <row r="570" spans="1:17" s="28" customFormat="1" x14ac:dyDescent="0.25">
      <c r="A570" s="56"/>
      <c r="B570" s="61"/>
      <c r="C570" s="61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</row>
    <row r="571" spans="1:17" s="28" customFormat="1" x14ac:dyDescent="0.25">
      <c r="A571" s="56"/>
      <c r="B571" s="61"/>
      <c r="C571" s="61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</row>
    <row r="572" spans="1:17" s="28" customFormat="1" x14ac:dyDescent="0.25">
      <c r="A572" s="56"/>
      <c r="B572" s="61"/>
      <c r="C572" s="61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</row>
    <row r="573" spans="1:17" s="28" customFormat="1" x14ac:dyDescent="0.25">
      <c r="A573" s="56"/>
      <c r="B573" s="61"/>
      <c r="C573" s="61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</row>
    <row r="574" spans="1:17" s="28" customFormat="1" x14ac:dyDescent="0.25">
      <c r="A574" s="56"/>
      <c r="B574" s="61"/>
      <c r="C574" s="61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</row>
    <row r="575" spans="1:17" s="28" customFormat="1" x14ac:dyDescent="0.25">
      <c r="A575" s="56"/>
      <c r="B575" s="61"/>
      <c r="C575" s="61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</row>
    <row r="576" spans="1:17" s="28" customFormat="1" x14ac:dyDescent="0.25">
      <c r="A576" s="56"/>
      <c r="B576" s="61"/>
      <c r="C576" s="61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</row>
    <row r="577" spans="1:17" s="28" customFormat="1" x14ac:dyDescent="0.25">
      <c r="A577" s="56"/>
      <c r="B577" s="61"/>
      <c r="C577" s="61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</row>
    <row r="578" spans="1:17" s="28" customFormat="1" x14ac:dyDescent="0.25">
      <c r="A578" s="56"/>
      <c r="B578" s="61"/>
      <c r="C578" s="61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</row>
    <row r="579" spans="1:17" s="28" customFormat="1" x14ac:dyDescent="0.25">
      <c r="A579" s="56"/>
      <c r="B579" s="61"/>
      <c r="C579" s="61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</row>
    <row r="580" spans="1:17" s="28" customFormat="1" x14ac:dyDescent="0.25">
      <c r="A580" s="56"/>
      <c r="B580" s="61"/>
      <c r="C580" s="61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</row>
    <row r="581" spans="1:17" s="28" customFormat="1" x14ac:dyDescent="0.25">
      <c r="A581" s="56"/>
      <c r="B581" s="61"/>
      <c r="C581" s="61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</row>
    <row r="582" spans="1:17" s="28" customFormat="1" x14ac:dyDescent="0.25">
      <c r="A582" s="56"/>
      <c r="B582" s="61"/>
      <c r="C582" s="61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</row>
    <row r="583" spans="1:17" s="28" customFormat="1" x14ac:dyDescent="0.25">
      <c r="A583" s="56"/>
      <c r="B583" s="61"/>
      <c r="C583" s="61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</row>
    <row r="584" spans="1:17" s="28" customFormat="1" x14ac:dyDescent="0.25">
      <c r="A584" s="56"/>
      <c r="B584" s="61"/>
      <c r="C584" s="61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</row>
    <row r="585" spans="1:17" s="28" customFormat="1" x14ac:dyDescent="0.25">
      <c r="A585" s="56"/>
      <c r="B585" s="61"/>
      <c r="C585" s="61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</row>
    <row r="586" spans="1:17" s="28" customFormat="1" x14ac:dyDescent="0.25">
      <c r="A586" s="56"/>
      <c r="B586" s="61"/>
      <c r="C586" s="61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</row>
    <row r="587" spans="1:17" s="28" customFormat="1" x14ac:dyDescent="0.25">
      <c r="A587" s="56"/>
      <c r="B587" s="61"/>
      <c r="C587" s="61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</row>
    <row r="588" spans="1:17" s="28" customFormat="1" x14ac:dyDescent="0.25">
      <c r="A588" s="56"/>
      <c r="B588" s="61"/>
      <c r="C588" s="61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</row>
    <row r="589" spans="1:17" s="28" customFormat="1" x14ac:dyDescent="0.25">
      <c r="A589" s="56"/>
      <c r="B589" s="61"/>
      <c r="C589" s="61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</row>
    <row r="590" spans="1:17" s="28" customFormat="1" x14ac:dyDescent="0.25">
      <c r="A590" s="56"/>
      <c r="B590" s="61"/>
      <c r="C590" s="61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</row>
    <row r="591" spans="1:17" s="28" customFormat="1" x14ac:dyDescent="0.25">
      <c r="A591" s="56"/>
      <c r="B591" s="61"/>
      <c r="C591" s="61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</row>
    <row r="592" spans="1:17" s="28" customFormat="1" x14ac:dyDescent="0.25">
      <c r="A592" s="56"/>
      <c r="B592" s="61"/>
      <c r="C592" s="61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</row>
    <row r="593" spans="1:17" s="28" customFormat="1" x14ac:dyDescent="0.25">
      <c r="A593" s="56"/>
      <c r="B593" s="61"/>
      <c r="C593" s="61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</row>
    <row r="594" spans="1:17" s="28" customFormat="1" x14ac:dyDescent="0.25">
      <c r="A594" s="56"/>
      <c r="B594" s="61"/>
      <c r="C594" s="61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</row>
    <row r="595" spans="1:17" s="28" customFormat="1" x14ac:dyDescent="0.25">
      <c r="A595" s="56"/>
      <c r="B595" s="61"/>
      <c r="C595" s="61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</row>
    <row r="596" spans="1:17" s="28" customFormat="1" x14ac:dyDescent="0.25">
      <c r="A596" s="56"/>
      <c r="B596" s="61"/>
      <c r="C596" s="61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</row>
    <row r="597" spans="1:17" s="28" customFormat="1" x14ac:dyDescent="0.25">
      <c r="A597" s="56"/>
      <c r="B597" s="61"/>
      <c r="C597" s="61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</row>
    <row r="598" spans="1:17" s="28" customFormat="1" x14ac:dyDescent="0.25">
      <c r="A598" s="56"/>
      <c r="B598" s="61"/>
      <c r="C598" s="61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</row>
    <row r="599" spans="1:17" s="28" customFormat="1" x14ac:dyDescent="0.25">
      <c r="A599" s="56"/>
      <c r="B599" s="61"/>
      <c r="C599" s="61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</row>
    <row r="600" spans="1:17" s="28" customFormat="1" x14ac:dyDescent="0.25">
      <c r="A600" s="56"/>
      <c r="B600" s="61"/>
      <c r="C600" s="61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</row>
    <row r="601" spans="1:17" s="28" customFormat="1" x14ac:dyDescent="0.25">
      <c r="A601" s="56"/>
      <c r="B601" s="61"/>
      <c r="C601" s="61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</row>
    <row r="602" spans="1:17" s="28" customFormat="1" x14ac:dyDescent="0.25">
      <c r="A602" s="56"/>
      <c r="B602" s="61"/>
      <c r="C602" s="61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</row>
    <row r="603" spans="1:17" s="28" customFormat="1" x14ac:dyDescent="0.25">
      <c r="A603" s="56"/>
      <c r="B603" s="61"/>
      <c r="C603" s="61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</row>
    <row r="604" spans="1:17" s="28" customFormat="1" x14ac:dyDescent="0.25">
      <c r="A604" s="56"/>
      <c r="B604" s="61"/>
      <c r="C604" s="61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</row>
    <row r="605" spans="1:17" s="28" customFormat="1" x14ac:dyDescent="0.25">
      <c r="A605" s="56"/>
      <c r="B605" s="61"/>
      <c r="C605" s="61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</row>
    <row r="606" spans="1:17" s="28" customFormat="1" x14ac:dyDescent="0.25">
      <c r="A606" s="56"/>
      <c r="B606" s="61"/>
      <c r="C606" s="61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</row>
    <row r="607" spans="1:17" s="28" customFormat="1" x14ac:dyDescent="0.25">
      <c r="A607" s="56"/>
      <c r="B607" s="61"/>
      <c r="C607" s="61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</row>
    <row r="608" spans="1:17" s="28" customFormat="1" x14ac:dyDescent="0.25">
      <c r="A608" s="56"/>
      <c r="B608" s="61"/>
      <c r="C608" s="61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</row>
    <row r="609" spans="1:17" s="28" customFormat="1" x14ac:dyDescent="0.25">
      <c r="A609" s="56"/>
      <c r="B609" s="61"/>
      <c r="C609" s="61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</row>
    <row r="610" spans="1:17" s="28" customFormat="1" x14ac:dyDescent="0.25">
      <c r="A610" s="56"/>
      <c r="B610" s="61"/>
      <c r="C610" s="61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</row>
    <row r="611" spans="1:17" s="28" customFormat="1" x14ac:dyDescent="0.25">
      <c r="A611" s="56"/>
      <c r="B611" s="61"/>
      <c r="C611" s="61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</row>
    <row r="612" spans="1:17" s="28" customFormat="1" x14ac:dyDescent="0.25">
      <c r="A612" s="56"/>
      <c r="B612" s="61"/>
      <c r="C612" s="61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</row>
    <row r="613" spans="1:17" s="28" customFormat="1" x14ac:dyDescent="0.25">
      <c r="A613" s="56"/>
      <c r="B613" s="61"/>
      <c r="C613" s="61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</row>
    <row r="614" spans="1:17" s="28" customFormat="1" x14ac:dyDescent="0.25">
      <c r="A614" s="56"/>
      <c r="B614" s="61"/>
      <c r="C614" s="61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</row>
    <row r="615" spans="1:17" s="28" customFormat="1" x14ac:dyDescent="0.25">
      <c r="A615" s="56"/>
      <c r="B615" s="61"/>
      <c r="C615" s="61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</row>
    <row r="616" spans="1:17" s="28" customFormat="1" x14ac:dyDescent="0.25">
      <c r="A616" s="56"/>
      <c r="B616" s="61"/>
      <c r="C616" s="61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</row>
    <row r="617" spans="1:17" s="28" customFormat="1" x14ac:dyDescent="0.25">
      <c r="A617" s="56"/>
      <c r="B617" s="61"/>
      <c r="C617" s="61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</row>
    <row r="618" spans="1:17" s="28" customFormat="1" x14ac:dyDescent="0.25">
      <c r="A618" s="56"/>
      <c r="B618" s="61"/>
      <c r="C618" s="61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</row>
    <row r="619" spans="1:17" s="28" customFormat="1" x14ac:dyDescent="0.25">
      <c r="A619" s="56"/>
      <c r="B619" s="61"/>
      <c r="C619" s="61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</row>
    <row r="620" spans="1:17" s="28" customFormat="1" x14ac:dyDescent="0.25">
      <c r="A620" s="56"/>
      <c r="B620" s="61"/>
      <c r="C620" s="61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</row>
    <row r="621" spans="1:17" s="28" customFormat="1" x14ac:dyDescent="0.25">
      <c r="A621" s="56"/>
      <c r="B621" s="61"/>
      <c r="C621" s="61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</row>
    <row r="622" spans="1:17" s="28" customFormat="1" x14ac:dyDescent="0.25">
      <c r="A622" s="56"/>
      <c r="B622" s="61"/>
      <c r="C622" s="61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</row>
    <row r="623" spans="1:17" s="28" customFormat="1" x14ac:dyDescent="0.25">
      <c r="A623" s="56"/>
      <c r="B623" s="61"/>
      <c r="C623" s="61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</row>
    <row r="624" spans="1:17" s="28" customFormat="1" x14ac:dyDescent="0.25">
      <c r="A624" s="56"/>
      <c r="B624" s="61"/>
      <c r="C624" s="61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</row>
    <row r="625" spans="1:17" s="28" customFormat="1" x14ac:dyDescent="0.25">
      <c r="A625" s="56"/>
      <c r="B625" s="61"/>
      <c r="C625" s="61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</row>
    <row r="626" spans="1:17" s="28" customFormat="1" x14ac:dyDescent="0.25">
      <c r="A626" s="56"/>
      <c r="B626" s="61"/>
      <c r="C626" s="61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</row>
    <row r="627" spans="1:17" s="28" customFormat="1" x14ac:dyDescent="0.25">
      <c r="A627" s="56"/>
      <c r="B627" s="61"/>
      <c r="C627" s="61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</row>
    <row r="628" spans="1:17" s="28" customFormat="1" x14ac:dyDescent="0.25">
      <c r="A628" s="56"/>
      <c r="B628" s="61"/>
      <c r="C628" s="61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</row>
    <row r="629" spans="1:17" s="28" customFormat="1" x14ac:dyDescent="0.25">
      <c r="A629" s="56"/>
      <c r="B629" s="61"/>
      <c r="C629" s="61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</row>
    <row r="630" spans="1:17" s="28" customFormat="1" x14ac:dyDescent="0.25">
      <c r="A630" s="56"/>
      <c r="B630" s="61"/>
      <c r="C630" s="61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</row>
    <row r="631" spans="1:17" s="28" customFormat="1" x14ac:dyDescent="0.25">
      <c r="A631" s="56"/>
      <c r="B631" s="61"/>
      <c r="C631" s="61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</row>
    <row r="632" spans="1:17" s="28" customFormat="1" x14ac:dyDescent="0.25">
      <c r="A632" s="56"/>
      <c r="B632" s="61"/>
      <c r="C632" s="61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</row>
    <row r="633" spans="1:17" s="28" customFormat="1" x14ac:dyDescent="0.25">
      <c r="A633" s="56"/>
      <c r="B633" s="61"/>
      <c r="C633" s="61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</row>
    <row r="634" spans="1:17" s="28" customFormat="1" x14ac:dyDescent="0.25">
      <c r="A634" s="56"/>
      <c r="B634" s="61"/>
      <c r="C634" s="61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</row>
    <row r="635" spans="1:17" s="28" customFormat="1" x14ac:dyDescent="0.25">
      <c r="A635" s="56"/>
      <c r="B635" s="61"/>
      <c r="C635" s="61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</row>
    <row r="636" spans="1:17" s="28" customFormat="1" x14ac:dyDescent="0.25">
      <c r="A636" s="56"/>
      <c r="B636" s="61"/>
      <c r="C636" s="61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</row>
    <row r="637" spans="1:17" s="28" customFormat="1" x14ac:dyDescent="0.25">
      <c r="A637" s="56"/>
      <c r="B637" s="61"/>
      <c r="C637" s="61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</row>
    <row r="638" spans="1:17" s="28" customFormat="1" x14ac:dyDescent="0.25">
      <c r="A638" s="56"/>
      <c r="B638" s="61"/>
      <c r="C638" s="61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</row>
    <row r="639" spans="1:17" s="28" customFormat="1" x14ac:dyDescent="0.25">
      <c r="A639" s="56"/>
      <c r="B639" s="61"/>
      <c r="C639" s="61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</row>
    <row r="640" spans="1:17" s="28" customFormat="1" x14ac:dyDescent="0.25">
      <c r="A640" s="56"/>
      <c r="B640" s="61"/>
      <c r="C640" s="61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</row>
    <row r="641" spans="1:17" s="28" customFormat="1" x14ac:dyDescent="0.25">
      <c r="A641" s="56"/>
      <c r="B641" s="61"/>
      <c r="C641" s="61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</row>
    <row r="642" spans="1:17" s="28" customFormat="1" x14ac:dyDescent="0.25">
      <c r="A642" s="56"/>
      <c r="B642" s="61"/>
      <c r="C642" s="61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</row>
    <row r="643" spans="1:17" s="28" customFormat="1" x14ac:dyDescent="0.25">
      <c r="A643" s="56"/>
      <c r="B643" s="61"/>
      <c r="C643" s="61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</row>
    <row r="644" spans="1:17" s="28" customFormat="1" x14ac:dyDescent="0.25">
      <c r="A644" s="56"/>
      <c r="B644" s="61"/>
      <c r="C644" s="61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</row>
    <row r="645" spans="1:17" s="28" customFormat="1" x14ac:dyDescent="0.25">
      <c r="A645" s="56"/>
      <c r="B645" s="61"/>
      <c r="C645" s="61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</row>
    <row r="646" spans="1:17" s="28" customFormat="1" x14ac:dyDescent="0.25">
      <c r="A646" s="56"/>
      <c r="B646" s="61"/>
      <c r="C646" s="61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</row>
    <row r="647" spans="1:17" s="28" customFormat="1" x14ac:dyDescent="0.25">
      <c r="A647" s="56"/>
      <c r="B647" s="61"/>
      <c r="C647" s="61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</row>
    <row r="648" spans="1:17" s="28" customFormat="1" x14ac:dyDescent="0.25">
      <c r="A648" s="56"/>
      <c r="B648" s="61"/>
      <c r="C648" s="61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</row>
    <row r="649" spans="1:17" s="28" customFormat="1" x14ac:dyDescent="0.25">
      <c r="A649" s="56"/>
      <c r="B649" s="61"/>
      <c r="C649" s="61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</row>
    <row r="650" spans="1:17" s="28" customFormat="1" x14ac:dyDescent="0.25">
      <c r="A650" s="56"/>
      <c r="B650" s="61"/>
      <c r="C650" s="61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</row>
    <row r="651" spans="1:17" s="28" customFormat="1" x14ac:dyDescent="0.25">
      <c r="A651" s="56"/>
      <c r="B651" s="61"/>
      <c r="C651" s="61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</row>
    <row r="652" spans="1:17" s="28" customFormat="1" x14ac:dyDescent="0.25">
      <c r="A652" s="56"/>
      <c r="B652" s="61"/>
      <c r="C652" s="61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</row>
    <row r="653" spans="1:17" s="28" customFormat="1" x14ac:dyDescent="0.25">
      <c r="A653" s="56"/>
      <c r="B653" s="61"/>
      <c r="C653" s="61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</row>
    <row r="654" spans="1:17" s="28" customFormat="1" x14ac:dyDescent="0.25">
      <c r="A654" s="56"/>
      <c r="B654" s="61"/>
      <c r="C654" s="61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</row>
    <row r="655" spans="1:17" s="28" customFormat="1" x14ac:dyDescent="0.25">
      <c r="A655" s="56"/>
      <c r="B655" s="61"/>
      <c r="C655" s="61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</row>
    <row r="656" spans="1:17" s="28" customFormat="1" x14ac:dyDescent="0.25">
      <c r="A656" s="56"/>
      <c r="B656" s="61"/>
      <c r="C656" s="61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</row>
    <row r="657" spans="1:17" s="28" customFormat="1" x14ac:dyDescent="0.25">
      <c r="A657" s="56"/>
      <c r="B657" s="61"/>
      <c r="C657" s="61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</row>
    <row r="658" spans="1:17" s="28" customFormat="1" x14ac:dyDescent="0.25">
      <c r="A658" s="56"/>
      <c r="B658" s="61"/>
      <c r="C658" s="61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</row>
    <row r="659" spans="1:17" s="28" customFormat="1" x14ac:dyDescent="0.25">
      <c r="A659" s="56"/>
      <c r="B659" s="61"/>
      <c r="C659" s="61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</row>
    <row r="660" spans="1:17" s="28" customFormat="1" x14ac:dyDescent="0.25">
      <c r="A660" s="56"/>
      <c r="B660" s="61"/>
      <c r="C660" s="61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</row>
    <row r="661" spans="1:17" s="28" customFormat="1" x14ac:dyDescent="0.25">
      <c r="A661" s="56"/>
      <c r="B661" s="61"/>
      <c r="C661" s="61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</row>
    <row r="662" spans="1:17" s="28" customFormat="1" x14ac:dyDescent="0.25">
      <c r="A662" s="56"/>
      <c r="B662" s="61"/>
      <c r="C662" s="61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</row>
    <row r="663" spans="1:17" s="28" customFormat="1" x14ac:dyDescent="0.25">
      <c r="A663" s="56"/>
      <c r="B663" s="61"/>
      <c r="C663" s="61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</row>
    <row r="664" spans="1:17" s="28" customFormat="1" x14ac:dyDescent="0.25">
      <c r="A664" s="56"/>
      <c r="B664" s="61"/>
      <c r="C664" s="61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</row>
    <row r="665" spans="1:17" s="28" customFormat="1" x14ac:dyDescent="0.25">
      <c r="A665" s="56"/>
      <c r="B665" s="61"/>
      <c r="C665" s="61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</row>
    <row r="666" spans="1:17" s="28" customFormat="1" x14ac:dyDescent="0.25">
      <c r="A666" s="56"/>
      <c r="B666" s="61"/>
      <c r="C666" s="61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</row>
    <row r="667" spans="1:17" s="28" customFormat="1" x14ac:dyDescent="0.25">
      <c r="A667" s="56"/>
      <c r="B667" s="61"/>
      <c r="C667" s="61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</row>
    <row r="668" spans="1:17" s="28" customFormat="1" x14ac:dyDescent="0.25">
      <c r="A668" s="56"/>
      <c r="B668" s="61"/>
      <c r="C668" s="61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</row>
    <row r="669" spans="1:17" s="28" customFormat="1" x14ac:dyDescent="0.25">
      <c r="A669" s="56"/>
      <c r="B669" s="61"/>
      <c r="C669" s="61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</row>
    <row r="670" spans="1:17" s="28" customFormat="1" x14ac:dyDescent="0.25">
      <c r="A670" s="56"/>
      <c r="B670" s="61"/>
      <c r="C670" s="61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</row>
    <row r="671" spans="1:17" s="28" customFormat="1" x14ac:dyDescent="0.25">
      <c r="A671" s="56"/>
      <c r="B671" s="61"/>
      <c r="C671" s="61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</row>
    <row r="672" spans="1:17" s="28" customFormat="1" x14ac:dyDescent="0.25">
      <c r="A672" s="56"/>
      <c r="B672" s="61"/>
      <c r="C672" s="61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</row>
    <row r="673" spans="1:17" s="28" customFormat="1" x14ac:dyDescent="0.25">
      <c r="A673" s="56"/>
      <c r="B673" s="61"/>
      <c r="C673" s="61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</row>
    <row r="674" spans="1:17" s="28" customFormat="1" x14ac:dyDescent="0.25">
      <c r="A674" s="56"/>
      <c r="B674" s="61"/>
      <c r="C674" s="61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</row>
    <row r="675" spans="1:17" s="28" customFormat="1" x14ac:dyDescent="0.25">
      <c r="A675" s="56"/>
      <c r="B675" s="61"/>
      <c r="C675" s="61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</row>
    <row r="676" spans="1:17" s="28" customFormat="1" x14ac:dyDescent="0.25">
      <c r="A676" s="56"/>
      <c r="B676" s="61"/>
      <c r="C676" s="61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</row>
    <row r="677" spans="1:17" s="28" customFormat="1" x14ac:dyDescent="0.25">
      <c r="A677" s="56"/>
      <c r="B677" s="61"/>
      <c r="C677" s="61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</row>
    <row r="678" spans="1:17" s="28" customFormat="1" x14ac:dyDescent="0.25">
      <c r="A678" s="56"/>
      <c r="B678" s="61"/>
      <c r="C678" s="61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</row>
    <row r="679" spans="1:17" s="28" customFormat="1" x14ac:dyDescent="0.25">
      <c r="A679" s="56"/>
      <c r="B679" s="61"/>
      <c r="C679" s="61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</row>
    <row r="680" spans="1:17" s="28" customFormat="1" x14ac:dyDescent="0.25">
      <c r="A680" s="56"/>
      <c r="B680" s="61"/>
      <c r="C680" s="61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</row>
    <row r="681" spans="1:17" s="28" customFormat="1" x14ac:dyDescent="0.25">
      <c r="A681" s="56"/>
      <c r="B681" s="61"/>
      <c r="C681" s="61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</row>
    <row r="682" spans="1:17" s="28" customFormat="1" x14ac:dyDescent="0.25">
      <c r="A682" s="56"/>
      <c r="B682" s="61"/>
      <c r="C682" s="61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</row>
    <row r="683" spans="1:17" s="28" customFormat="1" x14ac:dyDescent="0.25">
      <c r="A683" s="56"/>
      <c r="B683" s="61"/>
      <c r="C683" s="61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</row>
    <row r="684" spans="1:17" s="28" customFormat="1" x14ac:dyDescent="0.25">
      <c r="A684" s="56"/>
      <c r="B684" s="61"/>
      <c r="C684" s="61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</row>
    <row r="685" spans="1:17" s="28" customFormat="1" x14ac:dyDescent="0.25">
      <c r="A685" s="56"/>
      <c r="B685" s="61"/>
      <c r="C685" s="61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</row>
    <row r="686" spans="1:17" s="28" customFormat="1" x14ac:dyDescent="0.25">
      <c r="A686" s="56"/>
      <c r="B686" s="61"/>
      <c r="C686" s="61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</row>
    <row r="687" spans="1:17" s="28" customFormat="1" x14ac:dyDescent="0.25">
      <c r="A687" s="56"/>
      <c r="B687" s="61"/>
      <c r="C687" s="61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</row>
    <row r="688" spans="1:17" s="28" customFormat="1" x14ac:dyDescent="0.25">
      <c r="A688" s="56"/>
      <c r="B688" s="61"/>
      <c r="C688" s="61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</row>
    <row r="689" spans="1:17" s="28" customFormat="1" x14ac:dyDescent="0.25">
      <c r="A689" s="56"/>
      <c r="B689" s="61"/>
      <c r="C689" s="61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</row>
    <row r="690" spans="1:17" s="28" customFormat="1" x14ac:dyDescent="0.25">
      <c r="A690" s="56"/>
      <c r="B690" s="61"/>
      <c r="C690" s="61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</row>
    <row r="691" spans="1:17" s="28" customFormat="1" x14ac:dyDescent="0.25">
      <c r="A691" s="56"/>
      <c r="B691" s="61"/>
      <c r="C691" s="61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</row>
    <row r="692" spans="1:17" s="28" customFormat="1" x14ac:dyDescent="0.25">
      <c r="A692" s="56"/>
      <c r="B692" s="61"/>
      <c r="C692" s="61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</row>
    <row r="693" spans="1:17" s="28" customFormat="1" x14ac:dyDescent="0.25">
      <c r="A693" s="56"/>
      <c r="B693" s="61"/>
      <c r="C693" s="61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</row>
    <row r="694" spans="1:17" s="28" customFormat="1" x14ac:dyDescent="0.25">
      <c r="A694" s="56"/>
      <c r="B694" s="61"/>
      <c r="C694" s="61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</row>
    <row r="695" spans="1:17" s="28" customFormat="1" x14ac:dyDescent="0.25">
      <c r="A695" s="56"/>
      <c r="B695" s="61"/>
      <c r="C695" s="61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</row>
    <row r="696" spans="1:17" s="28" customFormat="1" x14ac:dyDescent="0.25">
      <c r="A696" s="56"/>
      <c r="B696" s="61"/>
      <c r="C696" s="61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</row>
    <row r="697" spans="1:17" s="28" customFormat="1" x14ac:dyDescent="0.25">
      <c r="A697" s="56"/>
      <c r="B697" s="61"/>
      <c r="C697" s="61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</row>
    <row r="698" spans="1:17" s="28" customFormat="1" x14ac:dyDescent="0.25">
      <c r="A698" s="56"/>
      <c r="B698" s="61"/>
      <c r="C698" s="61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</row>
    <row r="699" spans="1:17" s="28" customFormat="1" x14ac:dyDescent="0.25">
      <c r="A699" s="56"/>
      <c r="B699" s="61"/>
      <c r="C699" s="61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</row>
    <row r="700" spans="1:17" s="28" customFormat="1" x14ac:dyDescent="0.25">
      <c r="A700" s="56"/>
      <c r="B700" s="61"/>
      <c r="C700" s="61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</row>
    <row r="701" spans="1:17" s="28" customFormat="1" x14ac:dyDescent="0.25">
      <c r="A701" s="56"/>
      <c r="B701" s="61"/>
      <c r="C701" s="61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</row>
    <row r="702" spans="1:17" s="28" customFormat="1" x14ac:dyDescent="0.25">
      <c r="A702" s="56"/>
      <c r="B702" s="61"/>
      <c r="C702" s="61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</row>
    <row r="703" spans="1:17" s="28" customFormat="1" x14ac:dyDescent="0.25">
      <c r="A703" s="56"/>
      <c r="B703" s="61"/>
      <c r="C703" s="61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</row>
    <row r="704" spans="1:17" s="28" customFormat="1" x14ac:dyDescent="0.25">
      <c r="A704" s="56"/>
      <c r="B704" s="61"/>
      <c r="C704" s="61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</row>
    <row r="705" spans="1:17" s="28" customFormat="1" x14ac:dyDescent="0.25">
      <c r="A705" s="56"/>
      <c r="B705" s="61"/>
      <c r="C705" s="61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</row>
    <row r="706" spans="1:17" s="28" customFormat="1" x14ac:dyDescent="0.25">
      <c r="A706" s="56"/>
      <c r="B706" s="61"/>
      <c r="C706" s="61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</row>
    <row r="707" spans="1:17" s="28" customFormat="1" x14ac:dyDescent="0.25">
      <c r="A707" s="56"/>
      <c r="B707" s="61"/>
      <c r="C707" s="61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</row>
    <row r="708" spans="1:17" s="28" customFormat="1" x14ac:dyDescent="0.25">
      <c r="A708" s="56"/>
      <c r="B708" s="61"/>
      <c r="C708" s="61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</row>
    <row r="709" spans="1:17" s="28" customFormat="1" x14ac:dyDescent="0.25">
      <c r="A709" s="56"/>
      <c r="B709" s="61"/>
      <c r="C709" s="61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</row>
    <row r="710" spans="1:17" s="28" customFormat="1" x14ac:dyDescent="0.25">
      <c r="A710" s="56"/>
      <c r="B710" s="61"/>
      <c r="C710" s="61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</row>
    <row r="711" spans="1:17" s="28" customFormat="1" x14ac:dyDescent="0.25">
      <c r="A711" s="56"/>
      <c r="B711" s="61"/>
      <c r="C711" s="61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</row>
    <row r="712" spans="1:17" s="28" customFormat="1" x14ac:dyDescent="0.25">
      <c r="A712" s="56"/>
      <c r="B712" s="61"/>
      <c r="C712" s="61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</row>
    <row r="713" spans="1:17" s="28" customFormat="1" x14ac:dyDescent="0.25">
      <c r="A713" s="56"/>
      <c r="B713" s="61"/>
      <c r="C713" s="61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</row>
    <row r="714" spans="1:17" s="28" customFormat="1" x14ac:dyDescent="0.25">
      <c r="A714" s="56"/>
      <c r="B714" s="61"/>
      <c r="C714" s="61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</row>
    <row r="715" spans="1:17" s="28" customFormat="1" x14ac:dyDescent="0.25">
      <c r="A715" s="56"/>
      <c r="B715" s="61"/>
      <c r="C715" s="61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</row>
    <row r="716" spans="1:17" s="28" customFormat="1" x14ac:dyDescent="0.25">
      <c r="A716" s="56"/>
      <c r="B716" s="61"/>
      <c r="C716" s="61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</row>
    <row r="717" spans="1:17" s="28" customFormat="1" x14ac:dyDescent="0.25">
      <c r="A717" s="56"/>
      <c r="B717" s="61"/>
      <c r="C717" s="61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</row>
    <row r="718" spans="1:17" s="28" customFormat="1" x14ac:dyDescent="0.25">
      <c r="A718" s="56"/>
      <c r="B718" s="61"/>
      <c r="C718" s="61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</row>
    <row r="719" spans="1:17" s="28" customFormat="1" x14ac:dyDescent="0.25">
      <c r="A719" s="56"/>
      <c r="B719" s="61"/>
      <c r="C719" s="61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</row>
    <row r="720" spans="1:17" s="28" customFormat="1" x14ac:dyDescent="0.25">
      <c r="A720" s="56"/>
      <c r="B720" s="61"/>
      <c r="C720" s="61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</row>
    <row r="721" spans="1:17" s="28" customFormat="1" x14ac:dyDescent="0.25">
      <c r="A721" s="56"/>
      <c r="B721" s="61"/>
      <c r="C721" s="61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</row>
    <row r="722" spans="1:17" s="28" customFormat="1" x14ac:dyDescent="0.25">
      <c r="A722" s="56"/>
      <c r="B722" s="61"/>
      <c r="C722" s="61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</row>
    <row r="723" spans="1:17" s="28" customFormat="1" x14ac:dyDescent="0.25">
      <c r="A723" s="56"/>
      <c r="B723" s="61"/>
      <c r="C723" s="61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</row>
    <row r="724" spans="1:17" s="28" customFormat="1" x14ac:dyDescent="0.25">
      <c r="A724" s="56"/>
      <c r="B724" s="61"/>
      <c r="C724" s="61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</row>
    <row r="725" spans="1:17" s="28" customFormat="1" x14ac:dyDescent="0.25">
      <c r="A725" s="56"/>
      <c r="B725" s="61"/>
      <c r="C725" s="61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</row>
    <row r="726" spans="1:17" s="28" customFormat="1" x14ac:dyDescent="0.25">
      <c r="A726" s="56"/>
      <c r="B726" s="61"/>
      <c r="C726" s="61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</row>
    <row r="727" spans="1:17" s="28" customFormat="1" x14ac:dyDescent="0.25">
      <c r="A727" s="56"/>
      <c r="B727" s="61"/>
      <c r="C727" s="61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</row>
    <row r="728" spans="1:17" s="28" customFormat="1" x14ac:dyDescent="0.25">
      <c r="A728" s="56"/>
      <c r="B728" s="61"/>
      <c r="C728" s="61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</row>
    <row r="729" spans="1:17" s="28" customFormat="1" x14ac:dyDescent="0.25">
      <c r="A729" s="56"/>
      <c r="B729" s="61"/>
      <c r="C729" s="61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</row>
    <row r="730" spans="1:17" s="28" customFormat="1" x14ac:dyDescent="0.25">
      <c r="A730" s="56"/>
      <c r="B730" s="61"/>
      <c r="C730" s="61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</row>
    <row r="731" spans="1:17" s="28" customFormat="1" x14ac:dyDescent="0.25">
      <c r="A731" s="56"/>
      <c r="B731" s="61"/>
      <c r="C731" s="61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</row>
    <row r="732" spans="1:17" s="28" customFormat="1" x14ac:dyDescent="0.25">
      <c r="A732" s="56"/>
      <c r="B732" s="61"/>
      <c r="C732" s="61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</row>
    <row r="733" spans="1:17" s="28" customFormat="1" x14ac:dyDescent="0.25">
      <c r="A733" s="56"/>
      <c r="B733" s="61"/>
      <c r="C733" s="61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</row>
    <row r="734" spans="1:17" s="28" customFormat="1" x14ac:dyDescent="0.25">
      <c r="A734" s="56"/>
      <c r="B734" s="61"/>
      <c r="C734" s="61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</row>
    <row r="735" spans="1:17" s="28" customFormat="1" x14ac:dyDescent="0.25">
      <c r="A735" s="56"/>
      <c r="B735" s="61"/>
      <c r="C735" s="61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</row>
    <row r="736" spans="1:17" s="28" customFormat="1" x14ac:dyDescent="0.25">
      <c r="A736" s="56"/>
      <c r="B736" s="61"/>
      <c r="C736" s="61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</row>
    <row r="737" spans="1:17" s="28" customFormat="1" x14ac:dyDescent="0.25">
      <c r="A737" s="56"/>
      <c r="B737" s="61"/>
      <c r="C737" s="61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</row>
    <row r="738" spans="1:17" s="28" customFormat="1" x14ac:dyDescent="0.25">
      <c r="A738" s="56"/>
      <c r="B738" s="61"/>
      <c r="C738" s="61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</row>
    <row r="739" spans="1:17" s="28" customFormat="1" x14ac:dyDescent="0.25">
      <c r="A739" s="56"/>
      <c r="B739" s="61"/>
      <c r="C739" s="61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</row>
    <row r="740" spans="1:17" s="28" customFormat="1" x14ac:dyDescent="0.25">
      <c r="A740" s="56"/>
      <c r="B740" s="61"/>
      <c r="C740" s="61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</row>
    <row r="741" spans="1:17" s="28" customFormat="1" x14ac:dyDescent="0.25">
      <c r="A741" s="56"/>
      <c r="B741" s="61"/>
      <c r="C741" s="61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</row>
    <row r="742" spans="1:17" s="28" customFormat="1" x14ac:dyDescent="0.25">
      <c r="A742" s="56"/>
      <c r="B742" s="61"/>
      <c r="C742" s="61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</row>
    <row r="743" spans="1:17" s="28" customFormat="1" x14ac:dyDescent="0.25">
      <c r="A743" s="56"/>
      <c r="B743" s="61"/>
      <c r="C743" s="61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</row>
    <row r="744" spans="1:17" s="28" customFormat="1" x14ac:dyDescent="0.25">
      <c r="A744" s="56"/>
      <c r="B744" s="61"/>
      <c r="C744" s="61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</row>
    <row r="745" spans="1:17" s="28" customFormat="1" x14ac:dyDescent="0.25">
      <c r="A745" s="56"/>
      <c r="B745" s="61"/>
      <c r="C745" s="61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</row>
    <row r="746" spans="1:17" s="28" customFormat="1" x14ac:dyDescent="0.25">
      <c r="A746" s="56"/>
      <c r="B746" s="61"/>
      <c r="C746" s="61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</row>
    <row r="747" spans="1:17" s="28" customFormat="1" x14ac:dyDescent="0.25">
      <c r="A747" s="56"/>
      <c r="B747" s="61"/>
      <c r="C747" s="61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</row>
    <row r="748" spans="1:17" s="28" customFormat="1" x14ac:dyDescent="0.25">
      <c r="A748" s="56"/>
      <c r="B748" s="61"/>
      <c r="C748" s="61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</row>
    <row r="749" spans="1:17" s="28" customFormat="1" x14ac:dyDescent="0.25">
      <c r="A749" s="56"/>
      <c r="B749" s="61"/>
      <c r="C749" s="61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</row>
    <row r="750" spans="1:17" s="28" customFormat="1" x14ac:dyDescent="0.25">
      <c r="A750" s="56"/>
      <c r="B750" s="61"/>
      <c r="C750" s="61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</row>
    <row r="751" spans="1:17" s="28" customFormat="1" x14ac:dyDescent="0.25">
      <c r="A751" s="56"/>
      <c r="B751" s="61"/>
      <c r="C751" s="61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</row>
    <row r="752" spans="1:17" s="28" customFormat="1" x14ac:dyDescent="0.25">
      <c r="A752" s="56"/>
      <c r="B752" s="61"/>
      <c r="C752" s="61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</row>
    <row r="753" spans="1:17" s="28" customFormat="1" x14ac:dyDescent="0.25">
      <c r="A753" s="56"/>
      <c r="B753" s="61"/>
      <c r="C753" s="61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</row>
    <row r="754" spans="1:17" s="28" customFormat="1" x14ac:dyDescent="0.25">
      <c r="A754" s="56"/>
      <c r="B754" s="61"/>
      <c r="C754" s="61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</row>
    <row r="755" spans="1:17" s="28" customFormat="1" x14ac:dyDescent="0.25">
      <c r="A755" s="56"/>
      <c r="B755" s="61"/>
      <c r="C755" s="61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</row>
    <row r="756" spans="1:17" s="28" customFormat="1" x14ac:dyDescent="0.25">
      <c r="A756" s="56"/>
      <c r="B756" s="61"/>
      <c r="C756" s="61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</row>
    <row r="757" spans="1:17" s="28" customFormat="1" x14ac:dyDescent="0.25">
      <c r="A757" s="56"/>
      <c r="B757" s="61"/>
      <c r="C757" s="61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</row>
    <row r="758" spans="1:17" s="28" customFormat="1" x14ac:dyDescent="0.25">
      <c r="A758" s="56"/>
      <c r="B758" s="61"/>
      <c r="C758" s="61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</row>
    <row r="759" spans="1:17" s="28" customFormat="1" x14ac:dyDescent="0.25">
      <c r="A759" s="56"/>
      <c r="B759" s="61"/>
      <c r="C759" s="61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</row>
    <row r="760" spans="1:17" s="28" customFormat="1" x14ac:dyDescent="0.25">
      <c r="A760" s="56"/>
      <c r="B760" s="61"/>
      <c r="C760" s="61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</row>
    <row r="761" spans="1:17" s="28" customFormat="1" x14ac:dyDescent="0.25">
      <c r="A761" s="56"/>
      <c r="B761" s="61"/>
      <c r="C761" s="61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</row>
    <row r="762" spans="1:17" s="28" customFormat="1" x14ac:dyDescent="0.25">
      <c r="A762" s="56"/>
      <c r="B762" s="61"/>
      <c r="C762" s="61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</row>
    <row r="763" spans="1:17" s="28" customFormat="1" x14ac:dyDescent="0.25">
      <c r="A763" s="56"/>
      <c r="B763" s="61"/>
      <c r="C763" s="61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</row>
    <row r="764" spans="1:17" s="28" customFormat="1" x14ac:dyDescent="0.25">
      <c r="A764" s="56"/>
      <c r="B764" s="61"/>
      <c r="C764" s="61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</row>
    <row r="765" spans="1:17" s="28" customFormat="1" x14ac:dyDescent="0.25">
      <c r="A765" s="56"/>
      <c r="B765" s="61"/>
      <c r="C765" s="61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</row>
    <row r="766" spans="1:17" s="28" customFormat="1" x14ac:dyDescent="0.25">
      <c r="A766" s="56"/>
      <c r="B766" s="61"/>
      <c r="C766" s="61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</row>
    <row r="767" spans="1:17" s="28" customFormat="1" x14ac:dyDescent="0.25">
      <c r="A767" s="56"/>
      <c r="B767" s="61"/>
      <c r="C767" s="61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</row>
    <row r="768" spans="1:17" s="28" customFormat="1" x14ac:dyDescent="0.25">
      <c r="A768" s="56"/>
      <c r="B768" s="61"/>
      <c r="C768" s="61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</row>
    <row r="769" spans="1:17" s="28" customFormat="1" x14ac:dyDescent="0.25">
      <c r="A769" s="56"/>
      <c r="B769" s="61"/>
      <c r="C769" s="61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</row>
    <row r="770" spans="1:17" s="28" customFormat="1" x14ac:dyDescent="0.25">
      <c r="A770" s="56"/>
      <c r="B770" s="61"/>
      <c r="C770" s="61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</row>
    <row r="771" spans="1:17" s="28" customFormat="1" x14ac:dyDescent="0.25">
      <c r="A771" s="56"/>
      <c r="B771" s="61"/>
      <c r="C771" s="61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</row>
    <row r="772" spans="1:17" s="28" customFormat="1" x14ac:dyDescent="0.25">
      <c r="A772" s="56"/>
      <c r="B772" s="61"/>
      <c r="C772" s="61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</row>
    <row r="773" spans="1:17" s="28" customFormat="1" x14ac:dyDescent="0.25">
      <c r="A773" s="56"/>
      <c r="B773" s="61"/>
      <c r="C773" s="61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</row>
    <row r="774" spans="1:17" s="28" customFormat="1" x14ac:dyDescent="0.25">
      <c r="A774" s="56"/>
      <c r="B774" s="61"/>
      <c r="C774" s="61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</row>
    <row r="775" spans="1:17" s="28" customFormat="1" x14ac:dyDescent="0.25">
      <c r="A775" s="56"/>
      <c r="B775" s="61"/>
      <c r="C775" s="61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</row>
    <row r="776" spans="1:17" s="28" customFormat="1" x14ac:dyDescent="0.25">
      <c r="A776" s="56"/>
      <c r="B776" s="61"/>
      <c r="C776" s="61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</row>
    <row r="777" spans="1:17" s="28" customFormat="1" x14ac:dyDescent="0.25">
      <c r="A777" s="56"/>
      <c r="B777" s="61"/>
      <c r="C777" s="61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</row>
    <row r="778" spans="1:17" s="28" customFormat="1" x14ac:dyDescent="0.25">
      <c r="A778" s="56"/>
      <c r="B778" s="61"/>
      <c r="C778" s="61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</row>
    <row r="779" spans="1:17" s="28" customFormat="1" x14ac:dyDescent="0.25">
      <c r="A779" s="56"/>
      <c r="B779" s="61"/>
      <c r="C779" s="61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</row>
    <row r="780" spans="1:17" s="28" customFormat="1" x14ac:dyDescent="0.25">
      <c r="A780" s="56"/>
      <c r="B780" s="61"/>
      <c r="C780" s="61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</row>
    <row r="781" spans="1:17" s="28" customFormat="1" x14ac:dyDescent="0.25">
      <c r="A781" s="56"/>
      <c r="B781" s="61"/>
      <c r="C781" s="61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</row>
    <row r="782" spans="1:17" s="28" customFormat="1" x14ac:dyDescent="0.25">
      <c r="A782" s="56"/>
      <c r="B782" s="61"/>
      <c r="C782" s="61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</row>
    <row r="783" spans="1:17" s="28" customFormat="1" x14ac:dyDescent="0.25">
      <c r="A783" s="56"/>
      <c r="B783" s="61"/>
      <c r="C783" s="61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</row>
    <row r="784" spans="1:17" s="28" customFormat="1" x14ac:dyDescent="0.25">
      <c r="A784" s="56"/>
      <c r="B784" s="61"/>
      <c r="C784" s="61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</row>
    <row r="785" spans="1:17" s="28" customFormat="1" x14ac:dyDescent="0.25">
      <c r="A785" s="56"/>
      <c r="B785" s="61"/>
      <c r="C785" s="61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</row>
    <row r="786" spans="1:17" s="28" customFormat="1" x14ac:dyDescent="0.25">
      <c r="A786" s="56"/>
      <c r="B786" s="61"/>
      <c r="C786" s="61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</row>
    <row r="787" spans="1:17" s="28" customFormat="1" x14ac:dyDescent="0.25">
      <c r="A787" s="56"/>
      <c r="B787" s="61"/>
      <c r="C787" s="61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</row>
    <row r="788" spans="1:17" s="28" customFormat="1" x14ac:dyDescent="0.25">
      <c r="A788" s="56"/>
      <c r="B788" s="61"/>
      <c r="C788" s="61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</row>
    <row r="789" spans="1:17" s="28" customFormat="1" x14ac:dyDescent="0.25">
      <c r="A789" s="56"/>
      <c r="B789" s="61"/>
      <c r="C789" s="61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</row>
    <row r="790" spans="1:17" s="28" customFormat="1" x14ac:dyDescent="0.25">
      <c r="A790" s="56"/>
      <c r="B790" s="61"/>
      <c r="C790" s="61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</row>
    <row r="791" spans="1:17" s="28" customFormat="1" x14ac:dyDescent="0.25">
      <c r="A791" s="56"/>
      <c r="B791" s="61"/>
      <c r="C791" s="61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</row>
    <row r="792" spans="1:17" s="28" customFormat="1" x14ac:dyDescent="0.25">
      <c r="A792" s="56"/>
      <c r="B792" s="61"/>
      <c r="C792" s="61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</row>
    <row r="793" spans="1:17" s="28" customFormat="1" x14ac:dyDescent="0.25">
      <c r="A793" s="56"/>
      <c r="B793" s="61"/>
      <c r="C793" s="61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</row>
    <row r="794" spans="1:17" s="28" customFormat="1" x14ac:dyDescent="0.25">
      <c r="A794" s="56"/>
      <c r="B794" s="61"/>
      <c r="C794" s="61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</row>
    <row r="795" spans="1:17" s="28" customFormat="1" x14ac:dyDescent="0.25">
      <c r="A795" s="56"/>
      <c r="B795" s="61"/>
      <c r="C795" s="61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</row>
    <row r="796" spans="1:17" s="28" customFormat="1" x14ac:dyDescent="0.25">
      <c r="A796" s="56"/>
      <c r="B796" s="61"/>
      <c r="C796" s="61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</row>
    <row r="797" spans="1:17" s="28" customFormat="1" x14ac:dyDescent="0.25">
      <c r="A797" s="56"/>
      <c r="B797" s="61"/>
      <c r="C797" s="61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</row>
    <row r="798" spans="1:17" s="28" customFormat="1" x14ac:dyDescent="0.25">
      <c r="A798" s="56"/>
      <c r="B798" s="61"/>
      <c r="C798" s="61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</row>
    <row r="799" spans="1:17" s="28" customFormat="1" x14ac:dyDescent="0.25">
      <c r="A799" s="56"/>
      <c r="B799" s="61"/>
      <c r="C799" s="61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</row>
    <row r="800" spans="1:17" s="28" customFormat="1" x14ac:dyDescent="0.25">
      <c r="A800" s="56"/>
      <c r="B800" s="61"/>
      <c r="C800" s="61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</row>
    <row r="801" spans="1:17" s="28" customFormat="1" x14ac:dyDescent="0.25">
      <c r="A801" s="56"/>
      <c r="B801" s="61"/>
      <c r="C801" s="61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</row>
    <row r="802" spans="1:17" s="28" customFormat="1" x14ac:dyDescent="0.25">
      <c r="A802" s="56"/>
      <c r="B802" s="61"/>
      <c r="C802" s="61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</row>
    <row r="803" spans="1:17" s="28" customFormat="1" x14ac:dyDescent="0.25">
      <c r="A803" s="56"/>
      <c r="B803" s="61"/>
      <c r="C803" s="61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</row>
    <row r="804" spans="1:17" s="28" customFormat="1" x14ac:dyDescent="0.25">
      <c r="A804" s="56"/>
      <c r="B804" s="61"/>
      <c r="C804" s="61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</row>
    <row r="805" spans="1:17" s="28" customFormat="1" x14ac:dyDescent="0.25">
      <c r="A805" s="56"/>
      <c r="B805" s="61"/>
      <c r="C805" s="61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</row>
    <row r="806" spans="1:17" s="28" customFormat="1" x14ac:dyDescent="0.25">
      <c r="A806" s="56"/>
      <c r="B806" s="61"/>
      <c r="C806" s="61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</row>
    <row r="807" spans="1:17" s="28" customFormat="1" x14ac:dyDescent="0.25">
      <c r="A807" s="56"/>
      <c r="B807" s="61"/>
      <c r="C807" s="61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</row>
    <row r="808" spans="1:17" s="28" customFormat="1" x14ac:dyDescent="0.25">
      <c r="A808" s="56"/>
      <c r="B808" s="61"/>
      <c r="C808" s="61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</row>
    <row r="809" spans="1:17" s="28" customFormat="1" x14ac:dyDescent="0.25">
      <c r="A809" s="56"/>
      <c r="B809" s="61"/>
      <c r="C809" s="61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</row>
    <row r="810" spans="1:17" s="28" customFormat="1" x14ac:dyDescent="0.25">
      <c r="A810" s="56"/>
      <c r="B810" s="61"/>
      <c r="C810" s="61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</row>
    <row r="811" spans="1:17" s="28" customFormat="1" x14ac:dyDescent="0.25">
      <c r="A811" s="56"/>
      <c r="B811" s="61"/>
      <c r="C811" s="61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</row>
    <row r="812" spans="1:17" s="28" customFormat="1" x14ac:dyDescent="0.25">
      <c r="A812" s="56"/>
      <c r="B812" s="61"/>
      <c r="C812" s="61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</row>
    <row r="813" spans="1:17" s="28" customFormat="1" x14ac:dyDescent="0.25">
      <c r="A813" s="56"/>
      <c r="B813" s="61"/>
      <c r="C813" s="61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</row>
    <row r="814" spans="1:17" s="28" customFormat="1" x14ac:dyDescent="0.25">
      <c r="A814" s="56"/>
      <c r="B814" s="61"/>
      <c r="C814" s="61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</row>
    <row r="815" spans="1:17" s="28" customFormat="1" x14ac:dyDescent="0.25">
      <c r="A815" s="56"/>
      <c r="B815" s="61"/>
      <c r="C815" s="61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</row>
    <row r="816" spans="1:17" s="28" customFormat="1" x14ac:dyDescent="0.25">
      <c r="A816" s="56"/>
      <c r="B816" s="61"/>
      <c r="C816" s="61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</row>
    <row r="817" spans="1:17" s="28" customFormat="1" x14ac:dyDescent="0.25">
      <c r="A817" s="56"/>
      <c r="B817" s="61"/>
      <c r="C817" s="61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</row>
    <row r="818" spans="1:17" s="28" customFormat="1" x14ac:dyDescent="0.25">
      <c r="A818" s="56"/>
      <c r="B818" s="61"/>
      <c r="C818" s="61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</row>
    <row r="819" spans="1:17" s="28" customFormat="1" x14ac:dyDescent="0.25">
      <c r="A819" s="56"/>
      <c r="B819" s="61"/>
      <c r="C819" s="61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</row>
    <row r="820" spans="1:17" s="28" customFormat="1" x14ac:dyDescent="0.25">
      <c r="A820" s="56"/>
      <c r="B820" s="61"/>
      <c r="C820" s="61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</row>
    <row r="821" spans="1:17" s="28" customFormat="1" x14ac:dyDescent="0.25">
      <c r="A821" s="56"/>
      <c r="B821" s="61"/>
      <c r="C821" s="61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</row>
    <row r="822" spans="1:17" s="28" customFormat="1" x14ac:dyDescent="0.25">
      <c r="A822" s="56"/>
      <c r="B822" s="61"/>
      <c r="C822" s="61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</row>
    <row r="823" spans="1:17" s="28" customFormat="1" x14ac:dyDescent="0.25">
      <c r="A823" s="56"/>
      <c r="B823" s="61"/>
      <c r="C823" s="61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</row>
    <row r="824" spans="1:17" s="28" customFormat="1" x14ac:dyDescent="0.25">
      <c r="A824" s="56"/>
      <c r="B824" s="61"/>
      <c r="C824" s="61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</row>
    <row r="825" spans="1:17" s="28" customFormat="1" x14ac:dyDescent="0.25">
      <c r="A825" s="56"/>
      <c r="B825" s="61"/>
      <c r="C825" s="61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</row>
    <row r="826" spans="1:17" s="28" customFormat="1" x14ac:dyDescent="0.25">
      <c r="A826" s="56"/>
      <c r="B826" s="61"/>
      <c r="C826" s="61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</row>
    <row r="827" spans="1:17" s="28" customFormat="1" x14ac:dyDescent="0.25">
      <c r="A827" s="56"/>
      <c r="B827" s="61"/>
      <c r="C827" s="61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</row>
    <row r="828" spans="1:17" s="28" customFormat="1" x14ac:dyDescent="0.25">
      <c r="A828" s="56"/>
      <c r="B828" s="61"/>
      <c r="C828" s="61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</row>
    <row r="829" spans="1:17" s="28" customFormat="1" x14ac:dyDescent="0.25">
      <c r="A829" s="56"/>
      <c r="B829" s="61"/>
      <c r="C829" s="61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</row>
    <row r="830" spans="1:17" s="28" customFormat="1" x14ac:dyDescent="0.25">
      <c r="A830" s="56"/>
      <c r="B830" s="61"/>
      <c r="C830" s="61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</row>
    <row r="831" spans="1:17" s="28" customFormat="1" x14ac:dyDescent="0.25">
      <c r="A831" s="56"/>
      <c r="B831" s="61"/>
      <c r="C831" s="61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</row>
    <row r="832" spans="1:17" s="28" customFormat="1" x14ac:dyDescent="0.25">
      <c r="A832" s="56"/>
      <c r="B832" s="61"/>
      <c r="C832" s="61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</row>
    <row r="833" spans="1:17" s="28" customFormat="1" x14ac:dyDescent="0.25">
      <c r="A833" s="56"/>
      <c r="B833" s="61"/>
      <c r="C833" s="61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</row>
    <row r="834" spans="1:17" s="28" customFormat="1" x14ac:dyDescent="0.25">
      <c r="A834" s="56"/>
      <c r="B834" s="61"/>
      <c r="C834" s="61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</row>
    <row r="835" spans="1:17" s="28" customFormat="1" x14ac:dyDescent="0.25">
      <c r="A835" s="56"/>
      <c r="B835" s="61"/>
      <c r="C835" s="61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</row>
    <row r="836" spans="1:17" s="28" customFormat="1" x14ac:dyDescent="0.25">
      <c r="A836" s="56"/>
      <c r="B836" s="61"/>
      <c r="C836" s="61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</row>
    <row r="837" spans="1:17" s="28" customFormat="1" x14ac:dyDescent="0.25">
      <c r="A837" s="56"/>
      <c r="B837" s="61"/>
      <c r="C837" s="61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</row>
    <row r="838" spans="1:17" s="28" customFormat="1" x14ac:dyDescent="0.25">
      <c r="A838" s="56"/>
      <c r="B838" s="61"/>
      <c r="C838" s="61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</row>
    <row r="839" spans="1:17" s="28" customFormat="1" x14ac:dyDescent="0.25">
      <c r="A839" s="56"/>
      <c r="B839" s="61"/>
      <c r="C839" s="61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</row>
    <row r="840" spans="1:17" s="28" customFormat="1" x14ac:dyDescent="0.25">
      <c r="A840" s="56"/>
      <c r="B840" s="61"/>
      <c r="C840" s="61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</row>
    <row r="841" spans="1:17" s="28" customFormat="1" x14ac:dyDescent="0.25">
      <c r="A841" s="56"/>
      <c r="B841" s="61"/>
      <c r="C841" s="61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</row>
    <row r="842" spans="1:17" s="28" customFormat="1" x14ac:dyDescent="0.25">
      <c r="A842" s="56"/>
      <c r="B842" s="61"/>
      <c r="C842" s="61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</row>
    <row r="843" spans="1:17" s="28" customFormat="1" x14ac:dyDescent="0.25">
      <c r="A843" s="56"/>
      <c r="B843" s="61"/>
      <c r="C843" s="61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</row>
    <row r="844" spans="1:17" s="28" customFormat="1" x14ac:dyDescent="0.25">
      <c r="A844" s="56"/>
      <c r="B844" s="61"/>
      <c r="C844" s="61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</row>
    <row r="845" spans="1:17" s="28" customFormat="1" x14ac:dyDescent="0.25">
      <c r="A845" s="56"/>
      <c r="B845" s="61"/>
      <c r="C845" s="61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</row>
    <row r="846" spans="1:17" s="28" customFormat="1" x14ac:dyDescent="0.25">
      <c r="A846" s="56"/>
      <c r="B846" s="61"/>
      <c r="C846" s="61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</row>
    <row r="847" spans="1:17" s="28" customFormat="1" x14ac:dyDescent="0.25">
      <c r="A847" s="56"/>
      <c r="B847" s="61"/>
      <c r="C847" s="61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</row>
    <row r="848" spans="1:17" s="28" customFormat="1" x14ac:dyDescent="0.25">
      <c r="A848" s="56"/>
      <c r="B848" s="61"/>
      <c r="C848" s="61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</row>
    <row r="849" spans="1:17" s="28" customFormat="1" x14ac:dyDescent="0.25">
      <c r="A849" s="56"/>
      <c r="B849" s="61"/>
      <c r="C849" s="61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</row>
    <row r="850" spans="1:17" s="28" customFormat="1" x14ac:dyDescent="0.25">
      <c r="A850" s="56"/>
      <c r="B850" s="61"/>
      <c r="C850" s="61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</row>
    <row r="851" spans="1:17" s="28" customFormat="1" x14ac:dyDescent="0.25">
      <c r="A851" s="56"/>
      <c r="B851" s="61"/>
      <c r="C851" s="61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</row>
    <row r="852" spans="1:17" s="28" customFormat="1" x14ac:dyDescent="0.25">
      <c r="A852" s="56"/>
      <c r="B852" s="61"/>
      <c r="C852" s="61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</row>
    <row r="853" spans="1:17" s="28" customFormat="1" x14ac:dyDescent="0.25">
      <c r="A853" s="56"/>
      <c r="B853" s="61"/>
      <c r="C853" s="61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</row>
    <row r="854" spans="1:17" s="28" customFormat="1" x14ac:dyDescent="0.25">
      <c r="A854" s="56"/>
      <c r="B854" s="61"/>
      <c r="C854" s="61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</row>
    <row r="855" spans="1:17" s="28" customFormat="1" x14ac:dyDescent="0.25">
      <c r="A855" s="56"/>
      <c r="B855" s="61"/>
      <c r="C855" s="61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</row>
    <row r="856" spans="1:17" s="28" customFormat="1" x14ac:dyDescent="0.25">
      <c r="A856" s="56"/>
      <c r="B856" s="61"/>
      <c r="C856" s="61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</row>
    <row r="857" spans="1:17" s="28" customFormat="1" x14ac:dyDescent="0.25">
      <c r="A857" s="56"/>
      <c r="B857" s="61"/>
      <c r="C857" s="61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</row>
    <row r="858" spans="1:17" s="28" customFormat="1" x14ac:dyDescent="0.25">
      <c r="A858" s="56"/>
      <c r="B858" s="61"/>
      <c r="C858" s="61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</row>
    <row r="859" spans="1:17" s="28" customFormat="1" x14ac:dyDescent="0.25">
      <c r="A859" s="56"/>
      <c r="B859" s="61"/>
      <c r="C859" s="61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</row>
    <row r="860" spans="1:17" s="28" customFormat="1" x14ac:dyDescent="0.25">
      <c r="A860" s="56"/>
      <c r="B860" s="61"/>
      <c r="C860" s="61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</row>
    <row r="861" spans="1:17" s="28" customFormat="1" x14ac:dyDescent="0.25">
      <c r="A861" s="56"/>
      <c r="B861" s="61"/>
      <c r="C861" s="61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</row>
    <row r="862" spans="1:17" s="28" customFormat="1" x14ac:dyDescent="0.25">
      <c r="A862" s="56"/>
      <c r="B862" s="61"/>
      <c r="C862" s="61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</row>
    <row r="863" spans="1:17" s="28" customFormat="1" x14ac:dyDescent="0.25">
      <c r="A863" s="56"/>
      <c r="B863" s="61"/>
      <c r="C863" s="61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</row>
    <row r="864" spans="1:17" s="28" customFormat="1" x14ac:dyDescent="0.25">
      <c r="A864" s="56"/>
      <c r="B864" s="61"/>
      <c r="C864" s="61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</row>
    <row r="865" spans="1:17" s="28" customFormat="1" x14ac:dyDescent="0.25">
      <c r="A865" s="56"/>
      <c r="B865" s="61"/>
      <c r="C865" s="61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</row>
    <row r="866" spans="1:17" s="28" customFormat="1" x14ac:dyDescent="0.25">
      <c r="A866" s="56"/>
      <c r="B866" s="61"/>
      <c r="C866" s="61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</row>
    <row r="867" spans="1:17" s="28" customFormat="1" x14ac:dyDescent="0.25">
      <c r="A867" s="56"/>
      <c r="B867" s="61"/>
      <c r="C867" s="61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</row>
    <row r="868" spans="1:17" s="28" customFormat="1" x14ac:dyDescent="0.25">
      <c r="A868" s="56"/>
      <c r="B868" s="61"/>
      <c r="C868" s="61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</row>
    <row r="869" spans="1:17" s="28" customFormat="1" x14ac:dyDescent="0.25">
      <c r="A869" s="56"/>
      <c r="B869" s="61"/>
      <c r="C869" s="61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</row>
    <row r="870" spans="1:17" s="28" customFormat="1" x14ac:dyDescent="0.25">
      <c r="A870" s="56"/>
      <c r="B870" s="61"/>
      <c r="C870" s="61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</row>
    <row r="871" spans="1:17" s="28" customFormat="1" x14ac:dyDescent="0.25">
      <c r="A871" s="56"/>
      <c r="B871" s="61"/>
      <c r="C871" s="61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</row>
    <row r="872" spans="1:17" s="28" customFormat="1" x14ac:dyDescent="0.25">
      <c r="A872" s="56"/>
      <c r="B872" s="61"/>
      <c r="C872" s="61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</row>
    <row r="873" spans="1:17" s="28" customFormat="1" x14ac:dyDescent="0.25">
      <c r="A873" s="56"/>
      <c r="B873" s="61"/>
      <c r="C873" s="61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</row>
    <row r="874" spans="1:17" s="28" customFormat="1" x14ac:dyDescent="0.25">
      <c r="A874" s="56"/>
      <c r="B874" s="61"/>
      <c r="C874" s="61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</row>
    <row r="875" spans="1:17" s="28" customFormat="1" x14ac:dyDescent="0.25">
      <c r="A875" s="56"/>
      <c r="B875" s="61"/>
      <c r="C875" s="61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</row>
    <row r="876" spans="1:17" s="28" customFormat="1" x14ac:dyDescent="0.25">
      <c r="A876" s="56"/>
      <c r="B876" s="61"/>
      <c r="C876" s="61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</row>
    <row r="877" spans="1:17" s="28" customFormat="1" x14ac:dyDescent="0.25">
      <c r="A877" s="56"/>
      <c r="B877" s="61"/>
      <c r="C877" s="61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</row>
    <row r="878" spans="1:17" s="28" customFormat="1" x14ac:dyDescent="0.25">
      <c r="A878" s="56"/>
      <c r="B878" s="61"/>
      <c r="C878" s="61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</row>
    <row r="879" spans="1:17" s="28" customFormat="1" x14ac:dyDescent="0.25">
      <c r="A879" s="56"/>
      <c r="B879" s="61"/>
      <c r="C879" s="61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</row>
    <row r="880" spans="1:17" s="28" customFormat="1" x14ac:dyDescent="0.25">
      <c r="A880" s="56"/>
      <c r="B880" s="61"/>
      <c r="C880" s="61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</row>
    <row r="881" spans="1:17" s="28" customFormat="1" x14ac:dyDescent="0.25">
      <c r="A881" s="56"/>
      <c r="B881" s="61"/>
      <c r="C881" s="61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</row>
    <row r="882" spans="1:17" s="28" customFormat="1" x14ac:dyDescent="0.25">
      <c r="A882" s="56"/>
      <c r="B882" s="61"/>
      <c r="C882" s="61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</row>
    <row r="883" spans="1:17" s="28" customFormat="1" x14ac:dyDescent="0.25">
      <c r="A883" s="56"/>
      <c r="B883" s="61"/>
      <c r="C883" s="61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</row>
    <row r="884" spans="1:17" s="28" customFormat="1" x14ac:dyDescent="0.25">
      <c r="A884" s="56"/>
      <c r="B884" s="61"/>
      <c r="C884" s="61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</row>
    <row r="885" spans="1:17" s="28" customFormat="1" x14ac:dyDescent="0.25">
      <c r="A885" s="56"/>
      <c r="B885" s="61"/>
      <c r="C885" s="61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</row>
    <row r="886" spans="1:17" s="28" customFormat="1" x14ac:dyDescent="0.25">
      <c r="A886" s="56"/>
      <c r="B886" s="61"/>
      <c r="C886" s="61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</row>
    <row r="887" spans="1:17" s="28" customFormat="1" x14ac:dyDescent="0.25">
      <c r="A887" s="56"/>
      <c r="B887" s="61"/>
      <c r="C887" s="61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</row>
    <row r="888" spans="1:17" s="28" customFormat="1" x14ac:dyDescent="0.25">
      <c r="A888" s="56"/>
      <c r="B888" s="61"/>
      <c r="C888" s="61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</row>
    <row r="889" spans="1:17" s="28" customFormat="1" x14ac:dyDescent="0.25">
      <c r="A889" s="56"/>
      <c r="B889" s="61"/>
      <c r="C889" s="61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</row>
    <row r="890" spans="1:17" s="28" customFormat="1" x14ac:dyDescent="0.25">
      <c r="A890" s="56"/>
      <c r="B890" s="61"/>
      <c r="C890" s="61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</row>
    <row r="891" spans="1:17" s="28" customFormat="1" x14ac:dyDescent="0.25">
      <c r="A891" s="56"/>
      <c r="B891" s="61"/>
      <c r="C891" s="61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</row>
    <row r="892" spans="1:17" s="28" customFormat="1" x14ac:dyDescent="0.25">
      <c r="A892" s="56"/>
      <c r="B892" s="61"/>
      <c r="C892" s="61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</row>
    <row r="893" spans="1:17" s="28" customFormat="1" x14ac:dyDescent="0.25">
      <c r="A893" s="56"/>
      <c r="B893" s="61"/>
      <c r="C893" s="61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</row>
    <row r="894" spans="1:17" s="28" customFormat="1" x14ac:dyDescent="0.25">
      <c r="A894" s="56"/>
      <c r="B894" s="61"/>
      <c r="C894" s="61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</row>
    <row r="895" spans="1:17" s="28" customFormat="1" x14ac:dyDescent="0.25">
      <c r="A895" s="56"/>
      <c r="B895" s="61"/>
      <c r="C895" s="61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</row>
    <row r="896" spans="1:17" s="28" customFormat="1" x14ac:dyDescent="0.25">
      <c r="A896" s="56"/>
      <c r="B896" s="61"/>
      <c r="C896" s="61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</row>
    <row r="897" spans="1:17" s="28" customFormat="1" x14ac:dyDescent="0.25">
      <c r="A897" s="56"/>
      <c r="B897" s="61"/>
      <c r="C897" s="61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</row>
    <row r="898" spans="1:17" s="28" customFormat="1" x14ac:dyDescent="0.25">
      <c r="A898" s="56"/>
      <c r="B898" s="61"/>
      <c r="C898" s="61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</row>
    <row r="899" spans="1:17" s="28" customFormat="1" x14ac:dyDescent="0.25">
      <c r="A899" s="56"/>
      <c r="B899" s="61"/>
      <c r="C899" s="61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</row>
    <row r="900" spans="1:17" s="28" customFormat="1" x14ac:dyDescent="0.25">
      <c r="A900" s="56"/>
      <c r="B900" s="61"/>
      <c r="C900" s="61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</row>
    <row r="901" spans="1:17" s="28" customFormat="1" x14ac:dyDescent="0.25">
      <c r="A901" s="56"/>
      <c r="B901" s="61"/>
      <c r="C901" s="61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</row>
    <row r="902" spans="1:17" s="28" customFormat="1" x14ac:dyDescent="0.25">
      <c r="A902" s="56"/>
      <c r="B902" s="61"/>
      <c r="C902" s="61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</row>
    <row r="903" spans="1:17" s="28" customFormat="1" x14ac:dyDescent="0.25">
      <c r="A903" s="56"/>
      <c r="B903" s="61"/>
      <c r="C903" s="61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</row>
    <row r="904" spans="1:17" s="28" customFormat="1" x14ac:dyDescent="0.25">
      <c r="A904" s="56"/>
      <c r="B904" s="61"/>
      <c r="C904" s="61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</row>
    <row r="905" spans="1:17" s="28" customFormat="1" x14ac:dyDescent="0.25">
      <c r="A905" s="56"/>
      <c r="B905" s="61"/>
      <c r="C905" s="61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</row>
    <row r="906" spans="1:17" s="28" customFormat="1" x14ac:dyDescent="0.25">
      <c r="A906" s="56"/>
      <c r="B906" s="61"/>
      <c r="C906" s="61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</row>
    <row r="907" spans="1:17" s="28" customFormat="1" x14ac:dyDescent="0.25">
      <c r="A907" s="56"/>
      <c r="B907" s="61"/>
      <c r="C907" s="61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</row>
    <row r="908" spans="1:17" s="28" customFormat="1" x14ac:dyDescent="0.25">
      <c r="A908" s="56"/>
      <c r="B908" s="61"/>
      <c r="C908" s="61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</row>
    <row r="909" spans="1:17" s="28" customFormat="1" x14ac:dyDescent="0.25">
      <c r="A909" s="56"/>
      <c r="B909" s="61"/>
      <c r="C909" s="61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</row>
    <row r="910" spans="1:17" s="28" customFormat="1" x14ac:dyDescent="0.25">
      <c r="A910" s="56"/>
      <c r="B910" s="61"/>
      <c r="C910" s="61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</row>
    <row r="911" spans="1:17" s="28" customFormat="1" x14ac:dyDescent="0.25">
      <c r="A911" s="56"/>
      <c r="B911" s="61"/>
      <c r="C911" s="61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</row>
    <row r="912" spans="1:17" s="28" customFormat="1" x14ac:dyDescent="0.25">
      <c r="A912" s="56"/>
      <c r="B912" s="61"/>
      <c r="C912" s="61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</row>
    <row r="913" spans="1:17" s="28" customFormat="1" x14ac:dyDescent="0.25">
      <c r="A913" s="56"/>
      <c r="B913" s="61"/>
      <c r="C913" s="61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</row>
    <row r="914" spans="1:17" s="28" customFormat="1" x14ac:dyDescent="0.25">
      <c r="A914" s="56"/>
      <c r="B914" s="61"/>
      <c r="C914" s="61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</row>
    <row r="915" spans="1:17" s="28" customFormat="1" x14ac:dyDescent="0.25">
      <c r="A915" s="56"/>
      <c r="B915" s="61"/>
      <c r="C915" s="61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</row>
    <row r="916" spans="1:17" s="28" customFormat="1" x14ac:dyDescent="0.25">
      <c r="A916" s="56"/>
      <c r="B916" s="61"/>
      <c r="C916" s="61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</row>
    <row r="917" spans="1:17" s="28" customFormat="1" x14ac:dyDescent="0.25">
      <c r="A917" s="56"/>
      <c r="B917" s="61"/>
      <c r="C917" s="61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</row>
    <row r="918" spans="1:17" s="28" customFormat="1" x14ac:dyDescent="0.25">
      <c r="A918" s="56"/>
      <c r="B918" s="61"/>
      <c r="C918" s="61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</row>
    <row r="919" spans="1:17" s="28" customFormat="1" x14ac:dyDescent="0.25">
      <c r="A919" s="56"/>
      <c r="B919" s="61"/>
      <c r="C919" s="61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</row>
    <row r="920" spans="1:17" s="28" customFormat="1" x14ac:dyDescent="0.25">
      <c r="A920" s="56"/>
      <c r="B920" s="61"/>
      <c r="C920" s="61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</row>
    <row r="921" spans="1:17" s="28" customFormat="1" x14ac:dyDescent="0.25">
      <c r="A921" s="56"/>
      <c r="B921" s="61"/>
      <c r="C921" s="61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</row>
    <row r="922" spans="1:17" s="28" customFormat="1" x14ac:dyDescent="0.25">
      <c r="A922" s="56"/>
      <c r="B922" s="61"/>
      <c r="C922" s="61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</row>
    <row r="923" spans="1:17" s="28" customFormat="1" x14ac:dyDescent="0.25">
      <c r="A923" s="56"/>
      <c r="B923" s="61"/>
      <c r="C923" s="61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</row>
    <row r="924" spans="1:17" s="28" customFormat="1" x14ac:dyDescent="0.25">
      <c r="A924" s="56"/>
      <c r="B924" s="61"/>
      <c r="C924" s="61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</row>
    <row r="925" spans="1:17" s="28" customFormat="1" x14ac:dyDescent="0.25">
      <c r="A925" s="56"/>
      <c r="B925" s="61"/>
      <c r="C925" s="61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</row>
    <row r="926" spans="1:17" s="28" customFormat="1" x14ac:dyDescent="0.25">
      <c r="A926" s="56"/>
      <c r="B926" s="61"/>
      <c r="C926" s="61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</row>
    <row r="927" spans="1:17" s="28" customFormat="1" x14ac:dyDescent="0.25">
      <c r="A927" s="56"/>
      <c r="B927" s="61"/>
      <c r="C927" s="61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</row>
    <row r="928" spans="1:17" s="28" customFormat="1" x14ac:dyDescent="0.25">
      <c r="A928" s="56"/>
      <c r="B928" s="61"/>
      <c r="C928" s="61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</row>
    <row r="929" spans="1:17" s="28" customFormat="1" x14ac:dyDescent="0.25">
      <c r="A929" s="56"/>
      <c r="B929" s="61"/>
      <c r="C929" s="61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</row>
    <row r="930" spans="1:17" s="28" customFormat="1" x14ac:dyDescent="0.25">
      <c r="A930" s="56"/>
      <c r="B930" s="61"/>
      <c r="C930" s="61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</row>
    <row r="931" spans="1:17" s="28" customFormat="1" x14ac:dyDescent="0.25">
      <c r="A931" s="56"/>
      <c r="B931" s="61"/>
      <c r="C931" s="61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</row>
    <row r="932" spans="1:17" s="28" customFormat="1" x14ac:dyDescent="0.25">
      <c r="A932" s="56"/>
      <c r="B932" s="61"/>
      <c r="C932" s="61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</row>
    <row r="933" spans="1:17" s="28" customFormat="1" x14ac:dyDescent="0.25">
      <c r="A933" s="56"/>
      <c r="B933" s="61"/>
      <c r="C933" s="61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</row>
    <row r="934" spans="1:17" s="28" customFormat="1" x14ac:dyDescent="0.25">
      <c r="A934" s="56"/>
      <c r="B934" s="61"/>
      <c r="C934" s="61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</row>
    <row r="935" spans="1:17" s="28" customFormat="1" x14ac:dyDescent="0.25">
      <c r="A935" s="56"/>
      <c r="B935" s="61"/>
      <c r="C935" s="61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</row>
    <row r="936" spans="1:17" s="28" customFormat="1" x14ac:dyDescent="0.25">
      <c r="A936" s="56"/>
      <c r="B936" s="61"/>
      <c r="C936" s="61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</row>
    <row r="937" spans="1:17" s="28" customFormat="1" x14ac:dyDescent="0.25">
      <c r="A937" s="56"/>
      <c r="B937" s="61"/>
      <c r="C937" s="61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</row>
    <row r="938" spans="1:17" s="28" customFormat="1" x14ac:dyDescent="0.25">
      <c r="A938" s="56"/>
      <c r="B938" s="61"/>
      <c r="C938" s="61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</row>
    <row r="939" spans="1:17" s="28" customFormat="1" x14ac:dyDescent="0.25">
      <c r="A939" s="56"/>
      <c r="B939" s="61"/>
      <c r="C939" s="61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</row>
    <row r="940" spans="1:17" s="28" customFormat="1" x14ac:dyDescent="0.25">
      <c r="A940" s="56"/>
      <c r="B940" s="61"/>
      <c r="C940" s="61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</row>
    <row r="941" spans="1:17" s="28" customFormat="1" x14ac:dyDescent="0.25">
      <c r="A941" s="56"/>
      <c r="B941" s="61"/>
      <c r="C941" s="61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</row>
    <row r="942" spans="1:17" s="28" customFormat="1" x14ac:dyDescent="0.25">
      <c r="A942" s="56"/>
      <c r="B942" s="61"/>
      <c r="C942" s="61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</row>
    <row r="943" spans="1:17" s="28" customFormat="1" x14ac:dyDescent="0.25">
      <c r="A943" s="56"/>
      <c r="B943" s="61"/>
      <c r="C943" s="61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</row>
    <row r="944" spans="1:17" s="28" customFormat="1" x14ac:dyDescent="0.25">
      <c r="A944" s="56"/>
      <c r="B944" s="61"/>
      <c r="C944" s="61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</row>
    <row r="945" spans="1:17" s="28" customFormat="1" x14ac:dyDescent="0.25">
      <c r="A945" s="56"/>
      <c r="B945" s="61"/>
      <c r="C945" s="61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</row>
    <row r="946" spans="1:17" s="28" customFormat="1" x14ac:dyDescent="0.25">
      <c r="A946" s="56"/>
      <c r="B946" s="61"/>
      <c r="C946" s="61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</row>
    <row r="947" spans="1:17" s="28" customFormat="1" x14ac:dyDescent="0.25">
      <c r="A947" s="56"/>
      <c r="B947" s="61"/>
      <c r="C947" s="61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</row>
    <row r="948" spans="1:17" s="28" customFormat="1" x14ac:dyDescent="0.25">
      <c r="A948" s="56"/>
      <c r="B948" s="61"/>
      <c r="C948" s="61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</row>
    <row r="949" spans="1:17" s="28" customFormat="1" x14ac:dyDescent="0.25">
      <c r="A949" s="56"/>
      <c r="B949" s="61"/>
      <c r="C949" s="61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</row>
    <row r="950" spans="1:17" s="28" customFormat="1" x14ac:dyDescent="0.25">
      <c r="A950" s="56"/>
      <c r="B950" s="61"/>
      <c r="C950" s="61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</row>
    <row r="951" spans="1:17" s="28" customFormat="1" x14ac:dyDescent="0.25">
      <c r="A951" s="56"/>
      <c r="B951" s="61"/>
      <c r="C951" s="61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</row>
    <row r="952" spans="1:17" s="28" customFormat="1" x14ac:dyDescent="0.25">
      <c r="A952" s="56"/>
      <c r="B952" s="61"/>
      <c r="C952" s="61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</row>
    <row r="953" spans="1:17" s="28" customFormat="1" x14ac:dyDescent="0.25">
      <c r="A953" s="56"/>
      <c r="B953" s="61"/>
      <c r="C953" s="61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</row>
    <row r="954" spans="1:17" s="28" customFormat="1" x14ac:dyDescent="0.25">
      <c r="A954" s="56"/>
      <c r="B954" s="61"/>
      <c r="C954" s="61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</row>
    <row r="955" spans="1:17" s="28" customFormat="1" x14ac:dyDescent="0.25">
      <c r="A955" s="56"/>
      <c r="B955" s="61"/>
      <c r="C955" s="61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</row>
    <row r="956" spans="1:17" s="28" customFormat="1" x14ac:dyDescent="0.25">
      <c r="A956" s="56"/>
      <c r="B956" s="61"/>
      <c r="C956" s="61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</row>
    <row r="957" spans="1:17" s="28" customFormat="1" x14ac:dyDescent="0.25">
      <c r="A957" s="56"/>
      <c r="B957" s="61"/>
      <c r="C957" s="61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</row>
    <row r="958" spans="1:17" s="28" customFormat="1" x14ac:dyDescent="0.25">
      <c r="A958" s="56"/>
      <c r="B958" s="61"/>
      <c r="C958" s="61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</row>
    <row r="959" spans="1:17" s="28" customFormat="1" x14ac:dyDescent="0.25">
      <c r="A959" s="56"/>
      <c r="B959" s="61"/>
      <c r="C959" s="61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</row>
    <row r="960" spans="1:17" s="28" customFormat="1" x14ac:dyDescent="0.25">
      <c r="A960" s="56"/>
      <c r="B960" s="61"/>
      <c r="C960" s="61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</row>
    <row r="961" spans="1:17" s="28" customFormat="1" x14ac:dyDescent="0.25">
      <c r="A961" s="56"/>
      <c r="B961" s="61"/>
      <c r="C961" s="61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</row>
    <row r="962" spans="1:17" s="28" customFormat="1" x14ac:dyDescent="0.25">
      <c r="A962" s="56"/>
      <c r="B962" s="61"/>
      <c r="C962" s="61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</row>
    <row r="963" spans="1:17" s="28" customFormat="1" x14ac:dyDescent="0.25">
      <c r="A963" s="56"/>
      <c r="B963" s="61"/>
      <c r="C963" s="61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</row>
    <row r="964" spans="1:17" s="28" customFormat="1" x14ac:dyDescent="0.25">
      <c r="A964" s="56"/>
      <c r="B964" s="61"/>
      <c r="C964" s="61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</row>
    <row r="965" spans="1:17" s="28" customFormat="1" x14ac:dyDescent="0.25">
      <c r="A965" s="56"/>
      <c r="B965" s="61"/>
      <c r="C965" s="61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</row>
    <row r="966" spans="1:17" s="28" customFormat="1" x14ac:dyDescent="0.25">
      <c r="A966" s="56"/>
      <c r="B966" s="61"/>
      <c r="C966" s="61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</row>
    <row r="967" spans="1:17" s="28" customFormat="1" x14ac:dyDescent="0.25">
      <c r="A967" s="56"/>
      <c r="B967" s="61"/>
      <c r="C967" s="61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</row>
    <row r="968" spans="1:17" s="28" customFormat="1" x14ac:dyDescent="0.25">
      <c r="A968" s="56"/>
      <c r="B968" s="61"/>
      <c r="C968" s="61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</row>
    <row r="969" spans="1:17" s="28" customFormat="1" x14ac:dyDescent="0.25">
      <c r="A969" s="56"/>
      <c r="B969" s="61"/>
      <c r="C969" s="61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</row>
    <row r="970" spans="1:17" s="28" customFormat="1" x14ac:dyDescent="0.25">
      <c r="A970" s="56"/>
      <c r="B970" s="61"/>
      <c r="C970" s="61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</row>
    <row r="971" spans="1:17" s="28" customFormat="1" x14ac:dyDescent="0.25">
      <c r="A971" s="56"/>
      <c r="B971" s="61"/>
      <c r="C971" s="61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</row>
    <row r="972" spans="1:17" s="28" customFormat="1" x14ac:dyDescent="0.25">
      <c r="A972" s="56"/>
      <c r="B972" s="61"/>
      <c r="C972" s="61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</row>
    <row r="973" spans="1:17" s="28" customFormat="1" x14ac:dyDescent="0.25">
      <c r="A973" s="56"/>
      <c r="B973" s="61"/>
      <c r="C973" s="61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</row>
    <row r="974" spans="1:17" s="28" customFormat="1" x14ac:dyDescent="0.25">
      <c r="A974" s="56"/>
      <c r="B974" s="61"/>
      <c r="C974" s="61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</row>
    <row r="975" spans="1:17" s="28" customFormat="1" x14ac:dyDescent="0.25">
      <c r="A975" s="56"/>
      <c r="B975" s="61"/>
      <c r="C975" s="61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</row>
    <row r="976" spans="1:17" s="28" customFormat="1" x14ac:dyDescent="0.25">
      <c r="A976" s="56"/>
      <c r="B976" s="61"/>
      <c r="C976" s="61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</row>
    <row r="977" spans="1:17" s="28" customFormat="1" x14ac:dyDescent="0.25">
      <c r="A977" s="56"/>
      <c r="B977" s="61"/>
      <c r="C977" s="61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</row>
    <row r="978" spans="1:17" s="28" customFormat="1" x14ac:dyDescent="0.25">
      <c r="A978" s="56"/>
      <c r="B978" s="61"/>
      <c r="C978" s="61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</row>
    <row r="979" spans="1:17" s="28" customFormat="1" x14ac:dyDescent="0.25">
      <c r="A979" s="56"/>
      <c r="B979" s="61"/>
      <c r="C979" s="61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</row>
    <row r="980" spans="1:17" s="28" customFormat="1" x14ac:dyDescent="0.25">
      <c r="A980" s="56"/>
      <c r="B980" s="61"/>
      <c r="C980" s="61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</row>
    <row r="981" spans="1:17" s="28" customFormat="1" x14ac:dyDescent="0.25">
      <c r="A981" s="56"/>
      <c r="B981" s="61"/>
      <c r="C981" s="61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</row>
    <row r="982" spans="1:17" s="28" customFormat="1" x14ac:dyDescent="0.25">
      <c r="A982" s="56"/>
      <c r="B982" s="61"/>
      <c r="C982" s="61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</row>
    <row r="983" spans="1:17" s="28" customFormat="1" x14ac:dyDescent="0.25">
      <c r="A983" s="56"/>
      <c r="B983" s="61"/>
      <c r="C983" s="61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</row>
    <row r="984" spans="1:17" s="28" customFormat="1" x14ac:dyDescent="0.25">
      <c r="A984" s="56"/>
      <c r="B984" s="61"/>
      <c r="C984" s="61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</row>
    <row r="985" spans="1:17" s="28" customFormat="1" x14ac:dyDescent="0.25">
      <c r="A985" s="56"/>
      <c r="B985" s="61"/>
      <c r="C985" s="61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</row>
    <row r="986" spans="1:17" s="28" customFormat="1" x14ac:dyDescent="0.25">
      <c r="A986" s="56"/>
      <c r="B986" s="61"/>
      <c r="C986" s="61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</row>
    <row r="987" spans="1:17" s="28" customFormat="1" x14ac:dyDescent="0.25">
      <c r="A987" s="56"/>
      <c r="B987" s="61"/>
      <c r="C987" s="61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</row>
    <row r="988" spans="1:17" s="28" customFormat="1" x14ac:dyDescent="0.25">
      <c r="A988" s="56"/>
      <c r="B988" s="61"/>
      <c r="C988" s="61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</row>
    <row r="989" spans="1:17" s="28" customFormat="1" x14ac:dyDescent="0.25">
      <c r="A989" s="56"/>
      <c r="B989" s="61"/>
      <c r="C989" s="61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</row>
    <row r="990" spans="1:17" s="28" customFormat="1" x14ac:dyDescent="0.25">
      <c r="A990" s="56"/>
      <c r="B990" s="61"/>
      <c r="C990" s="61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</row>
    <row r="991" spans="1:17" s="28" customFormat="1" x14ac:dyDescent="0.25">
      <c r="A991" s="56"/>
      <c r="B991" s="61"/>
      <c r="C991" s="61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</row>
    <row r="992" spans="1:17" s="28" customFormat="1" x14ac:dyDescent="0.25">
      <c r="A992" s="56"/>
      <c r="B992" s="61"/>
      <c r="C992" s="61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</row>
    <row r="993" spans="1:17" s="28" customFormat="1" x14ac:dyDescent="0.25">
      <c r="A993" s="56"/>
      <c r="B993" s="61"/>
      <c r="C993" s="61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</row>
    <row r="994" spans="1:17" s="28" customFormat="1" x14ac:dyDescent="0.25">
      <c r="A994" s="56"/>
      <c r="B994" s="61"/>
      <c r="C994" s="61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</row>
    <row r="995" spans="1:17" s="28" customFormat="1" x14ac:dyDescent="0.25">
      <c r="A995" s="56"/>
      <c r="B995" s="61"/>
      <c r="C995" s="61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</row>
    <row r="996" spans="1:17" s="28" customFormat="1" x14ac:dyDescent="0.25">
      <c r="A996" s="56"/>
      <c r="B996" s="61"/>
      <c r="C996" s="61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</row>
    <row r="997" spans="1:17" s="28" customFormat="1" x14ac:dyDescent="0.25">
      <c r="A997" s="56"/>
      <c r="B997" s="61"/>
      <c r="C997" s="61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</row>
    <row r="998" spans="1:17" s="28" customFormat="1" x14ac:dyDescent="0.25">
      <c r="A998" s="56"/>
      <c r="B998" s="61"/>
      <c r="C998" s="61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</row>
    <row r="999" spans="1:17" s="28" customFormat="1" x14ac:dyDescent="0.25">
      <c r="A999" s="56"/>
      <c r="B999" s="61"/>
      <c r="C999" s="61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</row>
    <row r="1000" spans="1:17" s="28" customFormat="1" x14ac:dyDescent="0.25">
      <c r="A1000" s="56"/>
      <c r="B1000" s="61"/>
      <c r="C1000" s="61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</row>
    <row r="1001" spans="1:17" s="28" customFormat="1" x14ac:dyDescent="0.25">
      <c r="A1001" s="56"/>
      <c r="B1001" s="61"/>
      <c r="C1001" s="61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</row>
    <row r="1002" spans="1:17" s="28" customFormat="1" x14ac:dyDescent="0.25">
      <c r="A1002" s="56"/>
      <c r="B1002" s="61"/>
      <c r="C1002" s="61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</row>
    <row r="1003" spans="1:17" s="28" customFormat="1" x14ac:dyDescent="0.25">
      <c r="A1003" s="56"/>
      <c r="B1003" s="61"/>
      <c r="C1003" s="61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</row>
    <row r="1004" spans="1:17" s="28" customFormat="1" x14ac:dyDescent="0.25">
      <c r="A1004" s="56"/>
      <c r="B1004" s="61"/>
      <c r="C1004" s="61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</row>
    <row r="1005" spans="1:17" s="28" customFormat="1" x14ac:dyDescent="0.25">
      <c r="A1005" s="56"/>
      <c r="B1005" s="61"/>
      <c r="C1005" s="61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</row>
    <row r="1006" spans="1:17" s="28" customFormat="1" x14ac:dyDescent="0.25">
      <c r="A1006" s="56"/>
      <c r="B1006" s="61"/>
      <c r="C1006" s="61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</row>
    <row r="1007" spans="1:17" s="28" customFormat="1" x14ac:dyDescent="0.25">
      <c r="A1007" s="56"/>
      <c r="B1007" s="61"/>
      <c r="C1007" s="61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</row>
    <row r="1008" spans="1:17" s="28" customFormat="1" x14ac:dyDescent="0.25">
      <c r="A1008" s="56"/>
      <c r="B1008" s="61"/>
      <c r="C1008" s="61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</row>
    <row r="1009" spans="1:17" s="28" customFormat="1" x14ac:dyDescent="0.25">
      <c r="A1009" s="56"/>
      <c r="B1009" s="61"/>
      <c r="C1009" s="61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</row>
    <row r="1010" spans="1:17" s="28" customFormat="1" x14ac:dyDescent="0.25">
      <c r="A1010" s="56"/>
      <c r="B1010" s="61"/>
      <c r="C1010" s="61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</row>
    <row r="1011" spans="1:17" s="28" customFormat="1" x14ac:dyDescent="0.25">
      <c r="A1011" s="56"/>
      <c r="B1011" s="61"/>
      <c r="C1011" s="61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</row>
    <row r="1012" spans="1:17" s="28" customFormat="1" x14ac:dyDescent="0.25">
      <c r="A1012" s="56"/>
      <c r="B1012" s="61"/>
      <c r="C1012" s="61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</row>
    <row r="1013" spans="1:17" s="28" customFormat="1" x14ac:dyDescent="0.25">
      <c r="A1013" s="56"/>
      <c r="B1013" s="61"/>
      <c r="C1013" s="61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</row>
    <row r="1014" spans="1:17" s="28" customFormat="1" x14ac:dyDescent="0.25">
      <c r="A1014" s="56"/>
      <c r="B1014" s="61"/>
      <c r="C1014" s="61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</row>
    <row r="1015" spans="1:17" s="28" customFormat="1" x14ac:dyDescent="0.25">
      <c r="A1015" s="56"/>
      <c r="B1015" s="61"/>
      <c r="C1015" s="61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</row>
    <row r="1016" spans="1:17" s="28" customFormat="1" x14ac:dyDescent="0.25">
      <c r="A1016" s="56"/>
      <c r="B1016" s="61"/>
      <c r="C1016" s="61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</row>
    <row r="1017" spans="1:17" s="28" customFormat="1" x14ac:dyDescent="0.25">
      <c r="A1017" s="56"/>
      <c r="B1017" s="61"/>
      <c r="C1017" s="61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</row>
    <row r="1018" spans="1:17" s="28" customFormat="1" x14ac:dyDescent="0.25">
      <c r="A1018" s="56"/>
      <c r="B1018" s="61"/>
      <c r="C1018" s="61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</row>
    <row r="1019" spans="1:17" s="28" customFormat="1" x14ac:dyDescent="0.25">
      <c r="A1019" s="56"/>
      <c r="B1019" s="61"/>
      <c r="C1019" s="61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</row>
    <row r="1020" spans="1:17" s="28" customFormat="1" x14ac:dyDescent="0.25">
      <c r="A1020" s="56"/>
      <c r="B1020" s="61"/>
      <c r="C1020" s="61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</row>
    <row r="1021" spans="1:17" s="28" customFormat="1" x14ac:dyDescent="0.25">
      <c r="A1021" s="56"/>
      <c r="B1021" s="61"/>
      <c r="C1021" s="61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</row>
    <row r="1022" spans="1:17" s="28" customFormat="1" x14ac:dyDescent="0.25">
      <c r="A1022" s="56"/>
      <c r="B1022" s="61"/>
      <c r="C1022" s="61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</row>
    <row r="1023" spans="1:17" s="28" customFormat="1" x14ac:dyDescent="0.25">
      <c r="A1023" s="56"/>
      <c r="B1023" s="61"/>
      <c r="C1023" s="61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</row>
    <row r="1024" spans="1:17" s="28" customFormat="1" x14ac:dyDescent="0.25">
      <c r="A1024" s="56"/>
      <c r="B1024" s="61"/>
      <c r="C1024" s="61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</row>
    <row r="1025" spans="1:17" s="28" customFormat="1" x14ac:dyDescent="0.25">
      <c r="A1025" s="56"/>
      <c r="B1025" s="61"/>
      <c r="C1025" s="61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</row>
    <row r="1026" spans="1:17" s="28" customFormat="1" x14ac:dyDescent="0.25">
      <c r="A1026" s="56"/>
      <c r="B1026" s="61"/>
      <c r="C1026" s="61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</row>
    <row r="1027" spans="1:17" s="28" customFormat="1" x14ac:dyDescent="0.25">
      <c r="A1027" s="56"/>
      <c r="B1027" s="61"/>
      <c r="C1027" s="61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</row>
    <row r="1028" spans="1:17" s="28" customFormat="1" x14ac:dyDescent="0.25">
      <c r="A1028" s="56"/>
      <c r="B1028" s="61"/>
      <c r="C1028" s="61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</row>
    <row r="1029" spans="1:17" s="28" customFormat="1" x14ac:dyDescent="0.25">
      <c r="A1029" s="56"/>
      <c r="B1029" s="61"/>
      <c r="C1029" s="61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</row>
    <row r="1030" spans="1:17" s="28" customFormat="1" x14ac:dyDescent="0.25">
      <c r="A1030" s="56"/>
      <c r="B1030" s="61"/>
      <c r="C1030" s="61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</row>
    <row r="1031" spans="1:17" s="28" customFormat="1" x14ac:dyDescent="0.25">
      <c r="A1031" s="56"/>
      <c r="B1031" s="61"/>
      <c r="C1031" s="61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</row>
    <row r="1032" spans="1:17" s="28" customFormat="1" x14ac:dyDescent="0.25">
      <c r="A1032" s="56"/>
      <c r="B1032" s="61"/>
      <c r="C1032" s="61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</row>
    <row r="1033" spans="1:17" s="28" customFormat="1" x14ac:dyDescent="0.25">
      <c r="A1033" s="56"/>
      <c r="B1033" s="61"/>
      <c r="C1033" s="61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</row>
    <row r="1034" spans="1:17" s="28" customFormat="1" x14ac:dyDescent="0.25">
      <c r="A1034" s="56"/>
      <c r="B1034" s="61"/>
      <c r="C1034" s="61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</row>
    <row r="1035" spans="1:17" s="28" customFormat="1" x14ac:dyDescent="0.25">
      <c r="A1035" s="56"/>
      <c r="B1035" s="61"/>
      <c r="C1035" s="61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</row>
    <row r="1036" spans="1:17" s="28" customFormat="1" x14ac:dyDescent="0.25">
      <c r="A1036" s="56"/>
      <c r="B1036" s="61"/>
      <c r="C1036" s="61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</row>
    <row r="1037" spans="1:17" s="28" customFormat="1" x14ac:dyDescent="0.25">
      <c r="A1037" s="56"/>
      <c r="B1037" s="61"/>
      <c r="C1037" s="61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</row>
    <row r="1038" spans="1:17" s="28" customFormat="1" x14ac:dyDescent="0.25">
      <c r="A1038" s="56"/>
      <c r="B1038" s="61"/>
      <c r="C1038" s="61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</row>
    <row r="1039" spans="1:17" s="28" customFormat="1" x14ac:dyDescent="0.25">
      <c r="A1039" s="56"/>
      <c r="B1039" s="61"/>
      <c r="C1039" s="61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</row>
    <row r="1040" spans="1:17" s="28" customFormat="1" x14ac:dyDescent="0.25">
      <c r="A1040" s="56"/>
      <c r="B1040" s="61"/>
      <c r="C1040" s="61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</row>
    <row r="1041" spans="1:17" s="28" customFormat="1" x14ac:dyDescent="0.25">
      <c r="A1041" s="56"/>
      <c r="B1041" s="61"/>
      <c r="C1041" s="61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</row>
    <row r="1042" spans="1:17" s="28" customFormat="1" x14ac:dyDescent="0.25">
      <c r="A1042" s="56"/>
      <c r="B1042" s="61"/>
      <c r="C1042" s="61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</row>
    <row r="1043" spans="1:17" s="28" customFormat="1" x14ac:dyDescent="0.25">
      <c r="A1043" s="56"/>
      <c r="B1043" s="61"/>
      <c r="C1043" s="61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</row>
    <row r="1044" spans="1:17" s="28" customFormat="1" x14ac:dyDescent="0.25">
      <c r="A1044" s="56"/>
      <c r="B1044" s="61"/>
      <c r="C1044" s="61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</row>
    <row r="1045" spans="1:17" s="28" customFormat="1" x14ac:dyDescent="0.25">
      <c r="A1045" s="56"/>
      <c r="B1045" s="61"/>
      <c r="C1045" s="61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</row>
    <row r="1046" spans="1:17" s="28" customFormat="1" x14ac:dyDescent="0.25">
      <c r="A1046" s="56"/>
      <c r="B1046" s="61"/>
      <c r="C1046" s="61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</row>
    <row r="1047" spans="1:17" s="28" customFormat="1" x14ac:dyDescent="0.25">
      <c r="A1047" s="56"/>
      <c r="B1047" s="61"/>
      <c r="C1047" s="61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</row>
    <row r="1048" spans="1:17" s="28" customFormat="1" x14ac:dyDescent="0.25">
      <c r="A1048" s="56"/>
      <c r="B1048" s="61"/>
      <c r="C1048" s="61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</row>
    <row r="1049" spans="1:17" s="28" customFormat="1" x14ac:dyDescent="0.25">
      <c r="A1049" s="56"/>
      <c r="B1049" s="61"/>
      <c r="C1049" s="61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</row>
    <row r="1050" spans="1:17" s="28" customFormat="1" x14ac:dyDescent="0.25">
      <c r="A1050" s="56"/>
      <c r="B1050" s="61"/>
      <c r="C1050" s="61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</row>
    <row r="1051" spans="1:17" s="28" customFormat="1" x14ac:dyDescent="0.25">
      <c r="A1051" s="56"/>
      <c r="B1051" s="61"/>
      <c r="C1051" s="61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</row>
    <row r="1052" spans="1:17" s="28" customFormat="1" x14ac:dyDescent="0.25">
      <c r="A1052" s="56"/>
      <c r="B1052" s="61"/>
      <c r="C1052" s="61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</row>
    <row r="1053" spans="1:17" s="28" customFormat="1" x14ac:dyDescent="0.25">
      <c r="A1053" s="56"/>
      <c r="B1053" s="61"/>
      <c r="C1053" s="61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</row>
    <row r="1054" spans="1:17" s="28" customFormat="1" x14ac:dyDescent="0.25">
      <c r="A1054" s="56"/>
      <c r="B1054" s="61"/>
      <c r="C1054" s="61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</row>
    <row r="1055" spans="1:17" s="28" customFormat="1" x14ac:dyDescent="0.25">
      <c r="A1055" s="56"/>
      <c r="B1055" s="61"/>
      <c r="C1055" s="61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</row>
    <row r="1056" spans="1:17" s="28" customFormat="1" x14ac:dyDescent="0.25">
      <c r="A1056" s="56"/>
      <c r="B1056" s="61"/>
      <c r="C1056" s="61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</row>
    <row r="1057" spans="1:17" s="28" customFormat="1" x14ac:dyDescent="0.25">
      <c r="A1057" s="56"/>
      <c r="B1057" s="61"/>
      <c r="C1057" s="61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</row>
    <row r="1058" spans="1:17" s="28" customFormat="1" x14ac:dyDescent="0.25">
      <c r="A1058" s="56"/>
      <c r="B1058" s="61"/>
      <c r="C1058" s="61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</row>
    <row r="1059" spans="1:17" s="28" customFormat="1" x14ac:dyDescent="0.25">
      <c r="A1059" s="56"/>
      <c r="B1059" s="61"/>
      <c r="C1059" s="61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</row>
    <row r="1060" spans="1:17" s="28" customFormat="1" x14ac:dyDescent="0.25">
      <c r="A1060" s="56"/>
      <c r="B1060" s="61"/>
      <c r="C1060" s="61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</row>
    <row r="1061" spans="1:17" s="28" customFormat="1" x14ac:dyDescent="0.25">
      <c r="A1061" s="56"/>
      <c r="B1061" s="61"/>
      <c r="C1061" s="61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</row>
    <row r="1062" spans="1:17" s="28" customFormat="1" x14ac:dyDescent="0.25">
      <c r="A1062" s="56"/>
      <c r="B1062" s="61"/>
      <c r="C1062" s="61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</row>
    <row r="1063" spans="1:17" s="28" customFormat="1" x14ac:dyDescent="0.25">
      <c r="A1063" s="56"/>
      <c r="B1063" s="61"/>
      <c r="C1063" s="61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</row>
    <row r="1064" spans="1:17" s="28" customFormat="1" x14ac:dyDescent="0.25">
      <c r="A1064" s="56"/>
      <c r="B1064" s="61"/>
      <c r="C1064" s="61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</row>
    <row r="1065" spans="1:17" s="28" customFormat="1" x14ac:dyDescent="0.25">
      <c r="A1065" s="56"/>
      <c r="B1065" s="61"/>
      <c r="C1065" s="61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</row>
    <row r="1066" spans="1:17" s="28" customFormat="1" x14ac:dyDescent="0.25">
      <c r="A1066" s="56"/>
      <c r="B1066" s="61"/>
      <c r="C1066" s="61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</row>
    <row r="1067" spans="1:17" s="28" customFormat="1" x14ac:dyDescent="0.25">
      <c r="A1067" s="56"/>
      <c r="B1067" s="61"/>
      <c r="C1067" s="61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</row>
    <row r="1068" spans="1:17" s="28" customFormat="1" x14ac:dyDescent="0.25">
      <c r="A1068" s="56"/>
      <c r="B1068" s="61"/>
      <c r="C1068" s="61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</row>
    <row r="1069" spans="1:17" s="28" customFormat="1" x14ac:dyDescent="0.25">
      <c r="A1069" s="56"/>
      <c r="B1069" s="61"/>
      <c r="C1069" s="61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</row>
    <row r="1070" spans="1:17" s="28" customFormat="1" x14ac:dyDescent="0.25">
      <c r="A1070" s="56"/>
      <c r="B1070" s="61"/>
      <c r="C1070" s="61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</row>
    <row r="1071" spans="1:17" s="28" customFormat="1" x14ac:dyDescent="0.25">
      <c r="A1071" s="56"/>
      <c r="B1071" s="61"/>
      <c r="C1071" s="61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</row>
    <row r="1072" spans="1:17" s="28" customFormat="1" x14ac:dyDescent="0.25">
      <c r="A1072" s="56"/>
      <c r="B1072" s="61"/>
      <c r="C1072" s="61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</row>
    <row r="1073" spans="1:17" s="28" customFormat="1" x14ac:dyDescent="0.25">
      <c r="A1073" s="56"/>
      <c r="B1073" s="61"/>
      <c r="C1073" s="61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</row>
    <row r="1074" spans="1:17" s="28" customFormat="1" x14ac:dyDescent="0.25">
      <c r="A1074" s="56"/>
      <c r="B1074" s="61"/>
      <c r="C1074" s="61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</row>
    <row r="1075" spans="1:17" s="28" customFormat="1" x14ac:dyDescent="0.25">
      <c r="A1075" s="56"/>
      <c r="B1075" s="61"/>
      <c r="C1075" s="61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</row>
    <row r="1076" spans="1:17" s="28" customFormat="1" x14ac:dyDescent="0.25">
      <c r="A1076" s="56"/>
      <c r="B1076" s="61"/>
      <c r="C1076" s="61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</row>
    <row r="1077" spans="1:17" s="28" customFormat="1" x14ac:dyDescent="0.25">
      <c r="A1077" s="56"/>
      <c r="B1077" s="61"/>
      <c r="C1077" s="61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</row>
    <row r="1078" spans="1:17" s="28" customFormat="1" x14ac:dyDescent="0.25">
      <c r="A1078" s="56"/>
      <c r="B1078" s="61"/>
      <c r="C1078" s="61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</row>
    <row r="1079" spans="1:17" s="28" customFormat="1" x14ac:dyDescent="0.25">
      <c r="A1079" s="56"/>
      <c r="B1079" s="61"/>
      <c r="C1079" s="61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</row>
    <row r="1080" spans="1:17" s="28" customFormat="1" x14ac:dyDescent="0.25">
      <c r="A1080" s="56"/>
      <c r="B1080" s="61"/>
      <c r="C1080" s="61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</row>
    <row r="1081" spans="1:17" s="28" customFormat="1" x14ac:dyDescent="0.25">
      <c r="A1081" s="56"/>
      <c r="B1081" s="61"/>
      <c r="C1081" s="61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</row>
    <row r="1082" spans="1:17" s="28" customFormat="1" x14ac:dyDescent="0.25">
      <c r="A1082" s="56"/>
      <c r="B1082" s="61"/>
      <c r="C1082" s="61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</row>
    <row r="1083" spans="1:17" s="28" customFormat="1" x14ac:dyDescent="0.25">
      <c r="A1083" s="56"/>
      <c r="B1083" s="61"/>
      <c r="C1083" s="61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</row>
    <row r="1084" spans="1:17" s="28" customFormat="1" x14ac:dyDescent="0.25">
      <c r="A1084" s="56"/>
      <c r="B1084" s="61"/>
      <c r="C1084" s="61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</row>
    <row r="1085" spans="1:17" s="28" customFormat="1" x14ac:dyDescent="0.25">
      <c r="A1085" s="56"/>
      <c r="B1085" s="61"/>
      <c r="C1085" s="61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</row>
    <row r="1086" spans="1:17" s="28" customFormat="1" x14ac:dyDescent="0.25">
      <c r="A1086" s="56"/>
      <c r="B1086" s="61"/>
      <c r="C1086" s="61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</row>
    <row r="1087" spans="1:17" s="28" customFormat="1" x14ac:dyDescent="0.25">
      <c r="A1087" s="56"/>
      <c r="B1087" s="61"/>
      <c r="C1087" s="61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</row>
    <row r="1088" spans="1:17" s="28" customFormat="1" x14ac:dyDescent="0.25">
      <c r="A1088" s="56"/>
      <c r="B1088" s="61"/>
      <c r="C1088" s="61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</row>
    <row r="1089" spans="1:17" s="28" customFormat="1" x14ac:dyDescent="0.25">
      <c r="A1089" s="56"/>
      <c r="B1089" s="61"/>
      <c r="C1089" s="61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</row>
    <row r="1090" spans="1:17" s="28" customFormat="1" x14ac:dyDescent="0.25">
      <c r="A1090" s="56"/>
      <c r="B1090" s="61"/>
      <c r="C1090" s="61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</row>
    <row r="1091" spans="1:17" s="28" customFormat="1" x14ac:dyDescent="0.25">
      <c r="A1091" s="56"/>
      <c r="B1091" s="61"/>
      <c r="C1091" s="61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</row>
    <row r="1092" spans="1:17" s="28" customFormat="1" x14ac:dyDescent="0.25">
      <c r="A1092" s="56"/>
      <c r="B1092" s="61"/>
      <c r="C1092" s="61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</row>
    <row r="1093" spans="1:17" s="28" customFormat="1" x14ac:dyDescent="0.25">
      <c r="A1093" s="56"/>
      <c r="B1093" s="61"/>
      <c r="C1093" s="61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</row>
    <row r="1094" spans="1:17" s="28" customFormat="1" x14ac:dyDescent="0.25">
      <c r="A1094" s="56"/>
      <c r="B1094" s="61"/>
      <c r="C1094" s="61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</row>
    <row r="1095" spans="1:17" s="28" customFormat="1" x14ac:dyDescent="0.25">
      <c r="A1095" s="56"/>
      <c r="B1095" s="61"/>
      <c r="C1095" s="61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</row>
    <row r="1096" spans="1:17" s="28" customFormat="1" x14ac:dyDescent="0.25">
      <c r="A1096" s="56"/>
      <c r="B1096" s="61"/>
      <c r="C1096" s="61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</row>
    <row r="1097" spans="1:17" s="28" customFormat="1" x14ac:dyDescent="0.25">
      <c r="A1097" s="56"/>
      <c r="B1097" s="61"/>
      <c r="C1097" s="61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</row>
    <row r="1098" spans="1:17" s="28" customFormat="1" x14ac:dyDescent="0.25">
      <c r="A1098" s="56"/>
      <c r="B1098" s="61"/>
      <c r="C1098" s="61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</row>
    <row r="1099" spans="1:17" s="28" customFormat="1" x14ac:dyDescent="0.25">
      <c r="A1099" s="56"/>
      <c r="B1099" s="61"/>
      <c r="C1099" s="61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</row>
    <row r="1100" spans="1:17" s="28" customFormat="1" x14ac:dyDescent="0.25">
      <c r="A1100" s="56"/>
      <c r="B1100" s="61"/>
      <c r="C1100" s="61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</row>
    <row r="1101" spans="1:17" s="28" customFormat="1" x14ac:dyDescent="0.25">
      <c r="A1101" s="56"/>
      <c r="B1101" s="61"/>
      <c r="C1101" s="61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</row>
    <row r="1102" spans="1:17" s="28" customFormat="1" x14ac:dyDescent="0.25">
      <c r="A1102" s="56"/>
      <c r="B1102" s="61"/>
      <c r="C1102" s="61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</row>
    <row r="1103" spans="1:17" s="28" customFormat="1" x14ac:dyDescent="0.25">
      <c r="A1103" s="56"/>
      <c r="B1103" s="61"/>
      <c r="C1103" s="61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</row>
    <row r="1104" spans="1:17" s="28" customFormat="1" x14ac:dyDescent="0.25">
      <c r="A1104" s="56"/>
      <c r="B1104" s="61"/>
      <c r="C1104" s="61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</row>
    <row r="1105" spans="1:17" s="28" customFormat="1" x14ac:dyDescent="0.25">
      <c r="A1105" s="56"/>
      <c r="B1105" s="61"/>
      <c r="C1105" s="61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</row>
    <row r="1106" spans="1:17" s="28" customFormat="1" x14ac:dyDescent="0.25">
      <c r="A1106" s="56"/>
      <c r="B1106" s="61"/>
      <c r="C1106" s="61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</row>
    <row r="1107" spans="1:17" s="28" customFormat="1" x14ac:dyDescent="0.25">
      <c r="A1107" s="56"/>
      <c r="B1107" s="61"/>
      <c r="C1107" s="61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</row>
    <row r="1108" spans="1:17" s="28" customFormat="1" x14ac:dyDescent="0.25">
      <c r="A1108" s="56"/>
      <c r="B1108" s="61"/>
      <c r="C1108" s="61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</row>
    <row r="1109" spans="1:17" s="28" customFormat="1" x14ac:dyDescent="0.25">
      <c r="A1109" s="56"/>
      <c r="B1109" s="61"/>
      <c r="C1109" s="61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</row>
    <row r="1110" spans="1:17" s="28" customFormat="1" x14ac:dyDescent="0.25">
      <c r="A1110" s="56"/>
      <c r="B1110" s="61"/>
      <c r="C1110" s="61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</row>
    <row r="1111" spans="1:17" s="28" customFormat="1" x14ac:dyDescent="0.25">
      <c r="A1111" s="56"/>
      <c r="B1111" s="61"/>
      <c r="C1111" s="61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</row>
    <row r="1112" spans="1:17" s="28" customFormat="1" x14ac:dyDescent="0.25">
      <c r="A1112" s="56"/>
      <c r="B1112" s="61"/>
      <c r="C1112" s="61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</row>
    <row r="1113" spans="1:17" s="28" customFormat="1" x14ac:dyDescent="0.25">
      <c r="A1113" s="56"/>
      <c r="B1113" s="61"/>
      <c r="C1113" s="61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</row>
    <row r="1114" spans="1:17" s="28" customFormat="1" x14ac:dyDescent="0.25">
      <c r="A1114" s="56"/>
      <c r="B1114" s="61"/>
      <c r="C1114" s="61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</row>
    <row r="1115" spans="1:17" s="28" customFormat="1" x14ac:dyDescent="0.25">
      <c r="A1115" s="56"/>
      <c r="B1115" s="61"/>
      <c r="C1115" s="61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</row>
    <row r="1116" spans="1:17" s="28" customFormat="1" x14ac:dyDescent="0.25">
      <c r="A1116" s="56"/>
      <c r="B1116" s="61"/>
      <c r="C1116" s="61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</row>
    <row r="1117" spans="1:17" s="28" customFormat="1" x14ac:dyDescent="0.25">
      <c r="A1117" s="56"/>
      <c r="B1117" s="61"/>
      <c r="C1117" s="61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</row>
    <row r="1118" spans="1:17" s="28" customFormat="1" x14ac:dyDescent="0.25">
      <c r="A1118" s="56"/>
      <c r="B1118" s="61"/>
      <c r="C1118" s="61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</row>
    <row r="1119" spans="1:17" s="28" customFormat="1" x14ac:dyDescent="0.25">
      <c r="A1119" s="56"/>
      <c r="B1119" s="61"/>
      <c r="C1119" s="61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</row>
    <row r="1120" spans="1:17" s="28" customFormat="1" x14ac:dyDescent="0.25">
      <c r="A1120" s="56"/>
      <c r="B1120" s="61"/>
      <c r="C1120" s="61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</row>
    <row r="1121" spans="1:17" s="28" customFormat="1" x14ac:dyDescent="0.25">
      <c r="A1121" s="56"/>
      <c r="B1121" s="61"/>
      <c r="C1121" s="61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</row>
    <row r="1122" spans="1:17" s="28" customFormat="1" x14ac:dyDescent="0.25">
      <c r="A1122" s="56"/>
      <c r="B1122" s="61"/>
      <c r="C1122" s="61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</row>
    <row r="1123" spans="1:17" s="28" customFormat="1" x14ac:dyDescent="0.25">
      <c r="A1123" s="56"/>
      <c r="B1123" s="61"/>
      <c r="C1123" s="61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</row>
    <row r="1124" spans="1:17" s="28" customFormat="1" x14ac:dyDescent="0.25">
      <c r="A1124" s="56"/>
      <c r="B1124" s="61"/>
      <c r="C1124" s="61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</row>
    <row r="1125" spans="1:17" s="28" customFormat="1" x14ac:dyDescent="0.25">
      <c r="A1125" s="56"/>
      <c r="B1125" s="61"/>
      <c r="C1125" s="61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</row>
    <row r="1126" spans="1:17" s="28" customFormat="1" x14ac:dyDescent="0.25">
      <c r="A1126" s="56"/>
      <c r="B1126" s="61"/>
      <c r="C1126" s="61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</row>
    <row r="1127" spans="1:17" s="28" customFormat="1" x14ac:dyDescent="0.25">
      <c r="A1127" s="56"/>
      <c r="B1127" s="61"/>
      <c r="C1127" s="61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</row>
    <row r="1128" spans="1:17" s="28" customFormat="1" x14ac:dyDescent="0.25">
      <c r="A1128" s="56"/>
      <c r="B1128" s="61"/>
      <c r="C1128" s="61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</row>
    <row r="1129" spans="1:17" s="28" customFormat="1" x14ac:dyDescent="0.25">
      <c r="A1129" s="56"/>
      <c r="B1129" s="61"/>
      <c r="C1129" s="61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</row>
    <row r="1130" spans="1:17" s="28" customFormat="1" x14ac:dyDescent="0.25">
      <c r="A1130" s="56"/>
      <c r="B1130" s="61"/>
      <c r="C1130" s="61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</row>
    <row r="1131" spans="1:17" s="28" customFormat="1" x14ac:dyDescent="0.25">
      <c r="A1131" s="56"/>
      <c r="B1131" s="61"/>
      <c r="C1131" s="61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</row>
    <row r="1132" spans="1:17" s="28" customFormat="1" x14ac:dyDescent="0.25">
      <c r="A1132" s="56"/>
      <c r="B1132" s="61"/>
      <c r="C1132" s="61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</row>
    <row r="1133" spans="1:17" s="28" customFormat="1" x14ac:dyDescent="0.25">
      <c r="A1133" s="56"/>
      <c r="B1133" s="61"/>
      <c r="C1133" s="61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</row>
    <row r="1134" spans="1:17" s="28" customFormat="1" x14ac:dyDescent="0.25">
      <c r="A1134" s="56"/>
      <c r="B1134" s="61"/>
      <c r="C1134" s="61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</row>
    <row r="1135" spans="1:17" s="28" customFormat="1" x14ac:dyDescent="0.25">
      <c r="A1135" s="56"/>
      <c r="B1135" s="61"/>
      <c r="C1135" s="61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</row>
    <row r="1136" spans="1:17" s="28" customFormat="1" x14ac:dyDescent="0.25">
      <c r="A1136" s="56"/>
      <c r="B1136" s="61"/>
      <c r="C1136" s="61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</row>
    <row r="1137" spans="1:17" s="28" customFormat="1" x14ac:dyDescent="0.25">
      <c r="A1137" s="56"/>
      <c r="B1137" s="61"/>
      <c r="C1137" s="61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</row>
    <row r="1138" spans="1:17" s="28" customFormat="1" x14ac:dyDescent="0.25">
      <c r="A1138" s="56"/>
      <c r="B1138" s="61"/>
      <c r="C1138" s="61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</row>
    <row r="1139" spans="1:17" s="28" customFormat="1" x14ac:dyDescent="0.25">
      <c r="A1139" s="56"/>
      <c r="B1139" s="61"/>
      <c r="C1139" s="61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</row>
    <row r="1140" spans="1:17" s="28" customFormat="1" x14ac:dyDescent="0.25">
      <c r="A1140" s="56"/>
      <c r="B1140" s="61"/>
      <c r="C1140" s="61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</row>
    <row r="1141" spans="1:17" s="28" customFormat="1" x14ac:dyDescent="0.25">
      <c r="A1141" s="56"/>
      <c r="B1141" s="61"/>
      <c r="C1141" s="61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</row>
    <row r="1142" spans="1:17" s="28" customFormat="1" x14ac:dyDescent="0.25">
      <c r="A1142" s="56"/>
      <c r="B1142" s="61"/>
      <c r="C1142" s="61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</row>
    <row r="1143" spans="1:17" s="28" customFormat="1" x14ac:dyDescent="0.25">
      <c r="A1143" s="56"/>
      <c r="B1143" s="61"/>
      <c r="C1143" s="61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</row>
    <row r="1144" spans="1:17" s="28" customFormat="1" x14ac:dyDescent="0.25">
      <c r="A1144" s="56"/>
      <c r="B1144" s="61"/>
      <c r="C1144" s="61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</row>
    <row r="1145" spans="1:17" s="28" customFormat="1" x14ac:dyDescent="0.25">
      <c r="A1145" s="56"/>
      <c r="B1145" s="61"/>
      <c r="C1145" s="61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</row>
    <row r="1146" spans="1:17" s="28" customFormat="1" x14ac:dyDescent="0.25">
      <c r="A1146" s="56"/>
      <c r="B1146" s="61"/>
      <c r="C1146" s="61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</row>
    <row r="1147" spans="1:17" s="28" customFormat="1" x14ac:dyDescent="0.25">
      <c r="A1147" s="56"/>
      <c r="B1147" s="61"/>
      <c r="C1147" s="61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</row>
    <row r="1148" spans="1:17" s="28" customFormat="1" x14ac:dyDescent="0.25">
      <c r="A1148" s="56"/>
      <c r="B1148" s="61"/>
      <c r="C1148" s="61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</row>
    <row r="1149" spans="1:17" s="28" customFormat="1" x14ac:dyDescent="0.25">
      <c r="A1149" s="56"/>
      <c r="B1149" s="61"/>
      <c r="C1149" s="61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</row>
    <row r="1150" spans="1:17" s="28" customFormat="1" x14ac:dyDescent="0.25">
      <c r="A1150" s="56"/>
      <c r="B1150" s="61"/>
      <c r="C1150" s="61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</row>
    <row r="1151" spans="1:17" s="28" customFormat="1" x14ac:dyDescent="0.25">
      <c r="A1151" s="56"/>
      <c r="B1151" s="61"/>
      <c r="C1151" s="61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</row>
    <row r="1152" spans="1:17" s="28" customFormat="1" x14ac:dyDescent="0.25">
      <c r="A1152" s="56"/>
      <c r="B1152" s="61"/>
      <c r="C1152" s="61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</row>
    <row r="1153" spans="1:17" s="28" customFormat="1" x14ac:dyDescent="0.25">
      <c r="A1153" s="56"/>
      <c r="B1153" s="61"/>
      <c r="C1153" s="61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</row>
    <row r="1154" spans="1:17" s="28" customFormat="1" x14ac:dyDescent="0.25">
      <c r="A1154" s="56"/>
      <c r="B1154" s="61"/>
      <c r="C1154" s="61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</row>
    <row r="1155" spans="1:17" s="28" customFormat="1" x14ac:dyDescent="0.25">
      <c r="A1155" s="56"/>
      <c r="B1155" s="61"/>
      <c r="C1155" s="61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</row>
    <row r="1156" spans="1:17" s="28" customFormat="1" x14ac:dyDescent="0.25">
      <c r="A1156" s="56"/>
      <c r="B1156" s="61"/>
      <c r="C1156" s="61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</row>
    <row r="1157" spans="1:17" s="28" customFormat="1" x14ac:dyDescent="0.25">
      <c r="A1157" s="56"/>
      <c r="B1157" s="61"/>
      <c r="C1157" s="61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</row>
    <row r="1158" spans="1:17" s="28" customFormat="1" x14ac:dyDescent="0.25">
      <c r="A1158" s="56"/>
      <c r="B1158" s="61"/>
      <c r="C1158" s="61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</row>
    <row r="1159" spans="1:17" s="28" customFormat="1" x14ac:dyDescent="0.25">
      <c r="A1159" s="56"/>
      <c r="B1159" s="61"/>
      <c r="C1159" s="61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</row>
    <row r="1160" spans="1:17" s="28" customFormat="1" x14ac:dyDescent="0.25">
      <c r="A1160" s="56"/>
      <c r="B1160" s="61"/>
      <c r="C1160" s="61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</row>
    <row r="1161" spans="1:17" s="28" customFormat="1" x14ac:dyDescent="0.25">
      <c r="A1161" s="56"/>
      <c r="B1161" s="61"/>
      <c r="C1161" s="61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</row>
    <row r="1162" spans="1:17" s="28" customFormat="1" x14ac:dyDescent="0.25">
      <c r="A1162" s="56"/>
      <c r="B1162" s="61"/>
      <c r="C1162" s="61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</row>
    <row r="1163" spans="1:17" s="28" customFormat="1" x14ac:dyDescent="0.25">
      <c r="A1163" s="56"/>
      <c r="B1163" s="61"/>
      <c r="C1163" s="61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</row>
    <row r="1164" spans="1:17" s="28" customFormat="1" x14ac:dyDescent="0.25">
      <c r="A1164" s="56"/>
      <c r="B1164" s="61"/>
      <c r="C1164" s="61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</row>
    <row r="1165" spans="1:17" s="28" customFormat="1" x14ac:dyDescent="0.25">
      <c r="A1165" s="56"/>
      <c r="B1165" s="61"/>
      <c r="C1165" s="61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</row>
    <row r="1166" spans="1:17" s="28" customFormat="1" x14ac:dyDescent="0.25">
      <c r="A1166" s="56"/>
      <c r="B1166" s="61"/>
      <c r="C1166" s="61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</row>
    <row r="1167" spans="1:17" s="28" customFormat="1" x14ac:dyDescent="0.25">
      <c r="A1167" s="56"/>
      <c r="B1167" s="61"/>
      <c r="C1167" s="61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</row>
    <row r="1168" spans="1:17" s="28" customFormat="1" x14ac:dyDescent="0.25">
      <c r="A1168" s="56"/>
      <c r="B1168" s="61"/>
      <c r="C1168" s="61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</row>
    <row r="1169" spans="1:17" s="28" customFormat="1" x14ac:dyDescent="0.25">
      <c r="A1169" s="56"/>
      <c r="B1169" s="61"/>
      <c r="C1169" s="61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</row>
    <row r="1170" spans="1:17" s="28" customFormat="1" x14ac:dyDescent="0.25">
      <c r="A1170" s="56"/>
      <c r="B1170" s="61"/>
      <c r="C1170" s="61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</row>
    <row r="1171" spans="1:17" s="28" customFormat="1" x14ac:dyDescent="0.25">
      <c r="A1171" s="56"/>
      <c r="B1171" s="61"/>
      <c r="C1171" s="61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</row>
    <row r="1172" spans="1:17" s="28" customFormat="1" x14ac:dyDescent="0.25">
      <c r="A1172" s="56"/>
      <c r="B1172" s="61"/>
      <c r="C1172" s="61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</row>
    <row r="1173" spans="1:17" s="28" customFormat="1" x14ac:dyDescent="0.25">
      <c r="A1173" s="56"/>
      <c r="B1173" s="61"/>
      <c r="C1173" s="61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</row>
    <row r="1174" spans="1:17" s="28" customFormat="1" x14ac:dyDescent="0.25">
      <c r="A1174" s="56"/>
      <c r="B1174" s="61"/>
      <c r="C1174" s="61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</row>
    <row r="1175" spans="1:17" s="28" customFormat="1" x14ac:dyDescent="0.25">
      <c r="A1175" s="56"/>
      <c r="B1175" s="61"/>
      <c r="C1175" s="61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</row>
    <row r="1176" spans="1:17" s="28" customFormat="1" x14ac:dyDescent="0.25">
      <c r="A1176" s="56"/>
      <c r="B1176" s="61"/>
      <c r="C1176" s="61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</row>
    <row r="1177" spans="1:17" s="28" customFormat="1" x14ac:dyDescent="0.25">
      <c r="A1177" s="56"/>
      <c r="B1177" s="61"/>
      <c r="C1177" s="61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</row>
    <row r="1178" spans="1:17" s="28" customFormat="1" x14ac:dyDescent="0.25">
      <c r="A1178" s="56"/>
      <c r="B1178" s="61"/>
      <c r="C1178" s="61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</row>
    <row r="1179" spans="1:17" s="28" customFormat="1" x14ac:dyDescent="0.25">
      <c r="A1179" s="56"/>
      <c r="B1179" s="61"/>
      <c r="C1179" s="61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</row>
    <row r="1180" spans="1:17" s="28" customFormat="1" x14ac:dyDescent="0.25">
      <c r="A1180" s="56"/>
      <c r="B1180" s="61"/>
      <c r="C1180" s="61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</row>
    <row r="1181" spans="1:17" s="28" customFormat="1" x14ac:dyDescent="0.25">
      <c r="A1181" s="56"/>
      <c r="B1181" s="61"/>
      <c r="C1181" s="61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</row>
    <row r="1182" spans="1:17" s="28" customFormat="1" x14ac:dyDescent="0.25">
      <c r="A1182" s="56"/>
      <c r="B1182" s="61"/>
      <c r="C1182" s="61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</row>
    <row r="1183" spans="1:17" s="28" customFormat="1" x14ac:dyDescent="0.25">
      <c r="A1183" s="56"/>
      <c r="B1183" s="61"/>
      <c r="C1183" s="61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</row>
    <row r="1184" spans="1:17" s="28" customFormat="1" x14ac:dyDescent="0.25">
      <c r="A1184" s="56"/>
      <c r="B1184" s="61"/>
      <c r="C1184" s="61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</row>
    <row r="1185" spans="1:17" s="28" customFormat="1" x14ac:dyDescent="0.25">
      <c r="A1185" s="56"/>
      <c r="B1185" s="61"/>
      <c r="C1185" s="61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</row>
    <row r="1186" spans="1:17" s="28" customFormat="1" x14ac:dyDescent="0.25">
      <c r="A1186" s="56"/>
      <c r="B1186" s="61"/>
      <c r="C1186" s="61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</row>
    <row r="1187" spans="1:17" s="28" customFormat="1" x14ac:dyDescent="0.25">
      <c r="A1187" s="56"/>
      <c r="B1187" s="61"/>
      <c r="C1187" s="61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</row>
    <row r="1188" spans="1:17" s="28" customFormat="1" x14ac:dyDescent="0.25">
      <c r="A1188" s="56"/>
      <c r="B1188" s="61"/>
      <c r="C1188" s="61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</row>
    <row r="1189" spans="1:17" s="28" customFormat="1" x14ac:dyDescent="0.25">
      <c r="A1189" s="56"/>
      <c r="B1189" s="61"/>
      <c r="C1189" s="61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</row>
    <row r="1190" spans="1:17" s="28" customFormat="1" x14ac:dyDescent="0.25">
      <c r="A1190" s="56"/>
      <c r="B1190" s="61"/>
      <c r="C1190" s="61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</row>
    <row r="1191" spans="1:17" s="28" customFormat="1" x14ac:dyDescent="0.25">
      <c r="A1191" s="56"/>
      <c r="B1191" s="61"/>
      <c r="C1191" s="61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</row>
    <row r="1192" spans="1:17" s="28" customFormat="1" x14ac:dyDescent="0.25">
      <c r="A1192" s="56"/>
      <c r="B1192" s="61"/>
      <c r="C1192" s="61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</row>
    <row r="1193" spans="1:17" s="28" customFormat="1" x14ac:dyDescent="0.25">
      <c r="A1193" s="56"/>
      <c r="B1193" s="61"/>
      <c r="C1193" s="61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</row>
    <row r="1194" spans="1:17" s="28" customFormat="1" x14ac:dyDescent="0.25">
      <c r="A1194" s="56"/>
      <c r="B1194" s="61"/>
      <c r="C1194" s="61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</row>
    <row r="1195" spans="1:17" s="28" customFormat="1" x14ac:dyDescent="0.25">
      <c r="A1195" s="56"/>
      <c r="B1195" s="61"/>
      <c r="C1195" s="61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</row>
    <row r="1196" spans="1:17" s="28" customFormat="1" x14ac:dyDescent="0.25">
      <c r="A1196" s="56"/>
      <c r="B1196" s="61"/>
      <c r="C1196" s="61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</row>
    <row r="1197" spans="1:17" s="28" customFormat="1" x14ac:dyDescent="0.25">
      <c r="A1197" s="56"/>
      <c r="B1197" s="61"/>
      <c r="C1197" s="61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</row>
    <row r="1198" spans="1:17" s="28" customFormat="1" x14ac:dyDescent="0.25">
      <c r="A1198" s="56"/>
      <c r="B1198" s="61"/>
      <c r="C1198" s="61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</row>
    <row r="1199" spans="1:17" s="28" customFormat="1" x14ac:dyDescent="0.25">
      <c r="A1199" s="56"/>
      <c r="B1199" s="61"/>
      <c r="C1199" s="61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</row>
    <row r="1200" spans="1:17" s="28" customFormat="1" x14ac:dyDescent="0.25">
      <c r="A1200" s="56"/>
      <c r="B1200" s="61"/>
      <c r="C1200" s="61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</row>
    <row r="1201" spans="1:17" s="28" customFormat="1" x14ac:dyDescent="0.25">
      <c r="A1201" s="56"/>
      <c r="B1201" s="61"/>
      <c r="C1201" s="61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</row>
    <row r="1202" spans="1:17" s="28" customFormat="1" x14ac:dyDescent="0.25">
      <c r="A1202" s="56"/>
      <c r="B1202" s="61"/>
      <c r="C1202" s="61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</row>
    <row r="1203" spans="1:17" s="28" customFormat="1" x14ac:dyDescent="0.25">
      <c r="A1203" s="56"/>
      <c r="B1203" s="61"/>
      <c r="C1203" s="61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</row>
    <row r="1204" spans="1:17" s="28" customFormat="1" x14ac:dyDescent="0.25">
      <c r="A1204" s="56"/>
      <c r="B1204" s="61"/>
      <c r="C1204" s="61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</row>
    <row r="1205" spans="1:17" s="28" customFormat="1" x14ac:dyDescent="0.25">
      <c r="A1205" s="56"/>
      <c r="B1205" s="61"/>
      <c r="C1205" s="61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</row>
    <row r="1206" spans="1:17" s="28" customFormat="1" x14ac:dyDescent="0.25">
      <c r="A1206" s="56"/>
      <c r="B1206" s="61"/>
      <c r="C1206" s="61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</row>
    <row r="1207" spans="1:17" s="28" customFormat="1" x14ac:dyDescent="0.25">
      <c r="A1207" s="56"/>
      <c r="B1207" s="61"/>
      <c r="C1207" s="61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</row>
    <row r="1208" spans="1:17" s="28" customFormat="1" x14ac:dyDescent="0.25">
      <c r="A1208" s="56"/>
      <c r="B1208" s="61"/>
      <c r="C1208" s="61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</row>
    <row r="1209" spans="1:17" s="28" customFormat="1" x14ac:dyDescent="0.25">
      <c r="A1209" s="56"/>
      <c r="B1209" s="61"/>
      <c r="C1209" s="61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</row>
    <row r="1210" spans="1:17" s="28" customFormat="1" x14ac:dyDescent="0.25">
      <c r="A1210" s="56"/>
      <c r="B1210" s="61"/>
      <c r="C1210" s="61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</row>
    <row r="1211" spans="1:17" s="28" customFormat="1" x14ac:dyDescent="0.25">
      <c r="A1211" s="56"/>
      <c r="B1211" s="61"/>
      <c r="C1211" s="61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</row>
    <row r="1212" spans="1:17" s="28" customFormat="1" x14ac:dyDescent="0.25">
      <c r="A1212" s="56"/>
      <c r="B1212" s="61"/>
      <c r="C1212" s="61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</row>
    <row r="1213" spans="1:17" s="28" customFormat="1" x14ac:dyDescent="0.25">
      <c r="A1213" s="56"/>
      <c r="B1213" s="61"/>
      <c r="C1213" s="61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</row>
    <row r="1214" spans="1:17" s="28" customFormat="1" x14ac:dyDescent="0.25">
      <c r="A1214" s="56"/>
      <c r="B1214" s="61"/>
      <c r="C1214" s="61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</row>
    <row r="1215" spans="1:17" s="28" customFormat="1" x14ac:dyDescent="0.25">
      <c r="A1215" s="56"/>
      <c r="B1215" s="61"/>
      <c r="C1215" s="61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</row>
    <row r="1216" spans="1:17" s="28" customFormat="1" x14ac:dyDescent="0.25">
      <c r="A1216" s="56"/>
      <c r="B1216" s="61"/>
      <c r="C1216" s="61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</row>
    <row r="1217" spans="1:17" s="28" customFormat="1" x14ac:dyDescent="0.25">
      <c r="A1217" s="56"/>
      <c r="B1217" s="61"/>
      <c r="C1217" s="61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</row>
    <row r="1218" spans="1:17" s="28" customFormat="1" x14ac:dyDescent="0.25">
      <c r="A1218" s="56"/>
      <c r="B1218" s="61"/>
      <c r="C1218" s="61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</row>
    <row r="1219" spans="1:17" s="28" customFormat="1" x14ac:dyDescent="0.25">
      <c r="A1219" s="56"/>
      <c r="B1219" s="61"/>
      <c r="C1219" s="61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</row>
    <row r="1220" spans="1:17" s="28" customFormat="1" x14ac:dyDescent="0.25">
      <c r="A1220" s="56"/>
      <c r="B1220" s="61"/>
      <c r="C1220" s="61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</row>
    <row r="1221" spans="1:17" s="28" customFormat="1" x14ac:dyDescent="0.25">
      <c r="A1221" s="56"/>
      <c r="B1221" s="61"/>
      <c r="C1221" s="61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</row>
    <row r="1222" spans="1:17" s="28" customFormat="1" x14ac:dyDescent="0.25">
      <c r="A1222" s="56"/>
      <c r="B1222" s="61"/>
      <c r="C1222" s="61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</row>
    <row r="1223" spans="1:17" s="28" customFormat="1" x14ac:dyDescent="0.25">
      <c r="A1223" s="56"/>
      <c r="B1223" s="61"/>
      <c r="C1223" s="61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</row>
    <row r="1224" spans="1:17" s="28" customFormat="1" x14ac:dyDescent="0.25">
      <c r="A1224" s="56"/>
      <c r="B1224" s="61"/>
      <c r="C1224" s="61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</row>
    <row r="1225" spans="1:17" s="28" customFormat="1" x14ac:dyDescent="0.25">
      <c r="A1225" s="56"/>
      <c r="B1225" s="61"/>
      <c r="C1225" s="61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</row>
    <row r="1226" spans="1:17" s="28" customFormat="1" x14ac:dyDescent="0.25">
      <c r="A1226" s="56"/>
      <c r="B1226" s="61"/>
      <c r="C1226" s="61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</row>
    <row r="1227" spans="1:17" s="28" customFormat="1" x14ac:dyDescent="0.25">
      <c r="A1227" s="56"/>
      <c r="B1227" s="61"/>
      <c r="C1227" s="61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</row>
    <row r="1228" spans="1:17" s="28" customFormat="1" x14ac:dyDescent="0.25">
      <c r="A1228" s="56"/>
      <c r="B1228" s="61"/>
      <c r="C1228" s="61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</row>
    <row r="1229" spans="1:17" s="28" customFormat="1" x14ac:dyDescent="0.25">
      <c r="A1229" s="56"/>
      <c r="B1229" s="61"/>
      <c r="C1229" s="61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</row>
    <row r="1230" spans="1:17" s="28" customFormat="1" x14ac:dyDescent="0.25">
      <c r="A1230" s="56"/>
      <c r="B1230" s="61"/>
      <c r="C1230" s="61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</row>
    <row r="1231" spans="1:17" s="28" customFormat="1" x14ac:dyDescent="0.25">
      <c r="A1231" s="56"/>
      <c r="B1231" s="61"/>
      <c r="C1231" s="61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</row>
    <row r="1232" spans="1:17" s="28" customFormat="1" x14ac:dyDescent="0.25">
      <c r="A1232" s="56"/>
      <c r="B1232" s="61"/>
      <c r="C1232" s="61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</row>
    <row r="1233" spans="1:17" s="28" customFormat="1" x14ac:dyDescent="0.25">
      <c r="A1233" s="56"/>
      <c r="B1233" s="61"/>
      <c r="C1233" s="61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</row>
    <row r="1234" spans="1:17" s="28" customFormat="1" x14ac:dyDescent="0.25">
      <c r="A1234" s="56"/>
      <c r="B1234" s="61"/>
      <c r="C1234" s="61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</row>
    <row r="1235" spans="1:17" s="28" customFormat="1" x14ac:dyDescent="0.25">
      <c r="A1235" s="56"/>
      <c r="B1235" s="61"/>
      <c r="C1235" s="61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</row>
    <row r="1236" spans="1:17" s="28" customFormat="1" x14ac:dyDescent="0.25">
      <c r="A1236" s="56"/>
      <c r="B1236" s="61"/>
      <c r="C1236" s="61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</row>
    <row r="1237" spans="1:17" s="28" customFormat="1" x14ac:dyDescent="0.25">
      <c r="A1237" s="56"/>
      <c r="B1237" s="61"/>
      <c r="C1237" s="61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</row>
    <row r="1238" spans="1:17" s="28" customFormat="1" x14ac:dyDescent="0.25">
      <c r="A1238" s="56"/>
      <c r="B1238" s="61"/>
      <c r="C1238" s="61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</row>
    <row r="1239" spans="1:17" s="28" customFormat="1" x14ac:dyDescent="0.25">
      <c r="A1239" s="56"/>
      <c r="B1239" s="61"/>
      <c r="C1239" s="61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</row>
    <row r="1240" spans="1:17" s="28" customFormat="1" x14ac:dyDescent="0.25">
      <c r="A1240" s="56"/>
      <c r="B1240" s="61"/>
      <c r="C1240" s="61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</row>
    <row r="1241" spans="1:17" s="28" customFormat="1" x14ac:dyDescent="0.25">
      <c r="A1241" s="56"/>
      <c r="B1241" s="61"/>
      <c r="C1241" s="61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</row>
    <row r="1242" spans="1:17" s="28" customFormat="1" x14ac:dyDescent="0.25">
      <c r="A1242" s="56"/>
      <c r="B1242" s="61"/>
      <c r="C1242" s="61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</row>
    <row r="1243" spans="1:17" s="28" customFormat="1" x14ac:dyDescent="0.25">
      <c r="A1243" s="56"/>
      <c r="B1243" s="61"/>
      <c r="C1243" s="61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</row>
    <row r="1244" spans="1:17" s="28" customFormat="1" x14ac:dyDescent="0.25">
      <c r="A1244" s="56"/>
      <c r="B1244" s="61"/>
      <c r="C1244" s="61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</row>
    <row r="1245" spans="1:17" s="28" customFormat="1" x14ac:dyDescent="0.25">
      <c r="A1245" s="56"/>
      <c r="B1245" s="61"/>
      <c r="C1245" s="61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</row>
    <row r="1246" spans="1:17" s="28" customFormat="1" x14ac:dyDescent="0.25">
      <c r="A1246" s="56"/>
      <c r="B1246" s="61"/>
      <c r="C1246" s="61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</row>
    <row r="1247" spans="1:17" s="28" customFormat="1" x14ac:dyDescent="0.25">
      <c r="A1247" s="56"/>
      <c r="B1247" s="61"/>
      <c r="C1247" s="61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</row>
    <row r="1248" spans="1:17" s="28" customFormat="1" x14ac:dyDescent="0.25">
      <c r="A1248" s="56"/>
      <c r="B1248" s="61"/>
      <c r="C1248" s="61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</row>
    <row r="1249" spans="1:17" s="28" customFormat="1" x14ac:dyDescent="0.25">
      <c r="A1249" s="56"/>
      <c r="B1249" s="61"/>
      <c r="C1249" s="61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</row>
    <row r="1250" spans="1:17" s="28" customFormat="1" x14ac:dyDescent="0.25">
      <c r="A1250" s="56"/>
      <c r="B1250" s="61"/>
      <c r="C1250" s="61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</row>
    <row r="1251" spans="1:17" s="28" customFormat="1" x14ac:dyDescent="0.25">
      <c r="A1251" s="56"/>
      <c r="B1251" s="61"/>
      <c r="C1251" s="61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</row>
    <row r="1252" spans="1:17" s="28" customFormat="1" x14ac:dyDescent="0.25">
      <c r="A1252" s="56"/>
      <c r="B1252" s="61"/>
      <c r="C1252" s="61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</row>
    <row r="1253" spans="1:17" s="28" customFormat="1" x14ac:dyDescent="0.25">
      <c r="A1253" s="56"/>
      <c r="B1253" s="61"/>
      <c r="C1253" s="61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</row>
    <row r="1254" spans="1:17" s="28" customFormat="1" x14ac:dyDescent="0.25">
      <c r="A1254" s="56"/>
      <c r="B1254" s="61"/>
      <c r="C1254" s="61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</row>
    <row r="1255" spans="1:17" s="28" customFormat="1" x14ac:dyDescent="0.25">
      <c r="A1255" s="56"/>
      <c r="B1255" s="61"/>
      <c r="C1255" s="61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</row>
    <row r="1256" spans="1:17" s="28" customFormat="1" x14ac:dyDescent="0.25">
      <c r="A1256" s="56"/>
      <c r="B1256" s="61"/>
      <c r="C1256" s="61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</row>
    <row r="1257" spans="1:17" s="28" customFormat="1" x14ac:dyDescent="0.25">
      <c r="A1257" s="56"/>
      <c r="B1257" s="61"/>
      <c r="C1257" s="61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</row>
    <row r="1258" spans="1:17" s="28" customFormat="1" x14ac:dyDescent="0.25">
      <c r="A1258" s="56"/>
      <c r="B1258" s="61"/>
      <c r="C1258" s="61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</row>
    <row r="1259" spans="1:17" s="28" customFormat="1" x14ac:dyDescent="0.25">
      <c r="A1259" s="56"/>
      <c r="B1259" s="61"/>
      <c r="C1259" s="61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</row>
    <row r="1260" spans="1:17" s="28" customFormat="1" x14ac:dyDescent="0.25">
      <c r="A1260" s="56"/>
      <c r="B1260" s="61"/>
      <c r="C1260" s="61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</row>
    <row r="1261" spans="1:17" s="28" customFormat="1" x14ac:dyDescent="0.25">
      <c r="A1261" s="56"/>
      <c r="B1261" s="61"/>
      <c r="C1261" s="61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</row>
    <row r="1262" spans="1:17" s="28" customFormat="1" x14ac:dyDescent="0.25">
      <c r="A1262" s="56"/>
      <c r="B1262" s="61"/>
      <c r="C1262" s="61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</row>
    <row r="1263" spans="1:17" s="28" customFormat="1" x14ac:dyDescent="0.25">
      <c r="A1263" s="56"/>
      <c r="B1263" s="61"/>
      <c r="C1263" s="61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</row>
    <row r="1264" spans="1:17" s="28" customFormat="1" x14ac:dyDescent="0.25">
      <c r="A1264" s="56"/>
      <c r="B1264" s="61"/>
      <c r="C1264" s="61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</row>
    <row r="1265" spans="1:17" s="28" customFormat="1" x14ac:dyDescent="0.25">
      <c r="A1265" s="56"/>
      <c r="B1265" s="61"/>
      <c r="C1265" s="61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</row>
    <row r="1266" spans="1:17" s="28" customFormat="1" x14ac:dyDescent="0.25">
      <c r="A1266" s="56"/>
      <c r="B1266" s="61"/>
      <c r="C1266" s="61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</row>
    <row r="1267" spans="1:17" s="28" customFormat="1" x14ac:dyDescent="0.25">
      <c r="A1267" s="56"/>
      <c r="B1267" s="61"/>
      <c r="C1267" s="61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</row>
    <row r="1268" spans="1:17" s="28" customFormat="1" x14ac:dyDescent="0.25">
      <c r="A1268" s="56"/>
      <c r="B1268" s="61"/>
      <c r="C1268" s="61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</row>
    <row r="1269" spans="1:17" s="28" customFormat="1" x14ac:dyDescent="0.25">
      <c r="A1269" s="56"/>
      <c r="B1269" s="61"/>
      <c r="C1269" s="61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</row>
    <row r="1270" spans="1:17" s="28" customFormat="1" x14ac:dyDescent="0.25">
      <c r="A1270" s="56"/>
      <c r="B1270" s="61"/>
      <c r="C1270" s="61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</row>
    <row r="1271" spans="1:17" s="28" customFormat="1" x14ac:dyDescent="0.25">
      <c r="A1271" s="56"/>
      <c r="B1271" s="61"/>
      <c r="C1271" s="61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</row>
    <row r="1272" spans="1:17" s="28" customFormat="1" x14ac:dyDescent="0.25">
      <c r="A1272" s="56"/>
      <c r="B1272" s="61"/>
      <c r="C1272" s="61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</row>
    <row r="1273" spans="1:17" s="28" customFormat="1" x14ac:dyDescent="0.25">
      <c r="A1273" s="56"/>
      <c r="B1273" s="61"/>
      <c r="C1273" s="61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</row>
    <row r="1274" spans="1:17" s="28" customFormat="1" x14ac:dyDescent="0.25">
      <c r="A1274" s="56"/>
      <c r="B1274" s="61"/>
      <c r="C1274" s="61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</row>
    <row r="1275" spans="1:17" s="28" customFormat="1" x14ac:dyDescent="0.25">
      <c r="A1275" s="56"/>
      <c r="B1275" s="61"/>
      <c r="C1275" s="61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</row>
    <row r="1276" spans="1:17" s="28" customFormat="1" x14ac:dyDescent="0.25">
      <c r="A1276" s="56"/>
      <c r="B1276" s="61"/>
      <c r="C1276" s="61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</row>
    <row r="1277" spans="1:17" s="28" customFormat="1" x14ac:dyDescent="0.25">
      <c r="A1277" s="56"/>
      <c r="B1277" s="61"/>
      <c r="C1277" s="61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</row>
    <row r="1278" spans="1:17" s="28" customFormat="1" x14ac:dyDescent="0.25">
      <c r="A1278" s="56"/>
      <c r="B1278" s="61"/>
      <c r="C1278" s="61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</row>
    <row r="1279" spans="1:17" s="28" customFormat="1" x14ac:dyDescent="0.25">
      <c r="A1279" s="56"/>
      <c r="B1279" s="61"/>
      <c r="C1279" s="61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</row>
    <row r="1280" spans="1:17" s="28" customFormat="1" x14ac:dyDescent="0.25">
      <c r="A1280" s="56"/>
      <c r="B1280" s="61"/>
      <c r="C1280" s="61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</row>
    <row r="1281" spans="1:17" s="28" customFormat="1" x14ac:dyDescent="0.25">
      <c r="A1281" s="56"/>
      <c r="B1281" s="61"/>
      <c r="C1281" s="61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</row>
    <row r="1282" spans="1:17" s="28" customFormat="1" x14ac:dyDescent="0.25">
      <c r="A1282" s="56"/>
      <c r="B1282" s="61"/>
      <c r="C1282" s="61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</row>
    <row r="1283" spans="1:17" s="28" customFormat="1" x14ac:dyDescent="0.25">
      <c r="A1283" s="56"/>
      <c r="B1283" s="61"/>
      <c r="C1283" s="61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</row>
    <row r="1284" spans="1:17" s="28" customFormat="1" x14ac:dyDescent="0.25">
      <c r="A1284" s="56"/>
      <c r="B1284" s="61"/>
      <c r="C1284" s="61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</row>
    <row r="1285" spans="1:17" s="28" customFormat="1" x14ac:dyDescent="0.25">
      <c r="A1285" s="56"/>
      <c r="B1285" s="61"/>
      <c r="C1285" s="61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</row>
    <row r="1286" spans="1:17" s="28" customFormat="1" x14ac:dyDescent="0.25">
      <c r="A1286" s="56"/>
      <c r="B1286" s="61"/>
      <c r="C1286" s="61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</row>
    <row r="1287" spans="1:17" s="28" customFormat="1" x14ac:dyDescent="0.25">
      <c r="A1287" s="56"/>
      <c r="B1287" s="61"/>
      <c r="C1287" s="61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</row>
    <row r="1288" spans="1:17" s="28" customFormat="1" x14ac:dyDescent="0.25">
      <c r="A1288" s="56"/>
      <c r="B1288" s="61"/>
      <c r="C1288" s="61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</row>
    <row r="1289" spans="1:17" s="28" customFormat="1" x14ac:dyDescent="0.25">
      <c r="A1289" s="56"/>
      <c r="B1289" s="61"/>
      <c r="C1289" s="61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</row>
    <row r="1290" spans="1:17" s="28" customFormat="1" x14ac:dyDescent="0.25">
      <c r="A1290" s="56"/>
      <c r="B1290" s="61"/>
      <c r="C1290" s="61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</row>
    <row r="1291" spans="1:17" s="28" customFormat="1" x14ac:dyDescent="0.25">
      <c r="A1291" s="56"/>
      <c r="B1291" s="61"/>
      <c r="C1291" s="61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</row>
    <row r="1292" spans="1:17" s="28" customFormat="1" x14ac:dyDescent="0.25">
      <c r="A1292" s="56"/>
      <c r="B1292" s="61"/>
      <c r="C1292" s="61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</row>
    <row r="1293" spans="1:17" s="28" customFormat="1" x14ac:dyDescent="0.25">
      <c r="A1293" s="56"/>
      <c r="B1293" s="61"/>
      <c r="C1293" s="61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</row>
    <row r="1294" spans="1:17" s="28" customFormat="1" x14ac:dyDescent="0.25">
      <c r="A1294" s="56"/>
      <c r="B1294" s="61"/>
      <c r="C1294" s="61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</row>
    <row r="1295" spans="1:17" s="28" customFormat="1" x14ac:dyDescent="0.25">
      <c r="A1295" s="56"/>
      <c r="B1295" s="61"/>
      <c r="C1295" s="61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</row>
    <row r="1296" spans="1:17" s="28" customFormat="1" x14ac:dyDescent="0.25">
      <c r="A1296" s="56"/>
      <c r="B1296" s="61"/>
      <c r="C1296" s="61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</row>
    <row r="1297" spans="1:17" s="28" customFormat="1" x14ac:dyDescent="0.25">
      <c r="A1297" s="56"/>
      <c r="B1297" s="61"/>
      <c r="C1297" s="61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</row>
    <row r="1298" spans="1:17" s="28" customFormat="1" x14ac:dyDescent="0.25">
      <c r="A1298" s="56"/>
      <c r="B1298" s="61"/>
      <c r="C1298" s="61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</row>
    <row r="1299" spans="1:17" s="28" customFormat="1" x14ac:dyDescent="0.25">
      <c r="A1299" s="56"/>
      <c r="B1299" s="61"/>
      <c r="C1299" s="61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</row>
    <row r="1300" spans="1:17" s="28" customFormat="1" x14ac:dyDescent="0.25">
      <c r="A1300" s="56"/>
      <c r="B1300" s="61"/>
      <c r="C1300" s="61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</row>
    <row r="1301" spans="1:17" s="28" customFormat="1" x14ac:dyDescent="0.25">
      <c r="A1301" s="56"/>
      <c r="B1301" s="61"/>
      <c r="C1301" s="61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</row>
    <row r="1302" spans="1:17" s="28" customFormat="1" x14ac:dyDescent="0.25">
      <c r="A1302" s="56"/>
      <c r="B1302" s="61"/>
      <c r="C1302" s="61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</row>
    <row r="1303" spans="1:17" s="28" customFormat="1" x14ac:dyDescent="0.25">
      <c r="A1303" s="56"/>
      <c r="B1303" s="61"/>
      <c r="C1303" s="61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</row>
    <row r="1304" spans="1:17" s="28" customFormat="1" x14ac:dyDescent="0.25">
      <c r="A1304" s="56"/>
      <c r="B1304" s="61"/>
      <c r="C1304" s="61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</row>
    <row r="1305" spans="1:17" s="28" customFormat="1" x14ac:dyDescent="0.25">
      <c r="A1305" s="56"/>
      <c r="B1305" s="61"/>
      <c r="C1305" s="61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</row>
    <row r="1306" spans="1:17" s="28" customFormat="1" x14ac:dyDescent="0.25">
      <c r="A1306" s="56"/>
      <c r="B1306" s="61"/>
      <c r="C1306" s="61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</row>
    <row r="1307" spans="1:17" s="28" customFormat="1" x14ac:dyDescent="0.25">
      <c r="A1307" s="56"/>
      <c r="B1307" s="61"/>
      <c r="C1307" s="61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</row>
    <row r="1308" spans="1:17" s="28" customFormat="1" x14ac:dyDescent="0.25">
      <c r="A1308" s="56"/>
      <c r="B1308" s="61"/>
      <c r="C1308" s="61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</row>
    <row r="1309" spans="1:17" s="28" customFormat="1" x14ac:dyDescent="0.25">
      <c r="A1309" s="56"/>
      <c r="B1309" s="61"/>
      <c r="C1309" s="61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</row>
    <row r="1310" spans="1:17" s="28" customFormat="1" x14ac:dyDescent="0.25">
      <c r="A1310" s="56"/>
      <c r="B1310" s="61"/>
      <c r="C1310" s="61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</row>
    <row r="1311" spans="1:17" s="28" customFormat="1" x14ac:dyDescent="0.25">
      <c r="A1311" s="56"/>
      <c r="B1311" s="61"/>
      <c r="C1311" s="61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</row>
    <row r="1312" spans="1:17" s="28" customFormat="1" x14ac:dyDescent="0.25">
      <c r="A1312" s="56"/>
      <c r="B1312" s="61"/>
      <c r="C1312" s="61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</row>
    <row r="1313" spans="1:17" s="28" customFormat="1" x14ac:dyDescent="0.25">
      <c r="A1313" s="56"/>
      <c r="B1313" s="61"/>
      <c r="C1313" s="61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</row>
    <row r="1314" spans="1:17" s="28" customFormat="1" x14ac:dyDescent="0.25">
      <c r="A1314" s="56"/>
      <c r="B1314" s="61"/>
      <c r="C1314" s="61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</row>
    <row r="1315" spans="1:17" s="28" customFormat="1" x14ac:dyDescent="0.25">
      <c r="A1315" s="56"/>
      <c r="B1315" s="61"/>
      <c r="C1315" s="61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</row>
    <row r="1316" spans="1:17" s="28" customFormat="1" x14ac:dyDescent="0.25">
      <c r="A1316" s="56"/>
      <c r="B1316" s="61"/>
      <c r="C1316" s="61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</row>
    <row r="1317" spans="1:17" s="28" customFormat="1" x14ac:dyDescent="0.25">
      <c r="A1317" s="56"/>
      <c r="B1317" s="61"/>
      <c r="C1317" s="61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</row>
    <row r="1318" spans="1:17" s="28" customFormat="1" x14ac:dyDescent="0.25">
      <c r="A1318" s="56"/>
      <c r="B1318" s="61"/>
      <c r="C1318" s="61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</row>
    <row r="1319" spans="1:17" s="28" customFormat="1" x14ac:dyDescent="0.25">
      <c r="A1319" s="56"/>
      <c r="B1319" s="61"/>
      <c r="C1319" s="61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</row>
    <row r="1320" spans="1:17" s="28" customFormat="1" x14ac:dyDescent="0.25">
      <c r="A1320" s="56"/>
      <c r="B1320" s="61"/>
      <c r="C1320" s="61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</row>
    <row r="1321" spans="1:17" s="28" customFormat="1" x14ac:dyDescent="0.25">
      <c r="A1321" s="56"/>
      <c r="B1321" s="61"/>
      <c r="C1321" s="61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</row>
    <row r="1322" spans="1:17" s="28" customFormat="1" x14ac:dyDescent="0.25">
      <c r="A1322" s="56"/>
      <c r="B1322" s="61"/>
      <c r="C1322" s="61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</row>
    <row r="1323" spans="1:17" s="28" customFormat="1" x14ac:dyDescent="0.25">
      <c r="A1323" s="56"/>
      <c r="B1323" s="61"/>
      <c r="C1323" s="61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</row>
    <row r="1324" spans="1:17" s="28" customFormat="1" x14ac:dyDescent="0.25">
      <c r="A1324" s="56"/>
      <c r="B1324" s="61"/>
      <c r="C1324" s="61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</row>
    <row r="1325" spans="1:17" s="28" customFormat="1" x14ac:dyDescent="0.25">
      <c r="A1325" s="56"/>
      <c r="B1325" s="61"/>
      <c r="C1325" s="61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</row>
    <row r="1326" spans="1:17" s="28" customFormat="1" x14ac:dyDescent="0.25">
      <c r="A1326" s="56"/>
      <c r="B1326" s="61"/>
      <c r="C1326" s="61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</row>
    <row r="1327" spans="1:17" s="28" customFormat="1" x14ac:dyDescent="0.25">
      <c r="A1327" s="56"/>
      <c r="B1327" s="61"/>
      <c r="C1327" s="61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</row>
    <row r="1328" spans="1:17" s="28" customFormat="1" x14ac:dyDescent="0.25">
      <c r="A1328" s="56"/>
      <c r="B1328" s="61"/>
      <c r="C1328" s="61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</row>
    <row r="1329" spans="1:17" s="28" customFormat="1" x14ac:dyDescent="0.25">
      <c r="A1329" s="56"/>
      <c r="B1329" s="61"/>
      <c r="C1329" s="61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</row>
    <row r="1330" spans="1:17" s="28" customFormat="1" x14ac:dyDescent="0.25">
      <c r="A1330" s="56"/>
      <c r="B1330" s="61"/>
      <c r="C1330" s="61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</row>
    <row r="1331" spans="1:17" s="28" customFormat="1" x14ac:dyDescent="0.25">
      <c r="A1331" s="56"/>
      <c r="B1331" s="61"/>
      <c r="C1331" s="61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</row>
    <row r="1332" spans="1:17" s="28" customFormat="1" x14ac:dyDescent="0.25">
      <c r="A1332" s="56"/>
      <c r="B1332" s="61"/>
      <c r="C1332" s="61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</row>
    <row r="1333" spans="1:17" s="28" customFormat="1" x14ac:dyDescent="0.25">
      <c r="A1333" s="56"/>
      <c r="B1333" s="61"/>
      <c r="C1333" s="61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</row>
    <row r="1334" spans="1:17" s="28" customFormat="1" x14ac:dyDescent="0.25">
      <c r="A1334" s="56"/>
      <c r="B1334" s="61"/>
      <c r="C1334" s="61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</row>
    <row r="1335" spans="1:17" s="28" customFormat="1" x14ac:dyDescent="0.25">
      <c r="A1335" s="56"/>
      <c r="B1335" s="61"/>
      <c r="C1335" s="61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</row>
    <row r="1336" spans="1:17" s="28" customFormat="1" x14ac:dyDescent="0.25">
      <c r="A1336" s="56"/>
      <c r="B1336" s="61"/>
      <c r="C1336" s="61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</row>
    <row r="1337" spans="1:17" s="28" customFormat="1" x14ac:dyDescent="0.25">
      <c r="A1337" s="56"/>
      <c r="B1337" s="61"/>
      <c r="C1337" s="61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</row>
    <row r="1338" spans="1:17" s="28" customFormat="1" x14ac:dyDescent="0.25">
      <c r="A1338" s="56"/>
      <c r="B1338" s="61"/>
      <c r="C1338" s="61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</row>
    <row r="1339" spans="1:17" s="28" customFormat="1" x14ac:dyDescent="0.25">
      <c r="A1339" s="56"/>
      <c r="B1339" s="61"/>
      <c r="C1339" s="61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</row>
    <row r="1340" spans="1:17" s="28" customFormat="1" x14ac:dyDescent="0.25">
      <c r="A1340" s="56"/>
      <c r="B1340" s="61"/>
      <c r="C1340" s="61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</row>
    <row r="1341" spans="1:17" s="28" customFormat="1" x14ac:dyDescent="0.25">
      <c r="A1341" s="56"/>
      <c r="B1341" s="61"/>
      <c r="C1341" s="61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</row>
    <row r="1342" spans="1:17" s="28" customFormat="1" x14ac:dyDescent="0.25">
      <c r="A1342" s="56"/>
      <c r="B1342" s="61"/>
      <c r="C1342" s="61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</row>
    <row r="1343" spans="1:17" s="28" customFormat="1" x14ac:dyDescent="0.25">
      <c r="A1343" s="56"/>
      <c r="B1343" s="61"/>
      <c r="C1343" s="61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</row>
    <row r="1344" spans="1:17" s="28" customFormat="1" x14ac:dyDescent="0.25">
      <c r="A1344" s="56"/>
      <c r="B1344" s="61"/>
      <c r="C1344" s="61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</row>
    <row r="1345" spans="1:17" s="28" customFormat="1" x14ac:dyDescent="0.25">
      <c r="A1345" s="56"/>
      <c r="B1345" s="61"/>
      <c r="C1345" s="61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</row>
    <row r="1346" spans="1:17" s="28" customFormat="1" x14ac:dyDescent="0.25">
      <c r="A1346" s="56"/>
      <c r="B1346" s="61"/>
      <c r="C1346" s="61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</row>
    <row r="1347" spans="1:17" s="28" customFormat="1" x14ac:dyDescent="0.25">
      <c r="A1347" s="56"/>
      <c r="B1347" s="61"/>
      <c r="C1347" s="61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</row>
    <row r="1348" spans="1:17" s="28" customFormat="1" x14ac:dyDescent="0.25">
      <c r="A1348" s="56"/>
      <c r="B1348" s="61"/>
      <c r="C1348" s="61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</row>
    <row r="1349" spans="1:17" s="28" customFormat="1" x14ac:dyDescent="0.25">
      <c r="A1349" s="56"/>
      <c r="B1349" s="61"/>
      <c r="C1349" s="61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</row>
    <row r="1350" spans="1:17" s="28" customFormat="1" x14ac:dyDescent="0.25">
      <c r="A1350" s="56"/>
      <c r="B1350" s="61"/>
      <c r="C1350" s="61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</row>
    <row r="1351" spans="1:17" s="28" customFormat="1" x14ac:dyDescent="0.25">
      <c r="A1351" s="56"/>
      <c r="B1351" s="61"/>
      <c r="C1351" s="61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</row>
    <row r="1352" spans="1:17" s="28" customFormat="1" x14ac:dyDescent="0.25">
      <c r="A1352" s="56"/>
      <c r="B1352" s="61"/>
      <c r="C1352" s="61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</row>
    <row r="1353" spans="1:17" s="28" customFormat="1" x14ac:dyDescent="0.25">
      <c r="A1353" s="56"/>
      <c r="B1353" s="61"/>
      <c r="C1353" s="61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</row>
    <row r="1354" spans="1:17" s="28" customFormat="1" x14ac:dyDescent="0.25">
      <c r="A1354" s="56"/>
      <c r="B1354" s="61"/>
      <c r="C1354" s="61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</row>
    <row r="1355" spans="1:17" s="28" customFormat="1" x14ac:dyDescent="0.25">
      <c r="A1355" s="56"/>
      <c r="B1355" s="61"/>
      <c r="C1355" s="61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</row>
    <row r="1356" spans="1:17" s="28" customFormat="1" x14ac:dyDescent="0.25">
      <c r="A1356" s="56"/>
      <c r="B1356" s="61"/>
      <c r="C1356" s="61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</row>
    <row r="1357" spans="1:17" s="28" customFormat="1" x14ac:dyDescent="0.25">
      <c r="A1357" s="56"/>
      <c r="B1357" s="61"/>
      <c r="C1357" s="61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</row>
    <row r="1358" spans="1:17" s="28" customFormat="1" x14ac:dyDescent="0.25">
      <c r="A1358" s="56"/>
      <c r="B1358" s="61"/>
      <c r="C1358" s="61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</row>
    <row r="1359" spans="1:17" s="28" customFormat="1" x14ac:dyDescent="0.25">
      <c r="A1359" s="56"/>
      <c r="B1359" s="61"/>
      <c r="C1359" s="61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</row>
    <row r="1360" spans="1:17" s="28" customFormat="1" x14ac:dyDescent="0.25">
      <c r="A1360" s="56"/>
      <c r="B1360" s="61"/>
      <c r="C1360" s="61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</row>
    <row r="1361" spans="1:17" s="28" customFormat="1" x14ac:dyDescent="0.25">
      <c r="A1361" s="56"/>
      <c r="B1361" s="61"/>
      <c r="C1361" s="61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</row>
    <row r="1362" spans="1:17" s="28" customFormat="1" x14ac:dyDescent="0.25">
      <c r="A1362" s="56"/>
      <c r="B1362" s="61"/>
      <c r="C1362" s="61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</row>
    <row r="1363" spans="1:17" s="28" customFormat="1" x14ac:dyDescent="0.25">
      <c r="A1363" s="56"/>
      <c r="B1363" s="61"/>
      <c r="C1363" s="61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</row>
    <row r="1364" spans="1:17" s="28" customFormat="1" x14ac:dyDescent="0.25">
      <c r="A1364" s="56"/>
      <c r="B1364" s="61"/>
      <c r="C1364" s="61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</row>
    <row r="1365" spans="1:17" s="28" customFormat="1" x14ac:dyDescent="0.25">
      <c r="A1365" s="56"/>
      <c r="B1365" s="61"/>
      <c r="C1365" s="61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</row>
    <row r="1366" spans="1:17" s="28" customFormat="1" x14ac:dyDescent="0.25">
      <c r="A1366" s="56"/>
      <c r="B1366" s="61"/>
      <c r="C1366" s="61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</row>
    <row r="1367" spans="1:17" s="28" customFormat="1" x14ac:dyDescent="0.25">
      <c r="A1367" s="56"/>
      <c r="B1367" s="61"/>
      <c r="C1367" s="61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</row>
    <row r="1368" spans="1:17" s="28" customFormat="1" x14ac:dyDescent="0.25">
      <c r="A1368" s="56"/>
      <c r="B1368" s="61"/>
      <c r="C1368" s="61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</row>
    <row r="1369" spans="1:17" s="28" customFormat="1" x14ac:dyDescent="0.25">
      <c r="A1369" s="56"/>
      <c r="B1369" s="61"/>
      <c r="C1369" s="61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</row>
    <row r="1370" spans="1:17" s="28" customFormat="1" x14ac:dyDescent="0.25">
      <c r="A1370" s="56"/>
      <c r="B1370" s="61"/>
      <c r="C1370" s="61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</row>
    <row r="1371" spans="1:17" s="28" customFormat="1" x14ac:dyDescent="0.25">
      <c r="A1371" s="56"/>
      <c r="B1371" s="61"/>
      <c r="C1371" s="61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</row>
    <row r="1372" spans="1:17" s="28" customFormat="1" x14ac:dyDescent="0.25">
      <c r="A1372" s="56"/>
      <c r="B1372" s="61"/>
      <c r="C1372" s="61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</row>
    <row r="1373" spans="1:17" s="28" customFormat="1" x14ac:dyDescent="0.25">
      <c r="A1373" s="56"/>
      <c r="B1373" s="61"/>
      <c r="C1373" s="61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</row>
    <row r="1374" spans="1:17" s="28" customFormat="1" x14ac:dyDescent="0.25">
      <c r="A1374" s="56"/>
      <c r="B1374" s="61"/>
      <c r="C1374" s="61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</row>
    <row r="1375" spans="1:17" s="28" customFormat="1" x14ac:dyDescent="0.25">
      <c r="A1375" s="56"/>
      <c r="B1375" s="61"/>
      <c r="C1375" s="61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</row>
    <row r="1376" spans="1:17" s="28" customFormat="1" x14ac:dyDescent="0.25">
      <c r="A1376" s="56"/>
      <c r="B1376" s="61"/>
      <c r="C1376" s="61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</row>
    <row r="1377" spans="1:17" s="28" customFormat="1" x14ac:dyDescent="0.25">
      <c r="A1377" s="56"/>
      <c r="B1377" s="61"/>
      <c r="C1377" s="61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</row>
    <row r="1378" spans="1:17" s="28" customFormat="1" x14ac:dyDescent="0.25">
      <c r="A1378" s="56"/>
      <c r="B1378" s="61"/>
      <c r="C1378" s="61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</row>
    <row r="1379" spans="1:17" s="28" customFormat="1" x14ac:dyDescent="0.25">
      <c r="A1379" s="56"/>
      <c r="B1379" s="61"/>
      <c r="C1379" s="61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</row>
    <row r="1380" spans="1:17" s="28" customFormat="1" x14ac:dyDescent="0.25">
      <c r="A1380" s="56"/>
      <c r="B1380" s="61"/>
      <c r="C1380" s="61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</row>
    <row r="1381" spans="1:17" s="28" customFormat="1" x14ac:dyDescent="0.25">
      <c r="A1381" s="56"/>
      <c r="B1381" s="61"/>
      <c r="C1381" s="61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</row>
    <row r="1382" spans="1:17" s="28" customFormat="1" x14ac:dyDescent="0.25">
      <c r="A1382" s="56"/>
      <c r="B1382" s="61"/>
      <c r="C1382" s="61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</row>
    <row r="1383" spans="1:17" s="28" customFormat="1" x14ac:dyDescent="0.25">
      <c r="A1383" s="56"/>
      <c r="B1383" s="61"/>
      <c r="C1383" s="61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</row>
    <row r="1384" spans="1:17" s="28" customFormat="1" x14ac:dyDescent="0.25">
      <c r="A1384" s="56"/>
      <c r="B1384" s="61"/>
      <c r="C1384" s="61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</row>
    <row r="1385" spans="1:17" s="28" customFormat="1" x14ac:dyDescent="0.25">
      <c r="A1385" s="56"/>
      <c r="B1385" s="61"/>
      <c r="C1385" s="61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</row>
    <row r="1386" spans="1:17" s="28" customFormat="1" x14ac:dyDescent="0.25">
      <c r="A1386" s="56"/>
      <c r="B1386" s="61"/>
      <c r="C1386" s="61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</row>
    <row r="1387" spans="1:17" s="28" customFormat="1" x14ac:dyDescent="0.25">
      <c r="A1387" s="56"/>
      <c r="B1387" s="61"/>
      <c r="C1387" s="61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</row>
    <row r="1388" spans="1:17" s="28" customFormat="1" x14ac:dyDescent="0.25">
      <c r="A1388" s="56"/>
      <c r="B1388" s="61"/>
      <c r="C1388" s="61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</row>
    <row r="1389" spans="1:17" s="28" customFormat="1" x14ac:dyDescent="0.25">
      <c r="A1389" s="56"/>
      <c r="B1389" s="61"/>
      <c r="C1389" s="61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</row>
    <row r="1390" spans="1:17" s="28" customFormat="1" x14ac:dyDescent="0.25">
      <c r="A1390" s="56"/>
      <c r="B1390" s="61"/>
      <c r="C1390" s="61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</row>
    <row r="1391" spans="1:17" s="28" customFormat="1" x14ac:dyDescent="0.25">
      <c r="A1391" s="56"/>
      <c r="B1391" s="61"/>
      <c r="C1391" s="61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</row>
    <row r="1392" spans="1:17" s="28" customFormat="1" x14ac:dyDescent="0.25">
      <c r="A1392" s="56"/>
      <c r="B1392" s="61"/>
      <c r="C1392" s="61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</row>
    <row r="1393" spans="1:17" s="28" customFormat="1" x14ac:dyDescent="0.25">
      <c r="A1393" s="56"/>
      <c r="B1393" s="61"/>
      <c r="C1393" s="61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</row>
    <row r="1394" spans="1:17" s="28" customFormat="1" x14ac:dyDescent="0.25">
      <c r="A1394" s="56"/>
      <c r="B1394" s="61"/>
      <c r="C1394" s="61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</row>
    <row r="1395" spans="1:17" s="28" customFormat="1" x14ac:dyDescent="0.25">
      <c r="A1395" s="56"/>
      <c r="B1395" s="61"/>
      <c r="C1395" s="61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</row>
    <row r="1396" spans="1:17" s="28" customFormat="1" x14ac:dyDescent="0.25">
      <c r="A1396" s="56"/>
      <c r="B1396" s="61"/>
      <c r="C1396" s="61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</row>
    <row r="1397" spans="1:17" s="28" customFormat="1" x14ac:dyDescent="0.25">
      <c r="A1397" s="56"/>
      <c r="B1397" s="61"/>
      <c r="C1397" s="61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</row>
    <row r="1398" spans="1:17" s="28" customFormat="1" x14ac:dyDescent="0.25">
      <c r="A1398" s="56"/>
      <c r="B1398" s="61"/>
      <c r="C1398" s="61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</row>
    <row r="1399" spans="1:17" s="28" customFormat="1" x14ac:dyDescent="0.25">
      <c r="A1399" s="56"/>
      <c r="B1399" s="61"/>
      <c r="C1399" s="61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</row>
    <row r="1400" spans="1:17" s="28" customFormat="1" x14ac:dyDescent="0.25">
      <c r="A1400" s="56"/>
      <c r="B1400" s="61"/>
      <c r="C1400" s="61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</row>
    <row r="1401" spans="1:17" s="28" customFormat="1" x14ac:dyDescent="0.25">
      <c r="A1401" s="56"/>
      <c r="B1401" s="61"/>
      <c r="C1401" s="61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</row>
    <row r="1402" spans="1:17" s="28" customFormat="1" x14ac:dyDescent="0.25">
      <c r="A1402" s="56"/>
      <c r="B1402" s="61"/>
      <c r="C1402" s="61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</row>
    <row r="1403" spans="1:17" s="28" customFormat="1" x14ac:dyDescent="0.25">
      <c r="A1403" s="56"/>
      <c r="B1403" s="61"/>
      <c r="C1403" s="61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</row>
    <row r="1404" spans="1:17" s="28" customFormat="1" x14ac:dyDescent="0.25">
      <c r="A1404" s="56"/>
      <c r="B1404" s="61"/>
      <c r="C1404" s="61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</row>
    <row r="1405" spans="1:17" s="28" customFormat="1" x14ac:dyDescent="0.25">
      <c r="A1405" s="56"/>
      <c r="B1405" s="61"/>
      <c r="C1405" s="61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</row>
    <row r="1406" spans="1:17" s="28" customFormat="1" x14ac:dyDescent="0.25">
      <c r="A1406" s="56"/>
      <c r="B1406" s="61"/>
      <c r="C1406" s="61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</row>
    <row r="1407" spans="1:17" s="28" customFormat="1" x14ac:dyDescent="0.25">
      <c r="A1407" s="56"/>
      <c r="B1407" s="61"/>
      <c r="C1407" s="61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</row>
    <row r="1408" spans="1:17" s="28" customFormat="1" x14ac:dyDescent="0.25">
      <c r="A1408" s="56"/>
      <c r="B1408" s="61"/>
      <c r="C1408" s="61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</row>
    <row r="1409" spans="1:17" s="28" customFormat="1" x14ac:dyDescent="0.25">
      <c r="A1409" s="56"/>
      <c r="B1409" s="61"/>
      <c r="C1409" s="61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</row>
    <row r="1410" spans="1:17" s="28" customFormat="1" x14ac:dyDescent="0.25">
      <c r="A1410" s="56"/>
      <c r="B1410" s="61"/>
      <c r="C1410" s="61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</row>
    <row r="1411" spans="1:17" s="28" customFormat="1" x14ac:dyDescent="0.25">
      <c r="A1411" s="56"/>
      <c r="B1411" s="61"/>
      <c r="C1411" s="61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</row>
    <row r="1412" spans="1:17" s="28" customFormat="1" x14ac:dyDescent="0.25">
      <c r="A1412" s="56"/>
      <c r="B1412" s="61"/>
      <c r="C1412" s="61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</row>
    <row r="1413" spans="1:17" s="28" customFormat="1" x14ac:dyDescent="0.25">
      <c r="A1413" s="56"/>
      <c r="B1413" s="61"/>
      <c r="C1413" s="61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</row>
    <row r="1414" spans="1:17" s="28" customFormat="1" x14ac:dyDescent="0.25">
      <c r="A1414" s="56"/>
      <c r="B1414" s="61"/>
      <c r="C1414" s="61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</row>
    <row r="1415" spans="1:17" s="28" customFormat="1" x14ac:dyDescent="0.25">
      <c r="A1415" s="56"/>
      <c r="B1415" s="61"/>
      <c r="C1415" s="61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</row>
    <row r="1416" spans="1:17" s="28" customFormat="1" x14ac:dyDescent="0.25">
      <c r="A1416" s="56"/>
      <c r="B1416" s="61"/>
      <c r="C1416" s="61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</row>
    <row r="1417" spans="1:17" s="28" customFormat="1" x14ac:dyDescent="0.25">
      <c r="A1417" s="56"/>
      <c r="B1417" s="61"/>
      <c r="C1417" s="61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</row>
    <row r="1418" spans="1:17" s="28" customFormat="1" x14ac:dyDescent="0.25">
      <c r="A1418" s="56"/>
      <c r="B1418" s="61"/>
      <c r="C1418" s="61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</row>
    <row r="1419" spans="1:17" s="28" customFormat="1" x14ac:dyDescent="0.25">
      <c r="A1419" s="56"/>
      <c r="B1419" s="61"/>
      <c r="C1419" s="61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</row>
    <row r="1420" spans="1:17" s="28" customFormat="1" x14ac:dyDescent="0.25">
      <c r="A1420" s="56"/>
      <c r="B1420" s="61"/>
      <c r="C1420" s="61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</row>
    <row r="1421" spans="1:17" s="28" customFormat="1" x14ac:dyDescent="0.25">
      <c r="A1421" s="56"/>
      <c r="B1421" s="61"/>
      <c r="C1421" s="61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</row>
    <row r="1422" spans="1:17" s="28" customFormat="1" x14ac:dyDescent="0.25">
      <c r="A1422" s="56"/>
      <c r="B1422" s="61"/>
      <c r="C1422" s="61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</row>
    <row r="1423" spans="1:17" s="28" customFormat="1" x14ac:dyDescent="0.25">
      <c r="A1423" s="56"/>
      <c r="B1423" s="61"/>
      <c r="C1423" s="61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</row>
    <row r="1424" spans="1:17" s="28" customFormat="1" x14ac:dyDescent="0.25">
      <c r="A1424" s="56"/>
      <c r="B1424" s="61"/>
      <c r="C1424" s="61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</row>
    <row r="1425" spans="1:17" s="28" customFormat="1" x14ac:dyDescent="0.25">
      <c r="A1425" s="56"/>
      <c r="B1425" s="61"/>
      <c r="C1425" s="61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</row>
    <row r="1426" spans="1:17" s="28" customFormat="1" x14ac:dyDescent="0.25">
      <c r="A1426" s="56"/>
      <c r="B1426" s="61"/>
      <c r="C1426" s="61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</row>
    <row r="1427" spans="1:17" s="28" customFormat="1" x14ac:dyDescent="0.25">
      <c r="A1427" s="56"/>
      <c r="B1427" s="61"/>
      <c r="C1427" s="61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</row>
    <row r="1428" spans="1:17" s="28" customFormat="1" x14ac:dyDescent="0.25">
      <c r="A1428" s="56"/>
      <c r="B1428" s="61"/>
      <c r="C1428" s="61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</row>
    <row r="1429" spans="1:17" s="28" customFormat="1" x14ac:dyDescent="0.25">
      <c r="A1429" s="56"/>
      <c r="B1429" s="61"/>
      <c r="C1429" s="61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</row>
    <row r="1430" spans="1:17" s="28" customFormat="1" x14ac:dyDescent="0.25">
      <c r="A1430" s="56"/>
      <c r="B1430" s="61"/>
      <c r="C1430" s="61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</row>
    <row r="1431" spans="1:17" s="28" customFormat="1" x14ac:dyDescent="0.25">
      <c r="A1431" s="56"/>
      <c r="B1431" s="61"/>
      <c r="C1431" s="61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</row>
    <row r="1432" spans="1:17" s="28" customFormat="1" x14ac:dyDescent="0.25">
      <c r="A1432" s="56"/>
      <c r="B1432" s="61"/>
      <c r="C1432" s="61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</row>
    <row r="1433" spans="1:17" s="28" customFormat="1" x14ac:dyDescent="0.25">
      <c r="A1433" s="56"/>
      <c r="B1433" s="61"/>
      <c r="C1433" s="61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</row>
    <row r="1434" spans="1:17" s="28" customFormat="1" x14ac:dyDescent="0.25">
      <c r="A1434" s="56"/>
      <c r="B1434" s="61"/>
      <c r="C1434" s="61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</row>
    <row r="1435" spans="1:17" s="28" customFormat="1" x14ac:dyDescent="0.25">
      <c r="A1435" s="56"/>
      <c r="B1435" s="61"/>
      <c r="C1435" s="61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</row>
    <row r="1436" spans="1:17" s="28" customFormat="1" x14ac:dyDescent="0.25">
      <c r="A1436" s="56"/>
      <c r="B1436" s="61"/>
      <c r="C1436" s="61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</row>
    <row r="1437" spans="1:17" s="28" customFormat="1" x14ac:dyDescent="0.25">
      <c r="A1437" s="56"/>
      <c r="B1437" s="61"/>
      <c r="C1437" s="61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</row>
    <row r="1438" spans="1:17" s="28" customFormat="1" x14ac:dyDescent="0.25">
      <c r="A1438" s="56"/>
      <c r="B1438" s="61"/>
      <c r="C1438" s="61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</row>
    <row r="1439" spans="1:17" s="28" customFormat="1" x14ac:dyDescent="0.25">
      <c r="A1439" s="56"/>
      <c r="B1439" s="61"/>
      <c r="C1439" s="61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</row>
    <row r="1440" spans="1:17" s="28" customFormat="1" x14ac:dyDescent="0.25">
      <c r="A1440" s="56"/>
      <c r="B1440" s="61"/>
      <c r="C1440" s="61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</row>
    <row r="1441" spans="1:17" s="28" customFormat="1" x14ac:dyDescent="0.25">
      <c r="A1441" s="56"/>
      <c r="B1441" s="61"/>
      <c r="C1441" s="61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</row>
    <row r="1442" spans="1:17" s="28" customFormat="1" x14ac:dyDescent="0.25">
      <c r="A1442" s="56"/>
      <c r="B1442" s="61"/>
      <c r="C1442" s="61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</row>
    <row r="1443" spans="1:17" s="28" customFormat="1" x14ac:dyDescent="0.25">
      <c r="A1443" s="56"/>
      <c r="B1443" s="61"/>
      <c r="C1443" s="61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</row>
    <row r="1444" spans="1:17" s="28" customFormat="1" x14ac:dyDescent="0.25">
      <c r="A1444" s="56"/>
      <c r="B1444" s="61"/>
      <c r="C1444" s="61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</row>
    <row r="1445" spans="1:17" s="28" customFormat="1" x14ac:dyDescent="0.25">
      <c r="A1445" s="56"/>
      <c r="B1445" s="61"/>
      <c r="C1445" s="61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</row>
    <row r="1446" spans="1:17" s="28" customFormat="1" x14ac:dyDescent="0.25">
      <c r="A1446" s="56"/>
      <c r="B1446" s="61"/>
      <c r="C1446" s="61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</row>
    <row r="1447" spans="1:17" s="28" customFormat="1" x14ac:dyDescent="0.25">
      <c r="A1447" s="56"/>
      <c r="B1447" s="61"/>
      <c r="C1447" s="61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</row>
    <row r="1448" spans="1:17" s="28" customFormat="1" x14ac:dyDescent="0.25">
      <c r="A1448" s="56"/>
      <c r="B1448" s="61"/>
      <c r="C1448" s="61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</row>
    <row r="1449" spans="1:17" s="28" customFormat="1" x14ac:dyDescent="0.25">
      <c r="A1449" s="56"/>
      <c r="B1449" s="61"/>
      <c r="C1449" s="61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</row>
    <row r="1450" spans="1:17" s="28" customFormat="1" x14ac:dyDescent="0.25">
      <c r="A1450" s="56"/>
      <c r="B1450" s="61"/>
      <c r="C1450" s="61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</row>
    <row r="1451" spans="1:17" s="28" customFormat="1" x14ac:dyDescent="0.25">
      <c r="A1451" s="56"/>
      <c r="B1451" s="61"/>
      <c r="C1451" s="61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</row>
    <row r="1452" spans="1:17" s="28" customFormat="1" x14ac:dyDescent="0.25">
      <c r="A1452" s="56"/>
      <c r="B1452" s="61"/>
      <c r="C1452" s="61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</row>
    <row r="1453" spans="1:17" s="28" customFormat="1" x14ac:dyDescent="0.25">
      <c r="A1453" s="56"/>
      <c r="B1453" s="61"/>
      <c r="C1453" s="61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</row>
    <row r="1454" spans="1:17" s="28" customFormat="1" x14ac:dyDescent="0.25">
      <c r="A1454" s="56"/>
      <c r="B1454" s="61"/>
      <c r="C1454" s="61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</row>
    <row r="1455" spans="1:17" s="28" customFormat="1" x14ac:dyDescent="0.25">
      <c r="A1455" s="56"/>
      <c r="B1455" s="61"/>
      <c r="C1455" s="61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</row>
    <row r="1456" spans="1:17" s="28" customFormat="1" x14ac:dyDescent="0.25">
      <c r="A1456" s="56"/>
      <c r="B1456" s="61"/>
      <c r="C1456" s="61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</row>
    <row r="1457" spans="1:17" s="28" customFormat="1" x14ac:dyDescent="0.25">
      <c r="A1457" s="56"/>
      <c r="B1457" s="61"/>
      <c r="C1457" s="61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</row>
    <row r="1458" spans="1:17" s="28" customFormat="1" x14ac:dyDescent="0.25">
      <c r="A1458" s="56"/>
      <c r="B1458" s="61"/>
      <c r="C1458" s="61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</row>
    <row r="1459" spans="1:17" s="28" customFormat="1" x14ac:dyDescent="0.25">
      <c r="A1459" s="56"/>
      <c r="B1459" s="61"/>
      <c r="C1459" s="61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</row>
    <row r="1460" spans="1:17" s="28" customFormat="1" x14ac:dyDescent="0.25">
      <c r="A1460" s="56"/>
      <c r="B1460" s="61"/>
      <c r="C1460" s="61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</row>
    <row r="1461" spans="1:17" s="28" customFormat="1" x14ac:dyDescent="0.25">
      <c r="A1461" s="56"/>
      <c r="B1461" s="61"/>
      <c r="C1461" s="61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</row>
    <row r="1462" spans="1:17" s="28" customFormat="1" x14ac:dyDescent="0.25">
      <c r="A1462" s="56"/>
      <c r="B1462" s="61"/>
      <c r="C1462" s="61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</row>
    <row r="1463" spans="1:17" s="28" customFormat="1" x14ac:dyDescent="0.25">
      <c r="A1463" s="56"/>
      <c r="B1463" s="61"/>
      <c r="C1463" s="61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</row>
    <row r="1464" spans="1:17" s="28" customFormat="1" x14ac:dyDescent="0.25">
      <c r="A1464" s="56"/>
      <c r="B1464" s="61"/>
      <c r="C1464" s="61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</row>
    <row r="1465" spans="1:17" s="28" customFormat="1" x14ac:dyDescent="0.25">
      <c r="A1465" s="56"/>
      <c r="B1465" s="61"/>
      <c r="C1465" s="61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</row>
    <row r="1466" spans="1:17" s="28" customFormat="1" x14ac:dyDescent="0.25">
      <c r="A1466" s="56"/>
      <c r="B1466" s="61"/>
      <c r="C1466" s="61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</row>
    <row r="1467" spans="1:17" s="28" customFormat="1" x14ac:dyDescent="0.25">
      <c r="A1467" s="56"/>
      <c r="B1467" s="61"/>
      <c r="C1467" s="61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</row>
    <row r="1468" spans="1:17" s="28" customFormat="1" x14ac:dyDescent="0.25">
      <c r="A1468" s="56"/>
      <c r="B1468" s="61"/>
      <c r="C1468" s="61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</row>
    <row r="1469" spans="1:17" s="28" customFormat="1" x14ac:dyDescent="0.25">
      <c r="A1469" s="56"/>
      <c r="B1469" s="61"/>
      <c r="C1469" s="61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</row>
    <row r="1470" spans="1:17" s="28" customFormat="1" x14ac:dyDescent="0.25">
      <c r="A1470" s="56"/>
      <c r="B1470" s="61"/>
      <c r="C1470" s="61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</row>
    <row r="1471" spans="1:17" s="28" customFormat="1" x14ac:dyDescent="0.25">
      <c r="A1471" s="56"/>
      <c r="B1471" s="61"/>
      <c r="C1471" s="61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</row>
    <row r="1472" spans="1:17" s="28" customFormat="1" x14ac:dyDescent="0.25">
      <c r="A1472" s="56"/>
      <c r="B1472" s="61"/>
      <c r="C1472" s="61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</row>
    <row r="1473" spans="1:17" s="28" customFormat="1" x14ac:dyDescent="0.25">
      <c r="A1473" s="56"/>
      <c r="B1473" s="61"/>
      <c r="C1473" s="61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</row>
    <row r="1474" spans="1:17" s="28" customFormat="1" x14ac:dyDescent="0.25">
      <c r="A1474" s="56"/>
      <c r="B1474" s="61"/>
      <c r="C1474" s="61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</row>
    <row r="1475" spans="1:17" s="28" customFormat="1" x14ac:dyDescent="0.25">
      <c r="A1475" s="56"/>
      <c r="B1475" s="61"/>
      <c r="C1475" s="61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</row>
    <row r="1476" spans="1:17" s="28" customFormat="1" x14ac:dyDescent="0.25">
      <c r="A1476" s="56"/>
      <c r="B1476" s="61"/>
      <c r="C1476" s="61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</row>
    <row r="1477" spans="1:17" s="28" customFormat="1" x14ac:dyDescent="0.25">
      <c r="A1477" s="56"/>
      <c r="B1477" s="61"/>
      <c r="C1477" s="61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</row>
    <row r="1478" spans="1:17" s="28" customFormat="1" x14ac:dyDescent="0.25">
      <c r="A1478" s="56"/>
      <c r="B1478" s="61"/>
      <c r="C1478" s="61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</row>
    <row r="1479" spans="1:17" s="28" customFormat="1" x14ac:dyDescent="0.25">
      <c r="A1479" s="56"/>
      <c r="B1479" s="61"/>
      <c r="C1479" s="61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</row>
    <row r="1480" spans="1:17" s="28" customFormat="1" x14ac:dyDescent="0.25">
      <c r="A1480" s="56"/>
      <c r="B1480" s="61"/>
      <c r="C1480" s="61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</row>
    <row r="1481" spans="1:17" s="28" customFormat="1" x14ac:dyDescent="0.25">
      <c r="A1481" s="56"/>
      <c r="B1481" s="61"/>
      <c r="C1481" s="61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</row>
    <row r="1482" spans="1:17" s="28" customFormat="1" x14ac:dyDescent="0.25">
      <c r="A1482" s="56"/>
      <c r="B1482" s="61"/>
      <c r="C1482" s="61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</row>
    <row r="1483" spans="1:17" s="28" customFormat="1" x14ac:dyDescent="0.25">
      <c r="A1483" s="56"/>
      <c r="B1483" s="61"/>
      <c r="C1483" s="61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</row>
    <row r="1484" spans="1:17" s="28" customFormat="1" x14ac:dyDescent="0.25">
      <c r="A1484" s="56"/>
      <c r="B1484" s="61"/>
      <c r="C1484" s="61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</row>
    <row r="1485" spans="1:17" s="28" customFormat="1" x14ac:dyDescent="0.25">
      <c r="A1485" s="56"/>
      <c r="B1485" s="61"/>
      <c r="C1485" s="61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</row>
    <row r="1486" spans="1:17" s="28" customFormat="1" x14ac:dyDescent="0.25">
      <c r="A1486" s="56"/>
      <c r="B1486" s="61"/>
      <c r="C1486" s="61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</row>
    <row r="1487" spans="1:17" s="28" customFormat="1" x14ac:dyDescent="0.25">
      <c r="A1487" s="56"/>
      <c r="B1487" s="61"/>
      <c r="C1487" s="61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</row>
    <row r="1488" spans="1:17" s="28" customFormat="1" x14ac:dyDescent="0.25">
      <c r="A1488" s="56"/>
      <c r="B1488" s="61"/>
      <c r="C1488" s="61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</row>
    <row r="1489" spans="1:17" s="28" customFormat="1" x14ac:dyDescent="0.25">
      <c r="A1489" s="56"/>
      <c r="B1489" s="61"/>
      <c r="C1489" s="61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</row>
    <row r="1490" spans="1:17" s="28" customFormat="1" x14ac:dyDescent="0.25">
      <c r="A1490" s="56"/>
      <c r="B1490" s="61"/>
      <c r="C1490" s="61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</row>
    <row r="1491" spans="1:17" s="28" customFormat="1" x14ac:dyDescent="0.25">
      <c r="A1491" s="56"/>
      <c r="B1491" s="61"/>
      <c r="C1491" s="61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</row>
    <row r="1492" spans="1:17" s="28" customFormat="1" x14ac:dyDescent="0.25">
      <c r="A1492" s="56"/>
      <c r="B1492" s="61"/>
      <c r="C1492" s="61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</row>
    <row r="1493" spans="1:17" s="28" customFormat="1" x14ac:dyDescent="0.25">
      <c r="A1493" s="56"/>
      <c r="B1493" s="61"/>
      <c r="C1493" s="61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</row>
    <row r="1494" spans="1:17" s="28" customFormat="1" x14ac:dyDescent="0.25">
      <c r="A1494" s="56"/>
      <c r="B1494" s="61"/>
      <c r="C1494" s="61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</row>
    <row r="1495" spans="1:17" s="28" customFormat="1" x14ac:dyDescent="0.25">
      <c r="A1495" s="56"/>
      <c r="B1495" s="61"/>
      <c r="C1495" s="61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</row>
    <row r="1496" spans="1:17" s="28" customFormat="1" x14ac:dyDescent="0.25">
      <c r="A1496" s="56"/>
      <c r="B1496" s="61"/>
      <c r="C1496" s="61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</row>
    <row r="1497" spans="1:17" s="28" customFormat="1" x14ac:dyDescent="0.25">
      <c r="A1497" s="56"/>
      <c r="B1497" s="61"/>
      <c r="C1497" s="61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</row>
    <row r="1498" spans="1:17" s="28" customFormat="1" x14ac:dyDescent="0.25">
      <c r="A1498" s="56"/>
      <c r="B1498" s="61"/>
      <c r="C1498" s="61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</row>
    <row r="1499" spans="1:17" s="28" customFormat="1" x14ac:dyDescent="0.25">
      <c r="A1499" s="56"/>
      <c r="B1499" s="61"/>
      <c r="C1499" s="61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</row>
    <row r="1500" spans="1:17" s="28" customFormat="1" x14ac:dyDescent="0.25">
      <c r="A1500" s="56"/>
      <c r="B1500" s="61"/>
      <c r="C1500" s="61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</row>
    <row r="1501" spans="1:17" s="28" customFormat="1" x14ac:dyDescent="0.25">
      <c r="A1501" s="56"/>
      <c r="B1501" s="61"/>
      <c r="C1501" s="61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</row>
    <row r="1502" spans="1:17" s="28" customFormat="1" x14ac:dyDescent="0.25">
      <c r="A1502" s="56"/>
      <c r="B1502" s="61"/>
      <c r="C1502" s="61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</row>
    <row r="1503" spans="1:17" s="28" customFormat="1" x14ac:dyDescent="0.25">
      <c r="A1503" s="56"/>
      <c r="B1503" s="61"/>
      <c r="C1503" s="61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</row>
    <row r="1504" spans="1:17" s="28" customFormat="1" x14ac:dyDescent="0.25">
      <c r="A1504" s="56"/>
      <c r="B1504" s="61"/>
      <c r="C1504" s="61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</row>
    <row r="1505" spans="1:17" s="28" customFormat="1" x14ac:dyDescent="0.25">
      <c r="A1505" s="56"/>
      <c r="B1505" s="61"/>
      <c r="C1505" s="61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</row>
    <row r="1506" spans="1:17" s="28" customFormat="1" x14ac:dyDescent="0.25">
      <c r="A1506" s="56"/>
      <c r="B1506" s="61"/>
      <c r="C1506" s="61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</row>
    <row r="1507" spans="1:17" s="28" customFormat="1" x14ac:dyDescent="0.25">
      <c r="A1507" s="56"/>
      <c r="B1507" s="61"/>
      <c r="C1507" s="61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</row>
    <row r="1508" spans="1:17" s="28" customFormat="1" x14ac:dyDescent="0.25">
      <c r="A1508" s="56"/>
      <c r="B1508" s="61"/>
      <c r="C1508" s="61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</row>
    <row r="1509" spans="1:17" s="28" customFormat="1" x14ac:dyDescent="0.25">
      <c r="A1509" s="56"/>
      <c r="B1509" s="61"/>
      <c r="C1509" s="61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</row>
    <row r="1510" spans="1:17" s="28" customFormat="1" x14ac:dyDescent="0.25">
      <c r="A1510" s="56"/>
      <c r="B1510" s="61"/>
      <c r="C1510" s="61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</row>
    <row r="1511" spans="1:17" s="28" customFormat="1" x14ac:dyDescent="0.25">
      <c r="A1511" s="56"/>
      <c r="B1511" s="61"/>
      <c r="C1511" s="61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</row>
    <row r="1512" spans="1:17" s="28" customFormat="1" x14ac:dyDescent="0.25">
      <c r="A1512" s="56"/>
      <c r="B1512" s="61"/>
      <c r="C1512" s="61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</row>
    <row r="1513" spans="1:17" s="28" customFormat="1" x14ac:dyDescent="0.25">
      <c r="A1513" s="56"/>
      <c r="B1513" s="61"/>
      <c r="C1513" s="61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</row>
    <row r="1514" spans="1:17" s="28" customFormat="1" x14ac:dyDescent="0.25">
      <c r="A1514" s="56"/>
      <c r="B1514" s="61"/>
      <c r="C1514" s="61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</row>
    <row r="1515" spans="1:17" s="28" customFormat="1" x14ac:dyDescent="0.25">
      <c r="A1515" s="56"/>
      <c r="B1515" s="61"/>
      <c r="C1515" s="61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</row>
    <row r="1516" spans="1:17" s="28" customFormat="1" x14ac:dyDescent="0.25">
      <c r="A1516" s="56"/>
      <c r="B1516" s="61"/>
      <c r="C1516" s="61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</row>
    <row r="1517" spans="1:17" s="28" customFormat="1" x14ac:dyDescent="0.25">
      <c r="A1517" s="56"/>
      <c r="B1517" s="61"/>
      <c r="C1517" s="61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</row>
    <row r="1518" spans="1:17" s="28" customFormat="1" x14ac:dyDescent="0.25">
      <c r="A1518" s="56"/>
      <c r="B1518" s="61"/>
      <c r="C1518" s="61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</row>
    <row r="1519" spans="1:17" s="28" customFormat="1" x14ac:dyDescent="0.25">
      <c r="A1519" s="56"/>
      <c r="B1519" s="61"/>
      <c r="C1519" s="61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</row>
    <row r="1520" spans="1:17" s="28" customFormat="1" x14ac:dyDescent="0.25">
      <c r="A1520" s="56"/>
      <c r="B1520" s="61"/>
      <c r="C1520" s="61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</row>
    <row r="1521" spans="1:17" s="28" customFormat="1" x14ac:dyDescent="0.25">
      <c r="A1521" s="56"/>
      <c r="B1521" s="61"/>
      <c r="C1521" s="61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</row>
    <row r="1522" spans="1:17" s="28" customFormat="1" x14ac:dyDescent="0.25">
      <c r="A1522" s="56"/>
      <c r="B1522" s="61"/>
      <c r="C1522" s="61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</row>
    <row r="1523" spans="1:17" s="28" customFormat="1" x14ac:dyDescent="0.25">
      <c r="A1523" s="56"/>
      <c r="B1523" s="61"/>
      <c r="C1523" s="61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</row>
    <row r="1524" spans="1:17" s="28" customFormat="1" x14ac:dyDescent="0.25">
      <c r="A1524" s="56"/>
      <c r="B1524" s="61"/>
      <c r="C1524" s="61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</row>
    <row r="1525" spans="1:17" s="28" customFormat="1" x14ac:dyDescent="0.25">
      <c r="A1525" s="56"/>
      <c r="B1525" s="61"/>
      <c r="C1525" s="61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</row>
    <row r="1526" spans="1:17" s="28" customFormat="1" x14ac:dyDescent="0.25">
      <c r="A1526" s="56"/>
      <c r="B1526" s="61"/>
      <c r="C1526" s="61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</row>
    <row r="1527" spans="1:17" s="28" customFormat="1" x14ac:dyDescent="0.25">
      <c r="A1527" s="56"/>
      <c r="B1527" s="61"/>
      <c r="C1527" s="61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</row>
    <row r="1528" spans="1:17" s="28" customFormat="1" x14ac:dyDescent="0.25">
      <c r="A1528" s="56"/>
      <c r="B1528" s="61"/>
      <c r="C1528" s="61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</row>
    <row r="1529" spans="1:17" s="28" customFormat="1" x14ac:dyDescent="0.25">
      <c r="A1529" s="56"/>
      <c r="B1529" s="61"/>
      <c r="C1529" s="61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</row>
    <row r="1530" spans="1:17" s="28" customFormat="1" x14ac:dyDescent="0.25">
      <c r="A1530" s="56"/>
      <c r="B1530" s="61"/>
      <c r="C1530" s="61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</row>
    <row r="1531" spans="1:17" s="28" customFormat="1" x14ac:dyDescent="0.25">
      <c r="A1531" s="56"/>
      <c r="B1531" s="61"/>
      <c r="C1531" s="61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</row>
    <row r="1532" spans="1:17" s="28" customFormat="1" x14ac:dyDescent="0.25">
      <c r="A1532" s="56"/>
      <c r="B1532" s="61"/>
      <c r="C1532" s="61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</row>
    <row r="1533" spans="1:17" s="28" customFormat="1" x14ac:dyDescent="0.25">
      <c r="A1533" s="56"/>
      <c r="B1533" s="61"/>
      <c r="C1533" s="61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</row>
    <row r="1534" spans="1:17" s="28" customFormat="1" x14ac:dyDescent="0.25">
      <c r="A1534" s="56"/>
      <c r="B1534" s="61"/>
      <c r="C1534" s="61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</row>
    <row r="1535" spans="1:17" s="28" customFormat="1" x14ac:dyDescent="0.25">
      <c r="A1535" s="56"/>
      <c r="B1535" s="61"/>
      <c r="C1535" s="61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</row>
    <row r="1536" spans="1:17" s="28" customFormat="1" x14ac:dyDescent="0.25">
      <c r="A1536" s="56"/>
      <c r="B1536" s="61"/>
      <c r="C1536" s="61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</row>
    <row r="1537" spans="1:17" s="28" customFormat="1" x14ac:dyDescent="0.25">
      <c r="A1537" s="56"/>
      <c r="B1537" s="61"/>
      <c r="C1537" s="61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</row>
    <row r="1538" spans="1:17" s="28" customFormat="1" x14ac:dyDescent="0.25">
      <c r="A1538" s="56"/>
      <c r="B1538" s="61"/>
      <c r="C1538" s="61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</row>
    <row r="1539" spans="1:17" s="28" customFormat="1" x14ac:dyDescent="0.25">
      <c r="A1539" s="56"/>
      <c r="B1539" s="61"/>
      <c r="C1539" s="61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</row>
    <row r="1540" spans="1:17" s="28" customFormat="1" x14ac:dyDescent="0.25">
      <c r="A1540" s="56"/>
      <c r="B1540" s="61"/>
      <c r="C1540" s="61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</row>
    <row r="1541" spans="1:17" s="28" customFormat="1" x14ac:dyDescent="0.25">
      <c r="A1541" s="56"/>
      <c r="B1541" s="61"/>
      <c r="C1541" s="61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</row>
    <row r="1542" spans="1:17" s="28" customFormat="1" x14ac:dyDescent="0.25">
      <c r="A1542" s="56"/>
      <c r="B1542" s="61"/>
      <c r="C1542" s="61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</row>
    <row r="1543" spans="1:17" s="28" customFormat="1" x14ac:dyDescent="0.25">
      <c r="A1543" s="56"/>
      <c r="B1543" s="61"/>
      <c r="C1543" s="61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</row>
    <row r="1544" spans="1:17" s="28" customFormat="1" x14ac:dyDescent="0.25">
      <c r="A1544" s="56"/>
      <c r="B1544" s="61"/>
      <c r="C1544" s="61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</row>
    <row r="1545" spans="1:17" s="28" customFormat="1" x14ac:dyDescent="0.25">
      <c r="A1545" s="56"/>
      <c r="B1545" s="61"/>
      <c r="C1545" s="61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</row>
    <row r="1546" spans="1:17" s="28" customFormat="1" x14ac:dyDescent="0.25">
      <c r="A1546" s="56"/>
      <c r="B1546" s="61"/>
      <c r="C1546" s="61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</row>
    <row r="1547" spans="1:17" s="28" customFormat="1" x14ac:dyDescent="0.25">
      <c r="A1547" s="56"/>
      <c r="B1547" s="61"/>
      <c r="C1547" s="61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</row>
    <row r="1548" spans="1:17" s="28" customFormat="1" x14ac:dyDescent="0.25">
      <c r="A1548" s="56"/>
      <c r="B1548" s="61"/>
      <c r="C1548" s="61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</row>
    <row r="1549" spans="1:17" s="28" customFormat="1" x14ac:dyDescent="0.25">
      <c r="A1549" s="56"/>
      <c r="B1549" s="61"/>
      <c r="C1549" s="61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</row>
    <row r="1550" spans="1:17" s="28" customFormat="1" x14ac:dyDescent="0.25">
      <c r="A1550" s="56"/>
      <c r="B1550" s="61"/>
      <c r="C1550" s="61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</row>
    <row r="1551" spans="1:17" s="28" customFormat="1" x14ac:dyDescent="0.25">
      <c r="A1551" s="56"/>
      <c r="B1551" s="61"/>
      <c r="C1551" s="61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</row>
    <row r="1552" spans="1:17" s="28" customFormat="1" x14ac:dyDescent="0.25">
      <c r="A1552" s="56"/>
      <c r="B1552" s="61"/>
      <c r="C1552" s="61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</row>
    <row r="1553" spans="1:17" s="28" customFormat="1" x14ac:dyDescent="0.25">
      <c r="A1553" s="56"/>
      <c r="B1553" s="61"/>
      <c r="C1553" s="61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</row>
    <row r="1554" spans="1:17" s="28" customFormat="1" x14ac:dyDescent="0.25">
      <c r="A1554" s="56"/>
      <c r="B1554" s="61"/>
      <c r="C1554" s="61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</row>
    <row r="1555" spans="1:17" s="28" customFormat="1" x14ac:dyDescent="0.25">
      <c r="A1555" s="56"/>
      <c r="B1555" s="61"/>
      <c r="C1555" s="61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</row>
    <row r="1556" spans="1:17" s="28" customFormat="1" x14ac:dyDescent="0.25">
      <c r="A1556" s="56"/>
      <c r="B1556" s="61"/>
      <c r="C1556" s="61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</row>
    <row r="1557" spans="1:17" s="28" customFormat="1" x14ac:dyDescent="0.25">
      <c r="A1557" s="56"/>
      <c r="B1557" s="61"/>
      <c r="C1557" s="61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</row>
    <row r="1558" spans="1:17" s="28" customFormat="1" x14ac:dyDescent="0.25">
      <c r="A1558" s="56"/>
      <c r="B1558" s="61"/>
      <c r="C1558" s="61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</row>
    <row r="1559" spans="1:17" s="28" customFormat="1" x14ac:dyDescent="0.25">
      <c r="A1559" s="56"/>
      <c r="B1559" s="61"/>
      <c r="C1559" s="61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</row>
    <row r="1560" spans="1:17" s="28" customFormat="1" x14ac:dyDescent="0.25">
      <c r="A1560" s="56"/>
      <c r="B1560" s="61"/>
      <c r="C1560" s="61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</row>
    <row r="1561" spans="1:17" s="28" customFormat="1" x14ac:dyDescent="0.25">
      <c r="A1561" s="56"/>
      <c r="B1561" s="61"/>
      <c r="C1561" s="61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</row>
    <row r="1562" spans="1:17" s="28" customFormat="1" x14ac:dyDescent="0.25">
      <c r="A1562" s="56"/>
      <c r="B1562" s="61"/>
      <c r="C1562" s="61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</row>
    <row r="1563" spans="1:17" s="28" customFormat="1" x14ac:dyDescent="0.25">
      <c r="A1563" s="56"/>
      <c r="B1563" s="61"/>
      <c r="C1563" s="61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</row>
    <row r="1564" spans="1:17" s="28" customFormat="1" x14ac:dyDescent="0.25">
      <c r="A1564" s="56"/>
      <c r="B1564" s="61"/>
      <c r="C1564" s="61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</row>
    <row r="1565" spans="1:17" s="28" customFormat="1" x14ac:dyDescent="0.25">
      <c r="A1565" s="56"/>
      <c r="B1565" s="61"/>
      <c r="C1565" s="61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</row>
    <row r="1566" spans="1:17" s="28" customFormat="1" x14ac:dyDescent="0.25">
      <c r="A1566" s="56"/>
      <c r="B1566" s="61"/>
      <c r="C1566" s="61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</row>
    <row r="1567" spans="1:17" s="28" customFormat="1" x14ac:dyDescent="0.25">
      <c r="A1567" s="56"/>
      <c r="B1567" s="61"/>
      <c r="C1567" s="61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</row>
    <row r="1568" spans="1:17" s="28" customFormat="1" x14ac:dyDescent="0.25">
      <c r="A1568" s="56"/>
      <c r="B1568" s="61"/>
      <c r="C1568" s="61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</row>
    <row r="1569" spans="1:17" s="28" customFormat="1" x14ac:dyDescent="0.25">
      <c r="A1569" s="56"/>
      <c r="B1569" s="61"/>
      <c r="C1569" s="61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</row>
    <row r="1570" spans="1:17" s="28" customFormat="1" x14ac:dyDescent="0.25">
      <c r="A1570" s="56"/>
      <c r="B1570" s="61"/>
      <c r="C1570" s="61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</row>
    <row r="1571" spans="1:17" s="28" customFormat="1" x14ac:dyDescent="0.25">
      <c r="A1571" s="56"/>
      <c r="B1571" s="61"/>
      <c r="C1571" s="61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</row>
    <row r="1572" spans="1:17" s="28" customFormat="1" x14ac:dyDescent="0.25">
      <c r="A1572" s="56"/>
      <c r="B1572" s="61"/>
      <c r="C1572" s="61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</row>
    <row r="1573" spans="1:17" s="28" customFormat="1" x14ac:dyDescent="0.25">
      <c r="A1573" s="56"/>
      <c r="B1573" s="61"/>
      <c r="C1573" s="61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</row>
    <row r="1574" spans="1:17" s="28" customFormat="1" x14ac:dyDescent="0.25">
      <c r="A1574" s="56"/>
      <c r="B1574" s="61"/>
      <c r="C1574" s="61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</row>
    <row r="1575" spans="1:17" s="28" customFormat="1" x14ac:dyDescent="0.25">
      <c r="A1575" s="56"/>
      <c r="B1575" s="61"/>
      <c r="C1575" s="61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</row>
    <row r="1576" spans="1:17" s="28" customFormat="1" x14ac:dyDescent="0.25">
      <c r="A1576" s="56"/>
      <c r="B1576" s="61"/>
      <c r="C1576" s="61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</row>
    <row r="1577" spans="1:17" s="28" customFormat="1" x14ac:dyDescent="0.25">
      <c r="A1577" s="56"/>
      <c r="B1577" s="61"/>
      <c r="C1577" s="61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</row>
    <row r="1578" spans="1:17" s="28" customFormat="1" x14ac:dyDescent="0.25">
      <c r="A1578" s="56"/>
      <c r="B1578" s="61"/>
      <c r="C1578" s="61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</row>
    <row r="1579" spans="1:17" s="28" customFormat="1" x14ac:dyDescent="0.25">
      <c r="A1579" s="56"/>
      <c r="B1579" s="61"/>
      <c r="C1579" s="61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</row>
    <row r="1580" spans="1:17" s="28" customFormat="1" x14ac:dyDescent="0.25">
      <c r="A1580" s="56"/>
      <c r="B1580" s="61"/>
      <c r="C1580" s="61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</row>
    <row r="1581" spans="1:17" s="28" customFormat="1" x14ac:dyDescent="0.25">
      <c r="A1581" s="56"/>
      <c r="B1581" s="61"/>
      <c r="C1581" s="61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</row>
    <row r="1582" spans="1:17" s="28" customFormat="1" x14ac:dyDescent="0.25">
      <c r="A1582" s="56"/>
      <c r="B1582" s="61"/>
      <c r="C1582" s="61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</row>
    <row r="1583" spans="1:17" s="28" customFormat="1" x14ac:dyDescent="0.25">
      <c r="A1583" s="56"/>
      <c r="B1583" s="61"/>
      <c r="C1583" s="61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</row>
    <row r="1584" spans="1:17" s="28" customFormat="1" x14ac:dyDescent="0.25">
      <c r="A1584" s="56"/>
      <c r="B1584" s="61"/>
      <c r="C1584" s="61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</row>
    <row r="1585" spans="1:17" s="28" customFormat="1" x14ac:dyDescent="0.25">
      <c r="A1585" s="56"/>
      <c r="B1585" s="61"/>
      <c r="C1585" s="61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</row>
    <row r="1586" spans="1:17" s="28" customFormat="1" x14ac:dyDescent="0.25">
      <c r="A1586" s="56"/>
      <c r="B1586" s="61"/>
      <c r="C1586" s="61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</row>
    <row r="1587" spans="1:17" s="28" customFormat="1" x14ac:dyDescent="0.25">
      <c r="A1587" s="56"/>
      <c r="B1587" s="61"/>
      <c r="C1587" s="61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</row>
    <row r="1588" spans="1:17" s="28" customFormat="1" x14ac:dyDescent="0.25">
      <c r="A1588" s="56"/>
      <c r="B1588" s="61"/>
      <c r="C1588" s="61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</row>
    <row r="1589" spans="1:17" s="28" customFormat="1" x14ac:dyDescent="0.25">
      <c r="A1589" s="56"/>
      <c r="B1589" s="61"/>
      <c r="C1589" s="61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</row>
    <row r="1590" spans="1:17" s="28" customFormat="1" x14ac:dyDescent="0.25">
      <c r="A1590" s="56"/>
      <c r="B1590" s="61"/>
      <c r="C1590" s="61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</row>
    <row r="1591" spans="1:17" s="28" customFormat="1" x14ac:dyDescent="0.25">
      <c r="A1591" s="56"/>
      <c r="B1591" s="61"/>
      <c r="C1591" s="61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</row>
    <row r="1592" spans="1:17" s="28" customFormat="1" x14ac:dyDescent="0.25">
      <c r="A1592" s="56"/>
      <c r="B1592" s="61"/>
      <c r="C1592" s="61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</row>
    <row r="1593" spans="1:17" s="28" customFormat="1" x14ac:dyDescent="0.25">
      <c r="A1593" s="56"/>
      <c r="B1593" s="61"/>
      <c r="C1593" s="61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</row>
    <row r="1594" spans="1:17" s="28" customFormat="1" x14ac:dyDescent="0.25">
      <c r="A1594" s="56"/>
      <c r="B1594" s="61"/>
      <c r="C1594" s="61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</row>
    <row r="1595" spans="1:17" s="28" customFormat="1" x14ac:dyDescent="0.25">
      <c r="A1595" s="56"/>
      <c r="B1595" s="61"/>
      <c r="C1595" s="61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</row>
    <row r="1596" spans="1:17" s="28" customFormat="1" x14ac:dyDescent="0.25">
      <c r="A1596" s="56"/>
      <c r="B1596" s="61"/>
      <c r="C1596" s="61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</row>
    <row r="1597" spans="1:17" s="28" customFormat="1" x14ac:dyDescent="0.25">
      <c r="A1597" s="56"/>
      <c r="B1597" s="61"/>
      <c r="C1597" s="61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</row>
    <row r="1598" spans="1:17" s="28" customFormat="1" x14ac:dyDescent="0.25">
      <c r="A1598" s="56"/>
      <c r="B1598" s="61"/>
      <c r="C1598" s="61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</row>
    <row r="1599" spans="1:17" s="28" customFormat="1" x14ac:dyDescent="0.25">
      <c r="A1599" s="56"/>
      <c r="B1599" s="61"/>
      <c r="C1599" s="61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</row>
    <row r="1600" spans="1:17" s="28" customFormat="1" x14ac:dyDescent="0.25">
      <c r="A1600" s="56"/>
      <c r="B1600" s="61"/>
      <c r="C1600" s="61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</row>
    <row r="1601" spans="1:17" s="28" customFormat="1" x14ac:dyDescent="0.25">
      <c r="A1601" s="56"/>
      <c r="B1601" s="61"/>
      <c r="C1601" s="61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</row>
    <row r="1602" spans="1:17" s="28" customFormat="1" x14ac:dyDescent="0.25">
      <c r="A1602" s="56"/>
      <c r="B1602" s="61"/>
      <c r="C1602" s="61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</row>
    <row r="1603" spans="1:17" s="28" customFormat="1" x14ac:dyDescent="0.25">
      <c r="A1603" s="56"/>
      <c r="B1603" s="61"/>
      <c r="C1603" s="61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</row>
    <row r="1604" spans="1:17" s="28" customFormat="1" x14ac:dyDescent="0.25">
      <c r="A1604" s="56"/>
      <c r="B1604" s="61"/>
      <c r="C1604" s="61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</row>
    <row r="1605" spans="1:17" s="28" customFormat="1" x14ac:dyDescent="0.25">
      <c r="A1605" s="56"/>
      <c r="B1605" s="61"/>
      <c r="C1605" s="61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</row>
    <row r="1606" spans="1:17" s="28" customFormat="1" x14ac:dyDescent="0.25">
      <c r="A1606" s="56"/>
      <c r="B1606" s="61"/>
      <c r="C1606" s="61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</row>
    <row r="1607" spans="1:17" s="28" customFormat="1" x14ac:dyDescent="0.25">
      <c r="A1607" s="56"/>
      <c r="B1607" s="61"/>
      <c r="C1607" s="61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</row>
    <row r="1608" spans="1:17" s="28" customFormat="1" x14ac:dyDescent="0.25">
      <c r="A1608" s="56"/>
      <c r="B1608" s="61"/>
      <c r="C1608" s="61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</row>
    <row r="1609" spans="1:17" s="28" customFormat="1" x14ac:dyDescent="0.25">
      <c r="A1609" s="56"/>
      <c r="B1609" s="61"/>
      <c r="C1609" s="61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</row>
    <row r="1610" spans="1:17" s="28" customFormat="1" x14ac:dyDescent="0.25">
      <c r="A1610" s="56"/>
      <c r="B1610" s="61"/>
      <c r="C1610" s="61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</row>
    <row r="1611" spans="1:17" s="28" customFormat="1" x14ac:dyDescent="0.25">
      <c r="A1611" s="56"/>
      <c r="B1611" s="61"/>
      <c r="C1611" s="61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</row>
    <row r="1612" spans="1:17" s="28" customFormat="1" x14ac:dyDescent="0.25">
      <c r="A1612" s="56"/>
      <c r="B1612" s="61"/>
      <c r="C1612" s="61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</row>
    <row r="1613" spans="1:17" s="28" customFormat="1" x14ac:dyDescent="0.25">
      <c r="A1613" s="56"/>
      <c r="B1613" s="61"/>
      <c r="C1613" s="61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</row>
    <row r="1614" spans="1:17" s="28" customFormat="1" x14ac:dyDescent="0.25">
      <c r="A1614" s="56"/>
      <c r="B1614" s="61"/>
      <c r="C1614" s="61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</row>
    <row r="1615" spans="1:17" s="28" customFormat="1" x14ac:dyDescent="0.25">
      <c r="A1615" s="56"/>
      <c r="B1615" s="61"/>
      <c r="C1615" s="61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</row>
    <row r="1616" spans="1:17" s="28" customFormat="1" x14ac:dyDescent="0.25">
      <c r="A1616" s="56"/>
      <c r="B1616" s="61"/>
      <c r="C1616" s="61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</row>
    <row r="1617" spans="1:17" s="28" customFormat="1" x14ac:dyDescent="0.25">
      <c r="A1617" s="56"/>
      <c r="B1617" s="61"/>
      <c r="C1617" s="61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</row>
    <row r="1618" spans="1:17" s="28" customFormat="1" x14ac:dyDescent="0.25">
      <c r="A1618" s="56"/>
      <c r="B1618" s="61"/>
      <c r="C1618" s="61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</row>
    <row r="1619" spans="1:17" s="28" customFormat="1" x14ac:dyDescent="0.25">
      <c r="A1619" s="56"/>
      <c r="B1619" s="61"/>
      <c r="C1619" s="61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</row>
    <row r="1620" spans="1:17" s="28" customFormat="1" x14ac:dyDescent="0.25">
      <c r="A1620" s="56"/>
      <c r="B1620" s="61"/>
      <c r="C1620" s="61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</row>
    <row r="1621" spans="1:17" s="28" customFormat="1" x14ac:dyDescent="0.25">
      <c r="A1621" s="56"/>
      <c r="B1621" s="61"/>
      <c r="C1621" s="61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</row>
    <row r="1622" spans="1:17" s="28" customFormat="1" x14ac:dyDescent="0.25">
      <c r="A1622" s="56"/>
      <c r="B1622" s="61"/>
      <c r="C1622" s="61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</row>
    <row r="1623" spans="1:17" s="28" customFormat="1" x14ac:dyDescent="0.25">
      <c r="A1623" s="56"/>
      <c r="B1623" s="61"/>
      <c r="C1623" s="61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</row>
    <row r="1624" spans="1:17" s="28" customFormat="1" x14ac:dyDescent="0.25">
      <c r="A1624" s="56"/>
      <c r="B1624" s="61"/>
      <c r="C1624" s="61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</row>
    <row r="1625" spans="1:17" s="28" customFormat="1" x14ac:dyDescent="0.25">
      <c r="A1625" s="56"/>
      <c r="B1625" s="61"/>
      <c r="C1625" s="61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</row>
    <row r="1626" spans="1:17" s="28" customFormat="1" x14ac:dyDescent="0.25">
      <c r="A1626" s="56"/>
      <c r="B1626" s="61"/>
      <c r="C1626" s="61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</row>
    <row r="1627" spans="1:17" s="28" customFormat="1" x14ac:dyDescent="0.25">
      <c r="A1627" s="56"/>
      <c r="B1627" s="61"/>
      <c r="C1627" s="61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</row>
    <row r="1628" spans="1:17" s="28" customFormat="1" x14ac:dyDescent="0.25">
      <c r="A1628" s="56"/>
      <c r="B1628" s="61"/>
      <c r="C1628" s="61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</row>
    <row r="1629" spans="1:17" s="28" customFormat="1" x14ac:dyDescent="0.25">
      <c r="A1629" s="56"/>
      <c r="B1629" s="61"/>
      <c r="C1629" s="61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</row>
    <row r="1630" spans="1:17" s="28" customFormat="1" x14ac:dyDescent="0.25">
      <c r="A1630" s="56"/>
      <c r="B1630" s="61"/>
      <c r="C1630" s="61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</row>
    <row r="1631" spans="1:17" s="28" customFormat="1" x14ac:dyDescent="0.25">
      <c r="A1631" s="56"/>
      <c r="B1631" s="61"/>
      <c r="C1631" s="61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</row>
    <row r="1632" spans="1:17" s="28" customFormat="1" x14ac:dyDescent="0.25">
      <c r="A1632" s="56"/>
      <c r="B1632" s="61"/>
      <c r="C1632" s="61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</row>
    <row r="1633" spans="1:17" s="28" customFormat="1" x14ac:dyDescent="0.25">
      <c r="A1633" s="56"/>
      <c r="B1633" s="61"/>
      <c r="C1633" s="61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</row>
    <row r="1634" spans="1:17" s="28" customFormat="1" x14ac:dyDescent="0.25">
      <c r="A1634" s="56"/>
      <c r="B1634" s="61"/>
      <c r="C1634" s="61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</row>
    <row r="1635" spans="1:17" s="28" customFormat="1" x14ac:dyDescent="0.25">
      <c r="A1635" s="56"/>
      <c r="B1635" s="61"/>
      <c r="C1635" s="61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</row>
    <row r="1636" spans="1:17" s="28" customFormat="1" x14ac:dyDescent="0.25">
      <c r="A1636" s="56"/>
      <c r="B1636" s="61"/>
      <c r="C1636" s="61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</row>
    <row r="1637" spans="1:17" s="28" customFormat="1" x14ac:dyDescent="0.25">
      <c r="A1637" s="56"/>
      <c r="B1637" s="61"/>
      <c r="C1637" s="61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</row>
    <row r="1638" spans="1:17" s="28" customFormat="1" x14ac:dyDescent="0.25">
      <c r="A1638" s="56"/>
      <c r="B1638" s="61"/>
      <c r="C1638" s="61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</row>
    <row r="1639" spans="1:17" s="28" customFormat="1" x14ac:dyDescent="0.25">
      <c r="A1639" s="56"/>
      <c r="B1639" s="61"/>
      <c r="C1639" s="61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</row>
    <row r="1640" spans="1:17" s="28" customFormat="1" x14ac:dyDescent="0.25">
      <c r="A1640" s="56"/>
      <c r="B1640" s="61"/>
      <c r="C1640" s="61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</row>
    <row r="1641" spans="1:17" s="28" customFormat="1" x14ac:dyDescent="0.25">
      <c r="A1641" s="56"/>
      <c r="B1641" s="61"/>
      <c r="C1641" s="61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</row>
    <row r="1642" spans="1:17" s="28" customFormat="1" x14ac:dyDescent="0.25">
      <c r="A1642" s="56"/>
      <c r="B1642" s="61"/>
      <c r="C1642" s="61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</row>
    <row r="1643" spans="1:17" s="28" customFormat="1" x14ac:dyDescent="0.25">
      <c r="A1643" s="56"/>
      <c r="B1643" s="61"/>
      <c r="C1643" s="61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</row>
    <row r="1644" spans="1:17" s="28" customFormat="1" x14ac:dyDescent="0.25">
      <c r="A1644" s="56"/>
      <c r="B1644" s="61"/>
      <c r="C1644" s="61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</row>
    <row r="1645" spans="1:17" s="28" customFormat="1" x14ac:dyDescent="0.25">
      <c r="A1645" s="56"/>
      <c r="B1645" s="61"/>
      <c r="C1645" s="61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</row>
    <row r="1646" spans="1:17" s="28" customFormat="1" x14ac:dyDescent="0.25">
      <c r="A1646" s="56"/>
      <c r="B1646" s="61"/>
      <c r="C1646" s="61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</row>
    <row r="1647" spans="1:17" s="28" customFormat="1" x14ac:dyDescent="0.25">
      <c r="A1647" s="56"/>
      <c r="B1647" s="61"/>
      <c r="C1647" s="61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</row>
    <row r="1648" spans="1:17" s="28" customFormat="1" x14ac:dyDescent="0.25">
      <c r="A1648" s="56"/>
      <c r="B1648" s="61"/>
      <c r="C1648" s="61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</row>
    <row r="1649" spans="1:17" s="28" customFormat="1" x14ac:dyDescent="0.25">
      <c r="A1649" s="56"/>
      <c r="B1649" s="61"/>
      <c r="C1649" s="61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</row>
    <row r="1650" spans="1:17" s="28" customFormat="1" x14ac:dyDescent="0.25">
      <c r="A1650" s="56"/>
      <c r="B1650" s="61"/>
      <c r="C1650" s="61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</row>
    <row r="1651" spans="1:17" s="28" customFormat="1" x14ac:dyDescent="0.25">
      <c r="A1651" s="56"/>
      <c r="B1651" s="61"/>
      <c r="C1651" s="61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</row>
    <row r="1652" spans="1:17" s="28" customFormat="1" x14ac:dyDescent="0.25">
      <c r="A1652" s="56"/>
      <c r="B1652" s="61"/>
      <c r="C1652" s="61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</row>
    <row r="1653" spans="1:17" s="28" customFormat="1" x14ac:dyDescent="0.25">
      <c r="A1653" s="56"/>
      <c r="B1653" s="61"/>
      <c r="C1653" s="61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</row>
    <row r="1654" spans="1:17" s="28" customFormat="1" x14ac:dyDescent="0.25">
      <c r="A1654" s="56"/>
      <c r="B1654" s="61"/>
      <c r="C1654" s="61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</row>
    <row r="1655" spans="1:17" s="28" customFormat="1" x14ac:dyDescent="0.25">
      <c r="A1655" s="56"/>
      <c r="B1655" s="61"/>
      <c r="C1655" s="61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</row>
    <row r="1656" spans="1:17" s="28" customFormat="1" x14ac:dyDescent="0.25">
      <c r="A1656" s="56"/>
      <c r="B1656" s="61"/>
      <c r="C1656" s="61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</row>
    <row r="1657" spans="1:17" s="28" customFormat="1" x14ac:dyDescent="0.25">
      <c r="A1657" s="56"/>
      <c r="B1657" s="61"/>
      <c r="C1657" s="61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</row>
    <row r="1658" spans="1:17" s="28" customFormat="1" x14ac:dyDescent="0.25">
      <c r="A1658" s="56"/>
      <c r="B1658" s="61"/>
      <c r="C1658" s="61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</row>
    <row r="1659" spans="1:17" s="28" customFormat="1" x14ac:dyDescent="0.25">
      <c r="A1659" s="56"/>
      <c r="B1659" s="61"/>
      <c r="C1659" s="61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</row>
    <row r="1660" spans="1:17" s="28" customFormat="1" x14ac:dyDescent="0.25">
      <c r="A1660" s="56"/>
      <c r="B1660" s="61"/>
      <c r="C1660" s="61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</row>
    <row r="1661" spans="1:17" s="28" customFormat="1" x14ac:dyDescent="0.25">
      <c r="A1661" s="56"/>
      <c r="B1661" s="61"/>
      <c r="C1661" s="61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</row>
    <row r="1662" spans="1:17" s="28" customFormat="1" x14ac:dyDescent="0.25">
      <c r="A1662" s="56"/>
      <c r="B1662" s="61"/>
      <c r="C1662" s="61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</row>
    <row r="1663" spans="1:17" s="28" customFormat="1" x14ac:dyDescent="0.25">
      <c r="A1663" s="56"/>
      <c r="B1663" s="61"/>
      <c r="C1663" s="61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</row>
    <row r="1664" spans="1:17" s="28" customFormat="1" x14ac:dyDescent="0.25">
      <c r="A1664" s="56"/>
      <c r="B1664" s="61"/>
      <c r="C1664" s="61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</row>
    <row r="1665" spans="1:17" s="28" customFormat="1" x14ac:dyDescent="0.25">
      <c r="A1665" s="56"/>
      <c r="B1665" s="61"/>
      <c r="C1665" s="61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</row>
    <row r="1666" spans="1:17" s="28" customFormat="1" x14ac:dyDescent="0.25">
      <c r="A1666" s="56"/>
      <c r="B1666" s="61"/>
      <c r="C1666" s="61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</row>
    <row r="1667" spans="1:17" s="28" customFormat="1" x14ac:dyDescent="0.25">
      <c r="A1667" s="56"/>
      <c r="B1667" s="61"/>
      <c r="C1667" s="61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</row>
    <row r="1668" spans="1:17" s="28" customFormat="1" x14ac:dyDescent="0.25">
      <c r="A1668" s="56"/>
      <c r="B1668" s="61"/>
      <c r="C1668" s="61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</row>
    <row r="1669" spans="1:17" s="28" customFormat="1" x14ac:dyDescent="0.25">
      <c r="A1669" s="56"/>
      <c r="B1669" s="61"/>
      <c r="C1669" s="61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</row>
    <row r="1670" spans="1:17" s="28" customFormat="1" x14ac:dyDescent="0.25">
      <c r="A1670" s="56"/>
      <c r="B1670" s="61"/>
      <c r="C1670" s="61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</row>
    <row r="1671" spans="1:17" s="28" customFormat="1" x14ac:dyDescent="0.25">
      <c r="A1671" s="56"/>
      <c r="B1671" s="61"/>
      <c r="C1671" s="61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</row>
    <row r="1672" spans="1:17" s="28" customFormat="1" x14ac:dyDescent="0.25">
      <c r="A1672" s="56"/>
      <c r="B1672" s="61"/>
      <c r="C1672" s="61"/>
      <c r="D1672" s="35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</row>
    <row r="1673" spans="1:17" s="28" customFormat="1" x14ac:dyDescent="0.25">
      <c r="A1673" s="56"/>
      <c r="B1673" s="61"/>
      <c r="C1673" s="61"/>
      <c r="D1673" s="35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</row>
    <row r="1674" spans="1:17" s="28" customFormat="1" x14ac:dyDescent="0.25">
      <c r="A1674" s="56"/>
      <c r="B1674" s="61"/>
      <c r="C1674" s="61"/>
      <c r="D1674" s="35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</row>
    <row r="1675" spans="1:17" s="28" customFormat="1" x14ac:dyDescent="0.25">
      <c r="A1675" s="56"/>
      <c r="B1675" s="61"/>
      <c r="C1675" s="61"/>
      <c r="D1675" s="35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</row>
    <row r="1676" spans="1:17" s="28" customFormat="1" x14ac:dyDescent="0.25">
      <c r="A1676" s="56"/>
      <c r="B1676" s="61"/>
      <c r="C1676" s="61"/>
      <c r="D1676" s="35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</row>
    <row r="1677" spans="1:17" s="28" customFormat="1" x14ac:dyDescent="0.25">
      <c r="A1677" s="56"/>
      <c r="B1677" s="61"/>
      <c r="C1677" s="61"/>
      <c r="D1677" s="35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</row>
    <row r="1678" spans="1:17" s="28" customFormat="1" x14ac:dyDescent="0.25">
      <c r="A1678" s="56"/>
      <c r="B1678" s="61"/>
      <c r="C1678" s="61"/>
      <c r="D1678" s="35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47"/>
      <c r="Q1678" s="47"/>
    </row>
    <row r="1679" spans="1:17" s="28" customFormat="1" x14ac:dyDescent="0.25">
      <c r="A1679" s="56"/>
      <c r="B1679" s="61"/>
      <c r="C1679" s="61"/>
      <c r="D1679" s="35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</row>
    <row r="1680" spans="1:17" s="28" customFormat="1" x14ac:dyDescent="0.25">
      <c r="A1680" s="56"/>
      <c r="B1680" s="61"/>
      <c r="C1680" s="61"/>
      <c r="D1680" s="35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</row>
    <row r="1681" spans="1:17" s="28" customFormat="1" x14ac:dyDescent="0.25">
      <c r="A1681" s="56"/>
      <c r="B1681" s="61"/>
      <c r="C1681" s="61"/>
      <c r="D1681" s="35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</row>
    <row r="1682" spans="1:17" s="28" customFormat="1" x14ac:dyDescent="0.25">
      <c r="A1682" s="56"/>
      <c r="B1682" s="61"/>
      <c r="C1682" s="61"/>
      <c r="D1682" s="35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</row>
    <row r="1683" spans="1:17" s="28" customFormat="1" x14ac:dyDescent="0.25">
      <c r="A1683" s="56"/>
      <c r="B1683" s="61"/>
      <c r="C1683" s="61"/>
      <c r="D1683" s="35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47"/>
      <c r="Q1683" s="47"/>
    </row>
    <row r="1684" spans="1:17" s="28" customFormat="1" x14ac:dyDescent="0.25">
      <c r="A1684" s="56"/>
      <c r="B1684" s="61"/>
      <c r="C1684" s="61"/>
      <c r="D1684" s="35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</row>
    <row r="1685" spans="1:17" s="28" customFormat="1" x14ac:dyDescent="0.25">
      <c r="A1685" s="56"/>
      <c r="B1685" s="61"/>
      <c r="C1685" s="61"/>
      <c r="D1685" s="35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</row>
    <row r="1686" spans="1:17" s="28" customFormat="1" x14ac:dyDescent="0.25">
      <c r="A1686" s="56"/>
      <c r="B1686" s="61"/>
      <c r="C1686" s="61"/>
      <c r="D1686" s="35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47"/>
      <c r="Q1686" s="47"/>
    </row>
    <row r="1687" spans="1:17" s="28" customFormat="1" x14ac:dyDescent="0.25">
      <c r="A1687" s="56"/>
      <c r="B1687" s="61"/>
      <c r="C1687" s="61"/>
      <c r="D1687" s="35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47"/>
      <c r="Q1687" s="47"/>
    </row>
    <row r="1688" spans="1:17" s="28" customFormat="1" x14ac:dyDescent="0.25">
      <c r="A1688" s="56"/>
      <c r="B1688" s="61"/>
      <c r="C1688" s="61"/>
      <c r="D1688" s="35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</row>
    <row r="1689" spans="1:17" s="28" customFormat="1" x14ac:dyDescent="0.25">
      <c r="A1689" s="56"/>
      <c r="B1689" s="61"/>
      <c r="C1689" s="61"/>
      <c r="D1689" s="35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</row>
    <row r="1690" spans="1:17" s="28" customFormat="1" x14ac:dyDescent="0.25">
      <c r="A1690" s="56"/>
      <c r="B1690" s="61"/>
      <c r="C1690" s="61"/>
      <c r="D1690" s="35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</row>
    <row r="1691" spans="1:17" s="28" customFormat="1" x14ac:dyDescent="0.25">
      <c r="A1691" s="56"/>
      <c r="B1691" s="61"/>
      <c r="C1691" s="61"/>
      <c r="D1691" s="35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</row>
    <row r="1692" spans="1:17" s="28" customFormat="1" x14ac:dyDescent="0.25">
      <c r="A1692" s="56"/>
      <c r="B1692" s="61"/>
      <c r="C1692" s="61"/>
      <c r="D1692" s="35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</row>
    <row r="1693" spans="1:17" s="28" customFormat="1" x14ac:dyDescent="0.25">
      <c r="A1693" s="56"/>
      <c r="B1693" s="61"/>
      <c r="C1693" s="61"/>
      <c r="D1693" s="35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</row>
    <row r="1694" spans="1:17" s="28" customFormat="1" x14ac:dyDescent="0.25">
      <c r="A1694" s="56"/>
      <c r="B1694" s="61"/>
      <c r="C1694" s="61"/>
      <c r="D1694" s="35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</row>
    <row r="1695" spans="1:17" s="28" customFormat="1" x14ac:dyDescent="0.25">
      <c r="A1695" s="56"/>
      <c r="B1695" s="61"/>
      <c r="C1695" s="61"/>
      <c r="D1695" s="35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</row>
    <row r="1696" spans="1:17" s="28" customFormat="1" x14ac:dyDescent="0.25">
      <c r="A1696" s="56"/>
      <c r="B1696" s="61"/>
      <c r="C1696" s="61"/>
      <c r="D1696" s="35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</row>
    <row r="1697" spans="1:17" s="28" customFormat="1" x14ac:dyDescent="0.25">
      <c r="A1697" s="56"/>
      <c r="B1697" s="61"/>
      <c r="C1697" s="61"/>
      <c r="D1697" s="35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</row>
    <row r="1698" spans="1:17" s="28" customFormat="1" x14ac:dyDescent="0.25">
      <c r="A1698" s="56"/>
      <c r="B1698" s="61"/>
      <c r="C1698" s="61"/>
      <c r="D1698" s="35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</row>
    <row r="1699" spans="1:17" s="28" customFormat="1" x14ac:dyDescent="0.25">
      <c r="A1699" s="56"/>
      <c r="B1699" s="61"/>
      <c r="C1699" s="61"/>
      <c r="D1699" s="35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</row>
    <row r="1700" spans="1:17" s="28" customFormat="1" x14ac:dyDescent="0.25">
      <c r="A1700" s="56"/>
      <c r="B1700" s="61"/>
      <c r="C1700" s="61"/>
      <c r="D1700" s="35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</row>
    <row r="1701" spans="1:17" s="28" customFormat="1" x14ac:dyDescent="0.25">
      <c r="A1701" s="56"/>
      <c r="B1701" s="61"/>
      <c r="C1701" s="61"/>
      <c r="D1701" s="35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</row>
    <row r="1702" spans="1:17" s="28" customFormat="1" x14ac:dyDescent="0.25">
      <c r="A1702" s="56"/>
      <c r="B1702" s="61"/>
      <c r="C1702" s="61"/>
      <c r="D1702" s="35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</row>
    <row r="1703" spans="1:17" s="28" customFormat="1" x14ac:dyDescent="0.25">
      <c r="A1703" s="56"/>
      <c r="B1703" s="61"/>
      <c r="C1703" s="61"/>
      <c r="D1703" s="35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</row>
    <row r="1704" spans="1:17" s="28" customFormat="1" x14ac:dyDescent="0.25">
      <c r="A1704" s="56"/>
      <c r="B1704" s="61"/>
      <c r="C1704" s="61"/>
      <c r="D1704" s="35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</row>
    <row r="1705" spans="1:17" s="28" customFormat="1" x14ac:dyDescent="0.25">
      <c r="A1705" s="56"/>
      <c r="B1705" s="61"/>
      <c r="C1705" s="61"/>
      <c r="D1705" s="35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</row>
    <row r="1706" spans="1:17" s="28" customFormat="1" x14ac:dyDescent="0.25">
      <c r="A1706" s="56"/>
      <c r="B1706" s="61"/>
      <c r="C1706" s="61"/>
      <c r="D1706" s="35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47"/>
      <c r="Q1706" s="47"/>
    </row>
    <row r="1707" spans="1:17" s="28" customFormat="1" x14ac:dyDescent="0.25">
      <c r="A1707" s="56"/>
      <c r="B1707" s="61"/>
      <c r="C1707" s="61"/>
      <c r="D1707" s="35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</row>
    <row r="1708" spans="1:17" s="28" customFormat="1" x14ac:dyDescent="0.25">
      <c r="A1708" s="56"/>
      <c r="B1708" s="61"/>
      <c r="C1708" s="61"/>
      <c r="D1708" s="35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</row>
    <row r="1709" spans="1:17" s="28" customFormat="1" x14ac:dyDescent="0.25">
      <c r="A1709" s="56"/>
      <c r="B1709" s="61"/>
      <c r="C1709" s="61"/>
      <c r="D1709" s="35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</row>
    <row r="1710" spans="1:17" s="28" customFormat="1" x14ac:dyDescent="0.25">
      <c r="A1710" s="56"/>
      <c r="B1710" s="61"/>
      <c r="C1710" s="61"/>
      <c r="D1710" s="35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</row>
    <row r="1711" spans="1:17" s="28" customFormat="1" x14ac:dyDescent="0.25">
      <c r="A1711" s="56"/>
      <c r="B1711" s="61"/>
      <c r="C1711" s="61"/>
      <c r="D1711" s="35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</row>
    <row r="1712" spans="1:17" s="28" customFormat="1" x14ac:dyDescent="0.25">
      <c r="A1712" s="56"/>
      <c r="B1712" s="61"/>
      <c r="C1712" s="61"/>
      <c r="D1712" s="35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</row>
    <row r="1713" spans="1:17" s="28" customFormat="1" x14ac:dyDescent="0.25">
      <c r="A1713" s="56"/>
      <c r="B1713" s="61"/>
      <c r="C1713" s="61"/>
      <c r="D1713" s="35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</row>
    <row r="1714" spans="1:17" s="28" customFormat="1" x14ac:dyDescent="0.25">
      <c r="A1714" s="56"/>
      <c r="B1714" s="61"/>
      <c r="C1714" s="61"/>
      <c r="D1714" s="35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47"/>
      <c r="Q1714" s="47"/>
    </row>
    <row r="1715" spans="1:17" s="28" customFormat="1" x14ac:dyDescent="0.25">
      <c r="A1715" s="56"/>
      <c r="B1715" s="61"/>
      <c r="C1715" s="61"/>
      <c r="D1715" s="35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47"/>
      <c r="Q1715" s="47"/>
    </row>
    <row r="1716" spans="1:17" s="28" customFormat="1" x14ac:dyDescent="0.25">
      <c r="A1716" s="56"/>
      <c r="B1716" s="61"/>
      <c r="C1716" s="61"/>
      <c r="D1716" s="35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</row>
    <row r="1717" spans="1:17" s="28" customFormat="1" x14ac:dyDescent="0.25">
      <c r="A1717" s="56"/>
      <c r="B1717" s="61"/>
      <c r="C1717" s="61"/>
      <c r="D1717" s="35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</row>
    <row r="1718" spans="1:17" s="28" customFormat="1" x14ac:dyDescent="0.25">
      <c r="A1718" s="56"/>
      <c r="B1718" s="61"/>
      <c r="C1718" s="61"/>
      <c r="D1718" s="35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  <c r="O1718" s="47"/>
      <c r="P1718" s="47"/>
      <c r="Q1718" s="47"/>
    </row>
  </sheetData>
  <mergeCells count="32">
    <mergeCell ref="T3:X3"/>
    <mergeCell ref="X14:X17"/>
    <mergeCell ref="Y14:Y17"/>
    <mergeCell ref="A10:Y10"/>
    <mergeCell ref="E15:G15"/>
    <mergeCell ref="H15:J15"/>
    <mergeCell ref="L15:Q15"/>
    <mergeCell ref="R15:W15"/>
    <mergeCell ref="R16:R17"/>
    <mergeCell ref="S16:S17"/>
    <mergeCell ref="T16:T17"/>
    <mergeCell ref="U16:V16"/>
    <mergeCell ref="W16:W17"/>
    <mergeCell ref="L14:W14"/>
    <mergeCell ref="F16:G16"/>
    <mergeCell ref="H16:H17"/>
    <mergeCell ref="A345:D345"/>
    <mergeCell ref="A14:A17"/>
    <mergeCell ref="C14:C17"/>
    <mergeCell ref="B14:B17"/>
    <mergeCell ref="D14:D17"/>
    <mergeCell ref="A11:Y11"/>
    <mergeCell ref="A12:Y12"/>
    <mergeCell ref="O16:P16"/>
    <mergeCell ref="Q16:Q17"/>
    <mergeCell ref="I16:J16"/>
    <mergeCell ref="E14:J14"/>
    <mergeCell ref="L16:L17"/>
    <mergeCell ref="M16:M17"/>
    <mergeCell ref="E16:E17"/>
    <mergeCell ref="N16:N17"/>
    <mergeCell ref="K14:K17"/>
  </mergeCells>
  <phoneticPr fontId="2" type="noConversion"/>
  <printOptions horizontalCentered="1"/>
  <pageMargins left="0.19685039370078741" right="0" top="0.86614173228346458" bottom="0.59055118110236227" header="0.59055118110236227" footer="0.31496062992125984"/>
  <pageSetup paperSize="9" scale="29" fitToHeight="100" orientation="landscape" useFirstPageNumber="1" r:id="rId1"/>
  <headerFooter scaleWithDoc="0" alignWithMargins="0">
    <oddHeader xml:space="preserve">&amp;R
</oddHeader>
    <oddFooter>&amp;R&amp;9Сторінка &amp;P</oddFooter>
  </headerFooter>
  <rowBreaks count="3" manualBreakCount="3">
    <brk id="35" max="24" man="1"/>
    <brk id="63" max="24" man="1"/>
    <brk id="33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T278"/>
  <sheetViews>
    <sheetView showGridLines="0" showZeros="0" tabSelected="1" view="pageBreakPreview" zoomScale="40" zoomScaleNormal="87" zoomScaleSheetLayoutView="40" workbookViewId="0">
      <selection activeCell="N12" sqref="N12"/>
    </sheetView>
  </sheetViews>
  <sheetFormatPr defaultColWidth="9.1640625" defaultRowHeight="15.75" x14ac:dyDescent="0.25"/>
  <cols>
    <col min="1" max="1" width="19.1640625" style="5" customWidth="1"/>
    <col min="2" max="2" width="23" style="1" hidden="1" customWidth="1"/>
    <col min="3" max="3" width="80.1640625" style="10" customWidth="1"/>
    <col min="4" max="4" width="23.1640625" style="4" customWidth="1"/>
    <col min="5" max="5" width="22.33203125" style="4" customWidth="1"/>
    <col min="6" max="6" width="20.1640625" style="4" customWidth="1"/>
    <col min="7" max="7" width="21.33203125" style="4" customWidth="1"/>
    <col min="8" max="8" width="22" style="4" customWidth="1"/>
    <col min="9" max="9" width="20.1640625" style="4" customWidth="1"/>
    <col min="10" max="10" width="17.5" style="4" customWidth="1"/>
    <col min="11" max="11" width="21.33203125" style="4" bestFit="1" customWidth="1"/>
    <col min="12" max="12" width="21.1640625" style="4" customWidth="1"/>
    <col min="13" max="13" width="22.1640625" style="4" customWidth="1"/>
    <col min="14" max="14" width="18" style="4" customWidth="1"/>
    <col min="15" max="15" width="21" style="4" customWidth="1"/>
    <col min="16" max="16" width="21.5" style="4" customWidth="1"/>
    <col min="17" max="17" width="21.33203125" style="4" bestFit="1" customWidth="1"/>
    <col min="18" max="18" width="21.1640625" style="4" customWidth="1"/>
    <col min="19" max="19" width="19.83203125" style="4" customWidth="1"/>
    <col min="20" max="20" width="18" style="4" customWidth="1"/>
    <col min="21" max="21" width="20.5" style="4" customWidth="1"/>
    <col min="22" max="22" width="19.33203125" style="4" customWidth="1"/>
    <col min="23" max="23" width="18.5" style="4" customWidth="1"/>
    <col min="24" max="24" width="24.1640625" style="4" customWidth="1"/>
    <col min="25" max="16384" width="9.1640625" style="4"/>
  </cols>
  <sheetData>
    <row r="1" spans="1:24" ht="33" x14ac:dyDescent="0.45">
      <c r="L1" s="132"/>
      <c r="M1" s="132"/>
      <c r="N1" s="132"/>
      <c r="O1" s="132"/>
      <c r="P1" s="132"/>
      <c r="R1" s="132"/>
      <c r="S1" s="225" t="s">
        <v>628</v>
      </c>
      <c r="T1" s="225"/>
      <c r="U1" s="225"/>
      <c r="V1" s="225"/>
      <c r="W1" s="225"/>
    </row>
    <row r="2" spans="1:24" ht="33" x14ac:dyDescent="0.25">
      <c r="L2" s="90"/>
      <c r="M2" s="90"/>
      <c r="N2" s="90"/>
      <c r="O2" s="90"/>
      <c r="P2" s="90"/>
      <c r="R2" s="90"/>
      <c r="S2" s="198" t="s">
        <v>627</v>
      </c>
      <c r="T2" s="198"/>
      <c r="U2" s="198"/>
      <c r="V2" s="198"/>
      <c r="W2" s="198"/>
    </row>
    <row r="3" spans="1:24" ht="26.25" customHeight="1" x14ac:dyDescent="0.45">
      <c r="L3" s="136"/>
      <c r="M3" s="136"/>
      <c r="N3" s="136"/>
      <c r="O3" s="136"/>
      <c r="P3" s="136"/>
      <c r="R3" s="136"/>
      <c r="S3" s="215" t="s">
        <v>625</v>
      </c>
      <c r="T3" s="215"/>
      <c r="U3" s="215"/>
      <c r="V3" s="215"/>
      <c r="W3" s="215"/>
      <c r="X3" s="215"/>
    </row>
    <row r="4" spans="1:24" ht="26.25" customHeight="1" x14ac:dyDescent="0.45">
      <c r="L4" s="136"/>
      <c r="M4" s="136"/>
      <c r="N4" s="136"/>
      <c r="O4" s="136"/>
      <c r="P4" s="136"/>
      <c r="R4" s="136"/>
      <c r="S4" s="199" t="s">
        <v>634</v>
      </c>
      <c r="T4" s="199"/>
      <c r="U4" s="199"/>
      <c r="V4" s="199"/>
      <c r="W4" s="199"/>
    </row>
    <row r="5" spans="1:24" ht="29.25" customHeight="1" x14ac:dyDescent="0.45">
      <c r="L5" s="136"/>
      <c r="M5" s="136"/>
      <c r="N5" s="136"/>
      <c r="O5" s="136"/>
      <c r="P5" s="136"/>
      <c r="R5" s="136"/>
      <c r="S5" s="199" t="s">
        <v>622</v>
      </c>
      <c r="T5" s="199"/>
      <c r="U5" s="199"/>
      <c r="V5" s="199"/>
      <c r="W5" s="200"/>
    </row>
    <row r="6" spans="1:24" ht="29.25" customHeight="1" x14ac:dyDescent="0.45">
      <c r="L6" s="136"/>
      <c r="M6" s="136"/>
      <c r="N6" s="136"/>
      <c r="O6" s="136"/>
      <c r="P6" s="136"/>
      <c r="R6" s="136"/>
      <c r="S6" s="199" t="s">
        <v>633</v>
      </c>
      <c r="T6" s="199"/>
      <c r="U6" s="199"/>
      <c r="V6" s="199"/>
      <c r="W6" s="200"/>
    </row>
    <row r="7" spans="1:24" ht="29.25" customHeight="1" x14ac:dyDescent="0.4">
      <c r="L7" s="131"/>
      <c r="M7" s="131"/>
      <c r="N7" s="131"/>
      <c r="O7" s="131"/>
      <c r="P7" s="131"/>
      <c r="R7" s="131"/>
      <c r="S7" s="131"/>
      <c r="T7" s="131"/>
      <c r="U7" s="131"/>
      <c r="V7" s="131"/>
    </row>
    <row r="8" spans="1:24" ht="29.25" customHeight="1" x14ac:dyDescent="0.25">
      <c r="L8" s="90"/>
      <c r="M8" s="90"/>
      <c r="N8" s="90"/>
      <c r="O8" s="90"/>
      <c r="P8" s="90"/>
      <c r="R8" s="90"/>
      <c r="S8" s="90"/>
      <c r="T8" s="90"/>
      <c r="U8" s="90"/>
      <c r="V8" s="90"/>
    </row>
    <row r="9" spans="1:24" ht="39.75" x14ac:dyDescent="0.25">
      <c r="A9" s="226" t="s">
        <v>617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ht="23.25" customHeight="1" x14ac:dyDescent="0.25">
      <c r="A10" s="224" t="s">
        <v>573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</row>
    <row r="11" spans="1:24" ht="31.5" customHeight="1" x14ac:dyDescent="0.25">
      <c r="A11" s="204" t="s">
        <v>572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</row>
    <row r="12" spans="1:24" s="17" customFormat="1" ht="20.25" customHeight="1" x14ac:dyDescent="0.4">
      <c r="A12" s="14"/>
      <c r="B12" s="15"/>
      <c r="C12" s="16"/>
      <c r="W12" s="140" t="s">
        <v>618</v>
      </c>
    </row>
    <row r="13" spans="1:24" s="52" customFormat="1" ht="24.75" customHeight="1" x14ac:dyDescent="0.25">
      <c r="A13" s="230" t="s">
        <v>337</v>
      </c>
      <c r="B13" s="230" t="s">
        <v>327</v>
      </c>
      <c r="C13" s="230" t="s">
        <v>339</v>
      </c>
      <c r="D13" s="227" t="s">
        <v>224</v>
      </c>
      <c r="E13" s="228"/>
      <c r="F13" s="228"/>
      <c r="G13" s="228"/>
      <c r="H13" s="228"/>
      <c r="I13" s="229"/>
      <c r="J13" s="231" t="s">
        <v>619</v>
      </c>
      <c r="K13" s="227" t="s">
        <v>225</v>
      </c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9"/>
      <c r="W13" s="231" t="s">
        <v>619</v>
      </c>
      <c r="X13" s="234" t="s">
        <v>226</v>
      </c>
    </row>
    <row r="14" spans="1:24" s="52" customFormat="1" ht="72" customHeight="1" x14ac:dyDescent="0.25">
      <c r="A14" s="230"/>
      <c r="B14" s="230"/>
      <c r="C14" s="230"/>
      <c r="D14" s="220" t="s">
        <v>620</v>
      </c>
      <c r="E14" s="220"/>
      <c r="F14" s="221"/>
      <c r="G14" s="222" t="s">
        <v>621</v>
      </c>
      <c r="H14" s="220"/>
      <c r="I14" s="221"/>
      <c r="J14" s="232"/>
      <c r="K14" s="222" t="s">
        <v>620</v>
      </c>
      <c r="L14" s="220"/>
      <c r="M14" s="220"/>
      <c r="N14" s="220"/>
      <c r="O14" s="220"/>
      <c r="P14" s="221"/>
      <c r="Q14" s="222" t="s">
        <v>621</v>
      </c>
      <c r="R14" s="220"/>
      <c r="S14" s="220"/>
      <c r="T14" s="220"/>
      <c r="U14" s="220"/>
      <c r="V14" s="221"/>
      <c r="W14" s="232"/>
      <c r="X14" s="234"/>
    </row>
    <row r="15" spans="1:24" s="52" customFormat="1" ht="29.25" customHeight="1" x14ac:dyDescent="0.25">
      <c r="A15" s="230"/>
      <c r="B15" s="230"/>
      <c r="C15" s="230"/>
      <c r="D15" s="205" t="s">
        <v>328</v>
      </c>
      <c r="E15" s="205" t="s">
        <v>228</v>
      </c>
      <c r="F15" s="205"/>
      <c r="G15" s="205" t="s">
        <v>328</v>
      </c>
      <c r="H15" s="205" t="s">
        <v>228</v>
      </c>
      <c r="I15" s="205"/>
      <c r="J15" s="232"/>
      <c r="K15" s="205" t="s">
        <v>328</v>
      </c>
      <c r="L15" s="205" t="s">
        <v>329</v>
      </c>
      <c r="M15" s="205" t="s">
        <v>227</v>
      </c>
      <c r="N15" s="205" t="s">
        <v>228</v>
      </c>
      <c r="O15" s="205"/>
      <c r="P15" s="205" t="s">
        <v>229</v>
      </c>
      <c r="Q15" s="205" t="s">
        <v>328</v>
      </c>
      <c r="R15" s="205" t="s">
        <v>329</v>
      </c>
      <c r="S15" s="205" t="s">
        <v>227</v>
      </c>
      <c r="T15" s="205" t="s">
        <v>228</v>
      </c>
      <c r="U15" s="205"/>
      <c r="V15" s="205" t="s">
        <v>229</v>
      </c>
      <c r="W15" s="232"/>
      <c r="X15" s="234"/>
    </row>
    <row r="16" spans="1:24" s="52" customFormat="1" ht="60.75" customHeight="1" x14ac:dyDescent="0.25">
      <c r="A16" s="230"/>
      <c r="B16" s="230"/>
      <c r="C16" s="230"/>
      <c r="D16" s="205"/>
      <c r="E16" s="157" t="s">
        <v>230</v>
      </c>
      <c r="F16" s="157" t="s">
        <v>231</v>
      </c>
      <c r="G16" s="205"/>
      <c r="H16" s="157" t="s">
        <v>230</v>
      </c>
      <c r="I16" s="157" t="s">
        <v>231</v>
      </c>
      <c r="J16" s="233"/>
      <c r="K16" s="205"/>
      <c r="L16" s="205"/>
      <c r="M16" s="205"/>
      <c r="N16" s="157" t="s">
        <v>230</v>
      </c>
      <c r="O16" s="157" t="s">
        <v>231</v>
      </c>
      <c r="P16" s="205"/>
      <c r="Q16" s="205"/>
      <c r="R16" s="205"/>
      <c r="S16" s="205"/>
      <c r="T16" s="157" t="s">
        <v>230</v>
      </c>
      <c r="U16" s="157" t="s">
        <v>231</v>
      </c>
      <c r="V16" s="205"/>
      <c r="W16" s="233"/>
      <c r="X16" s="234"/>
    </row>
    <row r="17" spans="1:24" s="52" customFormat="1" ht="21" customHeight="1" x14ac:dyDescent="0.25">
      <c r="A17" s="7" t="s">
        <v>43</v>
      </c>
      <c r="B17" s="8"/>
      <c r="C17" s="9" t="s">
        <v>44</v>
      </c>
      <c r="D17" s="48">
        <f>D19+D20+D21+D22</f>
        <v>261999596</v>
      </c>
      <c r="E17" s="48">
        <f>E19+E20+E21+E22</f>
        <v>196794600</v>
      </c>
      <c r="F17" s="48">
        <f t="shared" ref="F17:P17" si="0">F19+F20+F21+F22</f>
        <v>6384303</v>
      </c>
      <c r="G17" s="48">
        <f>G19+G20+G21+G22</f>
        <v>258120553.63</v>
      </c>
      <c r="H17" s="48">
        <f>H19+H20+H21+H22</f>
        <v>195616990.86000001</v>
      </c>
      <c r="I17" s="48">
        <f t="shared" ref="I17" si="1">I19+I20+I21+I22</f>
        <v>5382220.8300000001</v>
      </c>
      <c r="J17" s="152">
        <f>G17/D17*100</f>
        <v>98.519447194109404</v>
      </c>
      <c r="K17" s="48">
        <f t="shared" si="0"/>
        <v>3100000</v>
      </c>
      <c r="L17" s="48">
        <f t="shared" si="0"/>
        <v>1200000</v>
      </c>
      <c r="M17" s="48">
        <f t="shared" si="0"/>
        <v>1900000</v>
      </c>
      <c r="N17" s="48">
        <f t="shared" si="0"/>
        <v>1332000</v>
      </c>
      <c r="O17" s="48">
        <f t="shared" si="0"/>
        <v>71500</v>
      </c>
      <c r="P17" s="48">
        <f t="shared" si="0"/>
        <v>1200000</v>
      </c>
      <c r="Q17" s="48">
        <f t="shared" ref="Q17:V17" si="2">Q19+Q20+Q21+Q22</f>
        <v>5752916.4199999999</v>
      </c>
      <c r="R17" s="48">
        <f t="shared" si="2"/>
        <v>1197400</v>
      </c>
      <c r="S17" s="48">
        <f t="shared" si="2"/>
        <v>4006974.26</v>
      </c>
      <c r="T17" s="48">
        <f t="shared" si="2"/>
        <v>2405853.06</v>
      </c>
      <c r="U17" s="48">
        <f t="shared" si="2"/>
        <v>101806.04</v>
      </c>
      <c r="V17" s="48">
        <f t="shared" si="2"/>
        <v>1745942.1600000001</v>
      </c>
      <c r="W17" s="153">
        <f>Q17/K17*100</f>
        <v>185.57794903225806</v>
      </c>
      <c r="X17" s="138">
        <f>G17+Q17</f>
        <v>263873470.04999998</v>
      </c>
    </row>
    <row r="18" spans="1:24" s="52" customFormat="1" ht="61.5" hidden="1" customHeight="1" x14ac:dyDescent="0.25">
      <c r="A18" s="7"/>
      <c r="B18" s="8"/>
      <c r="C18" s="9" t="s">
        <v>438</v>
      </c>
      <c r="D18" s="48">
        <f>D23</f>
        <v>0</v>
      </c>
      <c r="E18" s="48">
        <f t="shared" ref="E18:P18" si="3">E23</f>
        <v>0</v>
      </c>
      <c r="F18" s="48">
        <f t="shared" si="3"/>
        <v>0</v>
      </c>
      <c r="G18" s="48">
        <f>G23</f>
        <v>0</v>
      </c>
      <c r="H18" s="48">
        <f t="shared" ref="H18:I18" si="4">H23</f>
        <v>0</v>
      </c>
      <c r="I18" s="48">
        <f t="shared" si="4"/>
        <v>0</v>
      </c>
      <c r="J18" s="48"/>
      <c r="K18" s="48">
        <f t="shared" si="3"/>
        <v>0</v>
      </c>
      <c r="L18" s="48">
        <f t="shared" si="3"/>
        <v>0</v>
      </c>
      <c r="M18" s="48">
        <f t="shared" si="3"/>
        <v>0</v>
      </c>
      <c r="N18" s="48">
        <f t="shared" si="3"/>
        <v>0</v>
      </c>
      <c r="O18" s="48">
        <f t="shared" si="3"/>
        <v>0</v>
      </c>
      <c r="P18" s="48">
        <f t="shared" si="3"/>
        <v>0</v>
      </c>
      <c r="Q18" s="48">
        <f t="shared" ref="Q18:V18" si="5">Q23</f>
        <v>0</v>
      </c>
      <c r="R18" s="48">
        <f t="shared" si="5"/>
        <v>0</v>
      </c>
      <c r="S18" s="48">
        <f t="shared" si="5"/>
        <v>0</v>
      </c>
      <c r="T18" s="48">
        <f t="shared" si="5"/>
        <v>0</v>
      </c>
      <c r="U18" s="48">
        <f t="shared" si="5"/>
        <v>0</v>
      </c>
      <c r="V18" s="48">
        <f t="shared" si="5"/>
        <v>0</v>
      </c>
      <c r="W18" s="137"/>
      <c r="X18" s="137"/>
    </row>
    <row r="19" spans="1:24" ht="37.5" customHeight="1" x14ac:dyDescent="0.25">
      <c r="A19" s="37" t="s">
        <v>119</v>
      </c>
      <c r="B19" s="37" t="s">
        <v>46</v>
      </c>
      <c r="C19" s="6" t="s">
        <v>490</v>
      </c>
      <c r="D19" s="49">
        <f>'дод 2'!E22+'дод 2'!E78+'дод 2'!E138+'дод 2'!E172+'дод 2'!E209+'дод 2'!E216+'дод 2'!E234+'дод 2'!E274+'дод 2'!E279+'дод 2'!E299+'дод 2'!E306+'дод 2'!E309+'дод 2'!E321+'дод 2'!E317</f>
        <v>260964096</v>
      </c>
      <c r="E19" s="49">
        <f>'дод 2'!F22+'дод 2'!F78+'дод 2'!F138+'дод 2'!F172+'дод 2'!F209+'дод 2'!F216+'дод 2'!F234+'дод 2'!F274+'дод 2'!F279+'дод 2'!F299+'дод 2'!F306+'дод 2'!F309+'дод 2'!F321+'дод 2'!F317</f>
        <v>196794600</v>
      </c>
      <c r="F19" s="49">
        <f>'дод 2'!G22+'дод 2'!G78+'дод 2'!G138+'дод 2'!G172+'дод 2'!G209+'дод 2'!G216+'дод 2'!G234+'дод 2'!G274+'дод 2'!G279+'дод 2'!G299+'дод 2'!G306+'дод 2'!G309+'дод 2'!G321+'дод 2'!G317</f>
        <v>6384303</v>
      </c>
      <c r="G19" s="49">
        <f>'дод 2'!H22+'дод 2'!H78+'дод 2'!H138+'дод 2'!H172+'дод 2'!H209+'дод 2'!H216+'дод 2'!H234+'дод 2'!H274+'дод 2'!H279+'дод 2'!H299+'дод 2'!H306+'дод 2'!H309+'дод 2'!H321+'дод 2'!H317</f>
        <v>257691166.76999998</v>
      </c>
      <c r="H19" s="49">
        <f>'дод 2'!I22+'дод 2'!I78+'дод 2'!I138+'дод 2'!I172+'дод 2'!I209+'дод 2'!I216+'дод 2'!I234+'дод 2'!I274+'дод 2'!I279+'дод 2'!I299+'дод 2'!I306+'дод 2'!I309+'дод 2'!I321+'дод 2'!I317</f>
        <v>195616990.86000001</v>
      </c>
      <c r="I19" s="49">
        <f>'дод 2'!J22+'дод 2'!J78+'дод 2'!J138+'дод 2'!J172+'дод 2'!J209+'дод 2'!J216+'дод 2'!J234+'дод 2'!J274+'дод 2'!J279+'дод 2'!J299+'дод 2'!J306+'дод 2'!J309+'дод 2'!J321+'дод 2'!J317</f>
        <v>5382220.8300000001</v>
      </c>
      <c r="J19" s="168">
        <f t="shared" ref="J19:J82" si="6">G19/D19*100</f>
        <v>98.745831598995125</v>
      </c>
      <c r="K19" s="49">
        <f>'дод 2'!L22+'дод 2'!L78+'дод 2'!L138+'дод 2'!L172+'дод 2'!L209+'дод 2'!L216+'дод 2'!L234+'дод 2'!L274+'дод 2'!L279+'дод 2'!L299+'дод 2'!L306+'дод 2'!L309+'дод 2'!L321+'дод 2'!L317</f>
        <v>3100000</v>
      </c>
      <c r="L19" s="49">
        <f>'дод 2'!M22+'дод 2'!M78+'дод 2'!M138+'дод 2'!M172+'дод 2'!M209+'дод 2'!M216+'дод 2'!M234+'дод 2'!M274+'дод 2'!M279+'дод 2'!M299+'дод 2'!M306+'дод 2'!M309+'дод 2'!M321+'дод 2'!M317</f>
        <v>1200000</v>
      </c>
      <c r="M19" s="49">
        <f>'дод 2'!N22+'дод 2'!N78+'дод 2'!N138+'дод 2'!N172+'дод 2'!N209+'дод 2'!N216+'дод 2'!N234+'дод 2'!N274+'дод 2'!N279+'дод 2'!N299+'дод 2'!N306+'дод 2'!N309+'дод 2'!N321+'дод 2'!N317</f>
        <v>1900000</v>
      </c>
      <c r="N19" s="49">
        <f>'дод 2'!O22+'дод 2'!O78+'дод 2'!O138+'дод 2'!O172+'дод 2'!O209+'дод 2'!O216+'дод 2'!O234+'дод 2'!O274+'дод 2'!O279+'дод 2'!O299+'дод 2'!O306+'дод 2'!O309+'дод 2'!O321+'дод 2'!O317</f>
        <v>1332000</v>
      </c>
      <c r="O19" s="49">
        <f>'дод 2'!P22+'дод 2'!P78+'дод 2'!P138+'дод 2'!P172+'дод 2'!P209+'дод 2'!P216+'дод 2'!P234+'дод 2'!P274+'дод 2'!P279+'дод 2'!P299+'дод 2'!P306+'дод 2'!P309+'дод 2'!P321+'дод 2'!P317</f>
        <v>71500</v>
      </c>
      <c r="P19" s="49">
        <f>'дод 2'!Q22+'дод 2'!Q78+'дод 2'!Q138+'дод 2'!Q172+'дод 2'!Q209+'дод 2'!Q216+'дод 2'!Q234+'дод 2'!Q274+'дод 2'!Q279+'дод 2'!Q299+'дод 2'!Q306+'дод 2'!Q309+'дод 2'!Q321+'дод 2'!Q317</f>
        <v>1200000</v>
      </c>
      <c r="Q19" s="49">
        <f>'дод 2'!R22+'дод 2'!R78+'дод 2'!R138+'дод 2'!R172+'дод 2'!R209+'дод 2'!R216+'дод 2'!R234+'дод 2'!R274+'дод 2'!R279+'дод 2'!R299+'дод 2'!R306+'дод 2'!R309+'дод 2'!R321+'дод 2'!R317</f>
        <v>5752916.4199999999</v>
      </c>
      <c r="R19" s="49">
        <f>'дод 2'!S22+'дод 2'!S78+'дод 2'!S138+'дод 2'!S172+'дод 2'!S209+'дод 2'!S216+'дод 2'!S234+'дод 2'!S274+'дод 2'!S279+'дод 2'!S299+'дод 2'!S306+'дод 2'!S309+'дод 2'!S321+'дод 2'!S317</f>
        <v>1197400</v>
      </c>
      <c r="S19" s="49">
        <f>'дод 2'!T22+'дод 2'!T78+'дод 2'!T138+'дод 2'!T172+'дод 2'!T209+'дод 2'!T216+'дод 2'!T234+'дод 2'!T274+'дод 2'!T279+'дод 2'!T299+'дод 2'!T306+'дод 2'!T309+'дод 2'!T321+'дод 2'!T317</f>
        <v>4006974.26</v>
      </c>
      <c r="T19" s="49">
        <f>'дод 2'!U22+'дод 2'!U78+'дод 2'!U138+'дод 2'!U172+'дод 2'!U209+'дод 2'!U216+'дод 2'!U234+'дод 2'!U274+'дод 2'!U279+'дод 2'!U299+'дод 2'!U306+'дод 2'!U309+'дод 2'!U321+'дод 2'!U317</f>
        <v>2405853.06</v>
      </c>
      <c r="U19" s="49">
        <f>'дод 2'!V22+'дод 2'!V78+'дод 2'!V138+'дод 2'!V172+'дод 2'!V209+'дод 2'!V216+'дод 2'!V234+'дод 2'!V274+'дод 2'!V279+'дод 2'!V299+'дод 2'!V306+'дод 2'!V309+'дод 2'!V321+'дод 2'!V317</f>
        <v>101806.04</v>
      </c>
      <c r="V19" s="49">
        <f>'дод 2'!W22+'дод 2'!W78+'дод 2'!W138+'дод 2'!W172+'дод 2'!W209+'дод 2'!W216+'дод 2'!W234+'дод 2'!W274+'дод 2'!W279+'дод 2'!W299+'дод 2'!W306+'дод 2'!W309+'дод 2'!W321+'дод 2'!W317</f>
        <v>1745942.1600000001</v>
      </c>
      <c r="W19" s="169">
        <f t="shared" ref="W19:W82" si="7">Q19/K19*100</f>
        <v>185.57794903225806</v>
      </c>
      <c r="X19" s="142">
        <f t="shared" ref="X19:X82" si="8">G19+Q19</f>
        <v>263444083.18999997</v>
      </c>
    </row>
    <row r="20" spans="1:24" ht="33" hidden="1" customHeight="1" x14ac:dyDescent="0.25">
      <c r="A20" s="58" t="s">
        <v>90</v>
      </c>
      <c r="B20" s="58" t="s">
        <v>458</v>
      </c>
      <c r="C20" s="6" t="s">
        <v>449</v>
      </c>
      <c r="D20" s="49">
        <f>'дод 2'!E23</f>
        <v>0</v>
      </c>
      <c r="E20" s="49">
        <f>'дод 2'!F23</f>
        <v>0</v>
      </c>
      <c r="F20" s="49">
        <f>'дод 2'!G23</f>
        <v>0</v>
      </c>
      <c r="G20" s="49">
        <f>'дод 2'!H23</f>
        <v>0</v>
      </c>
      <c r="H20" s="49">
        <f>'дод 2'!I23</f>
        <v>0</v>
      </c>
      <c r="I20" s="49">
        <f>'дод 2'!J23</f>
        <v>0</v>
      </c>
      <c r="J20" s="168" t="e">
        <f t="shared" si="6"/>
        <v>#DIV/0!</v>
      </c>
      <c r="K20" s="49">
        <f>'дод 2'!L23</f>
        <v>0</v>
      </c>
      <c r="L20" s="49">
        <f>'дод 2'!M23</f>
        <v>0</v>
      </c>
      <c r="M20" s="49">
        <f>'дод 2'!N23</f>
        <v>0</v>
      </c>
      <c r="N20" s="49">
        <f>'дод 2'!O23</f>
        <v>0</v>
      </c>
      <c r="O20" s="49">
        <f>'дод 2'!P23</f>
        <v>0</v>
      </c>
      <c r="P20" s="49">
        <f>'дод 2'!Q23</f>
        <v>0</v>
      </c>
      <c r="Q20" s="49">
        <f>'дод 2'!R23</f>
        <v>0</v>
      </c>
      <c r="R20" s="49">
        <f>'дод 2'!S23</f>
        <v>0</v>
      </c>
      <c r="S20" s="49">
        <f>'дод 2'!T23</f>
        <v>0</v>
      </c>
      <c r="T20" s="49">
        <f>'дод 2'!U23</f>
        <v>0</v>
      </c>
      <c r="U20" s="49">
        <f>'дод 2'!V23</f>
        <v>0</v>
      </c>
      <c r="V20" s="49">
        <f>'дод 2'!W23</f>
        <v>0</v>
      </c>
      <c r="W20" s="169" t="e">
        <f t="shared" si="7"/>
        <v>#DIV/0!</v>
      </c>
      <c r="X20" s="142">
        <f t="shared" si="8"/>
        <v>0</v>
      </c>
    </row>
    <row r="21" spans="1:24" ht="22.5" customHeight="1" x14ac:dyDescent="0.25">
      <c r="A21" s="37" t="s">
        <v>45</v>
      </c>
      <c r="B21" s="37" t="s">
        <v>93</v>
      </c>
      <c r="C21" s="6" t="s">
        <v>242</v>
      </c>
      <c r="D21" s="49">
        <f>'дод 2'!E24+'дод 2'!E173+'дод 2'!E235</f>
        <v>1035500</v>
      </c>
      <c r="E21" s="49">
        <f>'дод 2'!F24+'дод 2'!F173+'дод 2'!F235</f>
        <v>0</v>
      </c>
      <c r="F21" s="49">
        <f>'дод 2'!G24+'дод 2'!G173+'дод 2'!G235</f>
        <v>0</v>
      </c>
      <c r="G21" s="49">
        <f>'дод 2'!H24+'дод 2'!H173+'дод 2'!H235</f>
        <v>429386.86</v>
      </c>
      <c r="H21" s="49">
        <f>'дод 2'!I24+'дод 2'!I173+'дод 2'!I235</f>
        <v>0</v>
      </c>
      <c r="I21" s="49">
        <f>'дод 2'!J24+'дод 2'!J173+'дод 2'!J235</f>
        <v>0</v>
      </c>
      <c r="J21" s="168">
        <f t="shared" si="6"/>
        <v>41.466620956059877</v>
      </c>
      <c r="K21" s="49">
        <f>'дод 2'!L24+'дод 2'!L173+'дод 2'!L235</f>
        <v>0</v>
      </c>
      <c r="L21" s="49">
        <f>'дод 2'!M24+'дод 2'!M173+'дод 2'!M235</f>
        <v>0</v>
      </c>
      <c r="M21" s="49">
        <f>'дод 2'!N24+'дод 2'!N173+'дод 2'!N235</f>
        <v>0</v>
      </c>
      <c r="N21" s="49">
        <f>'дод 2'!O24+'дод 2'!O173+'дод 2'!O235</f>
        <v>0</v>
      </c>
      <c r="O21" s="49">
        <f>'дод 2'!P24+'дод 2'!P173+'дод 2'!P235</f>
        <v>0</v>
      </c>
      <c r="P21" s="49">
        <f>'дод 2'!Q24+'дод 2'!Q173+'дод 2'!Q235</f>
        <v>0</v>
      </c>
      <c r="Q21" s="49">
        <f>'дод 2'!R24+'дод 2'!R173+'дод 2'!R235</f>
        <v>0</v>
      </c>
      <c r="R21" s="49">
        <f>'дод 2'!S24+'дод 2'!S173+'дод 2'!S235</f>
        <v>0</v>
      </c>
      <c r="S21" s="49">
        <f>'дод 2'!T24+'дод 2'!T173+'дод 2'!T235</f>
        <v>0</v>
      </c>
      <c r="T21" s="49">
        <f>'дод 2'!U24+'дод 2'!U173+'дод 2'!U235</f>
        <v>0</v>
      </c>
      <c r="U21" s="49">
        <f>'дод 2'!V24+'дод 2'!V173+'дод 2'!V235</f>
        <v>0</v>
      </c>
      <c r="V21" s="49">
        <f>'дод 2'!W24+'дод 2'!W173+'дод 2'!W235</f>
        <v>0</v>
      </c>
      <c r="W21" s="180" t="e">
        <f t="shared" si="7"/>
        <v>#DIV/0!</v>
      </c>
      <c r="X21" s="142">
        <f t="shared" si="8"/>
        <v>429386.86</v>
      </c>
    </row>
    <row r="22" spans="1:24" ht="27" hidden="1" customHeight="1" x14ac:dyDescent="0.25">
      <c r="A22" s="58" t="s">
        <v>434</v>
      </c>
      <c r="B22" s="58" t="s">
        <v>119</v>
      </c>
      <c r="C22" s="6" t="s">
        <v>435</v>
      </c>
      <c r="D22" s="49">
        <f>'дод 2'!E25</f>
        <v>0</v>
      </c>
      <c r="E22" s="49">
        <f>'дод 2'!F25</f>
        <v>0</v>
      </c>
      <c r="F22" s="49">
        <f>'дод 2'!G25</f>
        <v>0</v>
      </c>
      <c r="G22" s="49">
        <f>'дод 2'!H25</f>
        <v>0</v>
      </c>
      <c r="H22" s="49">
        <f>'дод 2'!I25</f>
        <v>0</v>
      </c>
      <c r="I22" s="49">
        <f>'дод 2'!J25</f>
        <v>0</v>
      </c>
      <c r="J22" s="152" t="e">
        <f t="shared" si="6"/>
        <v>#DIV/0!</v>
      </c>
      <c r="K22" s="49">
        <f>'дод 2'!L25</f>
        <v>0</v>
      </c>
      <c r="L22" s="49">
        <f>'дод 2'!M25</f>
        <v>0</v>
      </c>
      <c r="M22" s="49">
        <f>'дод 2'!N25</f>
        <v>0</v>
      </c>
      <c r="N22" s="49">
        <f>'дод 2'!O25</f>
        <v>0</v>
      </c>
      <c r="O22" s="49">
        <f>'дод 2'!P25</f>
        <v>0</v>
      </c>
      <c r="P22" s="49">
        <f>'дод 2'!Q25</f>
        <v>0</v>
      </c>
      <c r="Q22" s="49">
        <f>'дод 2'!R25</f>
        <v>0</v>
      </c>
      <c r="R22" s="49">
        <f>'дод 2'!S25</f>
        <v>0</v>
      </c>
      <c r="S22" s="49">
        <f>'дод 2'!T25</f>
        <v>0</v>
      </c>
      <c r="T22" s="49">
        <f>'дод 2'!U25</f>
        <v>0</v>
      </c>
      <c r="U22" s="49">
        <f>'дод 2'!V25</f>
        <v>0</v>
      </c>
      <c r="V22" s="49">
        <f>'дод 2'!W25</f>
        <v>0</v>
      </c>
      <c r="W22" s="153" t="e">
        <f t="shared" si="7"/>
        <v>#DIV/0!</v>
      </c>
      <c r="X22" s="138">
        <f t="shared" si="8"/>
        <v>0</v>
      </c>
    </row>
    <row r="23" spans="1:24" s="54" customFormat="1" ht="63" hidden="1" customHeight="1" x14ac:dyDescent="0.25">
      <c r="A23" s="76"/>
      <c r="B23" s="86"/>
      <c r="C23" s="77" t="s">
        <v>438</v>
      </c>
      <c r="D23" s="78">
        <f>'дод 2'!E26</f>
        <v>0</v>
      </c>
      <c r="E23" s="78">
        <f>'дод 2'!F26</f>
        <v>0</v>
      </c>
      <c r="F23" s="78">
        <f>'дод 2'!G26</f>
        <v>0</v>
      </c>
      <c r="G23" s="78">
        <f>'дод 2'!H26</f>
        <v>0</v>
      </c>
      <c r="H23" s="78">
        <f>'дод 2'!I26</f>
        <v>0</v>
      </c>
      <c r="I23" s="78">
        <f>'дод 2'!J26</f>
        <v>0</v>
      </c>
      <c r="J23" s="152" t="e">
        <f t="shared" si="6"/>
        <v>#DIV/0!</v>
      </c>
      <c r="K23" s="78">
        <f>'дод 2'!L26</f>
        <v>0</v>
      </c>
      <c r="L23" s="78">
        <f>'дод 2'!M26</f>
        <v>0</v>
      </c>
      <c r="M23" s="78">
        <f>'дод 2'!N26</f>
        <v>0</v>
      </c>
      <c r="N23" s="78">
        <f>'дод 2'!O26</f>
        <v>0</v>
      </c>
      <c r="O23" s="78">
        <f>'дод 2'!P26</f>
        <v>0</v>
      </c>
      <c r="P23" s="78">
        <f>'дод 2'!Q26</f>
        <v>0</v>
      </c>
      <c r="Q23" s="78">
        <f>'дод 2'!R26</f>
        <v>0</v>
      </c>
      <c r="R23" s="78">
        <f>'дод 2'!S26</f>
        <v>0</v>
      </c>
      <c r="S23" s="78">
        <f>'дод 2'!T26</f>
        <v>0</v>
      </c>
      <c r="T23" s="78">
        <f>'дод 2'!U26</f>
        <v>0</v>
      </c>
      <c r="U23" s="78">
        <f>'дод 2'!V26</f>
        <v>0</v>
      </c>
      <c r="V23" s="78">
        <f>'дод 2'!W26</f>
        <v>0</v>
      </c>
      <c r="W23" s="153" t="e">
        <f t="shared" si="7"/>
        <v>#DIV/0!</v>
      </c>
      <c r="X23" s="138">
        <f t="shared" si="8"/>
        <v>0</v>
      </c>
    </row>
    <row r="24" spans="1:24" s="52" customFormat="1" ht="18.75" customHeight="1" x14ac:dyDescent="0.25">
      <c r="A24" s="38" t="s">
        <v>47</v>
      </c>
      <c r="B24" s="39"/>
      <c r="C24" s="9" t="s">
        <v>402</v>
      </c>
      <c r="D24" s="48">
        <f>D36+D38+D45+D47+D48+D51+D53+D55+D58+D60+D61+D62+D63+D64+D65+D67+D68+D69+D71+D73+D75+D77</f>
        <v>1156924869.72</v>
      </c>
      <c r="E24" s="48">
        <f t="shared" ref="E24:P24" si="9">E36+E38+E45+E47+E48+E51+E53+E55+E58+E60+E61+E62+E63+E64+E65+E67+E68+E69+E71+E73+E75+E77</f>
        <v>809372471</v>
      </c>
      <c r="F24" s="48">
        <f t="shared" si="9"/>
        <v>87415170</v>
      </c>
      <c r="G24" s="48">
        <f>G36+G38+G45+G47+G48+G51+G53+G55+G58+G60+G61+G62+G63+G64+G65+G67+G68+G69+G71+G73+G75+G77</f>
        <v>1148869012.6999998</v>
      </c>
      <c r="H24" s="48">
        <f t="shared" ref="H24:I24" si="10">H36+H38+H45+H47+H48+H51+H53+H55+H58+H60+H61+H62+H63+H64+H65+H67+H68+H69+H71+H73+H75+H77</f>
        <v>808261191.24000001</v>
      </c>
      <c r="I24" s="48">
        <f t="shared" si="10"/>
        <v>85323026.870000005</v>
      </c>
      <c r="J24" s="152">
        <f t="shared" si="6"/>
        <v>99.303683650438785</v>
      </c>
      <c r="K24" s="48">
        <f t="shared" si="9"/>
        <v>53874935.980000004</v>
      </c>
      <c r="L24" s="48">
        <f t="shared" si="9"/>
        <v>14255335.979999999</v>
      </c>
      <c r="M24" s="48">
        <f t="shared" si="9"/>
        <v>39616470</v>
      </c>
      <c r="N24" s="48">
        <f t="shared" si="9"/>
        <v>4494964</v>
      </c>
      <c r="O24" s="48">
        <f t="shared" si="9"/>
        <v>139890</v>
      </c>
      <c r="P24" s="48">
        <f t="shared" si="9"/>
        <v>14258465.979999999</v>
      </c>
      <c r="Q24" s="48">
        <f t="shared" ref="Q24:V24" si="11">Q36+Q38+Q45+Q47+Q48+Q51+Q53+Q55+Q58+Q60+Q61+Q62+Q63+Q64+Q65+Q67+Q68+Q69+Q71+Q73+Q75+Q77</f>
        <v>56254686.400000013</v>
      </c>
      <c r="R24" s="48">
        <f t="shared" si="11"/>
        <v>13920500.869999999</v>
      </c>
      <c r="S24" s="48">
        <f t="shared" si="11"/>
        <v>36903268.360000007</v>
      </c>
      <c r="T24" s="48">
        <f t="shared" si="11"/>
        <v>4539634.26</v>
      </c>
      <c r="U24" s="48">
        <f t="shared" si="11"/>
        <v>113944.86</v>
      </c>
      <c r="V24" s="48">
        <f t="shared" si="11"/>
        <v>19351418.039999999</v>
      </c>
      <c r="W24" s="153">
        <f t="shared" si="7"/>
        <v>104.41717540208948</v>
      </c>
      <c r="X24" s="138">
        <f t="shared" si="8"/>
        <v>1205123699.0999999</v>
      </c>
    </row>
    <row r="25" spans="1:24" s="53" customFormat="1" ht="31.5" x14ac:dyDescent="0.25">
      <c r="A25" s="69"/>
      <c r="B25" s="72"/>
      <c r="C25" s="73" t="s">
        <v>388</v>
      </c>
      <c r="D25" s="74">
        <f>D49+D52+D54</f>
        <v>482448000</v>
      </c>
      <c r="E25" s="74">
        <f t="shared" ref="E25:P25" si="12">E49+E52+E54</f>
        <v>395816000</v>
      </c>
      <c r="F25" s="74">
        <f t="shared" si="12"/>
        <v>0</v>
      </c>
      <c r="G25" s="74">
        <f>G49+G52+G54</f>
        <v>482262177.07999998</v>
      </c>
      <c r="H25" s="74">
        <f t="shared" ref="H25:I25" si="13">H49+H52+H54</f>
        <v>395803486.15999997</v>
      </c>
      <c r="I25" s="74">
        <f t="shared" si="13"/>
        <v>0</v>
      </c>
      <c r="J25" s="170">
        <f t="shared" si="6"/>
        <v>99.961483326700488</v>
      </c>
      <c r="K25" s="74">
        <f t="shared" si="12"/>
        <v>0</v>
      </c>
      <c r="L25" s="74">
        <f t="shared" si="12"/>
        <v>0</v>
      </c>
      <c r="M25" s="74">
        <f t="shared" si="12"/>
        <v>0</v>
      </c>
      <c r="N25" s="74">
        <f t="shared" si="12"/>
        <v>0</v>
      </c>
      <c r="O25" s="74">
        <f t="shared" si="12"/>
        <v>0</v>
      </c>
      <c r="P25" s="74">
        <f t="shared" si="12"/>
        <v>0</v>
      </c>
      <c r="Q25" s="74">
        <f t="shared" ref="Q25:V25" si="14">Q49+Q52+Q54</f>
        <v>0</v>
      </c>
      <c r="R25" s="74">
        <f t="shared" si="14"/>
        <v>0</v>
      </c>
      <c r="S25" s="74">
        <f t="shared" si="14"/>
        <v>0</v>
      </c>
      <c r="T25" s="74">
        <f t="shared" si="14"/>
        <v>0</v>
      </c>
      <c r="U25" s="74">
        <f t="shared" si="14"/>
        <v>0</v>
      </c>
      <c r="V25" s="74">
        <f t="shared" si="14"/>
        <v>0</v>
      </c>
      <c r="W25" s="181" t="e">
        <f t="shared" si="7"/>
        <v>#DIV/0!</v>
      </c>
      <c r="X25" s="143">
        <f t="shared" si="8"/>
        <v>482262177.07999998</v>
      </c>
    </row>
    <row r="26" spans="1:24" s="53" customFormat="1" ht="47.25" x14ac:dyDescent="0.25">
      <c r="A26" s="69"/>
      <c r="B26" s="72"/>
      <c r="C26" s="75" t="s">
        <v>539</v>
      </c>
      <c r="D26" s="74">
        <f>D56</f>
        <v>363000</v>
      </c>
      <c r="E26" s="74">
        <f t="shared" ref="E26:P26" si="15">E56</f>
        <v>0</v>
      </c>
      <c r="F26" s="74">
        <f t="shared" si="15"/>
        <v>0</v>
      </c>
      <c r="G26" s="74">
        <f>G56</f>
        <v>363000</v>
      </c>
      <c r="H26" s="74">
        <f t="shared" ref="H26:I26" si="16">H56</f>
        <v>0</v>
      </c>
      <c r="I26" s="74">
        <f t="shared" si="16"/>
        <v>0</v>
      </c>
      <c r="J26" s="170">
        <f t="shared" si="6"/>
        <v>100</v>
      </c>
      <c r="K26" s="74">
        <f t="shared" si="15"/>
        <v>1637000</v>
      </c>
      <c r="L26" s="74">
        <f t="shared" si="15"/>
        <v>1637000</v>
      </c>
      <c r="M26" s="74">
        <f t="shared" si="15"/>
        <v>0</v>
      </c>
      <c r="N26" s="74">
        <f t="shared" si="15"/>
        <v>0</v>
      </c>
      <c r="O26" s="74">
        <f t="shared" si="15"/>
        <v>0</v>
      </c>
      <c r="P26" s="74">
        <f t="shared" si="15"/>
        <v>1637000</v>
      </c>
      <c r="Q26" s="74">
        <f t="shared" ref="Q26:V26" si="17">Q56</f>
        <v>1637000</v>
      </c>
      <c r="R26" s="74">
        <f t="shared" si="17"/>
        <v>1637000</v>
      </c>
      <c r="S26" s="74">
        <f t="shared" si="17"/>
        <v>0</v>
      </c>
      <c r="T26" s="74">
        <f t="shared" si="17"/>
        <v>0</v>
      </c>
      <c r="U26" s="74">
        <f t="shared" si="17"/>
        <v>0</v>
      </c>
      <c r="V26" s="74">
        <f t="shared" si="17"/>
        <v>1637000</v>
      </c>
      <c r="W26" s="171">
        <f t="shared" si="7"/>
        <v>100</v>
      </c>
      <c r="X26" s="143">
        <f t="shared" si="8"/>
        <v>2000000</v>
      </c>
    </row>
    <row r="27" spans="1:24" s="53" customFormat="1" ht="47.25" x14ac:dyDescent="0.25">
      <c r="A27" s="69"/>
      <c r="B27" s="72"/>
      <c r="C27" s="73" t="s">
        <v>383</v>
      </c>
      <c r="D27" s="74">
        <f>D50+D66</f>
        <v>3578416</v>
      </c>
      <c r="E27" s="74">
        <f t="shared" ref="E27:P27" si="18">E50+E66</f>
        <v>1228720</v>
      </c>
      <c r="F27" s="74">
        <f t="shared" si="18"/>
        <v>0</v>
      </c>
      <c r="G27" s="74">
        <f>G50+G66</f>
        <v>2996517.52</v>
      </c>
      <c r="H27" s="74">
        <f t="shared" ref="H27:I27" si="19">H50+H66</f>
        <v>804309.27</v>
      </c>
      <c r="I27" s="74">
        <f t="shared" si="19"/>
        <v>0</v>
      </c>
      <c r="J27" s="170">
        <f t="shared" si="6"/>
        <v>83.738657551274088</v>
      </c>
      <c r="K27" s="74">
        <f t="shared" si="18"/>
        <v>0</v>
      </c>
      <c r="L27" s="74">
        <f t="shared" si="18"/>
        <v>0</v>
      </c>
      <c r="M27" s="74">
        <f t="shared" si="18"/>
        <v>0</v>
      </c>
      <c r="N27" s="74">
        <f t="shared" si="18"/>
        <v>0</v>
      </c>
      <c r="O27" s="74">
        <f t="shared" si="18"/>
        <v>0</v>
      </c>
      <c r="P27" s="74">
        <f t="shared" si="18"/>
        <v>0</v>
      </c>
      <c r="Q27" s="74">
        <f t="shared" ref="Q27:V27" si="20">Q50+Q66</f>
        <v>0</v>
      </c>
      <c r="R27" s="74">
        <f t="shared" si="20"/>
        <v>0</v>
      </c>
      <c r="S27" s="74">
        <f t="shared" si="20"/>
        <v>0</v>
      </c>
      <c r="T27" s="74">
        <f t="shared" si="20"/>
        <v>0</v>
      </c>
      <c r="U27" s="74">
        <f t="shared" si="20"/>
        <v>0</v>
      </c>
      <c r="V27" s="74">
        <f t="shared" si="20"/>
        <v>0</v>
      </c>
      <c r="W27" s="181" t="e">
        <f t="shared" si="7"/>
        <v>#DIV/0!</v>
      </c>
      <c r="X27" s="143">
        <f t="shared" si="8"/>
        <v>2996517.52</v>
      </c>
    </row>
    <row r="28" spans="1:24" s="53" customFormat="1" ht="47.25" hidden="1" x14ac:dyDescent="0.25">
      <c r="A28" s="69"/>
      <c r="B28" s="72"/>
      <c r="C28" s="73" t="s">
        <v>385</v>
      </c>
      <c r="D28" s="74"/>
      <c r="E28" s="74"/>
      <c r="F28" s="74"/>
      <c r="G28" s="74"/>
      <c r="H28" s="74"/>
      <c r="I28" s="74"/>
      <c r="J28" s="170" t="e">
        <f t="shared" si="6"/>
        <v>#DIV/0!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171" t="e">
        <f t="shared" si="7"/>
        <v>#DIV/0!</v>
      </c>
      <c r="X28" s="143">
        <f t="shared" si="8"/>
        <v>0</v>
      </c>
    </row>
    <row r="29" spans="1:24" s="53" customFormat="1" ht="50.25" customHeight="1" x14ac:dyDescent="0.25">
      <c r="A29" s="69"/>
      <c r="B29" s="72"/>
      <c r="C29" s="75" t="s">
        <v>382</v>
      </c>
      <c r="D29" s="74">
        <f>D76</f>
        <v>2417470</v>
      </c>
      <c r="E29" s="74">
        <f t="shared" ref="E29:P29" si="21">E76</f>
        <v>1299695</v>
      </c>
      <c r="F29" s="74">
        <f t="shared" si="21"/>
        <v>0</v>
      </c>
      <c r="G29" s="74">
        <f>G76</f>
        <v>2192123.87</v>
      </c>
      <c r="H29" s="74">
        <f t="shared" ref="H29:I29" si="22">H76</f>
        <v>1115804.3999999999</v>
      </c>
      <c r="I29" s="74">
        <f t="shared" si="22"/>
        <v>0</v>
      </c>
      <c r="J29" s="170">
        <f t="shared" si="6"/>
        <v>90.678431169776673</v>
      </c>
      <c r="K29" s="74">
        <f t="shared" si="21"/>
        <v>72000</v>
      </c>
      <c r="L29" s="74">
        <f t="shared" si="21"/>
        <v>72000</v>
      </c>
      <c r="M29" s="74">
        <f t="shared" si="21"/>
        <v>0</v>
      </c>
      <c r="N29" s="74">
        <f t="shared" si="21"/>
        <v>0</v>
      </c>
      <c r="O29" s="74">
        <f t="shared" si="21"/>
        <v>0</v>
      </c>
      <c r="P29" s="74">
        <f t="shared" si="21"/>
        <v>72000</v>
      </c>
      <c r="Q29" s="74">
        <f t="shared" ref="Q29:V29" si="23">Q76</f>
        <v>71830.320000000007</v>
      </c>
      <c r="R29" s="74">
        <f t="shared" si="23"/>
        <v>71830.320000000007</v>
      </c>
      <c r="S29" s="74">
        <f t="shared" si="23"/>
        <v>0</v>
      </c>
      <c r="T29" s="74">
        <f t="shared" si="23"/>
        <v>0</v>
      </c>
      <c r="U29" s="74">
        <f t="shared" si="23"/>
        <v>0</v>
      </c>
      <c r="V29" s="74">
        <f t="shared" si="23"/>
        <v>71830.320000000007</v>
      </c>
      <c r="W29" s="171">
        <f t="shared" si="7"/>
        <v>99.76433333333334</v>
      </c>
      <c r="X29" s="143">
        <f t="shared" si="8"/>
        <v>2263954.19</v>
      </c>
    </row>
    <row r="30" spans="1:24" s="53" customFormat="1" ht="63" hidden="1" x14ac:dyDescent="0.25">
      <c r="A30" s="69"/>
      <c r="B30" s="72"/>
      <c r="C30" s="73" t="s">
        <v>384</v>
      </c>
      <c r="D30" s="74"/>
      <c r="E30" s="74"/>
      <c r="F30" s="74"/>
      <c r="G30" s="74"/>
      <c r="H30" s="74"/>
      <c r="I30" s="74"/>
      <c r="J30" s="170" t="e">
        <f t="shared" si="6"/>
        <v>#DIV/0!</v>
      </c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171" t="e">
        <f t="shared" si="7"/>
        <v>#DIV/0!</v>
      </c>
      <c r="X30" s="143">
        <f t="shared" si="8"/>
        <v>0</v>
      </c>
    </row>
    <row r="31" spans="1:24" s="53" customFormat="1" ht="63" x14ac:dyDescent="0.25">
      <c r="A31" s="69"/>
      <c r="B31" s="69"/>
      <c r="C31" s="75" t="s">
        <v>520</v>
      </c>
      <c r="D31" s="74">
        <f>D78</f>
        <v>1315285.79</v>
      </c>
      <c r="E31" s="74">
        <f t="shared" ref="E31:P31" si="24">E78</f>
        <v>1034620</v>
      </c>
      <c r="F31" s="74">
        <f t="shared" si="24"/>
        <v>0</v>
      </c>
      <c r="G31" s="74">
        <f>G78</f>
        <v>983214.59</v>
      </c>
      <c r="H31" s="74">
        <f t="shared" ref="H31:I31" si="25">H78</f>
        <v>762754.55</v>
      </c>
      <c r="I31" s="74">
        <f t="shared" si="25"/>
        <v>0</v>
      </c>
      <c r="J31" s="170">
        <f t="shared" si="6"/>
        <v>74.752924229493871</v>
      </c>
      <c r="K31" s="74">
        <f t="shared" si="24"/>
        <v>0</v>
      </c>
      <c r="L31" s="74">
        <f t="shared" si="24"/>
        <v>0</v>
      </c>
      <c r="M31" s="74">
        <f t="shared" si="24"/>
        <v>0</v>
      </c>
      <c r="N31" s="74">
        <f t="shared" si="24"/>
        <v>0</v>
      </c>
      <c r="O31" s="74">
        <f t="shared" si="24"/>
        <v>0</v>
      </c>
      <c r="P31" s="74">
        <f t="shared" si="24"/>
        <v>0</v>
      </c>
      <c r="Q31" s="74">
        <f t="shared" ref="Q31:V31" si="26">Q78</f>
        <v>0</v>
      </c>
      <c r="R31" s="74">
        <f t="shared" si="26"/>
        <v>0</v>
      </c>
      <c r="S31" s="74">
        <f t="shared" si="26"/>
        <v>0</v>
      </c>
      <c r="T31" s="74">
        <f t="shared" si="26"/>
        <v>0</v>
      </c>
      <c r="U31" s="74">
        <f t="shared" si="26"/>
        <v>0</v>
      </c>
      <c r="V31" s="74">
        <f t="shared" si="26"/>
        <v>0</v>
      </c>
      <c r="W31" s="181" t="e">
        <f t="shared" si="7"/>
        <v>#DIV/0!</v>
      </c>
      <c r="X31" s="143">
        <f t="shared" si="8"/>
        <v>983214.59</v>
      </c>
    </row>
    <row r="32" spans="1:24" s="53" customFormat="1" ht="31.5" x14ac:dyDescent="0.25">
      <c r="A32" s="69"/>
      <c r="B32" s="69"/>
      <c r="C32" s="75" t="s">
        <v>536</v>
      </c>
      <c r="D32" s="74">
        <f>D57+D59</f>
        <v>741017.59999999998</v>
      </c>
      <c r="E32" s="74">
        <f t="shared" ref="E32:P32" si="27">E57+E59</f>
        <v>0</v>
      </c>
      <c r="F32" s="74">
        <f t="shared" si="27"/>
        <v>0</v>
      </c>
      <c r="G32" s="74">
        <f>G57+G59</f>
        <v>740770.75</v>
      </c>
      <c r="H32" s="74">
        <f t="shared" ref="H32:I32" si="28">H57+H59</f>
        <v>0</v>
      </c>
      <c r="I32" s="74">
        <f t="shared" si="28"/>
        <v>0</v>
      </c>
      <c r="J32" s="170">
        <f t="shared" si="6"/>
        <v>99.96668770080494</v>
      </c>
      <c r="K32" s="74">
        <f t="shared" si="27"/>
        <v>4356725.18</v>
      </c>
      <c r="L32" s="74">
        <f t="shared" si="27"/>
        <v>4356725.18</v>
      </c>
      <c r="M32" s="74">
        <f t="shared" si="27"/>
        <v>0</v>
      </c>
      <c r="N32" s="74">
        <f t="shared" si="27"/>
        <v>0</v>
      </c>
      <c r="O32" s="74">
        <f t="shared" si="27"/>
        <v>0</v>
      </c>
      <c r="P32" s="74">
        <f t="shared" si="27"/>
        <v>4356725.18</v>
      </c>
      <c r="Q32" s="74">
        <f t="shared" ref="Q32:V32" si="29">Q57+Q59</f>
        <v>4353326.42</v>
      </c>
      <c r="R32" s="74">
        <f t="shared" si="29"/>
        <v>4353326.42</v>
      </c>
      <c r="S32" s="74">
        <f t="shared" si="29"/>
        <v>0</v>
      </c>
      <c r="T32" s="74">
        <f t="shared" si="29"/>
        <v>0</v>
      </c>
      <c r="U32" s="74">
        <f t="shared" si="29"/>
        <v>0</v>
      </c>
      <c r="V32" s="74">
        <f t="shared" si="29"/>
        <v>4353326.42</v>
      </c>
      <c r="W32" s="171">
        <f t="shared" si="7"/>
        <v>99.921988193893839</v>
      </c>
      <c r="X32" s="143">
        <f t="shared" si="8"/>
        <v>5094097.17</v>
      </c>
    </row>
    <row r="33" spans="1:24" s="53" customFormat="1" ht="55.5" customHeight="1" x14ac:dyDescent="0.25">
      <c r="A33" s="69"/>
      <c r="B33" s="69"/>
      <c r="C33" s="75" t="s">
        <v>592</v>
      </c>
      <c r="D33" s="74">
        <f>D70</f>
        <v>287772</v>
      </c>
      <c r="E33" s="74">
        <f t="shared" ref="E33:P33" si="30">E70</f>
        <v>0</v>
      </c>
      <c r="F33" s="74">
        <f t="shared" si="30"/>
        <v>0</v>
      </c>
      <c r="G33" s="74">
        <f>G70</f>
        <v>287272</v>
      </c>
      <c r="H33" s="74">
        <f t="shared" ref="H33:I33" si="31">H70</f>
        <v>0</v>
      </c>
      <c r="I33" s="74">
        <f t="shared" si="31"/>
        <v>0</v>
      </c>
      <c r="J33" s="170">
        <f t="shared" si="6"/>
        <v>99.826251337864704</v>
      </c>
      <c r="K33" s="74">
        <f t="shared" si="30"/>
        <v>2859728</v>
      </c>
      <c r="L33" s="74">
        <f t="shared" si="30"/>
        <v>2859728</v>
      </c>
      <c r="M33" s="74">
        <f t="shared" si="30"/>
        <v>0</v>
      </c>
      <c r="N33" s="74">
        <f t="shared" si="30"/>
        <v>0</v>
      </c>
      <c r="O33" s="74">
        <f t="shared" si="30"/>
        <v>0</v>
      </c>
      <c r="P33" s="74">
        <f t="shared" si="30"/>
        <v>2859728</v>
      </c>
      <c r="Q33" s="74">
        <f t="shared" ref="Q33:V33" si="32">Q70</f>
        <v>2724612.92</v>
      </c>
      <c r="R33" s="74">
        <f t="shared" si="32"/>
        <v>2724612.92</v>
      </c>
      <c r="S33" s="74">
        <f t="shared" si="32"/>
        <v>0</v>
      </c>
      <c r="T33" s="74">
        <f t="shared" si="32"/>
        <v>0</v>
      </c>
      <c r="U33" s="74">
        <f t="shared" si="32"/>
        <v>0</v>
      </c>
      <c r="V33" s="74">
        <f t="shared" si="32"/>
        <v>2724612.92</v>
      </c>
      <c r="W33" s="171">
        <f t="shared" si="7"/>
        <v>95.275247156372913</v>
      </c>
      <c r="X33" s="143">
        <f t="shared" si="8"/>
        <v>3011884.92</v>
      </c>
    </row>
    <row r="34" spans="1:24" s="53" customFormat="1" ht="63" x14ac:dyDescent="0.25">
      <c r="A34" s="69"/>
      <c r="B34" s="69"/>
      <c r="C34" s="75" t="s">
        <v>555</v>
      </c>
      <c r="D34" s="74">
        <f>D74</f>
        <v>4801508.3</v>
      </c>
      <c r="E34" s="74">
        <f t="shared" ref="E34:P34" si="33">E74</f>
        <v>0</v>
      </c>
      <c r="F34" s="74">
        <f t="shared" si="33"/>
        <v>0</v>
      </c>
      <c r="G34" s="74">
        <f>G74</f>
        <v>4801508.3</v>
      </c>
      <c r="H34" s="74">
        <f t="shared" ref="H34:I34" si="34">H74</f>
        <v>0</v>
      </c>
      <c r="I34" s="74">
        <f t="shared" si="34"/>
        <v>0</v>
      </c>
      <c r="J34" s="170">
        <f t="shared" si="6"/>
        <v>100</v>
      </c>
      <c r="K34" s="74">
        <f t="shared" si="33"/>
        <v>644352.70000000007</v>
      </c>
      <c r="L34" s="74">
        <f t="shared" si="33"/>
        <v>644352.70000000007</v>
      </c>
      <c r="M34" s="74">
        <f t="shared" si="33"/>
        <v>0</v>
      </c>
      <c r="N34" s="74">
        <f t="shared" si="33"/>
        <v>0</v>
      </c>
      <c r="O34" s="74">
        <f t="shared" si="33"/>
        <v>0</v>
      </c>
      <c r="P34" s="74">
        <f t="shared" si="33"/>
        <v>644352.70000000007</v>
      </c>
      <c r="Q34" s="74">
        <f t="shared" ref="Q34:V34" si="35">Q74</f>
        <v>644352.69999999995</v>
      </c>
      <c r="R34" s="74">
        <f t="shared" si="35"/>
        <v>644352.69999999995</v>
      </c>
      <c r="S34" s="74">
        <f t="shared" si="35"/>
        <v>0</v>
      </c>
      <c r="T34" s="74">
        <f t="shared" si="35"/>
        <v>0</v>
      </c>
      <c r="U34" s="74">
        <f t="shared" si="35"/>
        <v>0</v>
      </c>
      <c r="V34" s="74">
        <f t="shared" si="35"/>
        <v>644352.69999999995</v>
      </c>
      <c r="W34" s="171">
        <f t="shared" si="7"/>
        <v>99.999999999999972</v>
      </c>
      <c r="X34" s="143">
        <f t="shared" si="8"/>
        <v>5445861</v>
      </c>
    </row>
    <row r="35" spans="1:24" s="53" customFormat="1" x14ac:dyDescent="0.25">
      <c r="A35" s="69"/>
      <c r="B35" s="69"/>
      <c r="C35" s="75" t="s">
        <v>394</v>
      </c>
      <c r="D35" s="74">
        <f>D72</f>
        <v>150000</v>
      </c>
      <c r="E35" s="74">
        <f t="shared" ref="E35:P35" si="36">E72</f>
        <v>0</v>
      </c>
      <c r="F35" s="74">
        <f t="shared" si="36"/>
        <v>0</v>
      </c>
      <c r="G35" s="74">
        <f>G72</f>
        <v>150000</v>
      </c>
      <c r="H35" s="74">
        <f t="shared" ref="H35:I35" si="37">H72</f>
        <v>0</v>
      </c>
      <c r="I35" s="74">
        <f t="shared" si="37"/>
        <v>0</v>
      </c>
      <c r="J35" s="170">
        <f t="shared" si="6"/>
        <v>100</v>
      </c>
      <c r="K35" s="74">
        <f t="shared" si="36"/>
        <v>0</v>
      </c>
      <c r="L35" s="74">
        <f t="shared" si="36"/>
        <v>0</v>
      </c>
      <c r="M35" s="74">
        <f t="shared" si="36"/>
        <v>0</v>
      </c>
      <c r="N35" s="74">
        <f t="shared" si="36"/>
        <v>0</v>
      </c>
      <c r="O35" s="74">
        <f t="shared" si="36"/>
        <v>0</v>
      </c>
      <c r="P35" s="74">
        <f t="shared" si="36"/>
        <v>0</v>
      </c>
      <c r="Q35" s="74">
        <f t="shared" ref="Q35:V35" si="38">Q72</f>
        <v>0</v>
      </c>
      <c r="R35" s="74">
        <f t="shared" si="38"/>
        <v>0</v>
      </c>
      <c r="S35" s="74">
        <f t="shared" si="38"/>
        <v>0</v>
      </c>
      <c r="T35" s="74">
        <f t="shared" si="38"/>
        <v>0</v>
      </c>
      <c r="U35" s="74">
        <f t="shared" si="38"/>
        <v>0</v>
      </c>
      <c r="V35" s="74">
        <f t="shared" si="38"/>
        <v>0</v>
      </c>
      <c r="W35" s="181" t="e">
        <f t="shared" si="7"/>
        <v>#DIV/0!</v>
      </c>
      <c r="X35" s="143">
        <f t="shared" si="8"/>
        <v>150000</v>
      </c>
    </row>
    <row r="36" spans="1:24" ht="17.25" customHeight="1" x14ac:dyDescent="0.25">
      <c r="A36" s="37" t="s">
        <v>48</v>
      </c>
      <c r="B36" s="37" t="s">
        <v>49</v>
      </c>
      <c r="C36" s="6" t="s">
        <v>499</v>
      </c>
      <c r="D36" s="49">
        <f>'дод 2'!E79</f>
        <v>312891086</v>
      </c>
      <c r="E36" s="49">
        <f>'дод 2'!F79</f>
        <v>204672330</v>
      </c>
      <c r="F36" s="49">
        <f>'дод 2'!G79</f>
        <v>32970107</v>
      </c>
      <c r="G36" s="49">
        <f>'дод 2'!H79</f>
        <v>309065278.27999997</v>
      </c>
      <c r="H36" s="49">
        <f>'дод 2'!I79</f>
        <v>204672131.44</v>
      </c>
      <c r="I36" s="49">
        <f>'дод 2'!J79</f>
        <v>32448478.399999999</v>
      </c>
      <c r="J36" s="168">
        <f t="shared" si="6"/>
        <v>98.777271743689099</v>
      </c>
      <c r="K36" s="49">
        <f>'дод 2'!L79</f>
        <v>13014798</v>
      </c>
      <c r="L36" s="49">
        <f>'дод 2'!M79</f>
        <v>1255098</v>
      </c>
      <c r="M36" s="49">
        <f>'дод 2'!N79</f>
        <v>11759700</v>
      </c>
      <c r="N36" s="49">
        <f>'дод 2'!O79</f>
        <v>0</v>
      </c>
      <c r="O36" s="49">
        <f>'дод 2'!P79</f>
        <v>0</v>
      </c>
      <c r="P36" s="49">
        <f>'дод 2'!Q79</f>
        <v>1255098</v>
      </c>
      <c r="Q36" s="49">
        <f>'дод 2'!R79</f>
        <v>15387615.49</v>
      </c>
      <c r="R36" s="49">
        <f>'дод 2'!S79</f>
        <v>1249622</v>
      </c>
      <c r="S36" s="49">
        <f>'дод 2'!T79</f>
        <v>14064293.49</v>
      </c>
      <c r="T36" s="49">
        <f>'дод 2'!U79</f>
        <v>0</v>
      </c>
      <c r="U36" s="49">
        <f>'дод 2'!V79</f>
        <v>0</v>
      </c>
      <c r="V36" s="49">
        <f>'дод 2'!W79</f>
        <v>1323322</v>
      </c>
      <c r="W36" s="169">
        <f t="shared" si="7"/>
        <v>118.23168895898345</v>
      </c>
      <c r="X36" s="142">
        <f t="shared" si="8"/>
        <v>324452893.76999998</v>
      </c>
    </row>
    <row r="37" spans="1:24" s="54" customFormat="1" ht="47.25" hidden="1" customHeight="1" x14ac:dyDescent="0.25">
      <c r="A37" s="76"/>
      <c r="B37" s="76"/>
      <c r="C37" s="77" t="s">
        <v>382</v>
      </c>
      <c r="D37" s="78"/>
      <c r="E37" s="78"/>
      <c r="F37" s="78"/>
      <c r="G37" s="78"/>
      <c r="H37" s="78"/>
      <c r="I37" s="78"/>
      <c r="J37" s="168" t="e">
        <f t="shared" si="6"/>
        <v>#DIV/0!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169" t="e">
        <f t="shared" si="7"/>
        <v>#DIV/0!</v>
      </c>
      <c r="X37" s="142">
        <f t="shared" si="8"/>
        <v>0</v>
      </c>
    </row>
    <row r="38" spans="1:24" ht="38.25" customHeight="1" x14ac:dyDescent="0.25">
      <c r="A38" s="37">
        <v>1021</v>
      </c>
      <c r="B38" s="37" t="s">
        <v>51</v>
      </c>
      <c r="C38" s="60" t="s">
        <v>467</v>
      </c>
      <c r="D38" s="49">
        <f>'дод 2'!E80</f>
        <v>224822308.69999999</v>
      </c>
      <c r="E38" s="49">
        <f>'дод 2'!F80</f>
        <v>116673485.94</v>
      </c>
      <c r="F38" s="49">
        <f>'дод 2'!G80</f>
        <v>46189009.549999997</v>
      </c>
      <c r="G38" s="49">
        <f>'дод 2'!H80</f>
        <v>222936955.99000001</v>
      </c>
      <c r="H38" s="49">
        <f>'дод 2'!I80</f>
        <v>116673128.75</v>
      </c>
      <c r="I38" s="49">
        <f>'дод 2'!J80</f>
        <v>44958559.060000002</v>
      </c>
      <c r="J38" s="168">
        <f t="shared" si="6"/>
        <v>99.161403189522545</v>
      </c>
      <c r="K38" s="49">
        <f>'дод 2'!L80</f>
        <v>26423904</v>
      </c>
      <c r="L38" s="49">
        <f>'дод 2'!M80</f>
        <v>1293104</v>
      </c>
      <c r="M38" s="49">
        <f>'дод 2'!N80</f>
        <v>25130800</v>
      </c>
      <c r="N38" s="49">
        <f>'дод 2'!O80</f>
        <v>2268060</v>
      </c>
      <c r="O38" s="49">
        <f>'дод 2'!P80</f>
        <v>139890</v>
      </c>
      <c r="P38" s="49">
        <f>'дод 2'!Q80</f>
        <v>1293104</v>
      </c>
      <c r="Q38" s="49">
        <f>'дод 2'!R80</f>
        <v>26080101.289999999</v>
      </c>
      <c r="R38" s="49">
        <f>'дод 2'!S80</f>
        <v>1238585.51</v>
      </c>
      <c r="S38" s="49">
        <f>'дод 2'!T80</f>
        <v>19601882.77</v>
      </c>
      <c r="T38" s="49">
        <f>'дод 2'!U80</f>
        <v>2375251.13</v>
      </c>
      <c r="U38" s="49">
        <f>'дод 2'!V80</f>
        <v>113944.86</v>
      </c>
      <c r="V38" s="49">
        <f>'дод 2'!W80</f>
        <v>6478218.5199999996</v>
      </c>
      <c r="W38" s="169">
        <f t="shared" si="7"/>
        <v>98.698895098922549</v>
      </c>
      <c r="X38" s="142">
        <f t="shared" si="8"/>
        <v>249017057.28</v>
      </c>
    </row>
    <row r="39" spans="1:24" s="54" customFormat="1" ht="63" hidden="1" customHeight="1" x14ac:dyDescent="0.25">
      <c r="A39" s="76"/>
      <c r="B39" s="76"/>
      <c r="C39" s="77" t="s">
        <v>386</v>
      </c>
      <c r="D39" s="78"/>
      <c r="E39" s="78"/>
      <c r="F39" s="78"/>
      <c r="G39" s="78"/>
      <c r="H39" s="78"/>
      <c r="I39" s="78"/>
      <c r="J39" s="168" t="e">
        <f t="shared" si="6"/>
        <v>#DIV/0!</v>
      </c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169" t="e">
        <f t="shared" si="7"/>
        <v>#DIV/0!</v>
      </c>
      <c r="X39" s="142">
        <f t="shared" si="8"/>
        <v>0</v>
      </c>
    </row>
    <row r="40" spans="1:24" s="54" customFormat="1" ht="47.25" hidden="1" customHeight="1" x14ac:dyDescent="0.25">
      <c r="A40" s="76"/>
      <c r="B40" s="76"/>
      <c r="C40" s="77" t="s">
        <v>383</v>
      </c>
      <c r="D40" s="78"/>
      <c r="E40" s="78"/>
      <c r="F40" s="78"/>
      <c r="G40" s="78"/>
      <c r="H40" s="78"/>
      <c r="I40" s="78"/>
      <c r="J40" s="168" t="e">
        <f t="shared" si="6"/>
        <v>#DIV/0!</v>
      </c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169" t="e">
        <f t="shared" si="7"/>
        <v>#DIV/0!</v>
      </c>
      <c r="X40" s="142">
        <f t="shared" si="8"/>
        <v>0</v>
      </c>
    </row>
    <row r="41" spans="1:24" s="54" customFormat="1" ht="47.25" hidden="1" customHeight="1" x14ac:dyDescent="0.25">
      <c r="A41" s="76"/>
      <c r="B41" s="76"/>
      <c r="C41" s="77" t="s">
        <v>385</v>
      </c>
      <c r="D41" s="78"/>
      <c r="E41" s="78"/>
      <c r="F41" s="78"/>
      <c r="G41" s="78"/>
      <c r="H41" s="78"/>
      <c r="I41" s="78"/>
      <c r="J41" s="168" t="e">
        <f t="shared" si="6"/>
        <v>#DIV/0!</v>
      </c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169" t="e">
        <f t="shared" si="7"/>
        <v>#DIV/0!</v>
      </c>
      <c r="X41" s="142">
        <f t="shared" si="8"/>
        <v>0</v>
      </c>
    </row>
    <row r="42" spans="1:24" s="54" customFormat="1" ht="47.25" hidden="1" customHeight="1" x14ac:dyDescent="0.25">
      <c r="A42" s="76"/>
      <c r="B42" s="76"/>
      <c r="C42" s="77" t="s">
        <v>382</v>
      </c>
      <c r="D42" s="78"/>
      <c r="E42" s="78"/>
      <c r="F42" s="78"/>
      <c r="G42" s="78"/>
      <c r="H42" s="78"/>
      <c r="I42" s="78"/>
      <c r="J42" s="168" t="e">
        <f t="shared" si="6"/>
        <v>#DIV/0!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169" t="e">
        <f t="shared" si="7"/>
        <v>#DIV/0!</v>
      </c>
      <c r="X42" s="142">
        <f t="shared" si="8"/>
        <v>0</v>
      </c>
    </row>
    <row r="43" spans="1:24" s="54" customFormat="1" ht="31.5" hidden="1" customHeight="1" x14ac:dyDescent="0.25">
      <c r="A43" s="76"/>
      <c r="B43" s="76"/>
      <c r="C43" s="77" t="s">
        <v>388</v>
      </c>
      <c r="D43" s="78"/>
      <c r="E43" s="78"/>
      <c r="F43" s="78"/>
      <c r="G43" s="78"/>
      <c r="H43" s="78"/>
      <c r="I43" s="78"/>
      <c r="J43" s="168" t="e">
        <f t="shared" si="6"/>
        <v>#DIV/0!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169" t="e">
        <f t="shared" si="7"/>
        <v>#DIV/0!</v>
      </c>
      <c r="X43" s="142">
        <f t="shared" si="8"/>
        <v>0</v>
      </c>
    </row>
    <row r="44" spans="1:24" s="54" customFormat="1" ht="63" hidden="1" customHeight="1" x14ac:dyDescent="0.25">
      <c r="A44" s="76"/>
      <c r="B44" s="76"/>
      <c r="C44" s="77" t="s">
        <v>384</v>
      </c>
      <c r="D44" s="78"/>
      <c r="E44" s="78"/>
      <c r="F44" s="78"/>
      <c r="G44" s="78"/>
      <c r="H44" s="78"/>
      <c r="I44" s="78"/>
      <c r="J44" s="168" t="e">
        <f t="shared" si="6"/>
        <v>#DIV/0!</v>
      </c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169" t="e">
        <f t="shared" si="7"/>
        <v>#DIV/0!</v>
      </c>
      <c r="X44" s="142">
        <f t="shared" si="8"/>
        <v>0</v>
      </c>
    </row>
    <row r="45" spans="1:24" ht="69.75" customHeight="1" x14ac:dyDescent="0.25">
      <c r="A45" s="37">
        <v>1022</v>
      </c>
      <c r="B45" s="59" t="s">
        <v>55</v>
      </c>
      <c r="C45" s="36" t="s">
        <v>469</v>
      </c>
      <c r="D45" s="49">
        <f>'дод 2'!E81</f>
        <v>15021607</v>
      </c>
      <c r="E45" s="49">
        <f>'дод 2'!F81</f>
        <v>8830500</v>
      </c>
      <c r="F45" s="49">
        <f>'дод 2'!G81</f>
        <v>2117607</v>
      </c>
      <c r="G45" s="49">
        <f>'дод 2'!H81</f>
        <v>14829385.689999999</v>
      </c>
      <c r="H45" s="49">
        <f>'дод 2'!I81</f>
        <v>8830402.1400000006</v>
      </c>
      <c r="I45" s="49">
        <f>'дод 2'!J81</f>
        <v>2035248.36</v>
      </c>
      <c r="J45" s="168">
        <f t="shared" si="6"/>
        <v>98.720367867432557</v>
      </c>
      <c r="K45" s="49">
        <f>'дод 2'!L81</f>
        <v>97000</v>
      </c>
      <c r="L45" s="49">
        <f>'дод 2'!M81</f>
        <v>97000</v>
      </c>
      <c r="M45" s="49">
        <f>'дод 2'!N81</f>
        <v>0</v>
      </c>
      <c r="N45" s="49">
        <f>'дод 2'!O81</f>
        <v>0</v>
      </c>
      <c r="O45" s="49">
        <f>'дод 2'!P81</f>
        <v>0</v>
      </c>
      <c r="P45" s="49">
        <f>'дод 2'!Q81</f>
        <v>97000</v>
      </c>
      <c r="Q45" s="49">
        <f>'дод 2'!R81</f>
        <v>267855.25</v>
      </c>
      <c r="R45" s="49">
        <f>'дод 2'!S81</f>
        <v>97000</v>
      </c>
      <c r="S45" s="49">
        <f>'дод 2'!T81</f>
        <v>93555.59</v>
      </c>
      <c r="T45" s="49">
        <f>'дод 2'!U81</f>
        <v>0</v>
      </c>
      <c r="U45" s="49">
        <f>'дод 2'!V81</f>
        <v>0</v>
      </c>
      <c r="V45" s="49">
        <f>'дод 2'!W81</f>
        <v>174299.66</v>
      </c>
      <c r="W45" s="169">
        <f t="shared" si="7"/>
        <v>276.1394329896907</v>
      </c>
      <c r="X45" s="142">
        <f t="shared" si="8"/>
        <v>15097240.939999999</v>
      </c>
    </row>
    <row r="46" spans="1:24" ht="63" hidden="1" x14ac:dyDescent="0.25">
      <c r="A46" s="37"/>
      <c r="B46" s="37"/>
      <c r="C46" s="77" t="s">
        <v>386</v>
      </c>
      <c r="D46" s="49"/>
      <c r="E46" s="49"/>
      <c r="F46" s="49"/>
      <c r="G46" s="49"/>
      <c r="H46" s="49"/>
      <c r="I46" s="49"/>
      <c r="J46" s="168" t="e">
        <f t="shared" si="6"/>
        <v>#DIV/0!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69" t="e">
        <f t="shared" si="7"/>
        <v>#DIV/0!</v>
      </c>
      <c r="X46" s="142">
        <f t="shared" si="8"/>
        <v>0</v>
      </c>
    </row>
    <row r="47" spans="1:24" ht="47.25" x14ac:dyDescent="0.25">
      <c r="A47" s="37">
        <v>1025</v>
      </c>
      <c r="B47" s="37" t="s">
        <v>55</v>
      </c>
      <c r="C47" s="3" t="s">
        <v>588</v>
      </c>
      <c r="D47" s="49">
        <f>'дод 2'!E82</f>
        <v>4167674.43</v>
      </c>
      <c r="E47" s="49">
        <f>'дод 2'!F82</f>
        <v>2829220.06</v>
      </c>
      <c r="F47" s="49">
        <f>'дод 2'!G82</f>
        <v>410366.45</v>
      </c>
      <c r="G47" s="49">
        <f>'дод 2'!H82</f>
        <v>3992344.7</v>
      </c>
      <c r="H47" s="49">
        <f>'дод 2'!I82</f>
        <v>2744754.6</v>
      </c>
      <c r="I47" s="49">
        <f>'дод 2'!J82</f>
        <v>332047.95</v>
      </c>
      <c r="J47" s="168">
        <f t="shared" si="6"/>
        <v>95.793103973335079</v>
      </c>
      <c r="K47" s="49">
        <f>'дод 2'!L82</f>
        <v>0</v>
      </c>
      <c r="L47" s="49">
        <f>'дод 2'!M82</f>
        <v>0</v>
      </c>
      <c r="M47" s="49">
        <f>'дод 2'!N82</f>
        <v>0</v>
      </c>
      <c r="N47" s="49">
        <f>'дод 2'!O82</f>
        <v>0</v>
      </c>
      <c r="O47" s="49">
        <f>'дод 2'!P82</f>
        <v>0</v>
      </c>
      <c r="P47" s="49">
        <f>'дод 2'!Q82</f>
        <v>0</v>
      </c>
      <c r="Q47" s="49">
        <f>'дод 2'!R82</f>
        <v>94674.95</v>
      </c>
      <c r="R47" s="49">
        <f>'дод 2'!S82</f>
        <v>0</v>
      </c>
      <c r="S47" s="49">
        <f>'дод 2'!T82</f>
        <v>94674.95</v>
      </c>
      <c r="T47" s="49">
        <f>'дод 2'!U82</f>
        <v>0</v>
      </c>
      <c r="U47" s="49">
        <f>'дод 2'!V82</f>
        <v>0</v>
      </c>
      <c r="V47" s="49">
        <f>'дод 2'!W82</f>
        <v>0</v>
      </c>
      <c r="W47" s="180" t="e">
        <f t="shared" si="7"/>
        <v>#DIV/0!</v>
      </c>
      <c r="X47" s="142">
        <f t="shared" si="8"/>
        <v>4087019.6500000004</v>
      </c>
    </row>
    <row r="48" spans="1:24" s="54" customFormat="1" ht="35.25" customHeight="1" x14ac:dyDescent="0.25">
      <c r="A48" s="91">
        <v>1031</v>
      </c>
      <c r="B48" s="59" t="s">
        <v>51</v>
      </c>
      <c r="C48" s="60" t="s">
        <v>500</v>
      </c>
      <c r="D48" s="49">
        <f>'дод 2'!E83</f>
        <v>468297758.54000002</v>
      </c>
      <c r="E48" s="49">
        <f>'дод 2'!F83</f>
        <v>382501138.35000002</v>
      </c>
      <c r="F48" s="49">
        <f>'дод 2'!G83</f>
        <v>0</v>
      </c>
      <c r="G48" s="49">
        <f>'дод 2'!H83</f>
        <v>468062052.49000001</v>
      </c>
      <c r="H48" s="49">
        <f>'дод 2'!I83</f>
        <v>382500060.5</v>
      </c>
      <c r="I48" s="49">
        <f>'дод 2'!J83</f>
        <v>0</v>
      </c>
      <c r="J48" s="168">
        <f t="shared" si="6"/>
        <v>99.949667482771034</v>
      </c>
      <c r="K48" s="49">
        <f>'дод 2'!L83</f>
        <v>0</v>
      </c>
      <c r="L48" s="49">
        <f>'дод 2'!M83</f>
        <v>0</v>
      </c>
      <c r="M48" s="49">
        <f>'дод 2'!N83</f>
        <v>0</v>
      </c>
      <c r="N48" s="49">
        <f>'дод 2'!O83</f>
        <v>0</v>
      </c>
      <c r="O48" s="49">
        <f>'дод 2'!P83</f>
        <v>0</v>
      </c>
      <c r="P48" s="49">
        <f>'дод 2'!Q83</f>
        <v>0</v>
      </c>
      <c r="Q48" s="49">
        <f>'дод 2'!R83</f>
        <v>0</v>
      </c>
      <c r="R48" s="49">
        <f>'дод 2'!S83</f>
        <v>0</v>
      </c>
      <c r="S48" s="49">
        <f>'дод 2'!T83</f>
        <v>0</v>
      </c>
      <c r="T48" s="49">
        <f>'дод 2'!U83</f>
        <v>0</v>
      </c>
      <c r="U48" s="49">
        <f>'дод 2'!V83</f>
        <v>0</v>
      </c>
      <c r="V48" s="49">
        <f>'дод 2'!W83</f>
        <v>0</v>
      </c>
      <c r="W48" s="180" t="e">
        <f t="shared" si="7"/>
        <v>#DIV/0!</v>
      </c>
      <c r="X48" s="142">
        <f t="shared" si="8"/>
        <v>468062052.49000001</v>
      </c>
    </row>
    <row r="49" spans="1:24" s="54" customFormat="1" ht="31.5" x14ac:dyDescent="0.25">
      <c r="A49" s="76"/>
      <c r="B49" s="76"/>
      <c r="C49" s="85" t="s">
        <v>388</v>
      </c>
      <c r="D49" s="78">
        <f>'дод 2'!E84</f>
        <v>466218378.54000002</v>
      </c>
      <c r="E49" s="78">
        <f>'дод 2'!F84</f>
        <v>382501138.35000002</v>
      </c>
      <c r="F49" s="78">
        <f>'дод 2'!G84</f>
        <v>0</v>
      </c>
      <c r="G49" s="78">
        <f>'дод 2'!H84</f>
        <v>466051538.49000001</v>
      </c>
      <c r="H49" s="78">
        <f>'дод 2'!I84</f>
        <v>382500060.5</v>
      </c>
      <c r="I49" s="78">
        <f>'дод 2'!J84</f>
        <v>0</v>
      </c>
      <c r="J49" s="172">
        <f t="shared" si="6"/>
        <v>99.964214184236482</v>
      </c>
      <c r="K49" s="78">
        <f>'дод 2'!L84</f>
        <v>0</v>
      </c>
      <c r="L49" s="78">
        <f>'дод 2'!M84</f>
        <v>0</v>
      </c>
      <c r="M49" s="78">
        <f>'дод 2'!N84</f>
        <v>0</v>
      </c>
      <c r="N49" s="78">
        <f>'дод 2'!O84</f>
        <v>0</v>
      </c>
      <c r="O49" s="78">
        <f>'дод 2'!P84</f>
        <v>0</v>
      </c>
      <c r="P49" s="78">
        <f>'дод 2'!Q84</f>
        <v>0</v>
      </c>
      <c r="Q49" s="78">
        <f>'дод 2'!R84</f>
        <v>0</v>
      </c>
      <c r="R49" s="78">
        <f>'дод 2'!S84</f>
        <v>0</v>
      </c>
      <c r="S49" s="78">
        <f>'дод 2'!T84</f>
        <v>0</v>
      </c>
      <c r="T49" s="78">
        <f>'дод 2'!U84</f>
        <v>0</v>
      </c>
      <c r="U49" s="78">
        <f>'дод 2'!V84</f>
        <v>0</v>
      </c>
      <c r="V49" s="78">
        <f>'дод 2'!W84</f>
        <v>0</v>
      </c>
      <c r="W49" s="182" t="e">
        <f t="shared" si="7"/>
        <v>#DIV/0!</v>
      </c>
      <c r="X49" s="144">
        <f t="shared" si="8"/>
        <v>466051538.49000001</v>
      </c>
    </row>
    <row r="50" spans="1:24" s="54" customFormat="1" ht="50.25" customHeight="1" x14ac:dyDescent="0.25">
      <c r="A50" s="76"/>
      <c r="B50" s="76"/>
      <c r="C50" s="85" t="s">
        <v>383</v>
      </c>
      <c r="D50" s="78">
        <f>'дод 2'!E85</f>
        <v>2079380</v>
      </c>
      <c r="E50" s="78">
        <f>'дод 2'!F85</f>
        <v>0</v>
      </c>
      <c r="F50" s="78">
        <f>'дод 2'!G85</f>
        <v>0</v>
      </c>
      <c r="G50" s="78">
        <f>'дод 2'!H85</f>
        <v>2010514</v>
      </c>
      <c r="H50" s="78">
        <f>'дод 2'!I85</f>
        <v>0</v>
      </c>
      <c r="I50" s="78">
        <f>'дод 2'!J85</f>
        <v>0</v>
      </c>
      <c r="J50" s="172">
        <f t="shared" si="6"/>
        <v>96.688147428560427</v>
      </c>
      <c r="K50" s="78">
        <f>'дод 2'!L85</f>
        <v>0</v>
      </c>
      <c r="L50" s="78">
        <f>'дод 2'!M85</f>
        <v>0</v>
      </c>
      <c r="M50" s="78">
        <f>'дод 2'!N85</f>
        <v>0</v>
      </c>
      <c r="N50" s="78">
        <f>'дод 2'!O85</f>
        <v>0</v>
      </c>
      <c r="O50" s="78">
        <f>'дод 2'!P85</f>
        <v>0</v>
      </c>
      <c r="P50" s="78">
        <f>'дод 2'!Q85</f>
        <v>0</v>
      </c>
      <c r="Q50" s="78">
        <f>'дод 2'!R85</f>
        <v>0</v>
      </c>
      <c r="R50" s="78">
        <f>'дод 2'!S85</f>
        <v>0</v>
      </c>
      <c r="S50" s="78">
        <f>'дод 2'!T85</f>
        <v>0</v>
      </c>
      <c r="T50" s="78">
        <f>'дод 2'!U85</f>
        <v>0</v>
      </c>
      <c r="U50" s="78">
        <f>'дод 2'!V85</f>
        <v>0</v>
      </c>
      <c r="V50" s="78">
        <f>'дод 2'!W85</f>
        <v>0</v>
      </c>
      <c r="W50" s="182" t="e">
        <f t="shared" si="7"/>
        <v>#DIV/0!</v>
      </c>
      <c r="X50" s="144">
        <f t="shared" si="8"/>
        <v>2010514</v>
      </c>
    </row>
    <row r="51" spans="1:24" ht="63.75" customHeight="1" x14ac:dyDescent="0.25">
      <c r="A51" s="59" t="s">
        <v>472</v>
      </c>
      <c r="B51" s="59" t="s">
        <v>55</v>
      </c>
      <c r="C51" s="60" t="s">
        <v>501</v>
      </c>
      <c r="D51" s="49">
        <f>'дод 2'!E86</f>
        <v>15808500</v>
      </c>
      <c r="E51" s="49">
        <f>'дод 2'!F86</f>
        <v>12969100</v>
      </c>
      <c r="F51" s="49">
        <f>'дод 2'!G86</f>
        <v>0</v>
      </c>
      <c r="G51" s="49">
        <f>'дод 2'!H86</f>
        <v>15800987.300000001</v>
      </c>
      <c r="H51" s="49">
        <f>'дод 2'!I86</f>
        <v>12969078.210000001</v>
      </c>
      <c r="I51" s="49">
        <f>'дод 2'!J86</f>
        <v>0</v>
      </c>
      <c r="J51" s="168">
        <f t="shared" si="6"/>
        <v>99.952476832084017</v>
      </c>
      <c r="K51" s="49">
        <f>'дод 2'!L86</f>
        <v>0</v>
      </c>
      <c r="L51" s="49">
        <f>'дод 2'!M86</f>
        <v>0</v>
      </c>
      <c r="M51" s="49">
        <f>'дод 2'!N86</f>
        <v>0</v>
      </c>
      <c r="N51" s="49">
        <f>'дод 2'!O86</f>
        <v>0</v>
      </c>
      <c r="O51" s="49">
        <f>'дод 2'!P86</f>
        <v>0</v>
      </c>
      <c r="P51" s="49">
        <f>'дод 2'!Q86</f>
        <v>0</v>
      </c>
      <c r="Q51" s="49">
        <f>'дод 2'!R86</f>
        <v>0</v>
      </c>
      <c r="R51" s="49">
        <f>'дод 2'!S86</f>
        <v>0</v>
      </c>
      <c r="S51" s="49">
        <f>'дод 2'!T86</f>
        <v>0</v>
      </c>
      <c r="T51" s="49">
        <f>'дод 2'!U86</f>
        <v>0</v>
      </c>
      <c r="U51" s="49">
        <f>'дод 2'!V86</f>
        <v>0</v>
      </c>
      <c r="V51" s="49">
        <f>'дод 2'!W86</f>
        <v>0</v>
      </c>
      <c r="W51" s="180" t="e">
        <f t="shared" si="7"/>
        <v>#DIV/0!</v>
      </c>
      <c r="X51" s="142">
        <f t="shared" si="8"/>
        <v>15800987.300000001</v>
      </c>
    </row>
    <row r="52" spans="1:24" s="54" customFormat="1" ht="31.5" x14ac:dyDescent="0.25">
      <c r="A52" s="76"/>
      <c r="B52" s="76"/>
      <c r="C52" s="85" t="s">
        <v>388</v>
      </c>
      <c r="D52" s="78">
        <f>'дод 2'!E87</f>
        <v>15808500</v>
      </c>
      <c r="E52" s="78">
        <f>'дод 2'!F87</f>
        <v>12969100</v>
      </c>
      <c r="F52" s="78">
        <f>'дод 2'!G87</f>
        <v>0</v>
      </c>
      <c r="G52" s="78">
        <f>'дод 2'!H87</f>
        <v>15800987.199999999</v>
      </c>
      <c r="H52" s="78">
        <f>'дод 2'!I87</f>
        <v>12969078.210000001</v>
      </c>
      <c r="I52" s="78">
        <f>'дод 2'!J87</f>
        <v>0</v>
      </c>
      <c r="J52" s="172">
        <f t="shared" si="6"/>
        <v>99.952476199512915</v>
      </c>
      <c r="K52" s="78">
        <f>'дод 2'!L87</f>
        <v>0</v>
      </c>
      <c r="L52" s="78">
        <f>'дод 2'!M87</f>
        <v>0</v>
      </c>
      <c r="M52" s="78">
        <f>'дод 2'!N87</f>
        <v>0</v>
      </c>
      <c r="N52" s="78">
        <f>'дод 2'!O87</f>
        <v>0</v>
      </c>
      <c r="O52" s="78">
        <f>'дод 2'!P87</f>
        <v>0</v>
      </c>
      <c r="P52" s="78">
        <f>'дод 2'!Q87</f>
        <v>0</v>
      </c>
      <c r="Q52" s="78">
        <f>'дод 2'!R87</f>
        <v>0</v>
      </c>
      <c r="R52" s="78">
        <f>'дод 2'!S87</f>
        <v>0</v>
      </c>
      <c r="S52" s="78">
        <f>'дод 2'!T87</f>
        <v>0</v>
      </c>
      <c r="T52" s="78">
        <f>'дод 2'!U87</f>
        <v>0</v>
      </c>
      <c r="U52" s="78">
        <f>'дод 2'!V87</f>
        <v>0</v>
      </c>
      <c r="V52" s="78">
        <f>'дод 2'!W87</f>
        <v>0</v>
      </c>
      <c r="W52" s="182" t="e">
        <f t="shared" si="7"/>
        <v>#DIV/0!</v>
      </c>
      <c r="X52" s="144">
        <f t="shared" si="8"/>
        <v>15800987.199999999</v>
      </c>
    </row>
    <row r="53" spans="1:24" ht="66.75" customHeight="1" x14ac:dyDescent="0.25">
      <c r="A53" s="37">
        <v>1035</v>
      </c>
      <c r="B53" s="37" t="s">
        <v>55</v>
      </c>
      <c r="C53" s="36" t="s">
        <v>590</v>
      </c>
      <c r="D53" s="49">
        <f>'дод 2'!E88</f>
        <v>421121.46</v>
      </c>
      <c r="E53" s="49">
        <f>'дод 2'!F88</f>
        <v>345761.65</v>
      </c>
      <c r="F53" s="49">
        <f>'дод 2'!G88</f>
        <v>0</v>
      </c>
      <c r="G53" s="49">
        <f>'дод 2'!H88</f>
        <v>409651.39</v>
      </c>
      <c r="H53" s="49">
        <f>'дод 2'!I88</f>
        <v>334347.45</v>
      </c>
      <c r="I53" s="49">
        <f>'дод 2'!J88</f>
        <v>0</v>
      </c>
      <c r="J53" s="168">
        <f t="shared" si="6"/>
        <v>97.276303610839506</v>
      </c>
      <c r="K53" s="49">
        <f>'дод 2'!L88</f>
        <v>0</v>
      </c>
      <c r="L53" s="49">
        <f>'дод 2'!M88</f>
        <v>0</v>
      </c>
      <c r="M53" s="49">
        <f>'дод 2'!N88</f>
        <v>0</v>
      </c>
      <c r="N53" s="49">
        <f>'дод 2'!O88</f>
        <v>0</v>
      </c>
      <c r="O53" s="49">
        <f>'дод 2'!P88</f>
        <v>0</v>
      </c>
      <c r="P53" s="49">
        <f>'дод 2'!Q88</f>
        <v>0</v>
      </c>
      <c r="Q53" s="49">
        <f>'дод 2'!R88</f>
        <v>0</v>
      </c>
      <c r="R53" s="49">
        <f>'дод 2'!S88</f>
        <v>0</v>
      </c>
      <c r="S53" s="49">
        <f>'дод 2'!T88</f>
        <v>0</v>
      </c>
      <c r="T53" s="49">
        <f>'дод 2'!U88</f>
        <v>0</v>
      </c>
      <c r="U53" s="49">
        <f>'дод 2'!V88</f>
        <v>0</v>
      </c>
      <c r="V53" s="49">
        <f>'дод 2'!W88</f>
        <v>0</v>
      </c>
      <c r="W53" s="180" t="e">
        <f t="shared" si="7"/>
        <v>#DIV/0!</v>
      </c>
      <c r="X53" s="142">
        <f t="shared" si="8"/>
        <v>409651.39</v>
      </c>
    </row>
    <row r="54" spans="1:24" s="54" customFormat="1" ht="31.5" x14ac:dyDescent="0.25">
      <c r="A54" s="76"/>
      <c r="B54" s="76"/>
      <c r="C54" s="85" t="s">
        <v>388</v>
      </c>
      <c r="D54" s="78">
        <f>'дод 2'!E89</f>
        <v>421121.46</v>
      </c>
      <c r="E54" s="78">
        <f>'дод 2'!F89</f>
        <v>345761.65</v>
      </c>
      <c r="F54" s="78">
        <f>'дод 2'!G89</f>
        <v>0</v>
      </c>
      <c r="G54" s="78">
        <f>'дод 2'!H89</f>
        <v>409651.39</v>
      </c>
      <c r="H54" s="78">
        <f>'дод 2'!I89</f>
        <v>334347.45</v>
      </c>
      <c r="I54" s="78">
        <f>'дод 2'!J89</f>
        <v>0</v>
      </c>
      <c r="J54" s="172">
        <f t="shared" si="6"/>
        <v>97.276303610839506</v>
      </c>
      <c r="K54" s="78">
        <f>'дод 2'!L89</f>
        <v>0</v>
      </c>
      <c r="L54" s="78">
        <f>'дод 2'!M89</f>
        <v>0</v>
      </c>
      <c r="M54" s="78">
        <f>'дод 2'!N89</f>
        <v>0</v>
      </c>
      <c r="N54" s="78">
        <f>'дод 2'!O89</f>
        <v>0</v>
      </c>
      <c r="O54" s="78">
        <f>'дод 2'!P89</f>
        <v>0</v>
      </c>
      <c r="P54" s="78">
        <f>'дод 2'!Q89</f>
        <v>0</v>
      </c>
      <c r="Q54" s="78">
        <f>'дод 2'!R89</f>
        <v>0</v>
      </c>
      <c r="R54" s="78">
        <f>'дод 2'!S89</f>
        <v>0</v>
      </c>
      <c r="S54" s="78">
        <f>'дод 2'!T89</f>
        <v>0</v>
      </c>
      <c r="T54" s="78">
        <f>'дод 2'!U89</f>
        <v>0</v>
      </c>
      <c r="U54" s="78">
        <f>'дод 2'!V89</f>
        <v>0</v>
      </c>
      <c r="V54" s="78">
        <f>'дод 2'!W89</f>
        <v>0</v>
      </c>
      <c r="W54" s="182" t="e">
        <f t="shared" si="7"/>
        <v>#DIV/0!</v>
      </c>
      <c r="X54" s="144">
        <f t="shared" si="8"/>
        <v>409651.39</v>
      </c>
    </row>
    <row r="55" spans="1:24" ht="33.75" customHeight="1" x14ac:dyDescent="0.25">
      <c r="A55" s="37">
        <v>1061</v>
      </c>
      <c r="B55" s="59" t="s">
        <v>51</v>
      </c>
      <c r="C55" s="36" t="s">
        <v>529</v>
      </c>
      <c r="D55" s="49">
        <f>'дод 2'!E90</f>
        <v>1064017.6000000001</v>
      </c>
      <c r="E55" s="49">
        <f>'дод 2'!F90</f>
        <v>0</v>
      </c>
      <c r="F55" s="49">
        <f>'дод 2'!G90</f>
        <v>0</v>
      </c>
      <c r="G55" s="49">
        <f>'дод 2'!H90</f>
        <v>1063770.75</v>
      </c>
      <c r="H55" s="49">
        <f>'дод 2'!I90</f>
        <v>0</v>
      </c>
      <c r="I55" s="49">
        <f>'дод 2'!J90</f>
        <v>0</v>
      </c>
      <c r="J55" s="168">
        <f t="shared" si="6"/>
        <v>99.976800195786225</v>
      </c>
      <c r="K55" s="49">
        <f>'дод 2'!L90</f>
        <v>5993725.1799999997</v>
      </c>
      <c r="L55" s="49">
        <f>'дод 2'!M90</f>
        <v>5993725.1799999997</v>
      </c>
      <c r="M55" s="49">
        <f>'дод 2'!N90</f>
        <v>0</v>
      </c>
      <c r="N55" s="49">
        <f>'дод 2'!O90</f>
        <v>0</v>
      </c>
      <c r="O55" s="49">
        <f>'дод 2'!P90</f>
        <v>0</v>
      </c>
      <c r="P55" s="49">
        <f>'дод 2'!Q90</f>
        <v>5993725.1799999997</v>
      </c>
      <c r="Q55" s="49">
        <f>'дод 2'!R90</f>
        <v>5990326.4199999999</v>
      </c>
      <c r="R55" s="49">
        <f>'дод 2'!S90</f>
        <v>5990326.4199999999</v>
      </c>
      <c r="S55" s="49">
        <f>'дод 2'!T90</f>
        <v>0</v>
      </c>
      <c r="T55" s="49">
        <f>'дод 2'!U90</f>
        <v>0</v>
      </c>
      <c r="U55" s="49">
        <f>'дод 2'!V90</f>
        <v>0</v>
      </c>
      <c r="V55" s="49">
        <f>'дод 2'!W90</f>
        <v>5990326.4199999999</v>
      </c>
      <c r="W55" s="169">
        <f t="shared" si="7"/>
        <v>99.943294697405534</v>
      </c>
      <c r="X55" s="142">
        <f t="shared" si="8"/>
        <v>7054097.1699999999</v>
      </c>
    </row>
    <row r="56" spans="1:24" s="54" customFormat="1" ht="48.75" customHeight="1" x14ac:dyDescent="0.25">
      <c r="A56" s="76"/>
      <c r="B56" s="82"/>
      <c r="C56" s="85" t="s">
        <v>539</v>
      </c>
      <c r="D56" s="78">
        <f>'дод 2'!E91</f>
        <v>363000</v>
      </c>
      <c r="E56" s="78">
        <f>'дод 2'!F91</f>
        <v>0</v>
      </c>
      <c r="F56" s="78">
        <f>'дод 2'!G91</f>
        <v>0</v>
      </c>
      <c r="G56" s="78">
        <f>'дод 2'!H91</f>
        <v>363000</v>
      </c>
      <c r="H56" s="78">
        <f>'дод 2'!I91</f>
        <v>0</v>
      </c>
      <c r="I56" s="78">
        <f>'дод 2'!J91</f>
        <v>0</v>
      </c>
      <c r="J56" s="172">
        <f t="shared" si="6"/>
        <v>100</v>
      </c>
      <c r="K56" s="78">
        <f>'дод 2'!L91</f>
        <v>1637000</v>
      </c>
      <c r="L56" s="78">
        <f>'дод 2'!M91</f>
        <v>1637000</v>
      </c>
      <c r="M56" s="78">
        <f>'дод 2'!N91</f>
        <v>0</v>
      </c>
      <c r="N56" s="78">
        <f>'дод 2'!O91</f>
        <v>0</v>
      </c>
      <c r="O56" s="78">
        <f>'дод 2'!P91</f>
        <v>0</v>
      </c>
      <c r="P56" s="78">
        <f>'дод 2'!Q91</f>
        <v>1637000</v>
      </c>
      <c r="Q56" s="78">
        <f>'дод 2'!R91</f>
        <v>1637000</v>
      </c>
      <c r="R56" s="78">
        <f>'дод 2'!S91</f>
        <v>1637000</v>
      </c>
      <c r="S56" s="78">
        <f>'дод 2'!T91</f>
        <v>0</v>
      </c>
      <c r="T56" s="78">
        <f>'дод 2'!U91</f>
        <v>0</v>
      </c>
      <c r="U56" s="78">
        <f>'дод 2'!V91</f>
        <v>0</v>
      </c>
      <c r="V56" s="78">
        <f>'дод 2'!W91</f>
        <v>1637000</v>
      </c>
      <c r="W56" s="173">
        <f t="shared" si="7"/>
        <v>100</v>
      </c>
      <c r="X56" s="144">
        <f t="shared" si="8"/>
        <v>2000000</v>
      </c>
    </row>
    <row r="57" spans="1:24" s="54" customFormat="1" ht="32.25" customHeight="1" x14ac:dyDescent="0.25">
      <c r="A57" s="76"/>
      <c r="B57" s="82"/>
      <c r="C57" s="85" t="s">
        <v>536</v>
      </c>
      <c r="D57" s="78">
        <f>'дод 2'!E92</f>
        <v>701017.59999999998</v>
      </c>
      <c r="E57" s="78">
        <f>'дод 2'!F92</f>
        <v>0</v>
      </c>
      <c r="F57" s="78">
        <f>'дод 2'!G92</f>
        <v>0</v>
      </c>
      <c r="G57" s="78">
        <f>'дод 2'!H92</f>
        <v>700770.75</v>
      </c>
      <c r="H57" s="78">
        <f>'дод 2'!I92</f>
        <v>0</v>
      </c>
      <c r="I57" s="78">
        <f>'дод 2'!J92</f>
        <v>0</v>
      </c>
      <c r="J57" s="172">
        <f t="shared" si="6"/>
        <v>99.964786904066315</v>
      </c>
      <c r="K57" s="78">
        <f>'дод 2'!L92</f>
        <v>4356725.18</v>
      </c>
      <c r="L57" s="78">
        <f>'дод 2'!M92</f>
        <v>4356725.18</v>
      </c>
      <c r="M57" s="78">
        <f>'дод 2'!N92</f>
        <v>0</v>
      </c>
      <c r="N57" s="78">
        <f>'дод 2'!O92</f>
        <v>0</v>
      </c>
      <c r="O57" s="78">
        <f>'дод 2'!P92</f>
        <v>0</v>
      </c>
      <c r="P57" s="78">
        <f>'дод 2'!Q92</f>
        <v>4356725.18</v>
      </c>
      <c r="Q57" s="78">
        <f>'дод 2'!R92</f>
        <v>4353326.42</v>
      </c>
      <c r="R57" s="78">
        <f>'дод 2'!S92</f>
        <v>4353326.42</v>
      </c>
      <c r="S57" s="78">
        <f>'дод 2'!T92</f>
        <v>0</v>
      </c>
      <c r="T57" s="78">
        <f>'дод 2'!U92</f>
        <v>0</v>
      </c>
      <c r="U57" s="78">
        <f>'дод 2'!V92</f>
        <v>0</v>
      </c>
      <c r="V57" s="78">
        <f>'дод 2'!W92</f>
        <v>4353326.42</v>
      </c>
      <c r="W57" s="173">
        <f t="shared" si="7"/>
        <v>99.921988193893839</v>
      </c>
      <c r="X57" s="144">
        <f t="shared" si="8"/>
        <v>5054097.17</v>
      </c>
    </row>
    <row r="58" spans="1:24" s="54" customFormat="1" ht="60.75" customHeight="1" x14ac:dyDescent="0.25">
      <c r="A58" s="37">
        <v>1062</v>
      </c>
      <c r="B58" s="59" t="s">
        <v>55</v>
      </c>
      <c r="C58" s="60" t="s">
        <v>501</v>
      </c>
      <c r="D58" s="49">
        <f>'дод 2'!E93</f>
        <v>40000</v>
      </c>
      <c r="E58" s="49">
        <f>'дод 2'!F93</f>
        <v>0</v>
      </c>
      <c r="F58" s="49">
        <f>'дод 2'!G93</f>
        <v>0</v>
      </c>
      <c r="G58" s="49">
        <f>'дод 2'!H93</f>
        <v>40000</v>
      </c>
      <c r="H58" s="49">
        <f>'дод 2'!I93</f>
        <v>0</v>
      </c>
      <c r="I58" s="49">
        <f>'дод 2'!J93</f>
        <v>0</v>
      </c>
      <c r="J58" s="168">
        <f t="shared" si="6"/>
        <v>100</v>
      </c>
      <c r="K58" s="49">
        <f>'дод 2'!L93</f>
        <v>0</v>
      </c>
      <c r="L58" s="49">
        <f>'дод 2'!M93</f>
        <v>0</v>
      </c>
      <c r="M58" s="49">
        <f>'дод 2'!N93</f>
        <v>0</v>
      </c>
      <c r="N58" s="49">
        <f>'дод 2'!O93</f>
        <v>0</v>
      </c>
      <c r="O58" s="49">
        <f>'дод 2'!P93</f>
        <v>0</v>
      </c>
      <c r="P58" s="49">
        <f>'дод 2'!Q93</f>
        <v>0</v>
      </c>
      <c r="Q58" s="49">
        <f>'дод 2'!R93</f>
        <v>0</v>
      </c>
      <c r="R58" s="49">
        <f>'дод 2'!S93</f>
        <v>0</v>
      </c>
      <c r="S58" s="49">
        <f>'дод 2'!T93</f>
        <v>0</v>
      </c>
      <c r="T58" s="49">
        <f>'дод 2'!U93</f>
        <v>0</v>
      </c>
      <c r="U58" s="49">
        <f>'дод 2'!V93</f>
        <v>0</v>
      </c>
      <c r="V58" s="49">
        <f>'дод 2'!W93</f>
        <v>0</v>
      </c>
      <c r="W58" s="180" t="e">
        <f t="shared" si="7"/>
        <v>#DIV/0!</v>
      </c>
      <c r="X58" s="142">
        <f t="shared" si="8"/>
        <v>40000</v>
      </c>
    </row>
    <row r="59" spans="1:24" s="54" customFormat="1" ht="32.25" customHeight="1" x14ac:dyDescent="0.25">
      <c r="A59" s="76"/>
      <c r="B59" s="82"/>
      <c r="C59" s="85" t="s">
        <v>536</v>
      </c>
      <c r="D59" s="78">
        <f>'дод 2'!E94</f>
        <v>40000</v>
      </c>
      <c r="E59" s="78">
        <f>'дод 2'!F94</f>
        <v>0</v>
      </c>
      <c r="F59" s="78">
        <f>'дод 2'!G94</f>
        <v>0</v>
      </c>
      <c r="G59" s="78">
        <f>'дод 2'!H94</f>
        <v>40000</v>
      </c>
      <c r="H59" s="78">
        <f>'дод 2'!I94</f>
        <v>0</v>
      </c>
      <c r="I59" s="78">
        <f>'дод 2'!J94</f>
        <v>0</v>
      </c>
      <c r="J59" s="172">
        <f t="shared" si="6"/>
        <v>100</v>
      </c>
      <c r="K59" s="78">
        <f>'дод 2'!L94</f>
        <v>0</v>
      </c>
      <c r="L59" s="78">
        <f>'дод 2'!M94</f>
        <v>0</v>
      </c>
      <c r="M59" s="78">
        <f>'дод 2'!N94</f>
        <v>0</v>
      </c>
      <c r="N59" s="78">
        <f>'дод 2'!O94</f>
        <v>0</v>
      </c>
      <c r="O59" s="78">
        <f>'дод 2'!P94</f>
        <v>0</v>
      </c>
      <c r="P59" s="78">
        <f>'дод 2'!Q94</f>
        <v>0</v>
      </c>
      <c r="Q59" s="78">
        <f>'дод 2'!R94</f>
        <v>0</v>
      </c>
      <c r="R59" s="78">
        <f>'дод 2'!S94</f>
        <v>0</v>
      </c>
      <c r="S59" s="78">
        <f>'дод 2'!T94</f>
        <v>0</v>
      </c>
      <c r="T59" s="78">
        <f>'дод 2'!U94</f>
        <v>0</v>
      </c>
      <c r="U59" s="78">
        <f>'дод 2'!V94</f>
        <v>0</v>
      </c>
      <c r="V59" s="78">
        <f>'дод 2'!W94</f>
        <v>0</v>
      </c>
      <c r="W59" s="182" t="e">
        <f t="shared" si="7"/>
        <v>#DIV/0!</v>
      </c>
      <c r="X59" s="144">
        <f t="shared" si="8"/>
        <v>40000</v>
      </c>
    </row>
    <row r="60" spans="1:24" s="54" customFormat="1" ht="38.25" customHeight="1" x14ac:dyDescent="0.25">
      <c r="A60" s="59" t="s">
        <v>54</v>
      </c>
      <c r="B60" s="59" t="s">
        <v>57</v>
      </c>
      <c r="C60" s="60" t="s">
        <v>364</v>
      </c>
      <c r="D60" s="49">
        <f>'дод 2'!E95</f>
        <v>36446395</v>
      </c>
      <c r="E60" s="49">
        <f>'дод 2'!F95</f>
        <v>26185400</v>
      </c>
      <c r="F60" s="49">
        <f>'дод 2'!G95</f>
        <v>3773845</v>
      </c>
      <c r="G60" s="49">
        <f>'дод 2'!H95</f>
        <v>36287159.259999998</v>
      </c>
      <c r="H60" s="49">
        <f>'дод 2'!I95</f>
        <v>26174830.550000001</v>
      </c>
      <c r="I60" s="49">
        <f>'дод 2'!J95</f>
        <v>3690534.36</v>
      </c>
      <c r="J60" s="168">
        <f t="shared" si="6"/>
        <v>99.563096048319721</v>
      </c>
      <c r="K60" s="49">
        <f>'дод 2'!L95</f>
        <v>112500</v>
      </c>
      <c r="L60" s="49">
        <f>'дод 2'!M95</f>
        <v>112500</v>
      </c>
      <c r="M60" s="49">
        <f>'дод 2'!N95</f>
        <v>0</v>
      </c>
      <c r="N60" s="49">
        <f>'дод 2'!O95</f>
        <v>0</v>
      </c>
      <c r="O60" s="49">
        <f>'дод 2'!P95</f>
        <v>0</v>
      </c>
      <c r="P60" s="49">
        <f>'дод 2'!Q95</f>
        <v>112500</v>
      </c>
      <c r="Q60" s="49">
        <f>'дод 2'!R95</f>
        <v>299087.68</v>
      </c>
      <c r="R60" s="49">
        <f>'дод 2'!S95</f>
        <v>112500</v>
      </c>
      <c r="S60" s="49">
        <f>'дод 2'!T95</f>
        <v>185942.68</v>
      </c>
      <c r="T60" s="49">
        <f>'дод 2'!U95</f>
        <v>0</v>
      </c>
      <c r="U60" s="49">
        <f>'дод 2'!V95</f>
        <v>0</v>
      </c>
      <c r="V60" s="49">
        <f>'дод 2'!W95</f>
        <v>113145</v>
      </c>
      <c r="W60" s="169">
        <f t="shared" si="7"/>
        <v>265.85571555555555</v>
      </c>
      <c r="X60" s="142">
        <f t="shared" si="8"/>
        <v>36586246.939999998</v>
      </c>
    </row>
    <row r="61" spans="1:24" s="54" customFormat="1" ht="16.5" customHeight="1" x14ac:dyDescent="0.25">
      <c r="A61" s="91">
        <v>1080</v>
      </c>
      <c r="B61" s="59" t="s">
        <v>57</v>
      </c>
      <c r="C61" s="60" t="s">
        <v>506</v>
      </c>
      <c r="D61" s="49">
        <f>'дод 2'!E217</f>
        <v>51160475</v>
      </c>
      <c r="E61" s="49">
        <f>'дод 2'!F217</f>
        <v>40594000</v>
      </c>
      <c r="F61" s="49">
        <f>'дод 2'!G217</f>
        <v>990275</v>
      </c>
      <c r="G61" s="49">
        <f>'дод 2'!H217</f>
        <v>50775139.43</v>
      </c>
      <c r="H61" s="49">
        <f>'дод 2'!I217</f>
        <v>40482063.359999999</v>
      </c>
      <c r="I61" s="49">
        <f>'дод 2'!J217</f>
        <v>944177.07</v>
      </c>
      <c r="J61" s="168">
        <f t="shared" si="6"/>
        <v>99.246810022776373</v>
      </c>
      <c r="K61" s="49">
        <f>'дод 2'!L217</f>
        <v>2729100</v>
      </c>
      <c r="L61" s="49">
        <f>'дод 2'!M217</f>
        <v>0</v>
      </c>
      <c r="M61" s="49">
        <f>'дод 2'!N217</f>
        <v>2725970</v>
      </c>
      <c r="N61" s="49">
        <f>'дод 2'!O217</f>
        <v>2226904</v>
      </c>
      <c r="O61" s="49">
        <f>'дод 2'!P217</f>
        <v>0</v>
      </c>
      <c r="P61" s="49">
        <f>'дод 2'!Q217</f>
        <v>3130</v>
      </c>
      <c r="Q61" s="49">
        <f>'дод 2'!R217</f>
        <v>2710014.46</v>
      </c>
      <c r="R61" s="49">
        <f>'дод 2'!S217</f>
        <v>0</v>
      </c>
      <c r="S61" s="49">
        <f>'дод 2'!T217</f>
        <v>2670374.96</v>
      </c>
      <c r="T61" s="49">
        <f>'дод 2'!U217</f>
        <v>2164383.13</v>
      </c>
      <c r="U61" s="49">
        <f>'дод 2'!V217</f>
        <v>0</v>
      </c>
      <c r="V61" s="49">
        <f>'дод 2'!W217</f>
        <v>39639.5</v>
      </c>
      <c r="W61" s="169">
        <f t="shared" si="7"/>
        <v>99.300665420834704</v>
      </c>
      <c r="X61" s="142">
        <f t="shared" si="8"/>
        <v>53485153.890000001</v>
      </c>
    </row>
    <row r="62" spans="1:24" s="54" customFormat="1" ht="21" customHeight="1" x14ac:dyDescent="0.25">
      <c r="A62" s="59" t="s">
        <v>475</v>
      </c>
      <c r="B62" s="59" t="s">
        <v>58</v>
      </c>
      <c r="C62" s="36" t="s">
        <v>507</v>
      </c>
      <c r="D62" s="49">
        <f>'дод 2'!E96</f>
        <v>11570150</v>
      </c>
      <c r="E62" s="49">
        <f>'дод 2'!F96</f>
        <v>8331500</v>
      </c>
      <c r="F62" s="49">
        <f>'дод 2'!G96</f>
        <v>768150</v>
      </c>
      <c r="G62" s="49">
        <f>'дод 2'!H96</f>
        <v>11501941.9</v>
      </c>
      <c r="H62" s="49">
        <f>'дод 2'!I96</f>
        <v>8323753.2800000003</v>
      </c>
      <c r="I62" s="49">
        <f>'дод 2'!J96</f>
        <v>731540.23</v>
      </c>
      <c r="J62" s="168">
        <f t="shared" si="6"/>
        <v>99.410482145866737</v>
      </c>
      <c r="K62" s="49">
        <f>'дод 2'!L96</f>
        <v>0</v>
      </c>
      <c r="L62" s="49">
        <f>'дод 2'!M96</f>
        <v>0</v>
      </c>
      <c r="M62" s="49">
        <f>'дод 2'!N96</f>
        <v>0</v>
      </c>
      <c r="N62" s="49">
        <f>'дод 2'!O96</f>
        <v>0</v>
      </c>
      <c r="O62" s="49">
        <f>'дод 2'!P96</f>
        <v>0</v>
      </c>
      <c r="P62" s="49">
        <f>'дод 2'!Q96</f>
        <v>0</v>
      </c>
      <c r="Q62" s="49">
        <f>'дод 2'!R96</f>
        <v>178208.92</v>
      </c>
      <c r="R62" s="49">
        <f>'дод 2'!S96</f>
        <v>0</v>
      </c>
      <c r="S62" s="49">
        <f>'дод 2'!T96</f>
        <v>178208.92</v>
      </c>
      <c r="T62" s="49">
        <f>'дод 2'!U96</f>
        <v>0</v>
      </c>
      <c r="U62" s="49">
        <f>'дод 2'!V96</f>
        <v>0</v>
      </c>
      <c r="V62" s="49">
        <f>'дод 2'!W96</f>
        <v>0</v>
      </c>
      <c r="W62" s="180" t="e">
        <f t="shared" si="7"/>
        <v>#DIV/0!</v>
      </c>
      <c r="X62" s="142">
        <f t="shared" si="8"/>
        <v>11680150.82</v>
      </c>
    </row>
    <row r="63" spans="1:24" x14ac:dyDescent="0.25">
      <c r="A63" s="59" t="s">
        <v>477</v>
      </c>
      <c r="B63" s="59" t="s">
        <v>58</v>
      </c>
      <c r="C63" s="36" t="s">
        <v>281</v>
      </c>
      <c r="D63" s="49">
        <f>'дод 2'!E97</f>
        <v>113000</v>
      </c>
      <c r="E63" s="49">
        <f>'дод 2'!F97</f>
        <v>0</v>
      </c>
      <c r="F63" s="49">
        <f>'дод 2'!G97</f>
        <v>0</v>
      </c>
      <c r="G63" s="49">
        <f>'дод 2'!H97</f>
        <v>102100</v>
      </c>
      <c r="H63" s="49">
        <f>'дод 2'!I97</f>
        <v>0</v>
      </c>
      <c r="I63" s="49">
        <f>'дод 2'!J97</f>
        <v>0</v>
      </c>
      <c r="J63" s="168">
        <f t="shared" si="6"/>
        <v>90.353982300884965</v>
      </c>
      <c r="K63" s="49">
        <f>'дод 2'!L97</f>
        <v>0</v>
      </c>
      <c r="L63" s="49">
        <f>'дод 2'!M97</f>
        <v>0</v>
      </c>
      <c r="M63" s="49">
        <f>'дод 2'!N97</f>
        <v>0</v>
      </c>
      <c r="N63" s="49">
        <f>'дод 2'!O97</f>
        <v>0</v>
      </c>
      <c r="O63" s="49">
        <f>'дод 2'!P97</f>
        <v>0</v>
      </c>
      <c r="P63" s="49">
        <f>'дод 2'!Q97</f>
        <v>0</v>
      </c>
      <c r="Q63" s="49">
        <f>'дод 2'!R97</f>
        <v>0</v>
      </c>
      <c r="R63" s="49">
        <f>'дод 2'!S97</f>
        <v>0</v>
      </c>
      <c r="S63" s="49">
        <f>'дод 2'!T97</f>
        <v>0</v>
      </c>
      <c r="T63" s="49">
        <f>'дод 2'!U97</f>
        <v>0</v>
      </c>
      <c r="U63" s="49">
        <f>'дод 2'!V97</f>
        <v>0</v>
      </c>
      <c r="V63" s="49">
        <f>'дод 2'!W97</f>
        <v>0</v>
      </c>
      <c r="W63" s="180" t="e">
        <f t="shared" si="7"/>
        <v>#DIV/0!</v>
      </c>
      <c r="X63" s="142">
        <f t="shared" si="8"/>
        <v>102100</v>
      </c>
    </row>
    <row r="64" spans="1:24" ht="31.5" x14ac:dyDescent="0.25">
      <c r="A64" s="59" t="s">
        <v>479</v>
      </c>
      <c r="B64" s="59" t="s">
        <v>58</v>
      </c>
      <c r="C64" s="60" t="s">
        <v>480</v>
      </c>
      <c r="D64" s="49">
        <f>'дод 2'!E98</f>
        <v>135033</v>
      </c>
      <c r="E64" s="49">
        <f>'дод 2'!F98</f>
        <v>0</v>
      </c>
      <c r="F64" s="49">
        <f>'дод 2'!G98</f>
        <v>80633</v>
      </c>
      <c r="G64" s="49">
        <f>'дод 2'!H98</f>
        <v>115040.91</v>
      </c>
      <c r="H64" s="49">
        <f>'дод 2'!I98</f>
        <v>0</v>
      </c>
      <c r="I64" s="49">
        <f>'дод 2'!J98</f>
        <v>69966.37</v>
      </c>
      <c r="J64" s="168">
        <f t="shared" si="6"/>
        <v>85.194663526693475</v>
      </c>
      <c r="K64" s="49">
        <f>'дод 2'!L98</f>
        <v>0</v>
      </c>
      <c r="L64" s="49">
        <f>'дод 2'!M98</f>
        <v>0</v>
      </c>
      <c r="M64" s="49">
        <f>'дод 2'!N98</f>
        <v>0</v>
      </c>
      <c r="N64" s="49">
        <f>'дод 2'!O98</f>
        <v>0</v>
      </c>
      <c r="O64" s="49">
        <f>'дод 2'!P98</f>
        <v>0</v>
      </c>
      <c r="P64" s="49">
        <f>'дод 2'!Q98</f>
        <v>0</v>
      </c>
      <c r="Q64" s="49">
        <f>'дод 2'!R98</f>
        <v>0</v>
      </c>
      <c r="R64" s="49">
        <f>'дод 2'!S98</f>
        <v>0</v>
      </c>
      <c r="S64" s="49">
        <f>'дод 2'!T98</f>
        <v>0</v>
      </c>
      <c r="T64" s="49">
        <f>'дод 2'!U98</f>
        <v>0</v>
      </c>
      <c r="U64" s="49">
        <f>'дод 2'!V98</f>
        <v>0</v>
      </c>
      <c r="V64" s="49">
        <f>'дод 2'!W98</f>
        <v>0</v>
      </c>
      <c r="W64" s="180" t="e">
        <f t="shared" si="7"/>
        <v>#DIV/0!</v>
      </c>
      <c r="X64" s="142">
        <f t="shared" si="8"/>
        <v>115040.91</v>
      </c>
    </row>
    <row r="65" spans="1:24" ht="36.75" customHeight="1" x14ac:dyDescent="0.25">
      <c r="A65" s="59" t="s">
        <v>482</v>
      </c>
      <c r="B65" s="59" t="s">
        <v>58</v>
      </c>
      <c r="C65" s="60" t="s">
        <v>508</v>
      </c>
      <c r="D65" s="49">
        <f>'дод 2'!E99</f>
        <v>1499036</v>
      </c>
      <c r="E65" s="49">
        <f>'дод 2'!F99</f>
        <v>1228720</v>
      </c>
      <c r="F65" s="49">
        <f>'дод 2'!G99</f>
        <v>0</v>
      </c>
      <c r="G65" s="49">
        <f>'дод 2'!H99</f>
        <v>986003.52</v>
      </c>
      <c r="H65" s="49">
        <f>'дод 2'!I99</f>
        <v>804309.27</v>
      </c>
      <c r="I65" s="49">
        <f>'дод 2'!J99</f>
        <v>0</v>
      </c>
      <c r="J65" s="168">
        <f t="shared" si="6"/>
        <v>65.775839939801315</v>
      </c>
      <c r="K65" s="49">
        <f>'дод 2'!L99</f>
        <v>0</v>
      </c>
      <c r="L65" s="49">
        <f>'дод 2'!M99</f>
        <v>0</v>
      </c>
      <c r="M65" s="49">
        <f>'дод 2'!N99</f>
        <v>0</v>
      </c>
      <c r="N65" s="49">
        <f>'дод 2'!O99</f>
        <v>0</v>
      </c>
      <c r="O65" s="49">
        <f>'дод 2'!P99</f>
        <v>0</v>
      </c>
      <c r="P65" s="49">
        <f>'дод 2'!Q99</f>
        <v>0</v>
      </c>
      <c r="Q65" s="49">
        <f>'дод 2'!R99</f>
        <v>0</v>
      </c>
      <c r="R65" s="49">
        <f>'дод 2'!S99</f>
        <v>0</v>
      </c>
      <c r="S65" s="49">
        <f>'дод 2'!T99</f>
        <v>0</v>
      </c>
      <c r="T65" s="49">
        <f>'дод 2'!U99</f>
        <v>0</v>
      </c>
      <c r="U65" s="49">
        <f>'дод 2'!V99</f>
        <v>0</v>
      </c>
      <c r="V65" s="49">
        <f>'дод 2'!W99</f>
        <v>0</v>
      </c>
      <c r="W65" s="180" t="e">
        <f t="shared" si="7"/>
        <v>#DIV/0!</v>
      </c>
      <c r="X65" s="142">
        <f t="shared" si="8"/>
        <v>986003.52</v>
      </c>
    </row>
    <row r="66" spans="1:24" s="54" customFormat="1" ht="49.5" customHeight="1" x14ac:dyDescent="0.25">
      <c r="A66" s="76"/>
      <c r="B66" s="76"/>
      <c r="C66" s="85" t="s">
        <v>383</v>
      </c>
      <c r="D66" s="78">
        <f>'дод 2'!E100</f>
        <v>1499036</v>
      </c>
      <c r="E66" s="78">
        <f>'дод 2'!F100</f>
        <v>1228720</v>
      </c>
      <c r="F66" s="78">
        <f>'дод 2'!G100</f>
        <v>0</v>
      </c>
      <c r="G66" s="78">
        <f>'дод 2'!H100</f>
        <v>986003.52</v>
      </c>
      <c r="H66" s="78">
        <f>'дод 2'!I100</f>
        <v>804309.27</v>
      </c>
      <c r="I66" s="78">
        <f>'дод 2'!J100</f>
        <v>0</v>
      </c>
      <c r="J66" s="172">
        <f t="shared" si="6"/>
        <v>65.775839939801315</v>
      </c>
      <c r="K66" s="78">
        <f>'дод 2'!L100</f>
        <v>0</v>
      </c>
      <c r="L66" s="78">
        <f>'дод 2'!M100</f>
        <v>0</v>
      </c>
      <c r="M66" s="78">
        <f>'дод 2'!N100</f>
        <v>0</v>
      </c>
      <c r="N66" s="78">
        <f>'дод 2'!O100</f>
        <v>0</v>
      </c>
      <c r="O66" s="78">
        <f>'дод 2'!P100</f>
        <v>0</v>
      </c>
      <c r="P66" s="78">
        <f>'дод 2'!Q100</f>
        <v>0</v>
      </c>
      <c r="Q66" s="78">
        <f>'дод 2'!R100</f>
        <v>0</v>
      </c>
      <c r="R66" s="78">
        <f>'дод 2'!S100</f>
        <v>0</v>
      </c>
      <c r="S66" s="78">
        <f>'дод 2'!T100</f>
        <v>0</v>
      </c>
      <c r="T66" s="78">
        <f>'дод 2'!U100</f>
        <v>0</v>
      </c>
      <c r="U66" s="78">
        <f>'дод 2'!V100</f>
        <v>0</v>
      </c>
      <c r="V66" s="78">
        <f>'дод 2'!W100</f>
        <v>0</v>
      </c>
      <c r="W66" s="182" t="e">
        <f t="shared" si="7"/>
        <v>#DIV/0!</v>
      </c>
      <c r="X66" s="144">
        <f t="shared" si="8"/>
        <v>986003.52</v>
      </c>
    </row>
    <row r="67" spans="1:24" s="54" customFormat="1" ht="31.5" x14ac:dyDescent="0.25">
      <c r="A67" s="59" t="s">
        <v>484</v>
      </c>
      <c r="B67" s="59" t="str">
        <f>'дод 5'!A19</f>
        <v>0160</v>
      </c>
      <c r="C67" s="60" t="s">
        <v>485</v>
      </c>
      <c r="D67" s="49">
        <f>'дод 2'!E101</f>
        <v>2552577</v>
      </c>
      <c r="E67" s="49">
        <f>'дод 2'!F101</f>
        <v>1877000</v>
      </c>
      <c r="F67" s="49">
        <f>'дод 2'!G101</f>
        <v>115177</v>
      </c>
      <c r="G67" s="49">
        <f>'дод 2'!H101</f>
        <v>2545238.62</v>
      </c>
      <c r="H67" s="49">
        <f>'дод 2'!I101</f>
        <v>1873772.74</v>
      </c>
      <c r="I67" s="49">
        <f>'дод 2'!J101</f>
        <v>112475.07</v>
      </c>
      <c r="J67" s="168">
        <f t="shared" si="6"/>
        <v>99.712510925233602</v>
      </c>
      <c r="K67" s="49">
        <f>'дод 2'!L101</f>
        <v>41000</v>
      </c>
      <c r="L67" s="49">
        <f>'дод 2'!M101</f>
        <v>41000</v>
      </c>
      <c r="M67" s="49">
        <f>'дод 2'!N101</f>
        <v>0</v>
      </c>
      <c r="N67" s="49">
        <f>'дод 2'!O101</f>
        <v>0</v>
      </c>
      <c r="O67" s="49">
        <f>'дод 2'!P101</f>
        <v>0</v>
      </c>
      <c r="P67" s="49">
        <f>'дод 2'!Q101</f>
        <v>41000</v>
      </c>
      <c r="Q67" s="49">
        <f>'дод 2'!R101</f>
        <v>55335</v>
      </c>
      <c r="R67" s="49">
        <f>'дод 2'!S101</f>
        <v>41000</v>
      </c>
      <c r="S67" s="49">
        <f>'дод 2'!T101</f>
        <v>14335</v>
      </c>
      <c r="T67" s="49">
        <f>'дод 2'!U101</f>
        <v>0</v>
      </c>
      <c r="U67" s="49">
        <f>'дод 2'!V101</f>
        <v>0</v>
      </c>
      <c r="V67" s="49">
        <f>'дод 2'!W101</f>
        <v>41000</v>
      </c>
      <c r="W67" s="169">
        <f t="shared" si="7"/>
        <v>134.96341463414635</v>
      </c>
      <c r="X67" s="142">
        <f t="shared" si="8"/>
        <v>2600573.62</v>
      </c>
    </row>
    <row r="68" spans="1:24" s="54" customFormat="1" ht="66" customHeight="1" x14ac:dyDescent="0.25">
      <c r="A68" s="59" t="s">
        <v>563</v>
      </c>
      <c r="B68" s="59" t="s">
        <v>58</v>
      </c>
      <c r="C68" s="60" t="s">
        <v>566</v>
      </c>
      <c r="D68" s="49">
        <f>'дод 2'!E102</f>
        <v>0</v>
      </c>
      <c r="E68" s="49">
        <f>'дод 2'!F102</f>
        <v>0</v>
      </c>
      <c r="F68" s="49">
        <f>'дод 2'!G102</f>
        <v>0</v>
      </c>
      <c r="G68" s="49">
        <f>'дод 2'!H102</f>
        <v>0</v>
      </c>
      <c r="H68" s="49">
        <f>'дод 2'!I102</f>
        <v>0</v>
      </c>
      <c r="I68" s="49">
        <f>'дод 2'!J102</f>
        <v>0</v>
      </c>
      <c r="J68" s="174" t="e">
        <f t="shared" si="6"/>
        <v>#DIV/0!</v>
      </c>
      <c r="K68" s="49">
        <f>'дод 2'!L102</f>
        <v>1522670</v>
      </c>
      <c r="L68" s="49">
        <f>'дод 2'!M102</f>
        <v>1522670</v>
      </c>
      <c r="M68" s="49">
        <f>'дод 2'!N102</f>
        <v>0</v>
      </c>
      <c r="N68" s="49">
        <f>'дод 2'!O102</f>
        <v>0</v>
      </c>
      <c r="O68" s="49">
        <f>'дод 2'!P102</f>
        <v>0</v>
      </c>
      <c r="P68" s="49">
        <f>'дод 2'!Q102</f>
        <v>1522670</v>
      </c>
      <c r="Q68" s="49">
        <f>'дод 2'!R102</f>
        <v>1386520.7</v>
      </c>
      <c r="R68" s="49">
        <f>'дод 2'!S102</f>
        <v>1386520.7</v>
      </c>
      <c r="S68" s="49">
        <f>'дод 2'!T102</f>
        <v>0</v>
      </c>
      <c r="T68" s="49">
        <f>'дод 2'!U102</f>
        <v>0</v>
      </c>
      <c r="U68" s="49">
        <f>'дод 2'!V102</f>
        <v>0</v>
      </c>
      <c r="V68" s="49">
        <f>'дод 2'!W102</f>
        <v>1386520.7</v>
      </c>
      <c r="W68" s="169">
        <f t="shared" si="7"/>
        <v>91.058515633722337</v>
      </c>
      <c r="X68" s="142">
        <f t="shared" si="8"/>
        <v>1386520.7</v>
      </c>
    </row>
    <row r="69" spans="1:24" s="54" customFormat="1" ht="65.25" customHeight="1" x14ac:dyDescent="0.25">
      <c r="A69" s="59" t="s">
        <v>553</v>
      </c>
      <c r="B69" s="59" t="s">
        <v>58</v>
      </c>
      <c r="C69" s="60" t="s">
        <v>603</v>
      </c>
      <c r="D69" s="97">
        <f>'дод 2'!E103</f>
        <v>287772</v>
      </c>
      <c r="E69" s="97">
        <f>'дод 2'!F103</f>
        <v>0</v>
      </c>
      <c r="F69" s="97">
        <f>'дод 2'!G103</f>
        <v>0</v>
      </c>
      <c r="G69" s="97">
        <f>'дод 2'!H103</f>
        <v>287272</v>
      </c>
      <c r="H69" s="97">
        <f>'дод 2'!I103</f>
        <v>0</v>
      </c>
      <c r="I69" s="97">
        <f>'дод 2'!J103</f>
        <v>0</v>
      </c>
      <c r="J69" s="168">
        <f t="shared" si="6"/>
        <v>99.826251337864704</v>
      </c>
      <c r="K69" s="97">
        <f>'дод 2'!L103</f>
        <v>2859728</v>
      </c>
      <c r="L69" s="97">
        <f>'дод 2'!M103</f>
        <v>2859728</v>
      </c>
      <c r="M69" s="97">
        <f>'дод 2'!N103</f>
        <v>0</v>
      </c>
      <c r="N69" s="97">
        <f>'дод 2'!O103</f>
        <v>0</v>
      </c>
      <c r="O69" s="97">
        <f>'дод 2'!P103</f>
        <v>0</v>
      </c>
      <c r="P69" s="97">
        <f>'дод 2'!Q103</f>
        <v>2859728</v>
      </c>
      <c r="Q69" s="97">
        <f>'дод 2'!R103</f>
        <v>2724612.92</v>
      </c>
      <c r="R69" s="97">
        <f>'дод 2'!S103</f>
        <v>2724612.92</v>
      </c>
      <c r="S69" s="97">
        <f>'дод 2'!T103</f>
        <v>0</v>
      </c>
      <c r="T69" s="97">
        <f>'дод 2'!U103</f>
        <v>0</v>
      </c>
      <c r="U69" s="97">
        <f>'дод 2'!V103</f>
        <v>0</v>
      </c>
      <c r="V69" s="97">
        <f>'дод 2'!W103</f>
        <v>2724612.92</v>
      </c>
      <c r="W69" s="169">
        <f t="shared" si="7"/>
        <v>95.275247156372913</v>
      </c>
      <c r="X69" s="142">
        <f t="shared" si="8"/>
        <v>3011884.92</v>
      </c>
    </row>
    <row r="70" spans="1:24" s="54" customFormat="1" ht="47.25" x14ac:dyDescent="0.25">
      <c r="A70" s="82"/>
      <c r="B70" s="82"/>
      <c r="C70" s="85" t="s">
        <v>592</v>
      </c>
      <c r="D70" s="98">
        <f>'дод 2'!E104</f>
        <v>287772</v>
      </c>
      <c r="E70" s="98">
        <f>'дод 2'!F104</f>
        <v>0</v>
      </c>
      <c r="F70" s="98">
        <f>'дод 2'!G104</f>
        <v>0</v>
      </c>
      <c r="G70" s="98">
        <f>'дод 2'!H104</f>
        <v>287272</v>
      </c>
      <c r="H70" s="98">
        <f>'дод 2'!I104</f>
        <v>0</v>
      </c>
      <c r="I70" s="98">
        <f>'дод 2'!J104</f>
        <v>0</v>
      </c>
      <c r="J70" s="172">
        <f t="shared" si="6"/>
        <v>99.826251337864704</v>
      </c>
      <c r="K70" s="98">
        <f>'дод 2'!L104</f>
        <v>2859728</v>
      </c>
      <c r="L70" s="98">
        <f>'дод 2'!M104</f>
        <v>2859728</v>
      </c>
      <c r="M70" s="98">
        <f>'дод 2'!N104</f>
        <v>0</v>
      </c>
      <c r="N70" s="98">
        <f>'дод 2'!O104</f>
        <v>0</v>
      </c>
      <c r="O70" s="98">
        <f>'дод 2'!P104</f>
        <v>0</v>
      </c>
      <c r="P70" s="98">
        <f>'дод 2'!Q104</f>
        <v>2859728</v>
      </c>
      <c r="Q70" s="98">
        <f>'дод 2'!R104</f>
        <v>2724612.92</v>
      </c>
      <c r="R70" s="98">
        <f>'дод 2'!S104</f>
        <v>2724612.92</v>
      </c>
      <c r="S70" s="98">
        <f>'дод 2'!T104</f>
        <v>0</v>
      </c>
      <c r="T70" s="98">
        <f>'дод 2'!U104</f>
        <v>0</v>
      </c>
      <c r="U70" s="98">
        <f>'дод 2'!V104</f>
        <v>0</v>
      </c>
      <c r="V70" s="98">
        <f>'дод 2'!W104</f>
        <v>2724612.92</v>
      </c>
      <c r="W70" s="173">
        <f t="shared" si="7"/>
        <v>95.275247156372913</v>
      </c>
      <c r="X70" s="144">
        <f t="shared" si="8"/>
        <v>3011884.92</v>
      </c>
    </row>
    <row r="71" spans="1:24" s="54" customFormat="1" ht="63" x14ac:dyDescent="0.25">
      <c r="A71" s="59" t="s">
        <v>565</v>
      </c>
      <c r="B71" s="59" t="s">
        <v>58</v>
      </c>
      <c r="C71" s="60" t="s">
        <v>585</v>
      </c>
      <c r="D71" s="97">
        <f>'дод 2'!E105</f>
        <v>2092093.9</v>
      </c>
      <c r="E71" s="97">
        <f>'дод 2'!F105</f>
        <v>0</v>
      </c>
      <c r="F71" s="97">
        <f>'дод 2'!G105</f>
        <v>0</v>
      </c>
      <c r="G71" s="97">
        <f>'дод 2'!H105</f>
        <v>2091843.71</v>
      </c>
      <c r="H71" s="97">
        <f>'дод 2'!I105</f>
        <v>0</v>
      </c>
      <c r="I71" s="97">
        <f>'дод 2'!J105</f>
        <v>0</v>
      </c>
      <c r="J71" s="168">
        <f t="shared" si="6"/>
        <v>99.988041167750652</v>
      </c>
      <c r="K71" s="97">
        <f>'дод 2'!L105</f>
        <v>364158.1</v>
      </c>
      <c r="L71" s="97">
        <f>'дод 2'!M105</f>
        <v>364158.1</v>
      </c>
      <c r="M71" s="97">
        <f>'дод 2'!N105</f>
        <v>0</v>
      </c>
      <c r="N71" s="97">
        <f>'дод 2'!O105</f>
        <v>0</v>
      </c>
      <c r="O71" s="97">
        <f>'дод 2'!P105</f>
        <v>0</v>
      </c>
      <c r="P71" s="97">
        <f>'дод 2'!Q105</f>
        <v>364158.1</v>
      </c>
      <c r="Q71" s="97">
        <f>'дод 2'!R105</f>
        <v>364150.3</v>
      </c>
      <c r="R71" s="97">
        <f>'дод 2'!S105</f>
        <v>364150.3</v>
      </c>
      <c r="S71" s="97">
        <f>'дод 2'!T105</f>
        <v>0</v>
      </c>
      <c r="T71" s="97">
        <f>'дод 2'!U105</f>
        <v>0</v>
      </c>
      <c r="U71" s="97">
        <f>'дод 2'!V105</f>
        <v>0</v>
      </c>
      <c r="V71" s="97">
        <f>'дод 2'!W105</f>
        <v>364150.3</v>
      </c>
      <c r="W71" s="169">
        <f t="shared" si="7"/>
        <v>99.997858073183053</v>
      </c>
      <c r="X71" s="142">
        <f t="shared" si="8"/>
        <v>2455994.0099999998</v>
      </c>
    </row>
    <row r="72" spans="1:24" s="54" customFormat="1" ht="20.25" customHeight="1" x14ac:dyDescent="0.25">
      <c r="A72" s="82"/>
      <c r="B72" s="82"/>
      <c r="C72" s="85" t="s">
        <v>394</v>
      </c>
      <c r="D72" s="98">
        <f>'дод 2'!E106</f>
        <v>150000</v>
      </c>
      <c r="E72" s="98">
        <f>'дод 2'!F106</f>
        <v>0</v>
      </c>
      <c r="F72" s="98">
        <f>'дод 2'!G106</f>
        <v>0</v>
      </c>
      <c r="G72" s="98">
        <f>'дод 2'!H106</f>
        <v>150000</v>
      </c>
      <c r="H72" s="98">
        <f>'дод 2'!I106</f>
        <v>0</v>
      </c>
      <c r="I72" s="98">
        <f>'дод 2'!J106</f>
        <v>0</v>
      </c>
      <c r="J72" s="172">
        <f t="shared" si="6"/>
        <v>100</v>
      </c>
      <c r="K72" s="98">
        <f>'дод 2'!L106</f>
        <v>0</v>
      </c>
      <c r="L72" s="98">
        <f>'дод 2'!M106</f>
        <v>0</v>
      </c>
      <c r="M72" s="98">
        <f>'дод 2'!N106</f>
        <v>0</v>
      </c>
      <c r="N72" s="98">
        <f>'дод 2'!O106</f>
        <v>0</v>
      </c>
      <c r="O72" s="98">
        <f>'дод 2'!P106</f>
        <v>0</v>
      </c>
      <c r="P72" s="98">
        <f>'дод 2'!Q106</f>
        <v>0</v>
      </c>
      <c r="Q72" s="98">
        <f>'дод 2'!R106</f>
        <v>0</v>
      </c>
      <c r="R72" s="98">
        <f>'дод 2'!S106</f>
        <v>0</v>
      </c>
      <c r="S72" s="98">
        <f>'дод 2'!T106</f>
        <v>0</v>
      </c>
      <c r="T72" s="98">
        <f>'дод 2'!U106</f>
        <v>0</v>
      </c>
      <c r="U72" s="98">
        <f>'дод 2'!V106</f>
        <v>0</v>
      </c>
      <c r="V72" s="98">
        <f>'дод 2'!W106</f>
        <v>0</v>
      </c>
      <c r="W72" s="182" t="e">
        <f t="shared" si="7"/>
        <v>#DIV/0!</v>
      </c>
      <c r="X72" s="144">
        <f t="shared" si="8"/>
        <v>150000</v>
      </c>
    </row>
    <row r="73" spans="1:24" s="54" customFormat="1" ht="63" x14ac:dyDescent="0.25">
      <c r="A73" s="59" t="s">
        <v>554</v>
      </c>
      <c r="B73" s="59" t="s">
        <v>58</v>
      </c>
      <c r="C73" s="60" t="s">
        <v>593</v>
      </c>
      <c r="D73" s="49">
        <f>'дод 2'!E107</f>
        <v>4801508.3</v>
      </c>
      <c r="E73" s="49">
        <f>'дод 2'!F107</f>
        <v>0</v>
      </c>
      <c r="F73" s="49">
        <f>'дод 2'!G107</f>
        <v>0</v>
      </c>
      <c r="G73" s="49">
        <f>'дод 2'!H107</f>
        <v>4801508.3</v>
      </c>
      <c r="H73" s="49">
        <f>'дод 2'!I107</f>
        <v>0</v>
      </c>
      <c r="I73" s="49">
        <f>'дод 2'!J107</f>
        <v>0</v>
      </c>
      <c r="J73" s="168">
        <f t="shared" si="6"/>
        <v>100</v>
      </c>
      <c r="K73" s="49">
        <f>'дод 2'!L107</f>
        <v>644352.70000000007</v>
      </c>
      <c r="L73" s="49">
        <f>'дод 2'!M107</f>
        <v>644352.70000000007</v>
      </c>
      <c r="M73" s="49">
        <f>'дод 2'!N107</f>
        <v>0</v>
      </c>
      <c r="N73" s="49">
        <f>'дод 2'!O107</f>
        <v>0</v>
      </c>
      <c r="O73" s="49">
        <f>'дод 2'!P107</f>
        <v>0</v>
      </c>
      <c r="P73" s="49">
        <f>'дод 2'!Q107</f>
        <v>644352.70000000007</v>
      </c>
      <c r="Q73" s="49">
        <f>'дод 2'!R107</f>
        <v>644352.69999999995</v>
      </c>
      <c r="R73" s="49">
        <f>'дод 2'!S107</f>
        <v>644352.69999999995</v>
      </c>
      <c r="S73" s="49">
        <f>'дод 2'!T107</f>
        <v>0</v>
      </c>
      <c r="T73" s="49">
        <f>'дод 2'!U107</f>
        <v>0</v>
      </c>
      <c r="U73" s="49">
        <f>'дод 2'!V107</f>
        <v>0</v>
      </c>
      <c r="V73" s="49">
        <f>'дод 2'!W107</f>
        <v>644352.69999999995</v>
      </c>
      <c r="W73" s="169">
        <f t="shared" si="7"/>
        <v>99.999999999999972</v>
      </c>
      <c r="X73" s="142">
        <f t="shared" si="8"/>
        <v>5445861</v>
      </c>
    </row>
    <row r="74" spans="1:24" s="54" customFormat="1" ht="68.25" customHeight="1" x14ac:dyDescent="0.25">
      <c r="A74" s="82"/>
      <c r="B74" s="82"/>
      <c r="C74" s="85" t="s">
        <v>555</v>
      </c>
      <c r="D74" s="78">
        <f>'дод 2'!E108</f>
        <v>4801508.3</v>
      </c>
      <c r="E74" s="78">
        <f>'дод 2'!F108</f>
        <v>0</v>
      </c>
      <c r="F74" s="78">
        <f>'дод 2'!G108</f>
        <v>0</v>
      </c>
      <c r="G74" s="78">
        <f>'дод 2'!H108</f>
        <v>4801508.3</v>
      </c>
      <c r="H74" s="78">
        <f>'дод 2'!I108</f>
        <v>0</v>
      </c>
      <c r="I74" s="78">
        <f>'дод 2'!J108</f>
        <v>0</v>
      </c>
      <c r="J74" s="172">
        <f t="shared" si="6"/>
        <v>100</v>
      </c>
      <c r="K74" s="78">
        <f>'дод 2'!L108</f>
        <v>644352.70000000007</v>
      </c>
      <c r="L74" s="78">
        <f>'дод 2'!M108</f>
        <v>644352.70000000007</v>
      </c>
      <c r="M74" s="78">
        <f>'дод 2'!N108</f>
        <v>0</v>
      </c>
      <c r="N74" s="78">
        <f>'дод 2'!O108</f>
        <v>0</v>
      </c>
      <c r="O74" s="78">
        <f>'дод 2'!P108</f>
        <v>0</v>
      </c>
      <c r="P74" s="78">
        <f>'дод 2'!Q108</f>
        <v>644352.70000000007</v>
      </c>
      <c r="Q74" s="78">
        <f>'дод 2'!R108</f>
        <v>644352.69999999995</v>
      </c>
      <c r="R74" s="78">
        <f>'дод 2'!S108</f>
        <v>644352.69999999995</v>
      </c>
      <c r="S74" s="78">
        <f>'дод 2'!T108</f>
        <v>0</v>
      </c>
      <c r="T74" s="78">
        <f>'дод 2'!U108</f>
        <v>0</v>
      </c>
      <c r="U74" s="78">
        <f>'дод 2'!V108</f>
        <v>0</v>
      </c>
      <c r="V74" s="78">
        <f>'дод 2'!W108</f>
        <v>644352.69999999995</v>
      </c>
      <c r="W74" s="173">
        <f t="shared" si="7"/>
        <v>99.999999999999972</v>
      </c>
      <c r="X74" s="144">
        <f t="shared" si="8"/>
        <v>5445861</v>
      </c>
    </row>
    <row r="75" spans="1:24" s="54" customFormat="1" ht="51.75" customHeight="1" x14ac:dyDescent="0.25">
      <c r="A75" s="59" t="s">
        <v>487</v>
      </c>
      <c r="B75" s="59" t="s">
        <v>58</v>
      </c>
      <c r="C75" s="92" t="s">
        <v>509</v>
      </c>
      <c r="D75" s="49">
        <f>'дод 2'!E109</f>
        <v>2417470</v>
      </c>
      <c r="E75" s="49">
        <f>'дод 2'!F109</f>
        <v>1299695</v>
      </c>
      <c r="F75" s="49">
        <f>'дод 2'!G109</f>
        <v>0</v>
      </c>
      <c r="G75" s="49">
        <f>'дод 2'!H109</f>
        <v>2192123.87</v>
      </c>
      <c r="H75" s="49">
        <f>'дод 2'!I109</f>
        <v>1115804.3999999999</v>
      </c>
      <c r="I75" s="49">
        <f>'дод 2'!J109</f>
        <v>0</v>
      </c>
      <c r="J75" s="168">
        <f t="shared" si="6"/>
        <v>90.678431169776673</v>
      </c>
      <c r="K75" s="49">
        <f>'дод 2'!L109</f>
        <v>72000</v>
      </c>
      <c r="L75" s="49">
        <f>'дод 2'!M109</f>
        <v>72000</v>
      </c>
      <c r="M75" s="49">
        <f>'дод 2'!N109</f>
        <v>0</v>
      </c>
      <c r="N75" s="49">
        <f>'дод 2'!O109</f>
        <v>0</v>
      </c>
      <c r="O75" s="49">
        <f>'дод 2'!P109</f>
        <v>0</v>
      </c>
      <c r="P75" s="49">
        <f>'дод 2'!Q109</f>
        <v>72000</v>
      </c>
      <c r="Q75" s="49">
        <f>'дод 2'!R109</f>
        <v>71830.320000000007</v>
      </c>
      <c r="R75" s="49">
        <f>'дод 2'!S109</f>
        <v>71830.320000000007</v>
      </c>
      <c r="S75" s="49">
        <f>'дод 2'!T109</f>
        <v>0</v>
      </c>
      <c r="T75" s="49">
        <f>'дод 2'!U109</f>
        <v>0</v>
      </c>
      <c r="U75" s="49">
        <f>'дод 2'!V109</f>
        <v>0</v>
      </c>
      <c r="V75" s="49">
        <f>'дод 2'!W109</f>
        <v>71830.320000000007</v>
      </c>
      <c r="W75" s="169">
        <f t="shared" si="7"/>
        <v>99.76433333333334</v>
      </c>
      <c r="X75" s="142">
        <f t="shared" si="8"/>
        <v>2263954.19</v>
      </c>
    </row>
    <row r="76" spans="1:24" s="54" customFormat="1" ht="65.25" customHeight="1" x14ac:dyDescent="0.25">
      <c r="A76" s="82"/>
      <c r="B76" s="82"/>
      <c r="C76" s="85" t="s">
        <v>382</v>
      </c>
      <c r="D76" s="78">
        <f>'дод 2'!E110</f>
        <v>2417470</v>
      </c>
      <c r="E76" s="78">
        <f>'дод 2'!F110</f>
        <v>1299695</v>
      </c>
      <c r="F76" s="78">
        <f>'дод 2'!G110</f>
        <v>0</v>
      </c>
      <c r="G76" s="78">
        <f>'дод 2'!H110</f>
        <v>2192123.87</v>
      </c>
      <c r="H76" s="78">
        <f>'дод 2'!I110</f>
        <v>1115804.3999999999</v>
      </c>
      <c r="I76" s="78">
        <f>'дод 2'!J110</f>
        <v>0</v>
      </c>
      <c r="J76" s="172">
        <f t="shared" si="6"/>
        <v>90.678431169776673</v>
      </c>
      <c r="K76" s="78">
        <f>'дод 2'!L110</f>
        <v>72000</v>
      </c>
      <c r="L76" s="78">
        <f>'дод 2'!M110</f>
        <v>72000</v>
      </c>
      <c r="M76" s="78">
        <f>'дод 2'!N110</f>
        <v>0</v>
      </c>
      <c r="N76" s="78">
        <f>'дод 2'!O110</f>
        <v>0</v>
      </c>
      <c r="O76" s="78">
        <f>'дод 2'!P110</f>
        <v>0</v>
      </c>
      <c r="P76" s="78">
        <f>'дод 2'!Q110</f>
        <v>72000</v>
      </c>
      <c r="Q76" s="78">
        <f>'дод 2'!R110</f>
        <v>71830.320000000007</v>
      </c>
      <c r="R76" s="78">
        <f>'дод 2'!S110</f>
        <v>71830.320000000007</v>
      </c>
      <c r="S76" s="78">
        <f>'дод 2'!T110</f>
        <v>0</v>
      </c>
      <c r="T76" s="78">
        <f>'дод 2'!U110</f>
        <v>0</v>
      </c>
      <c r="U76" s="78">
        <f>'дод 2'!V110</f>
        <v>0</v>
      </c>
      <c r="V76" s="78">
        <f>'дод 2'!W110</f>
        <v>71830.320000000007</v>
      </c>
      <c r="W76" s="173">
        <f t="shared" si="7"/>
        <v>99.76433333333334</v>
      </c>
      <c r="X76" s="144">
        <f t="shared" si="8"/>
        <v>2263954.19</v>
      </c>
    </row>
    <row r="77" spans="1:24" s="54" customFormat="1" ht="63" x14ac:dyDescent="0.25">
      <c r="A77" s="59" t="s">
        <v>521</v>
      </c>
      <c r="B77" s="59" t="s">
        <v>58</v>
      </c>
      <c r="C77" s="36" t="s">
        <v>519</v>
      </c>
      <c r="D77" s="49">
        <f>'дод 2'!E111</f>
        <v>1315285.79</v>
      </c>
      <c r="E77" s="49">
        <f>'дод 2'!F111</f>
        <v>1034620</v>
      </c>
      <c r="F77" s="49">
        <f>'дод 2'!G111</f>
        <v>0</v>
      </c>
      <c r="G77" s="49">
        <f>'дод 2'!H111</f>
        <v>983214.59</v>
      </c>
      <c r="H77" s="49">
        <f>'дод 2'!I111</f>
        <v>762754.55</v>
      </c>
      <c r="I77" s="49">
        <f>'дод 2'!J111</f>
        <v>0</v>
      </c>
      <c r="J77" s="168">
        <f t="shared" si="6"/>
        <v>74.752924229493871</v>
      </c>
      <c r="K77" s="49">
        <f>'дод 2'!L111</f>
        <v>0</v>
      </c>
      <c r="L77" s="49">
        <f>'дод 2'!M111</f>
        <v>0</v>
      </c>
      <c r="M77" s="49">
        <f>'дод 2'!N111</f>
        <v>0</v>
      </c>
      <c r="N77" s="49">
        <f>'дод 2'!O111</f>
        <v>0</v>
      </c>
      <c r="O77" s="49">
        <f>'дод 2'!P111</f>
        <v>0</v>
      </c>
      <c r="P77" s="49">
        <f>'дод 2'!Q111</f>
        <v>0</v>
      </c>
      <c r="Q77" s="49">
        <f>'дод 2'!R111</f>
        <v>0</v>
      </c>
      <c r="R77" s="49">
        <f>'дод 2'!S111</f>
        <v>0</v>
      </c>
      <c r="S77" s="49">
        <f>'дод 2'!T111</f>
        <v>0</v>
      </c>
      <c r="T77" s="49">
        <f>'дод 2'!U111</f>
        <v>0</v>
      </c>
      <c r="U77" s="49">
        <f>'дод 2'!V111</f>
        <v>0</v>
      </c>
      <c r="V77" s="49">
        <f>'дод 2'!W111</f>
        <v>0</v>
      </c>
      <c r="W77" s="180" t="e">
        <f t="shared" si="7"/>
        <v>#DIV/0!</v>
      </c>
      <c r="X77" s="142">
        <f t="shared" si="8"/>
        <v>983214.59</v>
      </c>
    </row>
    <row r="78" spans="1:24" s="54" customFormat="1" ht="63" x14ac:dyDescent="0.25">
      <c r="A78" s="82"/>
      <c r="B78" s="82"/>
      <c r="C78" s="85" t="s">
        <v>520</v>
      </c>
      <c r="D78" s="78">
        <f>'дод 2'!E112</f>
        <v>1315285.79</v>
      </c>
      <c r="E78" s="78">
        <f>'дод 2'!F112</f>
        <v>1034620</v>
      </c>
      <c r="F78" s="78">
        <f>'дод 2'!G112</f>
        <v>0</v>
      </c>
      <c r="G78" s="78">
        <f>'дод 2'!H112</f>
        <v>983214.59</v>
      </c>
      <c r="H78" s="78">
        <f>'дод 2'!I112</f>
        <v>762754.55</v>
      </c>
      <c r="I78" s="78">
        <f>'дод 2'!J112</f>
        <v>0</v>
      </c>
      <c r="J78" s="172">
        <f t="shared" si="6"/>
        <v>74.752924229493871</v>
      </c>
      <c r="K78" s="78">
        <f>'дод 2'!L112</f>
        <v>0</v>
      </c>
      <c r="L78" s="78">
        <f>'дод 2'!M112</f>
        <v>0</v>
      </c>
      <c r="M78" s="78">
        <f>'дод 2'!N112</f>
        <v>0</v>
      </c>
      <c r="N78" s="78">
        <f>'дод 2'!O112</f>
        <v>0</v>
      </c>
      <c r="O78" s="78">
        <f>'дод 2'!P112</f>
        <v>0</v>
      </c>
      <c r="P78" s="78">
        <f>'дод 2'!Q112</f>
        <v>0</v>
      </c>
      <c r="Q78" s="78">
        <f>'дод 2'!R112</f>
        <v>0</v>
      </c>
      <c r="R78" s="78">
        <f>'дод 2'!S112</f>
        <v>0</v>
      </c>
      <c r="S78" s="78">
        <f>'дод 2'!T112</f>
        <v>0</v>
      </c>
      <c r="T78" s="78">
        <f>'дод 2'!U112</f>
        <v>0</v>
      </c>
      <c r="U78" s="78">
        <f>'дод 2'!V112</f>
        <v>0</v>
      </c>
      <c r="V78" s="78">
        <f>'дод 2'!W112</f>
        <v>0</v>
      </c>
      <c r="W78" s="182" t="e">
        <f t="shared" si="7"/>
        <v>#DIV/0!</v>
      </c>
      <c r="X78" s="144">
        <f t="shared" si="8"/>
        <v>983214.59</v>
      </c>
    </row>
    <row r="79" spans="1:24" s="52" customFormat="1" ht="19.5" customHeight="1" x14ac:dyDescent="0.25">
      <c r="A79" s="38" t="s">
        <v>59</v>
      </c>
      <c r="B79" s="39"/>
      <c r="C79" s="9" t="s">
        <v>522</v>
      </c>
      <c r="D79" s="48">
        <f>D84+D90+D92+D94+D96+D99+D100+D89</f>
        <v>97627047.230000004</v>
      </c>
      <c r="E79" s="48">
        <f t="shared" ref="E79:P79" si="39">E84+E90+E92+E94+E96+E99+E100+E89</f>
        <v>2387600</v>
      </c>
      <c r="F79" s="48">
        <f t="shared" si="39"/>
        <v>75184</v>
      </c>
      <c r="G79" s="48">
        <f>G84+G90+G92+G94+G96+G99+G100+G89</f>
        <v>95700136.00999999</v>
      </c>
      <c r="H79" s="48">
        <f t="shared" ref="H79:I79" si="40">H84+H90+H92+H94+H96+H99+H100+H89</f>
        <v>2387600</v>
      </c>
      <c r="I79" s="48">
        <f t="shared" si="40"/>
        <v>61467.54</v>
      </c>
      <c r="J79" s="152">
        <f t="shared" si="6"/>
        <v>98.026252688498914</v>
      </c>
      <c r="K79" s="48">
        <f t="shared" si="39"/>
        <v>103537320.81999999</v>
      </c>
      <c r="L79" s="48">
        <f t="shared" si="39"/>
        <v>98537320.819999993</v>
      </c>
      <c r="M79" s="48">
        <f t="shared" si="39"/>
        <v>0</v>
      </c>
      <c r="N79" s="48">
        <f t="shared" si="39"/>
        <v>0</v>
      </c>
      <c r="O79" s="48">
        <f t="shared" si="39"/>
        <v>0</v>
      </c>
      <c r="P79" s="48">
        <f t="shared" si="39"/>
        <v>103537320.81999999</v>
      </c>
      <c r="Q79" s="48">
        <f t="shared" ref="Q79:V79" si="41">Q84+Q90+Q92+Q94+Q96+Q99+Q100+Q89</f>
        <v>107831865.11</v>
      </c>
      <c r="R79" s="48">
        <f>R84+R90+R92+R94+R96+R99+R100+R89</f>
        <v>97778702.789999992</v>
      </c>
      <c r="S79" s="48">
        <f t="shared" si="41"/>
        <v>21162.32</v>
      </c>
      <c r="T79" s="48">
        <f t="shared" si="41"/>
        <v>0</v>
      </c>
      <c r="U79" s="48">
        <f t="shared" si="41"/>
        <v>0</v>
      </c>
      <c r="V79" s="48">
        <f t="shared" si="41"/>
        <v>107810702.78999999</v>
      </c>
      <c r="W79" s="153">
        <f t="shared" si="7"/>
        <v>104.14782250109222</v>
      </c>
      <c r="X79" s="138">
        <f t="shared" si="8"/>
        <v>203532001.12</v>
      </c>
    </row>
    <row r="80" spans="1:24" s="53" customFormat="1" ht="31.5" hidden="1" x14ac:dyDescent="0.25">
      <c r="A80" s="69"/>
      <c r="B80" s="72"/>
      <c r="C80" s="73" t="s">
        <v>389</v>
      </c>
      <c r="D80" s="74">
        <f>D85+D91+D93</f>
        <v>0</v>
      </c>
      <c r="E80" s="74">
        <f t="shared" ref="E80:P80" si="42">E85+E91+E93</f>
        <v>0</v>
      </c>
      <c r="F80" s="74">
        <f t="shared" si="42"/>
        <v>0</v>
      </c>
      <c r="G80" s="74">
        <f>G85+G91+G93</f>
        <v>0</v>
      </c>
      <c r="H80" s="74">
        <f t="shared" ref="H80:I80" si="43">H85+H91+H93</f>
        <v>0</v>
      </c>
      <c r="I80" s="74">
        <f t="shared" si="43"/>
        <v>0</v>
      </c>
      <c r="J80" s="152" t="e">
        <f t="shared" si="6"/>
        <v>#DIV/0!</v>
      </c>
      <c r="K80" s="74">
        <f t="shared" si="42"/>
        <v>0</v>
      </c>
      <c r="L80" s="74">
        <f t="shared" si="42"/>
        <v>0</v>
      </c>
      <c r="M80" s="74">
        <f t="shared" si="42"/>
        <v>0</v>
      </c>
      <c r="N80" s="74">
        <f t="shared" si="42"/>
        <v>0</v>
      </c>
      <c r="O80" s="74">
        <f t="shared" si="42"/>
        <v>0</v>
      </c>
      <c r="P80" s="74">
        <f t="shared" si="42"/>
        <v>0</v>
      </c>
      <c r="Q80" s="74">
        <f t="shared" ref="Q80:V80" si="44">Q85+Q91+Q93</f>
        <v>0</v>
      </c>
      <c r="R80" s="74">
        <f t="shared" si="44"/>
        <v>0</v>
      </c>
      <c r="S80" s="74">
        <f t="shared" si="44"/>
        <v>0</v>
      </c>
      <c r="T80" s="74">
        <f t="shared" si="44"/>
        <v>0</v>
      </c>
      <c r="U80" s="74">
        <f t="shared" si="44"/>
        <v>0</v>
      </c>
      <c r="V80" s="74">
        <f t="shared" si="44"/>
        <v>0</v>
      </c>
      <c r="W80" s="153" t="e">
        <f t="shared" si="7"/>
        <v>#DIV/0!</v>
      </c>
      <c r="X80" s="138">
        <f t="shared" si="8"/>
        <v>0</v>
      </c>
    </row>
    <row r="81" spans="1:24" s="53" customFormat="1" ht="47.25" hidden="1" x14ac:dyDescent="0.25">
      <c r="A81" s="69"/>
      <c r="B81" s="72"/>
      <c r="C81" s="73" t="s">
        <v>390</v>
      </c>
      <c r="D81" s="74">
        <f>D86+D97</f>
        <v>0</v>
      </c>
      <c r="E81" s="74">
        <f t="shared" ref="E81:P81" si="45">E86+E97</f>
        <v>0</v>
      </c>
      <c r="F81" s="74">
        <f t="shared" si="45"/>
        <v>0</v>
      </c>
      <c r="G81" s="74">
        <f>G86+G97</f>
        <v>0</v>
      </c>
      <c r="H81" s="74">
        <f t="shared" ref="H81:I81" si="46">H86+H97</f>
        <v>0</v>
      </c>
      <c r="I81" s="74">
        <f t="shared" si="46"/>
        <v>0</v>
      </c>
      <c r="J81" s="152" t="e">
        <f t="shared" si="6"/>
        <v>#DIV/0!</v>
      </c>
      <c r="K81" s="74">
        <f t="shared" si="45"/>
        <v>0</v>
      </c>
      <c r="L81" s="74">
        <f t="shared" si="45"/>
        <v>0</v>
      </c>
      <c r="M81" s="74">
        <f t="shared" si="45"/>
        <v>0</v>
      </c>
      <c r="N81" s="74">
        <f t="shared" si="45"/>
        <v>0</v>
      </c>
      <c r="O81" s="74">
        <f t="shared" si="45"/>
        <v>0</v>
      </c>
      <c r="P81" s="74">
        <f t="shared" si="45"/>
        <v>0</v>
      </c>
      <c r="Q81" s="74">
        <f t="shared" ref="Q81:V81" si="47">Q86+Q97</f>
        <v>0</v>
      </c>
      <c r="R81" s="74">
        <f t="shared" si="47"/>
        <v>0</v>
      </c>
      <c r="S81" s="74">
        <f t="shared" si="47"/>
        <v>0</v>
      </c>
      <c r="T81" s="74">
        <f t="shared" si="47"/>
        <v>0</v>
      </c>
      <c r="U81" s="74">
        <f t="shared" si="47"/>
        <v>0</v>
      </c>
      <c r="V81" s="74">
        <f t="shared" si="47"/>
        <v>0</v>
      </c>
      <c r="W81" s="153" t="e">
        <f t="shared" si="7"/>
        <v>#DIV/0!</v>
      </c>
      <c r="X81" s="138">
        <f t="shared" si="8"/>
        <v>0</v>
      </c>
    </row>
    <row r="82" spans="1:24" s="53" customFormat="1" ht="66.75" customHeight="1" x14ac:dyDescent="0.25">
      <c r="A82" s="69"/>
      <c r="B82" s="72"/>
      <c r="C82" s="73" t="s">
        <v>391</v>
      </c>
      <c r="D82" s="74">
        <f>D87+D95+D98</f>
        <v>11403653.83</v>
      </c>
      <c r="E82" s="74">
        <f t="shared" ref="E82:P82" si="48">E87+E95+E98</f>
        <v>0</v>
      </c>
      <c r="F82" s="74">
        <f t="shared" si="48"/>
        <v>0</v>
      </c>
      <c r="G82" s="74">
        <f>G87+G95+G98</f>
        <v>11403653.83</v>
      </c>
      <c r="H82" s="74">
        <f t="shared" ref="H82:I82" si="49">H87+H95+H98</f>
        <v>0</v>
      </c>
      <c r="I82" s="74">
        <f t="shared" si="49"/>
        <v>0</v>
      </c>
      <c r="J82" s="170">
        <f t="shared" si="6"/>
        <v>100</v>
      </c>
      <c r="K82" s="74">
        <f t="shared" si="48"/>
        <v>5000000</v>
      </c>
      <c r="L82" s="74">
        <f t="shared" si="48"/>
        <v>0</v>
      </c>
      <c r="M82" s="74">
        <f t="shared" si="48"/>
        <v>0</v>
      </c>
      <c r="N82" s="74">
        <f t="shared" si="48"/>
        <v>0</v>
      </c>
      <c r="O82" s="74">
        <f t="shared" si="48"/>
        <v>0</v>
      </c>
      <c r="P82" s="74">
        <f t="shared" si="48"/>
        <v>5000000</v>
      </c>
      <c r="Q82" s="74">
        <f t="shared" ref="Q82:V82" si="50">Q87+Q95+Q98</f>
        <v>5000000</v>
      </c>
      <c r="R82" s="74">
        <f t="shared" si="50"/>
        <v>0</v>
      </c>
      <c r="S82" s="74">
        <f t="shared" si="50"/>
        <v>0</v>
      </c>
      <c r="T82" s="74">
        <f t="shared" si="50"/>
        <v>0</v>
      </c>
      <c r="U82" s="74">
        <f t="shared" si="50"/>
        <v>0</v>
      </c>
      <c r="V82" s="74">
        <f t="shared" si="50"/>
        <v>5000000</v>
      </c>
      <c r="W82" s="171">
        <f t="shared" si="7"/>
        <v>100</v>
      </c>
      <c r="X82" s="143">
        <f t="shared" si="8"/>
        <v>16403653.83</v>
      </c>
    </row>
    <row r="83" spans="1:24" s="53" customFormat="1" x14ac:dyDescent="0.25">
      <c r="A83" s="69"/>
      <c r="B83" s="72"/>
      <c r="C83" s="73" t="s">
        <v>392</v>
      </c>
      <c r="D83" s="74">
        <f>D88</f>
        <v>124646</v>
      </c>
      <c r="E83" s="74">
        <f t="shared" ref="E83:P83" si="51">E88</f>
        <v>0</v>
      </c>
      <c r="F83" s="74">
        <f t="shared" si="51"/>
        <v>0</v>
      </c>
      <c r="G83" s="74">
        <f>G88</f>
        <v>65890.98</v>
      </c>
      <c r="H83" s="74">
        <f t="shared" ref="H83:I83" si="52">H88</f>
        <v>0</v>
      </c>
      <c r="I83" s="74">
        <f t="shared" si="52"/>
        <v>0</v>
      </c>
      <c r="J83" s="170">
        <f t="shared" ref="J83:J146" si="53">G83/D83*100</f>
        <v>52.862490573303589</v>
      </c>
      <c r="K83" s="74">
        <f t="shared" si="51"/>
        <v>5750000</v>
      </c>
      <c r="L83" s="74">
        <f t="shared" si="51"/>
        <v>5750000</v>
      </c>
      <c r="M83" s="74">
        <f t="shared" si="51"/>
        <v>0</v>
      </c>
      <c r="N83" s="74">
        <f t="shared" si="51"/>
        <v>0</v>
      </c>
      <c r="O83" s="74">
        <f t="shared" si="51"/>
        <v>0</v>
      </c>
      <c r="P83" s="74">
        <f t="shared" si="51"/>
        <v>5750000</v>
      </c>
      <c r="Q83" s="74">
        <f t="shared" ref="Q83:V83" si="54">Q88</f>
        <v>5750000</v>
      </c>
      <c r="R83" s="74">
        <f t="shared" si="54"/>
        <v>5750000</v>
      </c>
      <c r="S83" s="74">
        <f t="shared" si="54"/>
        <v>0</v>
      </c>
      <c r="T83" s="74">
        <f t="shared" si="54"/>
        <v>0</v>
      </c>
      <c r="U83" s="74">
        <f t="shared" si="54"/>
        <v>0</v>
      </c>
      <c r="V83" s="74">
        <f t="shared" si="54"/>
        <v>5750000</v>
      </c>
      <c r="W83" s="171">
        <f t="shared" ref="W83:W146" si="55">Q83/K83*100</f>
        <v>100</v>
      </c>
      <c r="X83" s="143">
        <f t="shared" ref="X83:X146" si="56">G83+Q83</f>
        <v>5815890.9800000004</v>
      </c>
    </row>
    <row r="84" spans="1:24" ht="33" customHeight="1" x14ac:dyDescent="0.25">
      <c r="A84" s="37" t="s">
        <v>60</v>
      </c>
      <c r="B84" s="37" t="s">
        <v>61</v>
      </c>
      <c r="C84" s="6" t="s">
        <v>598</v>
      </c>
      <c r="D84" s="49">
        <f>'дод 2'!E139</f>
        <v>46642713.399999999</v>
      </c>
      <c r="E84" s="49">
        <f>'дод 2'!F139</f>
        <v>0</v>
      </c>
      <c r="F84" s="49">
        <f>'дод 2'!G139</f>
        <v>0</v>
      </c>
      <c r="G84" s="49">
        <f>'дод 2'!H139</f>
        <v>45674168.82</v>
      </c>
      <c r="H84" s="49">
        <f>'дод 2'!I139</f>
        <v>0</v>
      </c>
      <c r="I84" s="49">
        <f>'дод 2'!J139</f>
        <v>0</v>
      </c>
      <c r="J84" s="168">
        <f t="shared" si="53"/>
        <v>97.923481484248299</v>
      </c>
      <c r="K84" s="49">
        <f>'дод 2'!L139</f>
        <v>58545966.82</v>
      </c>
      <c r="L84" s="49">
        <f>'дод 2'!M139</f>
        <v>53545966.82</v>
      </c>
      <c r="M84" s="49">
        <f>'дод 2'!N139</f>
        <v>0</v>
      </c>
      <c r="N84" s="49">
        <f>'дод 2'!O139</f>
        <v>0</v>
      </c>
      <c r="O84" s="49">
        <f>'дод 2'!P139</f>
        <v>0</v>
      </c>
      <c r="P84" s="49">
        <f>'дод 2'!Q139</f>
        <v>58545966.82</v>
      </c>
      <c r="Q84" s="49">
        <f>'дод 2'!R139</f>
        <v>58118309.490000002</v>
      </c>
      <c r="R84" s="49">
        <f>'дод 2'!S139</f>
        <v>53118309.490000002</v>
      </c>
      <c r="S84" s="49">
        <f>'дод 2'!T139</f>
        <v>0</v>
      </c>
      <c r="T84" s="49">
        <f>'дод 2'!U139</f>
        <v>0</v>
      </c>
      <c r="U84" s="49">
        <f>'дод 2'!V139</f>
        <v>0</v>
      </c>
      <c r="V84" s="49">
        <f>'дод 2'!W139</f>
        <v>58118309.490000002</v>
      </c>
      <c r="W84" s="169">
        <f t="shared" si="55"/>
        <v>99.269535796863977</v>
      </c>
      <c r="X84" s="142">
        <f t="shared" si="56"/>
        <v>103792478.31</v>
      </c>
    </row>
    <row r="85" spans="1:24" s="54" customFormat="1" ht="31.5" hidden="1" customHeight="1" x14ac:dyDescent="0.25">
      <c r="A85" s="76"/>
      <c r="B85" s="76"/>
      <c r="C85" s="77" t="s">
        <v>389</v>
      </c>
      <c r="D85" s="78">
        <f>'дод 2'!E140</f>
        <v>0</v>
      </c>
      <c r="E85" s="78">
        <f>'дод 2'!F140</f>
        <v>0</v>
      </c>
      <c r="F85" s="78">
        <f>'дод 2'!G140</f>
        <v>0</v>
      </c>
      <c r="G85" s="78">
        <f>'дод 2'!H140</f>
        <v>0</v>
      </c>
      <c r="H85" s="78">
        <f>'дод 2'!I140</f>
        <v>0</v>
      </c>
      <c r="I85" s="78">
        <f>'дод 2'!J140</f>
        <v>0</v>
      </c>
      <c r="J85" s="152" t="e">
        <f t="shared" si="53"/>
        <v>#DIV/0!</v>
      </c>
      <c r="K85" s="78">
        <f>'дод 2'!L140</f>
        <v>0</v>
      </c>
      <c r="L85" s="78">
        <f>'дод 2'!M140</f>
        <v>0</v>
      </c>
      <c r="M85" s="78">
        <f>'дод 2'!N140</f>
        <v>0</v>
      </c>
      <c r="N85" s="78">
        <f>'дод 2'!O140</f>
        <v>0</v>
      </c>
      <c r="O85" s="78">
        <f>'дод 2'!P140</f>
        <v>0</v>
      </c>
      <c r="P85" s="78">
        <f>'дод 2'!Q140</f>
        <v>0</v>
      </c>
      <c r="Q85" s="78">
        <f>'дод 2'!R140</f>
        <v>0</v>
      </c>
      <c r="R85" s="78">
        <f>'дод 2'!S140</f>
        <v>0</v>
      </c>
      <c r="S85" s="78">
        <f>'дод 2'!T140</f>
        <v>0</v>
      </c>
      <c r="T85" s="78">
        <f>'дод 2'!U140</f>
        <v>0</v>
      </c>
      <c r="U85" s="78">
        <f>'дод 2'!V140</f>
        <v>0</v>
      </c>
      <c r="V85" s="78">
        <f>'дод 2'!W140</f>
        <v>0</v>
      </c>
      <c r="W85" s="153" t="e">
        <f t="shared" si="55"/>
        <v>#DIV/0!</v>
      </c>
      <c r="X85" s="138">
        <f t="shared" si="56"/>
        <v>0</v>
      </c>
    </row>
    <row r="86" spans="1:24" s="54" customFormat="1" ht="47.25" hidden="1" x14ac:dyDescent="0.25">
      <c r="A86" s="76"/>
      <c r="B86" s="76"/>
      <c r="C86" s="77" t="s">
        <v>390</v>
      </c>
      <c r="D86" s="78">
        <f>'дод 2'!E141</f>
        <v>0</v>
      </c>
      <c r="E86" s="78">
        <f>'дод 2'!F141</f>
        <v>0</v>
      </c>
      <c r="F86" s="78">
        <f>'дод 2'!G141</f>
        <v>0</v>
      </c>
      <c r="G86" s="78">
        <f>'дод 2'!H141</f>
        <v>0</v>
      </c>
      <c r="H86" s="78">
        <f>'дод 2'!I141</f>
        <v>0</v>
      </c>
      <c r="I86" s="78">
        <f>'дод 2'!J141</f>
        <v>0</v>
      </c>
      <c r="J86" s="152" t="e">
        <f t="shared" si="53"/>
        <v>#DIV/0!</v>
      </c>
      <c r="K86" s="78">
        <f>'дод 2'!L141</f>
        <v>0</v>
      </c>
      <c r="L86" s="78">
        <f>'дод 2'!M141</f>
        <v>0</v>
      </c>
      <c r="M86" s="78">
        <f>'дод 2'!N141</f>
        <v>0</v>
      </c>
      <c r="N86" s="78">
        <f>'дод 2'!O141</f>
        <v>0</v>
      </c>
      <c r="O86" s="78">
        <f>'дод 2'!P141</f>
        <v>0</v>
      </c>
      <c r="P86" s="78">
        <f>'дод 2'!Q141</f>
        <v>0</v>
      </c>
      <c r="Q86" s="78">
        <f>'дод 2'!R141</f>
        <v>0</v>
      </c>
      <c r="R86" s="78">
        <f>'дод 2'!S141</f>
        <v>0</v>
      </c>
      <c r="S86" s="78">
        <f>'дод 2'!T141</f>
        <v>0</v>
      </c>
      <c r="T86" s="78">
        <f>'дод 2'!U141</f>
        <v>0</v>
      </c>
      <c r="U86" s="78">
        <f>'дод 2'!V141</f>
        <v>0</v>
      </c>
      <c r="V86" s="78">
        <f>'дод 2'!W141</f>
        <v>0</v>
      </c>
      <c r="W86" s="153" t="e">
        <f t="shared" si="55"/>
        <v>#DIV/0!</v>
      </c>
      <c r="X86" s="138">
        <f t="shared" si="56"/>
        <v>0</v>
      </c>
    </row>
    <row r="87" spans="1:24" s="54" customFormat="1" ht="69" customHeight="1" x14ac:dyDescent="0.25">
      <c r="A87" s="76"/>
      <c r="B87" s="76"/>
      <c r="C87" s="85" t="s">
        <v>391</v>
      </c>
      <c r="D87" s="78">
        <f>'дод 2'!E142</f>
        <v>0</v>
      </c>
      <c r="E87" s="78">
        <f>'дод 2'!F142</f>
        <v>0</v>
      </c>
      <c r="F87" s="78">
        <f>'дод 2'!G142</f>
        <v>0</v>
      </c>
      <c r="G87" s="78">
        <f>'дод 2'!H142</f>
        <v>0</v>
      </c>
      <c r="H87" s="78">
        <f>'дод 2'!I142</f>
        <v>0</v>
      </c>
      <c r="I87" s="78">
        <f>'дод 2'!J142</f>
        <v>0</v>
      </c>
      <c r="J87" s="177" t="e">
        <f t="shared" si="53"/>
        <v>#DIV/0!</v>
      </c>
      <c r="K87" s="78">
        <f>'дод 2'!L142</f>
        <v>5000000</v>
      </c>
      <c r="L87" s="78">
        <f>'дод 2'!M142</f>
        <v>0</v>
      </c>
      <c r="M87" s="78">
        <f>'дод 2'!N142</f>
        <v>0</v>
      </c>
      <c r="N87" s="78">
        <f>'дод 2'!O142</f>
        <v>0</v>
      </c>
      <c r="O87" s="78">
        <f>'дод 2'!P142</f>
        <v>0</v>
      </c>
      <c r="P87" s="78">
        <f>'дод 2'!Q142</f>
        <v>5000000</v>
      </c>
      <c r="Q87" s="78">
        <f>'дод 2'!R142</f>
        <v>5000000</v>
      </c>
      <c r="R87" s="78">
        <f>'дод 2'!S142</f>
        <v>0</v>
      </c>
      <c r="S87" s="78">
        <f>'дод 2'!T142</f>
        <v>0</v>
      </c>
      <c r="T87" s="78">
        <f>'дод 2'!U142</f>
        <v>0</v>
      </c>
      <c r="U87" s="78">
        <f>'дод 2'!V142</f>
        <v>0</v>
      </c>
      <c r="V87" s="78">
        <f>'дод 2'!W142</f>
        <v>5000000</v>
      </c>
      <c r="W87" s="173">
        <f t="shared" si="55"/>
        <v>100</v>
      </c>
      <c r="X87" s="144">
        <f t="shared" si="56"/>
        <v>5000000</v>
      </c>
    </row>
    <row r="88" spans="1:24" s="54" customFormat="1" x14ac:dyDescent="0.25">
      <c r="A88" s="76"/>
      <c r="B88" s="76"/>
      <c r="C88" s="77" t="s">
        <v>392</v>
      </c>
      <c r="D88" s="78">
        <f>'дод 2'!E143</f>
        <v>124646</v>
      </c>
      <c r="E88" s="78">
        <f>'дод 2'!F143</f>
        <v>0</v>
      </c>
      <c r="F88" s="78">
        <f>'дод 2'!G143</f>
        <v>0</v>
      </c>
      <c r="G88" s="78">
        <f>'дод 2'!H143</f>
        <v>65890.98</v>
      </c>
      <c r="H88" s="78">
        <f>'дод 2'!I143</f>
        <v>0</v>
      </c>
      <c r="I88" s="78">
        <f>'дод 2'!J143</f>
        <v>0</v>
      </c>
      <c r="J88" s="172">
        <f t="shared" si="53"/>
        <v>52.862490573303589</v>
      </c>
      <c r="K88" s="78">
        <f>'дод 2'!L143</f>
        <v>5750000</v>
      </c>
      <c r="L88" s="78">
        <f>'дод 2'!M143</f>
        <v>5750000</v>
      </c>
      <c r="M88" s="78">
        <f>'дод 2'!N143</f>
        <v>0</v>
      </c>
      <c r="N88" s="78">
        <f>'дод 2'!O143</f>
        <v>0</v>
      </c>
      <c r="O88" s="78">
        <f>'дод 2'!P143</f>
        <v>0</v>
      </c>
      <c r="P88" s="78">
        <f>'дод 2'!Q143</f>
        <v>5750000</v>
      </c>
      <c r="Q88" s="78">
        <f>'дод 2'!R143</f>
        <v>5750000</v>
      </c>
      <c r="R88" s="78">
        <f>'дод 2'!S143</f>
        <v>5750000</v>
      </c>
      <c r="S88" s="78">
        <f>'дод 2'!T143</f>
        <v>0</v>
      </c>
      <c r="T88" s="78">
        <f>'дод 2'!U143</f>
        <v>0</v>
      </c>
      <c r="U88" s="78">
        <f>'дод 2'!V143</f>
        <v>0</v>
      </c>
      <c r="V88" s="78">
        <f>'дод 2'!W143</f>
        <v>5750000</v>
      </c>
      <c r="W88" s="173">
        <f t="shared" si="55"/>
        <v>100</v>
      </c>
      <c r="X88" s="144">
        <f t="shared" si="56"/>
        <v>5815890.9800000004</v>
      </c>
    </row>
    <row r="89" spans="1:24" x14ac:dyDescent="0.25">
      <c r="A89" s="37">
        <v>2020</v>
      </c>
      <c r="B89" s="58" t="s">
        <v>446</v>
      </c>
      <c r="C89" s="6" t="s">
        <v>447</v>
      </c>
      <c r="D89" s="49">
        <f>'дод 2'!E144</f>
        <v>90000</v>
      </c>
      <c r="E89" s="49">
        <f>'дод 2'!F144</f>
        <v>0</v>
      </c>
      <c r="F89" s="49">
        <f>'дод 2'!G144</f>
        <v>0</v>
      </c>
      <c r="G89" s="49">
        <f>'дод 2'!H144</f>
        <v>90000</v>
      </c>
      <c r="H89" s="49">
        <f>'дод 2'!I144</f>
        <v>0</v>
      </c>
      <c r="I89" s="49">
        <f>'дод 2'!J144</f>
        <v>0</v>
      </c>
      <c r="J89" s="168">
        <f t="shared" si="53"/>
        <v>100</v>
      </c>
      <c r="K89" s="49">
        <f>'дод 2'!L144</f>
        <v>0</v>
      </c>
      <c r="L89" s="49">
        <f>'дод 2'!M144</f>
        <v>0</v>
      </c>
      <c r="M89" s="49">
        <f>'дод 2'!N144</f>
        <v>0</v>
      </c>
      <c r="N89" s="49">
        <f>'дод 2'!O144</f>
        <v>0</v>
      </c>
      <c r="O89" s="49">
        <f>'дод 2'!P144</f>
        <v>0</v>
      </c>
      <c r="P89" s="49">
        <f>'дод 2'!Q144</f>
        <v>0</v>
      </c>
      <c r="Q89" s="49">
        <f>'дод 2'!R144</f>
        <v>0</v>
      </c>
      <c r="R89" s="49">
        <f>'дод 2'!S144</f>
        <v>0</v>
      </c>
      <c r="S89" s="49">
        <f>'дод 2'!T144</f>
        <v>0</v>
      </c>
      <c r="T89" s="49">
        <f>'дод 2'!U144</f>
        <v>0</v>
      </c>
      <c r="U89" s="49">
        <f>'дод 2'!V144</f>
        <v>0</v>
      </c>
      <c r="V89" s="49">
        <f>'дод 2'!W144</f>
        <v>0</v>
      </c>
      <c r="W89" s="180" t="e">
        <f t="shared" si="55"/>
        <v>#DIV/0!</v>
      </c>
      <c r="X89" s="142">
        <f t="shared" si="56"/>
        <v>90000</v>
      </c>
    </row>
    <row r="90" spans="1:24" ht="36.75" customHeight="1" x14ac:dyDescent="0.25">
      <c r="A90" s="37" t="s">
        <v>120</v>
      </c>
      <c r="B90" s="37" t="s">
        <v>62</v>
      </c>
      <c r="C90" s="6" t="s">
        <v>460</v>
      </c>
      <c r="D90" s="49">
        <f>'дод 2'!E145</f>
        <v>4498159</v>
      </c>
      <c r="E90" s="49">
        <f>'дод 2'!F145</f>
        <v>0</v>
      </c>
      <c r="F90" s="49">
        <f>'дод 2'!G145</f>
        <v>0</v>
      </c>
      <c r="G90" s="49">
        <f>'дод 2'!H145</f>
        <v>3851832.42</v>
      </c>
      <c r="H90" s="49">
        <f>'дод 2'!I145</f>
        <v>0</v>
      </c>
      <c r="I90" s="49">
        <f>'дод 2'!J145</f>
        <v>0</v>
      </c>
      <c r="J90" s="168">
        <f t="shared" si="53"/>
        <v>85.631308719856278</v>
      </c>
      <c r="K90" s="49">
        <f>'дод 2'!L145</f>
        <v>5100000</v>
      </c>
      <c r="L90" s="49">
        <f>'дод 2'!M145</f>
        <v>5100000</v>
      </c>
      <c r="M90" s="49">
        <f>'дод 2'!N145</f>
        <v>0</v>
      </c>
      <c r="N90" s="49">
        <f>'дод 2'!O145</f>
        <v>0</v>
      </c>
      <c r="O90" s="49">
        <f>'дод 2'!P145</f>
        <v>0</v>
      </c>
      <c r="P90" s="49">
        <f>'дод 2'!Q145</f>
        <v>5100000</v>
      </c>
      <c r="Q90" s="49">
        <f>'дод 2'!R145</f>
        <v>5092999.3</v>
      </c>
      <c r="R90" s="49">
        <f>'дод 2'!S145</f>
        <v>5092999.3</v>
      </c>
      <c r="S90" s="49">
        <f>'дод 2'!T145</f>
        <v>0</v>
      </c>
      <c r="T90" s="49">
        <f>'дод 2'!U145</f>
        <v>0</v>
      </c>
      <c r="U90" s="49">
        <f>'дод 2'!V145</f>
        <v>0</v>
      </c>
      <c r="V90" s="49">
        <f>'дод 2'!W145</f>
        <v>5092999.3</v>
      </c>
      <c r="W90" s="169">
        <f t="shared" si="55"/>
        <v>99.862731372549021</v>
      </c>
      <c r="X90" s="142">
        <f t="shared" si="56"/>
        <v>8944831.7199999988</v>
      </c>
    </row>
    <row r="91" spans="1:24" s="54" customFormat="1" ht="31.5" hidden="1" customHeight="1" x14ac:dyDescent="0.25">
      <c r="A91" s="76"/>
      <c r="B91" s="76"/>
      <c r="C91" s="77" t="s">
        <v>389</v>
      </c>
      <c r="D91" s="78">
        <f>'дод 2'!E146</f>
        <v>0</v>
      </c>
      <c r="E91" s="78">
        <f>'дод 2'!F146</f>
        <v>0</v>
      </c>
      <c r="F91" s="78">
        <f>'дод 2'!G146</f>
        <v>0</v>
      </c>
      <c r="G91" s="78">
        <f>'дод 2'!H146</f>
        <v>0</v>
      </c>
      <c r="H91" s="78">
        <f>'дод 2'!I146</f>
        <v>0</v>
      </c>
      <c r="I91" s="78">
        <f>'дод 2'!J146</f>
        <v>0</v>
      </c>
      <c r="J91" s="168" t="e">
        <f t="shared" si="53"/>
        <v>#DIV/0!</v>
      </c>
      <c r="K91" s="78">
        <f>'дод 2'!L146</f>
        <v>0</v>
      </c>
      <c r="L91" s="78">
        <f>'дод 2'!M146</f>
        <v>0</v>
      </c>
      <c r="M91" s="78">
        <f>'дод 2'!N146</f>
        <v>0</v>
      </c>
      <c r="N91" s="78">
        <f>'дод 2'!O146</f>
        <v>0</v>
      </c>
      <c r="O91" s="78">
        <f>'дод 2'!P146</f>
        <v>0</v>
      </c>
      <c r="P91" s="78">
        <f>'дод 2'!Q146</f>
        <v>0</v>
      </c>
      <c r="Q91" s="78">
        <f>'дод 2'!R146</f>
        <v>0</v>
      </c>
      <c r="R91" s="78">
        <f>'дод 2'!S146</f>
        <v>0</v>
      </c>
      <c r="S91" s="78">
        <f>'дод 2'!T146</f>
        <v>0</v>
      </c>
      <c r="T91" s="78">
        <f>'дод 2'!U146</f>
        <v>0</v>
      </c>
      <c r="U91" s="78">
        <f>'дод 2'!V146</f>
        <v>0</v>
      </c>
      <c r="V91" s="78">
        <f>'дод 2'!W146</f>
        <v>0</v>
      </c>
      <c r="W91" s="169" t="e">
        <f t="shared" si="55"/>
        <v>#DIV/0!</v>
      </c>
      <c r="X91" s="142">
        <f t="shared" si="56"/>
        <v>0</v>
      </c>
    </row>
    <row r="92" spans="1:24" ht="19.5" customHeight="1" x14ac:dyDescent="0.25">
      <c r="A92" s="37" t="s">
        <v>121</v>
      </c>
      <c r="B92" s="37" t="s">
        <v>63</v>
      </c>
      <c r="C92" s="6" t="s">
        <v>461</v>
      </c>
      <c r="D92" s="49">
        <f>'дод 2'!E147</f>
        <v>7745106</v>
      </c>
      <c r="E92" s="49">
        <f>'дод 2'!F147</f>
        <v>0</v>
      </c>
      <c r="F92" s="49">
        <f>'дод 2'!G147</f>
        <v>0</v>
      </c>
      <c r="G92" s="49">
        <f>'дод 2'!H147</f>
        <v>7744901.5800000001</v>
      </c>
      <c r="H92" s="49">
        <f>'дод 2'!I147</f>
        <v>0</v>
      </c>
      <c r="I92" s="49">
        <f>'дод 2'!J147</f>
        <v>0</v>
      </c>
      <c r="J92" s="168">
        <f t="shared" si="53"/>
        <v>99.997360655877401</v>
      </c>
      <c r="K92" s="49">
        <f>'дод 2'!L147</f>
        <v>0</v>
      </c>
      <c r="L92" s="49">
        <f>'дод 2'!M147</f>
        <v>0</v>
      </c>
      <c r="M92" s="49">
        <f>'дод 2'!N147</f>
        <v>0</v>
      </c>
      <c r="N92" s="49">
        <f>'дод 2'!O147</f>
        <v>0</v>
      </c>
      <c r="O92" s="49">
        <f>'дод 2'!P147</f>
        <v>0</v>
      </c>
      <c r="P92" s="49">
        <f>'дод 2'!Q147</f>
        <v>0</v>
      </c>
      <c r="Q92" s="49">
        <f>'дод 2'!R147</f>
        <v>0</v>
      </c>
      <c r="R92" s="49">
        <f>'дод 2'!S147</f>
        <v>0</v>
      </c>
      <c r="S92" s="49">
        <f>'дод 2'!T147</f>
        <v>0</v>
      </c>
      <c r="T92" s="49">
        <f>'дод 2'!U147</f>
        <v>0</v>
      </c>
      <c r="U92" s="49">
        <f>'дод 2'!V147</f>
        <v>0</v>
      </c>
      <c r="V92" s="49">
        <f>'дод 2'!W147</f>
        <v>0</v>
      </c>
      <c r="W92" s="180" t="e">
        <f t="shared" si="55"/>
        <v>#DIV/0!</v>
      </c>
      <c r="X92" s="142">
        <f t="shared" si="56"/>
        <v>7744901.5800000001</v>
      </c>
    </row>
    <row r="93" spans="1:24" s="54" customFormat="1" ht="31.5" hidden="1" customHeight="1" x14ac:dyDescent="0.25">
      <c r="A93" s="76"/>
      <c r="B93" s="76"/>
      <c r="C93" s="77" t="s">
        <v>389</v>
      </c>
      <c r="D93" s="78">
        <f>'дод 2'!E148</f>
        <v>0</v>
      </c>
      <c r="E93" s="78">
        <f>'дод 2'!F148</f>
        <v>0</v>
      </c>
      <c r="F93" s="78">
        <f>'дод 2'!G148</f>
        <v>0</v>
      </c>
      <c r="G93" s="78">
        <f>'дод 2'!H148</f>
        <v>0</v>
      </c>
      <c r="H93" s="78">
        <f>'дод 2'!I148</f>
        <v>0</v>
      </c>
      <c r="I93" s="78">
        <f>'дод 2'!J148</f>
        <v>0</v>
      </c>
      <c r="J93" s="168" t="e">
        <f t="shared" si="53"/>
        <v>#DIV/0!</v>
      </c>
      <c r="K93" s="78">
        <f>'дод 2'!L148</f>
        <v>0</v>
      </c>
      <c r="L93" s="78">
        <f>'дод 2'!M148</f>
        <v>0</v>
      </c>
      <c r="M93" s="78">
        <f>'дод 2'!N148</f>
        <v>0</v>
      </c>
      <c r="N93" s="78">
        <f>'дод 2'!O148</f>
        <v>0</v>
      </c>
      <c r="O93" s="78">
        <f>'дод 2'!P148</f>
        <v>0</v>
      </c>
      <c r="P93" s="78">
        <f>'дод 2'!Q148</f>
        <v>0</v>
      </c>
      <c r="Q93" s="78">
        <f>'дод 2'!R148</f>
        <v>0</v>
      </c>
      <c r="R93" s="78">
        <f>'дод 2'!S148</f>
        <v>0</v>
      </c>
      <c r="S93" s="78">
        <f>'дод 2'!T148</f>
        <v>0</v>
      </c>
      <c r="T93" s="78">
        <f>'дод 2'!U148</f>
        <v>0</v>
      </c>
      <c r="U93" s="78">
        <f>'дод 2'!V148</f>
        <v>0</v>
      </c>
      <c r="V93" s="78">
        <f>'дод 2'!W148</f>
        <v>0</v>
      </c>
      <c r="W93" s="180" t="e">
        <f t="shared" si="55"/>
        <v>#DIV/0!</v>
      </c>
      <c r="X93" s="142">
        <f t="shared" si="56"/>
        <v>0</v>
      </c>
    </row>
    <row r="94" spans="1:24" ht="48.75" customHeight="1" x14ac:dyDescent="0.25">
      <c r="A94" s="37" t="s">
        <v>122</v>
      </c>
      <c r="B94" s="37" t="s">
        <v>313</v>
      </c>
      <c r="C94" s="6" t="s">
        <v>462</v>
      </c>
      <c r="D94" s="49">
        <f>'дод 2'!E149</f>
        <v>3732831</v>
      </c>
      <c r="E94" s="49">
        <f>'дод 2'!F149</f>
        <v>0</v>
      </c>
      <c r="F94" s="49">
        <f>'дод 2'!G149</f>
        <v>0</v>
      </c>
      <c r="G94" s="49">
        <f>'дод 2'!H149</f>
        <v>3538310.48</v>
      </c>
      <c r="H94" s="49">
        <f>'дод 2'!I149</f>
        <v>0</v>
      </c>
      <c r="I94" s="49">
        <f>'дод 2'!J149</f>
        <v>0</v>
      </c>
      <c r="J94" s="168">
        <f t="shared" si="53"/>
        <v>94.788927760190589</v>
      </c>
      <c r="K94" s="49">
        <f>'дод 2'!L149</f>
        <v>0</v>
      </c>
      <c r="L94" s="49">
        <f>'дод 2'!M149</f>
        <v>0</v>
      </c>
      <c r="M94" s="49">
        <f>'дод 2'!N149</f>
        <v>0</v>
      </c>
      <c r="N94" s="49">
        <f>'дод 2'!O149</f>
        <v>0</v>
      </c>
      <c r="O94" s="49">
        <f>'дод 2'!P149</f>
        <v>0</v>
      </c>
      <c r="P94" s="49">
        <f>'дод 2'!Q149</f>
        <v>0</v>
      </c>
      <c r="Q94" s="49">
        <f>'дод 2'!R149</f>
        <v>0</v>
      </c>
      <c r="R94" s="49">
        <f>'дод 2'!S149</f>
        <v>0</v>
      </c>
      <c r="S94" s="49">
        <f>'дод 2'!T149</f>
        <v>0</v>
      </c>
      <c r="T94" s="49">
        <f>'дод 2'!U149</f>
        <v>0</v>
      </c>
      <c r="U94" s="49">
        <f>'дод 2'!V149</f>
        <v>0</v>
      </c>
      <c r="V94" s="49">
        <f>'дод 2'!W149</f>
        <v>0</v>
      </c>
      <c r="W94" s="180" t="e">
        <f t="shared" si="55"/>
        <v>#DIV/0!</v>
      </c>
      <c r="X94" s="142">
        <f t="shared" si="56"/>
        <v>3538310.48</v>
      </c>
    </row>
    <row r="95" spans="1:24" s="54" customFormat="1" ht="47.25" hidden="1" customHeight="1" x14ac:dyDescent="0.25">
      <c r="A95" s="76"/>
      <c r="B95" s="76"/>
      <c r="C95" s="79" t="s">
        <v>391</v>
      </c>
      <c r="D95" s="78">
        <f>'дод 2'!E150</f>
        <v>0</v>
      </c>
      <c r="E95" s="78">
        <f>'дод 2'!F150</f>
        <v>0</v>
      </c>
      <c r="F95" s="78">
        <f>'дод 2'!G150</f>
        <v>0</v>
      </c>
      <c r="G95" s="78">
        <f>'дод 2'!H150</f>
        <v>0</v>
      </c>
      <c r="H95" s="78">
        <f>'дод 2'!I150</f>
        <v>0</v>
      </c>
      <c r="I95" s="78">
        <f>'дод 2'!J150</f>
        <v>0</v>
      </c>
      <c r="J95" s="168" t="e">
        <f t="shared" si="53"/>
        <v>#DIV/0!</v>
      </c>
      <c r="K95" s="78">
        <f>'дод 2'!L150</f>
        <v>0</v>
      </c>
      <c r="L95" s="78">
        <f>'дод 2'!M150</f>
        <v>0</v>
      </c>
      <c r="M95" s="78">
        <f>'дод 2'!N150</f>
        <v>0</v>
      </c>
      <c r="N95" s="78">
        <f>'дод 2'!O150</f>
        <v>0</v>
      </c>
      <c r="O95" s="78">
        <f>'дод 2'!P150</f>
        <v>0</v>
      </c>
      <c r="P95" s="78">
        <f>'дод 2'!Q150</f>
        <v>0</v>
      </c>
      <c r="Q95" s="78">
        <f>'дод 2'!R150</f>
        <v>0</v>
      </c>
      <c r="R95" s="78">
        <f>'дод 2'!S150</f>
        <v>0</v>
      </c>
      <c r="S95" s="78">
        <f>'дод 2'!T150</f>
        <v>0</v>
      </c>
      <c r="T95" s="78">
        <f>'дод 2'!U150</f>
        <v>0</v>
      </c>
      <c r="U95" s="78">
        <f>'дод 2'!V150</f>
        <v>0</v>
      </c>
      <c r="V95" s="78">
        <f>'дод 2'!W150</f>
        <v>0</v>
      </c>
      <c r="W95" s="180" t="e">
        <f t="shared" si="55"/>
        <v>#DIV/0!</v>
      </c>
      <c r="X95" s="142">
        <f t="shared" si="56"/>
        <v>0</v>
      </c>
    </row>
    <row r="96" spans="1:24" ht="31.5" x14ac:dyDescent="0.25">
      <c r="A96" s="40">
        <v>2144</v>
      </c>
      <c r="B96" s="37" t="s">
        <v>64</v>
      </c>
      <c r="C96" s="6" t="s">
        <v>403</v>
      </c>
      <c r="D96" s="49">
        <f>'дод 2'!E151</f>
        <v>11403653.83</v>
      </c>
      <c r="E96" s="49">
        <f>'дод 2'!F151</f>
        <v>0</v>
      </c>
      <c r="F96" s="49">
        <f>'дод 2'!G151</f>
        <v>0</v>
      </c>
      <c r="G96" s="49">
        <f>'дод 2'!H151</f>
        <v>11403653.83</v>
      </c>
      <c r="H96" s="49">
        <f>'дод 2'!I151</f>
        <v>0</v>
      </c>
      <c r="I96" s="49">
        <f>'дод 2'!J151</f>
        <v>0</v>
      </c>
      <c r="J96" s="168">
        <f t="shared" si="53"/>
        <v>100</v>
      </c>
      <c r="K96" s="49">
        <f>'дод 2'!L151</f>
        <v>0</v>
      </c>
      <c r="L96" s="49">
        <f>'дод 2'!M151</f>
        <v>0</v>
      </c>
      <c r="M96" s="49">
        <f>'дод 2'!N151</f>
        <v>0</v>
      </c>
      <c r="N96" s="49">
        <f>'дод 2'!O151</f>
        <v>0</v>
      </c>
      <c r="O96" s="49">
        <f>'дод 2'!P151</f>
        <v>0</v>
      </c>
      <c r="P96" s="49">
        <f>'дод 2'!Q151</f>
        <v>0</v>
      </c>
      <c r="Q96" s="49">
        <f>'дод 2'!R151</f>
        <v>0</v>
      </c>
      <c r="R96" s="49">
        <f>'дод 2'!S151</f>
        <v>0</v>
      </c>
      <c r="S96" s="49">
        <f>'дод 2'!T151</f>
        <v>0</v>
      </c>
      <c r="T96" s="49">
        <f>'дод 2'!U151</f>
        <v>0</v>
      </c>
      <c r="U96" s="49">
        <f>'дод 2'!V151</f>
        <v>0</v>
      </c>
      <c r="V96" s="49">
        <f>'дод 2'!W151</f>
        <v>0</v>
      </c>
      <c r="W96" s="180" t="e">
        <f t="shared" si="55"/>
        <v>#DIV/0!</v>
      </c>
      <c r="X96" s="142">
        <f t="shared" si="56"/>
        <v>11403653.83</v>
      </c>
    </row>
    <row r="97" spans="1:24" s="54" customFormat="1" ht="47.25" hidden="1" customHeight="1" x14ac:dyDescent="0.25">
      <c r="A97" s="80"/>
      <c r="B97" s="76"/>
      <c r="C97" s="77" t="s">
        <v>390</v>
      </c>
      <c r="D97" s="78">
        <f>'дод 2'!E152</f>
        <v>0</v>
      </c>
      <c r="E97" s="78">
        <f>'дод 2'!F152</f>
        <v>0</v>
      </c>
      <c r="F97" s="78">
        <f>'дод 2'!G152</f>
        <v>0</v>
      </c>
      <c r="G97" s="78">
        <f>'дод 2'!H152</f>
        <v>0</v>
      </c>
      <c r="H97" s="78">
        <f>'дод 2'!I152</f>
        <v>0</v>
      </c>
      <c r="I97" s="78">
        <f>'дод 2'!J152</f>
        <v>0</v>
      </c>
      <c r="J97" s="152" t="e">
        <f t="shared" si="53"/>
        <v>#DIV/0!</v>
      </c>
      <c r="K97" s="78">
        <f>'дод 2'!L152</f>
        <v>0</v>
      </c>
      <c r="L97" s="78">
        <f>'дод 2'!M152</f>
        <v>0</v>
      </c>
      <c r="M97" s="78">
        <f>'дод 2'!N152</f>
        <v>0</v>
      </c>
      <c r="N97" s="78">
        <f>'дод 2'!O152</f>
        <v>0</v>
      </c>
      <c r="O97" s="78">
        <f>'дод 2'!P152</f>
        <v>0</v>
      </c>
      <c r="P97" s="78">
        <f>'дод 2'!Q152</f>
        <v>0</v>
      </c>
      <c r="Q97" s="78">
        <f>'дод 2'!R152</f>
        <v>0</v>
      </c>
      <c r="R97" s="78">
        <f>'дод 2'!S152</f>
        <v>0</v>
      </c>
      <c r="S97" s="78">
        <f>'дод 2'!T152</f>
        <v>0</v>
      </c>
      <c r="T97" s="78">
        <f>'дод 2'!U152</f>
        <v>0</v>
      </c>
      <c r="U97" s="78">
        <f>'дод 2'!V152</f>
        <v>0</v>
      </c>
      <c r="V97" s="78">
        <f>'дод 2'!W152</f>
        <v>0</v>
      </c>
      <c r="W97" s="183" t="e">
        <f t="shared" si="55"/>
        <v>#DIV/0!</v>
      </c>
      <c r="X97" s="138">
        <f t="shared" si="56"/>
        <v>0</v>
      </c>
    </row>
    <row r="98" spans="1:24" s="54" customFormat="1" ht="47.25" x14ac:dyDescent="0.25">
      <c r="A98" s="80"/>
      <c r="B98" s="76"/>
      <c r="C98" s="77" t="s">
        <v>391</v>
      </c>
      <c r="D98" s="78">
        <f>'дод 2'!E153</f>
        <v>11403653.83</v>
      </c>
      <c r="E98" s="78">
        <f>'дод 2'!F153</f>
        <v>0</v>
      </c>
      <c r="F98" s="78">
        <f>'дод 2'!G153</f>
        <v>0</v>
      </c>
      <c r="G98" s="78">
        <f>'дод 2'!H153</f>
        <v>11403653.83</v>
      </c>
      <c r="H98" s="78">
        <f>'дод 2'!I153</f>
        <v>0</v>
      </c>
      <c r="I98" s="78">
        <f>'дод 2'!J153</f>
        <v>0</v>
      </c>
      <c r="J98" s="172">
        <f t="shared" si="53"/>
        <v>100</v>
      </c>
      <c r="K98" s="78">
        <f>'дод 2'!L153</f>
        <v>0</v>
      </c>
      <c r="L98" s="78">
        <f>'дод 2'!M153</f>
        <v>0</v>
      </c>
      <c r="M98" s="78">
        <f>'дод 2'!N153</f>
        <v>0</v>
      </c>
      <c r="N98" s="78">
        <f>'дод 2'!O153</f>
        <v>0</v>
      </c>
      <c r="O98" s="78">
        <f>'дод 2'!P153</f>
        <v>0</v>
      </c>
      <c r="P98" s="78">
        <f>'дод 2'!Q153</f>
        <v>0</v>
      </c>
      <c r="Q98" s="78">
        <f>'дод 2'!R153</f>
        <v>0</v>
      </c>
      <c r="R98" s="78">
        <f>'дод 2'!S153</f>
        <v>0</v>
      </c>
      <c r="S98" s="78">
        <f>'дод 2'!T153</f>
        <v>0</v>
      </c>
      <c r="T98" s="78">
        <f>'дод 2'!U153</f>
        <v>0</v>
      </c>
      <c r="U98" s="78">
        <f>'дод 2'!V153</f>
        <v>0</v>
      </c>
      <c r="V98" s="78">
        <f>'дод 2'!W153</f>
        <v>0</v>
      </c>
      <c r="W98" s="182" t="e">
        <f t="shared" si="55"/>
        <v>#DIV/0!</v>
      </c>
      <c r="X98" s="144">
        <f t="shared" si="56"/>
        <v>11403653.83</v>
      </c>
    </row>
    <row r="99" spans="1:24" ht="33.75" customHeight="1" x14ac:dyDescent="0.25">
      <c r="A99" s="37" t="s">
        <v>282</v>
      </c>
      <c r="B99" s="37" t="s">
        <v>64</v>
      </c>
      <c r="C99" s="3" t="s">
        <v>284</v>
      </c>
      <c r="D99" s="49">
        <f>'дод 2'!E154</f>
        <v>3075784</v>
      </c>
      <c r="E99" s="49">
        <f>'дод 2'!F154</f>
        <v>2387600</v>
      </c>
      <c r="F99" s="49">
        <f>'дод 2'!G154</f>
        <v>75184</v>
      </c>
      <c r="G99" s="49">
        <f>'дод 2'!H154</f>
        <v>3052899.94</v>
      </c>
      <c r="H99" s="49">
        <f>'дод 2'!I154</f>
        <v>2387600</v>
      </c>
      <c r="I99" s="49">
        <f>'дод 2'!J154</f>
        <v>61467.54</v>
      </c>
      <c r="J99" s="168">
        <f t="shared" si="53"/>
        <v>99.25599261846736</v>
      </c>
      <c r="K99" s="49">
        <f>'дод 2'!L154</f>
        <v>0</v>
      </c>
      <c r="L99" s="49">
        <f>'дод 2'!M154</f>
        <v>0</v>
      </c>
      <c r="M99" s="49">
        <f>'дод 2'!N154</f>
        <v>0</v>
      </c>
      <c r="N99" s="49">
        <f>'дод 2'!O154</f>
        <v>0</v>
      </c>
      <c r="O99" s="49">
        <f>'дод 2'!P154</f>
        <v>0</v>
      </c>
      <c r="P99" s="49">
        <f>'дод 2'!Q154</f>
        <v>0</v>
      </c>
      <c r="Q99" s="49">
        <f>'дод 2'!R154</f>
        <v>125</v>
      </c>
      <c r="R99" s="49">
        <f>'дод 2'!S154</f>
        <v>0</v>
      </c>
      <c r="S99" s="49">
        <f>'дод 2'!T154</f>
        <v>125</v>
      </c>
      <c r="T99" s="49">
        <f>'дод 2'!U154</f>
        <v>0</v>
      </c>
      <c r="U99" s="49">
        <f>'дод 2'!V154</f>
        <v>0</v>
      </c>
      <c r="V99" s="49">
        <f>'дод 2'!W154</f>
        <v>0</v>
      </c>
      <c r="W99" s="180" t="e">
        <f t="shared" si="55"/>
        <v>#DIV/0!</v>
      </c>
      <c r="X99" s="142">
        <f t="shared" si="56"/>
        <v>3053024.94</v>
      </c>
    </row>
    <row r="100" spans="1:24" ht="21.75" customHeight="1" x14ac:dyDescent="0.25">
      <c r="A100" s="37" t="s">
        <v>283</v>
      </c>
      <c r="B100" s="37" t="s">
        <v>64</v>
      </c>
      <c r="C100" s="3" t="s">
        <v>285</v>
      </c>
      <c r="D100" s="49">
        <f>'дод 2'!E155</f>
        <v>20438800</v>
      </c>
      <c r="E100" s="49">
        <f>'дод 2'!F155</f>
        <v>0</v>
      </c>
      <c r="F100" s="49">
        <f>'дод 2'!G155</f>
        <v>0</v>
      </c>
      <c r="G100" s="49">
        <f>'дод 2'!H155</f>
        <v>20344368.940000001</v>
      </c>
      <c r="H100" s="49">
        <f>'дод 2'!I155</f>
        <v>0</v>
      </c>
      <c r="I100" s="49">
        <f>'дод 2'!J155</f>
        <v>0</v>
      </c>
      <c r="J100" s="168">
        <f t="shared" si="53"/>
        <v>99.53798138833983</v>
      </c>
      <c r="K100" s="49">
        <f>'дод 2'!L155</f>
        <v>39891354</v>
      </c>
      <c r="L100" s="49">
        <f>'дод 2'!M155</f>
        <v>39891354</v>
      </c>
      <c r="M100" s="49">
        <f>'дод 2'!N155</f>
        <v>0</v>
      </c>
      <c r="N100" s="49">
        <f>'дод 2'!O155</f>
        <v>0</v>
      </c>
      <c r="O100" s="49">
        <f>'дод 2'!P155</f>
        <v>0</v>
      </c>
      <c r="P100" s="49">
        <f>'дод 2'!Q155</f>
        <v>39891354</v>
      </c>
      <c r="Q100" s="49">
        <f>'дод 2'!R155</f>
        <v>44620431.32</v>
      </c>
      <c r="R100" s="49">
        <f>'дод 2'!S155</f>
        <v>39567394</v>
      </c>
      <c r="S100" s="49">
        <f>'дод 2'!T155</f>
        <v>21037.32</v>
      </c>
      <c r="T100" s="49">
        <f>'дод 2'!U155</f>
        <v>0</v>
      </c>
      <c r="U100" s="49">
        <f>'дод 2'!V155</f>
        <v>0</v>
      </c>
      <c r="V100" s="49">
        <f>'дод 2'!W155</f>
        <v>44599394</v>
      </c>
      <c r="W100" s="169">
        <f t="shared" si="55"/>
        <v>111.85489296753377</v>
      </c>
      <c r="X100" s="142">
        <f t="shared" si="56"/>
        <v>64964800.260000005</v>
      </c>
    </row>
    <row r="101" spans="1:24" s="52" customFormat="1" ht="33" customHeight="1" x14ac:dyDescent="0.25">
      <c r="A101" s="38" t="s">
        <v>65</v>
      </c>
      <c r="B101" s="41"/>
      <c r="C101" s="2" t="s">
        <v>510</v>
      </c>
      <c r="D101" s="48">
        <f>D107+D108+D109+D111+D112+D113+D115+D117+D118+D119+D120+D121+D122+D123+D124+D126+D128+D129+D130+D131+D132+D133+D135+D139+D140</f>
        <v>150036390.34999999</v>
      </c>
      <c r="E101" s="48">
        <f t="shared" ref="E101:P101" si="57">E107+E108+E109+E111+E112+E113+E115+E117+E118+E119+E120+E121+E122+E123+E124+E126+E128+E129+E130+E131+E132+E133+E135+E139+E140</f>
        <v>21152068</v>
      </c>
      <c r="F101" s="48">
        <f t="shared" si="57"/>
        <v>977151</v>
      </c>
      <c r="G101" s="48">
        <f>G107+G108+G109+G111+G112+G113+G115+G117+G118+G119+G120+G121+G122+G123+G124+G126+G128+G129+G130+G131+G132+G133+G135+G139+G140</f>
        <v>146502136.03999999</v>
      </c>
      <c r="H101" s="48">
        <f t="shared" ref="H101:I101" si="58">H107+H108+H109+H111+H112+H113+H115+H117+H118+H119+H120+H121+H122+H123+H124+H126+H128+H129+H130+H131+H132+H133+H135+H139+H140</f>
        <v>21095265.32</v>
      </c>
      <c r="I101" s="48">
        <f t="shared" si="58"/>
        <v>924193.5199999999</v>
      </c>
      <c r="J101" s="152">
        <f t="shared" si="53"/>
        <v>97.644401933587304</v>
      </c>
      <c r="K101" s="48">
        <f t="shared" si="57"/>
        <v>2465611.0499999998</v>
      </c>
      <c r="L101" s="48">
        <f t="shared" si="57"/>
        <v>2369411.0499999998</v>
      </c>
      <c r="M101" s="48">
        <f t="shared" si="57"/>
        <v>96200</v>
      </c>
      <c r="N101" s="48">
        <f t="shared" si="57"/>
        <v>75000</v>
      </c>
      <c r="O101" s="48">
        <f t="shared" si="57"/>
        <v>0</v>
      </c>
      <c r="P101" s="48">
        <f t="shared" si="57"/>
        <v>2369411.0499999998</v>
      </c>
      <c r="Q101" s="48">
        <f t="shared" ref="Q101:V101" si="59">Q107+Q108+Q109+Q111+Q112+Q113+Q115+Q117+Q118+Q119+Q120+Q121+Q122+Q123+Q124+Q126+Q128+Q129+Q130+Q131+Q132+Q133+Q135+Q139+Q140</f>
        <v>3296112.08</v>
      </c>
      <c r="R101" s="48">
        <f t="shared" si="59"/>
        <v>2369411.0499999998</v>
      </c>
      <c r="S101" s="48">
        <f t="shared" si="59"/>
        <v>926701.03</v>
      </c>
      <c r="T101" s="48">
        <f t="shared" si="59"/>
        <v>36103.11</v>
      </c>
      <c r="U101" s="48">
        <f t="shared" si="59"/>
        <v>0</v>
      </c>
      <c r="V101" s="48">
        <f t="shared" si="59"/>
        <v>2369411.0499999998</v>
      </c>
      <c r="W101" s="153">
        <f t="shared" si="55"/>
        <v>133.68337556728588</v>
      </c>
      <c r="X101" s="138">
        <f t="shared" si="56"/>
        <v>149798248.12</v>
      </c>
    </row>
    <row r="102" spans="1:24" s="53" customFormat="1" ht="262.5" hidden="1" customHeight="1" x14ac:dyDescent="0.25">
      <c r="A102" s="69"/>
      <c r="B102" s="70"/>
      <c r="C102" s="73" t="s">
        <v>443</v>
      </c>
      <c r="D102" s="74">
        <f>D134</f>
        <v>0</v>
      </c>
      <c r="E102" s="74">
        <f t="shared" ref="E102:P102" si="60">E134</f>
        <v>0</v>
      </c>
      <c r="F102" s="74">
        <f t="shared" si="60"/>
        <v>0</v>
      </c>
      <c r="G102" s="74">
        <f>G134</f>
        <v>0</v>
      </c>
      <c r="H102" s="74">
        <f t="shared" ref="H102:I102" si="61">H134</f>
        <v>0</v>
      </c>
      <c r="I102" s="74">
        <f t="shared" si="61"/>
        <v>0</v>
      </c>
      <c r="J102" s="152" t="e">
        <f t="shared" si="53"/>
        <v>#DIV/0!</v>
      </c>
      <c r="K102" s="74">
        <f t="shared" si="60"/>
        <v>975480.06</v>
      </c>
      <c r="L102" s="74">
        <f t="shared" si="60"/>
        <v>975480.06</v>
      </c>
      <c r="M102" s="74">
        <f t="shared" si="60"/>
        <v>0</v>
      </c>
      <c r="N102" s="74">
        <f t="shared" si="60"/>
        <v>0</v>
      </c>
      <c r="O102" s="74">
        <f t="shared" si="60"/>
        <v>0</v>
      </c>
      <c r="P102" s="74">
        <f t="shared" si="60"/>
        <v>975480.06</v>
      </c>
      <c r="Q102" s="74">
        <f t="shared" ref="Q102:V102" si="62">Q134</f>
        <v>975480.06</v>
      </c>
      <c r="R102" s="74">
        <f t="shared" si="62"/>
        <v>975480.06</v>
      </c>
      <c r="S102" s="74">
        <f t="shared" si="62"/>
        <v>0</v>
      </c>
      <c r="T102" s="74">
        <f t="shared" si="62"/>
        <v>0</v>
      </c>
      <c r="U102" s="74">
        <f t="shared" si="62"/>
        <v>0</v>
      </c>
      <c r="V102" s="74">
        <f t="shared" si="62"/>
        <v>975480.06</v>
      </c>
      <c r="W102" s="153">
        <f t="shared" si="55"/>
        <v>100</v>
      </c>
      <c r="X102" s="138">
        <f t="shared" si="56"/>
        <v>975480.06</v>
      </c>
    </row>
    <row r="103" spans="1:24" s="53" customFormat="1" ht="231" hidden="1" customHeight="1" x14ac:dyDescent="0.25">
      <c r="A103" s="69"/>
      <c r="B103" s="70"/>
      <c r="C103" s="73" t="s">
        <v>442</v>
      </c>
      <c r="D103" s="74">
        <f>D138</f>
        <v>0</v>
      </c>
      <c r="E103" s="74">
        <f t="shared" ref="E103:P103" si="63">E138</f>
        <v>0</v>
      </c>
      <c r="F103" s="74">
        <f t="shared" si="63"/>
        <v>0</v>
      </c>
      <c r="G103" s="74">
        <f>G138</f>
        <v>0</v>
      </c>
      <c r="H103" s="74">
        <f t="shared" ref="H103:I103" si="64">H138</f>
        <v>0</v>
      </c>
      <c r="I103" s="74">
        <f t="shared" si="64"/>
        <v>0</v>
      </c>
      <c r="J103" s="152" t="e">
        <f t="shared" si="53"/>
        <v>#DIV/0!</v>
      </c>
      <c r="K103" s="74">
        <f t="shared" si="63"/>
        <v>0</v>
      </c>
      <c r="L103" s="74">
        <f t="shared" si="63"/>
        <v>0</v>
      </c>
      <c r="M103" s="74">
        <f t="shared" si="63"/>
        <v>0</v>
      </c>
      <c r="N103" s="74">
        <f t="shared" si="63"/>
        <v>0</v>
      </c>
      <c r="O103" s="74">
        <f t="shared" si="63"/>
        <v>0</v>
      </c>
      <c r="P103" s="74">
        <f t="shared" si="63"/>
        <v>0</v>
      </c>
      <c r="Q103" s="74">
        <f t="shared" ref="Q103:V103" si="65">Q138</f>
        <v>0</v>
      </c>
      <c r="R103" s="74">
        <f t="shared" si="65"/>
        <v>0</v>
      </c>
      <c r="S103" s="74">
        <f t="shared" si="65"/>
        <v>0</v>
      </c>
      <c r="T103" s="74">
        <f t="shared" si="65"/>
        <v>0</v>
      </c>
      <c r="U103" s="74">
        <f t="shared" si="65"/>
        <v>0</v>
      </c>
      <c r="V103" s="74">
        <f t="shared" si="65"/>
        <v>0</v>
      </c>
      <c r="W103" s="153" t="e">
        <f t="shared" si="55"/>
        <v>#DIV/0!</v>
      </c>
      <c r="X103" s="138">
        <f t="shared" si="56"/>
        <v>0</v>
      </c>
    </row>
    <row r="104" spans="1:24" s="53" customFormat="1" x14ac:dyDescent="0.25">
      <c r="A104" s="69"/>
      <c r="B104" s="70"/>
      <c r="C104" s="73" t="s">
        <v>394</v>
      </c>
      <c r="D104" s="74">
        <f>D110+D114+D116+D125+D127+D141</f>
        <v>7402508.2400000002</v>
      </c>
      <c r="E104" s="74">
        <f t="shared" ref="E104:P104" si="66">E110+E114+E116+E125+E127+E141</f>
        <v>0</v>
      </c>
      <c r="F104" s="74">
        <f t="shared" si="66"/>
        <v>0</v>
      </c>
      <c r="G104" s="74">
        <f>G110+G114+G116+G125+G127+G141</f>
        <v>5647712.2400000002</v>
      </c>
      <c r="H104" s="74">
        <f t="shared" ref="H104:I104" si="67">H110+H114+H116+H125+H127+H141</f>
        <v>0</v>
      </c>
      <c r="I104" s="74">
        <f t="shared" si="67"/>
        <v>0</v>
      </c>
      <c r="J104" s="170">
        <f t="shared" si="53"/>
        <v>76.29457552620029</v>
      </c>
      <c r="K104" s="74">
        <f t="shared" si="66"/>
        <v>0</v>
      </c>
      <c r="L104" s="74">
        <f t="shared" si="66"/>
        <v>0</v>
      </c>
      <c r="M104" s="74">
        <f t="shared" si="66"/>
        <v>0</v>
      </c>
      <c r="N104" s="74">
        <f t="shared" si="66"/>
        <v>0</v>
      </c>
      <c r="O104" s="74">
        <f t="shared" si="66"/>
        <v>0</v>
      </c>
      <c r="P104" s="74">
        <f t="shared" si="66"/>
        <v>0</v>
      </c>
      <c r="Q104" s="74">
        <f t="shared" ref="Q104:V104" si="68">Q110+Q114+Q116+Q125+Q127+Q141</f>
        <v>0</v>
      </c>
      <c r="R104" s="74">
        <f t="shared" si="68"/>
        <v>0</v>
      </c>
      <c r="S104" s="74">
        <f t="shared" si="68"/>
        <v>0</v>
      </c>
      <c r="T104" s="74">
        <f t="shared" si="68"/>
        <v>0</v>
      </c>
      <c r="U104" s="74">
        <f t="shared" si="68"/>
        <v>0</v>
      </c>
      <c r="V104" s="74">
        <f t="shared" si="68"/>
        <v>0</v>
      </c>
      <c r="W104" s="181" t="e">
        <f t="shared" si="55"/>
        <v>#DIV/0!</v>
      </c>
      <c r="X104" s="143">
        <f t="shared" si="56"/>
        <v>5647712.2400000002</v>
      </c>
    </row>
    <row r="105" spans="1:24" s="53" customFormat="1" ht="266.25" customHeight="1" x14ac:dyDescent="0.25">
      <c r="A105" s="69"/>
      <c r="B105" s="70"/>
      <c r="C105" s="75" t="s">
        <v>569</v>
      </c>
      <c r="D105" s="74">
        <f>D134</f>
        <v>0</v>
      </c>
      <c r="E105" s="74">
        <f t="shared" ref="E105:P105" si="69">E134</f>
        <v>0</v>
      </c>
      <c r="F105" s="74">
        <f t="shared" si="69"/>
        <v>0</v>
      </c>
      <c r="G105" s="74">
        <f>G134</f>
        <v>0</v>
      </c>
      <c r="H105" s="74">
        <f t="shared" ref="H105:I105" si="70">H134</f>
        <v>0</v>
      </c>
      <c r="I105" s="74">
        <f t="shared" si="70"/>
        <v>0</v>
      </c>
      <c r="J105" s="176" t="e">
        <f t="shared" si="53"/>
        <v>#DIV/0!</v>
      </c>
      <c r="K105" s="74">
        <f t="shared" si="69"/>
        <v>975480.06</v>
      </c>
      <c r="L105" s="74">
        <f t="shared" si="69"/>
        <v>975480.06</v>
      </c>
      <c r="M105" s="74">
        <f t="shared" si="69"/>
        <v>0</v>
      </c>
      <c r="N105" s="74">
        <f t="shared" si="69"/>
        <v>0</v>
      </c>
      <c r="O105" s="74">
        <f t="shared" si="69"/>
        <v>0</v>
      </c>
      <c r="P105" s="74">
        <f t="shared" si="69"/>
        <v>975480.06</v>
      </c>
      <c r="Q105" s="74">
        <f t="shared" ref="Q105:V105" si="71">Q134</f>
        <v>975480.06</v>
      </c>
      <c r="R105" s="74">
        <f t="shared" si="71"/>
        <v>975480.06</v>
      </c>
      <c r="S105" s="74">
        <f t="shared" si="71"/>
        <v>0</v>
      </c>
      <c r="T105" s="74">
        <f t="shared" si="71"/>
        <v>0</v>
      </c>
      <c r="U105" s="74">
        <f t="shared" si="71"/>
        <v>0</v>
      </c>
      <c r="V105" s="74">
        <f t="shared" si="71"/>
        <v>975480.06</v>
      </c>
      <c r="W105" s="171">
        <f t="shared" si="55"/>
        <v>100</v>
      </c>
      <c r="X105" s="143">
        <f t="shared" si="56"/>
        <v>975480.06</v>
      </c>
    </row>
    <row r="106" spans="1:24" s="53" customFormat="1" ht="276" customHeight="1" x14ac:dyDescent="0.25">
      <c r="A106" s="69"/>
      <c r="B106" s="70"/>
      <c r="C106" s="75" t="s">
        <v>594</v>
      </c>
      <c r="D106" s="74">
        <f>D136</f>
        <v>0</v>
      </c>
      <c r="E106" s="74">
        <f t="shared" ref="E106:P106" si="72">E136</f>
        <v>0</v>
      </c>
      <c r="F106" s="74">
        <f t="shared" si="72"/>
        <v>0</v>
      </c>
      <c r="G106" s="74">
        <f>G136</f>
        <v>0</v>
      </c>
      <c r="H106" s="74">
        <f t="shared" ref="H106:I106" si="73">H136</f>
        <v>0</v>
      </c>
      <c r="I106" s="74">
        <f t="shared" si="73"/>
        <v>0</v>
      </c>
      <c r="J106" s="176" t="e">
        <f t="shared" si="53"/>
        <v>#DIV/0!</v>
      </c>
      <c r="K106" s="74">
        <f t="shared" si="72"/>
        <v>1176130.99</v>
      </c>
      <c r="L106" s="74">
        <f t="shared" si="72"/>
        <v>1176130.99</v>
      </c>
      <c r="M106" s="74">
        <f t="shared" si="72"/>
        <v>0</v>
      </c>
      <c r="N106" s="74">
        <f t="shared" si="72"/>
        <v>0</v>
      </c>
      <c r="O106" s="74">
        <f t="shared" si="72"/>
        <v>0</v>
      </c>
      <c r="P106" s="74">
        <f t="shared" si="72"/>
        <v>1176130.99</v>
      </c>
      <c r="Q106" s="74">
        <f t="shared" ref="Q106:V106" si="74">Q136</f>
        <v>1176130.99</v>
      </c>
      <c r="R106" s="74">
        <f t="shared" si="74"/>
        <v>1176130.99</v>
      </c>
      <c r="S106" s="74">
        <f t="shared" si="74"/>
        <v>0</v>
      </c>
      <c r="T106" s="74">
        <f t="shared" si="74"/>
        <v>0</v>
      </c>
      <c r="U106" s="74">
        <f t="shared" si="74"/>
        <v>0</v>
      </c>
      <c r="V106" s="74">
        <f t="shared" si="74"/>
        <v>1176130.99</v>
      </c>
      <c r="W106" s="171">
        <f t="shared" si="55"/>
        <v>100</v>
      </c>
      <c r="X106" s="143">
        <f t="shared" si="56"/>
        <v>1176130.99</v>
      </c>
    </row>
    <row r="107" spans="1:24" ht="38.25" customHeight="1" x14ac:dyDescent="0.25">
      <c r="A107" s="37" t="s">
        <v>98</v>
      </c>
      <c r="B107" s="37" t="s">
        <v>52</v>
      </c>
      <c r="C107" s="3" t="s">
        <v>123</v>
      </c>
      <c r="D107" s="49">
        <f>'дод 2'!E174</f>
        <v>806663</v>
      </c>
      <c r="E107" s="49">
        <f>'дод 2'!F174</f>
        <v>0</v>
      </c>
      <c r="F107" s="49">
        <f>'дод 2'!G174</f>
        <v>0</v>
      </c>
      <c r="G107" s="49">
        <f>'дод 2'!H174</f>
        <v>767766.92</v>
      </c>
      <c r="H107" s="49">
        <f>'дод 2'!I174</f>
        <v>0</v>
      </c>
      <c r="I107" s="49">
        <f>'дод 2'!J174</f>
        <v>0</v>
      </c>
      <c r="J107" s="168">
        <f t="shared" si="53"/>
        <v>95.178149983326378</v>
      </c>
      <c r="K107" s="49">
        <f>'дод 2'!L174</f>
        <v>0</v>
      </c>
      <c r="L107" s="49">
        <f>'дод 2'!M174</f>
        <v>0</v>
      </c>
      <c r="M107" s="49">
        <f>'дод 2'!N174</f>
        <v>0</v>
      </c>
      <c r="N107" s="49">
        <f>'дод 2'!O174</f>
        <v>0</v>
      </c>
      <c r="O107" s="49">
        <f>'дод 2'!P174</f>
        <v>0</v>
      </c>
      <c r="P107" s="49">
        <f>'дод 2'!Q174</f>
        <v>0</v>
      </c>
      <c r="Q107" s="49">
        <f>'дод 2'!R174</f>
        <v>0</v>
      </c>
      <c r="R107" s="49">
        <f>'дод 2'!S174</f>
        <v>0</v>
      </c>
      <c r="S107" s="49">
        <f>'дод 2'!T174</f>
        <v>0</v>
      </c>
      <c r="T107" s="49">
        <f>'дод 2'!U174</f>
        <v>0</v>
      </c>
      <c r="U107" s="49">
        <f>'дод 2'!V174</f>
        <v>0</v>
      </c>
      <c r="V107" s="49">
        <f>'дод 2'!W174</f>
        <v>0</v>
      </c>
      <c r="W107" s="180" t="e">
        <f t="shared" si="55"/>
        <v>#DIV/0!</v>
      </c>
      <c r="X107" s="142">
        <f t="shared" si="56"/>
        <v>767766.92</v>
      </c>
    </row>
    <row r="108" spans="1:24" ht="36.75" customHeight="1" x14ac:dyDescent="0.25">
      <c r="A108" s="37" t="s">
        <v>124</v>
      </c>
      <c r="B108" s="37" t="s">
        <v>54</v>
      </c>
      <c r="C108" s="3" t="s">
        <v>359</v>
      </c>
      <c r="D108" s="49">
        <f>'дод 2'!E175</f>
        <v>900230</v>
      </c>
      <c r="E108" s="49">
        <f>'дод 2'!F175</f>
        <v>0</v>
      </c>
      <c r="F108" s="49">
        <f>'дод 2'!G175</f>
        <v>0</v>
      </c>
      <c r="G108" s="49">
        <f>'дод 2'!H175</f>
        <v>882239.65</v>
      </c>
      <c r="H108" s="49">
        <f>'дод 2'!I175</f>
        <v>0</v>
      </c>
      <c r="I108" s="49">
        <f>'дод 2'!J175</f>
        <v>0</v>
      </c>
      <c r="J108" s="168">
        <f t="shared" si="53"/>
        <v>98.001582928807082</v>
      </c>
      <c r="K108" s="49">
        <f>'дод 2'!L175</f>
        <v>0</v>
      </c>
      <c r="L108" s="49">
        <f>'дод 2'!M175</f>
        <v>0</v>
      </c>
      <c r="M108" s="49">
        <f>'дод 2'!N175</f>
        <v>0</v>
      </c>
      <c r="N108" s="49">
        <f>'дод 2'!O175</f>
        <v>0</v>
      </c>
      <c r="O108" s="49">
        <f>'дод 2'!P175</f>
        <v>0</v>
      </c>
      <c r="P108" s="49">
        <f>'дод 2'!Q175</f>
        <v>0</v>
      </c>
      <c r="Q108" s="49">
        <f>'дод 2'!R175</f>
        <v>0</v>
      </c>
      <c r="R108" s="49">
        <f>'дод 2'!S175</f>
        <v>0</v>
      </c>
      <c r="S108" s="49">
        <f>'дод 2'!T175</f>
        <v>0</v>
      </c>
      <c r="T108" s="49">
        <f>'дод 2'!U175</f>
        <v>0</v>
      </c>
      <c r="U108" s="49">
        <f>'дод 2'!V175</f>
        <v>0</v>
      </c>
      <c r="V108" s="49">
        <f>'дод 2'!W175</f>
        <v>0</v>
      </c>
      <c r="W108" s="180" t="e">
        <f t="shared" si="55"/>
        <v>#DIV/0!</v>
      </c>
      <c r="X108" s="142">
        <f t="shared" si="56"/>
        <v>882239.65</v>
      </c>
    </row>
    <row r="109" spans="1:24" ht="31.5" x14ac:dyDescent="0.25">
      <c r="A109" s="37" t="s">
        <v>99</v>
      </c>
      <c r="B109" s="37" t="s">
        <v>54</v>
      </c>
      <c r="C109" s="3" t="s">
        <v>584</v>
      </c>
      <c r="D109" s="49">
        <f>'дод 2'!E176+'дод 2'!E27</f>
        <v>22227327.240000002</v>
      </c>
      <c r="E109" s="49">
        <f>'дод 2'!F176+'дод 2'!F27</f>
        <v>0</v>
      </c>
      <c r="F109" s="49">
        <f>'дод 2'!G176+'дод 2'!G27</f>
        <v>0</v>
      </c>
      <c r="G109" s="49">
        <f>'дод 2'!H176+'дод 2'!H27</f>
        <v>20219589.07</v>
      </c>
      <c r="H109" s="49">
        <f>'дод 2'!I176+'дод 2'!I27</f>
        <v>0</v>
      </c>
      <c r="I109" s="49">
        <f>'дод 2'!J176+'дод 2'!J27</f>
        <v>0</v>
      </c>
      <c r="J109" s="168">
        <f t="shared" si="53"/>
        <v>90.967253289964162</v>
      </c>
      <c r="K109" s="49">
        <f>'дод 2'!L176+'дод 2'!L27</f>
        <v>0</v>
      </c>
      <c r="L109" s="49">
        <f>'дод 2'!M176+'дод 2'!M27</f>
        <v>0</v>
      </c>
      <c r="M109" s="49">
        <f>'дод 2'!N176+'дод 2'!N27</f>
        <v>0</v>
      </c>
      <c r="N109" s="49">
        <f>'дод 2'!O176+'дод 2'!O27</f>
        <v>0</v>
      </c>
      <c r="O109" s="49">
        <f>'дод 2'!P176+'дод 2'!P27</f>
        <v>0</v>
      </c>
      <c r="P109" s="49">
        <f>'дод 2'!Q176+'дод 2'!Q27</f>
        <v>0</v>
      </c>
      <c r="Q109" s="49">
        <f>'дод 2'!R176+'дод 2'!R27</f>
        <v>0</v>
      </c>
      <c r="R109" s="49">
        <f>'дод 2'!S176+'дод 2'!S27</f>
        <v>0</v>
      </c>
      <c r="S109" s="49">
        <f>'дод 2'!T176+'дод 2'!T27</f>
        <v>0</v>
      </c>
      <c r="T109" s="49">
        <f>'дод 2'!U176+'дод 2'!U27</f>
        <v>0</v>
      </c>
      <c r="U109" s="49">
        <f>'дод 2'!V176+'дод 2'!V27</f>
        <v>0</v>
      </c>
      <c r="V109" s="49">
        <f>'дод 2'!W176+'дод 2'!W27</f>
        <v>0</v>
      </c>
      <c r="W109" s="180" t="e">
        <f t="shared" si="55"/>
        <v>#DIV/0!</v>
      </c>
      <c r="X109" s="142">
        <f t="shared" si="56"/>
        <v>20219589.07</v>
      </c>
    </row>
    <row r="110" spans="1:24" s="54" customFormat="1" ht="21.75" customHeight="1" x14ac:dyDescent="0.25">
      <c r="A110" s="76"/>
      <c r="B110" s="76"/>
      <c r="C110" s="77" t="s">
        <v>392</v>
      </c>
      <c r="D110" s="78">
        <f>'дод 2'!E177</f>
        <v>5943709.2400000002</v>
      </c>
      <c r="E110" s="78">
        <f>'дод 2'!F177</f>
        <v>0</v>
      </c>
      <c r="F110" s="78">
        <f>'дод 2'!G177</f>
        <v>0</v>
      </c>
      <c r="G110" s="78">
        <f>'дод 2'!H177</f>
        <v>4371206.96</v>
      </c>
      <c r="H110" s="78">
        <f>'дод 2'!I177</f>
        <v>0</v>
      </c>
      <c r="I110" s="78">
        <f>'дод 2'!J177</f>
        <v>0</v>
      </c>
      <c r="J110" s="172">
        <f t="shared" si="53"/>
        <v>73.543418486601482</v>
      </c>
      <c r="K110" s="78">
        <f>'дод 2'!L177</f>
        <v>0</v>
      </c>
      <c r="L110" s="78">
        <f>'дод 2'!M177</f>
        <v>0</v>
      </c>
      <c r="M110" s="78">
        <f>'дод 2'!N177</f>
        <v>0</v>
      </c>
      <c r="N110" s="78">
        <f>'дод 2'!O177</f>
        <v>0</v>
      </c>
      <c r="O110" s="78">
        <f>'дод 2'!P177</f>
        <v>0</v>
      </c>
      <c r="P110" s="78">
        <f>'дод 2'!Q177</f>
        <v>0</v>
      </c>
      <c r="Q110" s="78">
        <f>'дод 2'!R177</f>
        <v>0</v>
      </c>
      <c r="R110" s="78">
        <f>'дод 2'!S177</f>
        <v>0</v>
      </c>
      <c r="S110" s="78">
        <f>'дод 2'!T177</f>
        <v>0</v>
      </c>
      <c r="T110" s="78">
        <f>'дод 2'!U177</f>
        <v>0</v>
      </c>
      <c r="U110" s="78">
        <f>'дод 2'!V177</f>
        <v>0</v>
      </c>
      <c r="V110" s="78">
        <f>'дод 2'!W177</f>
        <v>0</v>
      </c>
      <c r="W110" s="182" t="e">
        <f t="shared" si="55"/>
        <v>#DIV/0!</v>
      </c>
      <c r="X110" s="144">
        <f t="shared" si="56"/>
        <v>4371206.96</v>
      </c>
    </row>
    <row r="111" spans="1:24" ht="36" customHeight="1" x14ac:dyDescent="0.25">
      <c r="A111" s="37" t="s">
        <v>323</v>
      </c>
      <c r="B111" s="37" t="s">
        <v>54</v>
      </c>
      <c r="C111" s="3" t="s">
        <v>322</v>
      </c>
      <c r="D111" s="49">
        <f>'дод 2'!E178</f>
        <v>2000000</v>
      </c>
      <c r="E111" s="49">
        <f>'дод 2'!F178</f>
        <v>0</v>
      </c>
      <c r="F111" s="49">
        <f>'дод 2'!G178</f>
        <v>0</v>
      </c>
      <c r="G111" s="49">
        <f>'дод 2'!H178</f>
        <v>2000000</v>
      </c>
      <c r="H111" s="49">
        <f>'дод 2'!I178</f>
        <v>0</v>
      </c>
      <c r="I111" s="49">
        <f>'дод 2'!J178</f>
        <v>0</v>
      </c>
      <c r="J111" s="168">
        <f t="shared" si="53"/>
        <v>100</v>
      </c>
      <c r="K111" s="49">
        <f>'дод 2'!L178</f>
        <v>0</v>
      </c>
      <c r="L111" s="49">
        <f>'дод 2'!M178</f>
        <v>0</v>
      </c>
      <c r="M111" s="49">
        <f>'дод 2'!N178</f>
        <v>0</v>
      </c>
      <c r="N111" s="49">
        <f>'дод 2'!O178</f>
        <v>0</v>
      </c>
      <c r="O111" s="49">
        <f>'дод 2'!P178</f>
        <v>0</v>
      </c>
      <c r="P111" s="49">
        <f>'дод 2'!Q178</f>
        <v>0</v>
      </c>
      <c r="Q111" s="49">
        <f>'дод 2'!R178</f>
        <v>0</v>
      </c>
      <c r="R111" s="49">
        <f>'дод 2'!S178</f>
        <v>0</v>
      </c>
      <c r="S111" s="49">
        <f>'дод 2'!T178</f>
        <v>0</v>
      </c>
      <c r="T111" s="49">
        <f>'дод 2'!U178</f>
        <v>0</v>
      </c>
      <c r="U111" s="49">
        <f>'дод 2'!V178</f>
        <v>0</v>
      </c>
      <c r="V111" s="49">
        <f>'дод 2'!W178</f>
        <v>0</v>
      </c>
      <c r="W111" s="180" t="e">
        <f t="shared" si="55"/>
        <v>#DIV/0!</v>
      </c>
      <c r="X111" s="142">
        <f t="shared" si="56"/>
        <v>2000000</v>
      </c>
    </row>
    <row r="112" spans="1:24" ht="44.25" customHeight="1" x14ac:dyDescent="0.25">
      <c r="A112" s="37" t="s">
        <v>125</v>
      </c>
      <c r="B112" s="37" t="s">
        <v>54</v>
      </c>
      <c r="C112" s="3" t="s">
        <v>19</v>
      </c>
      <c r="D112" s="49">
        <f>'дод 2'!E179+'дод 2'!E28</f>
        <v>36042686</v>
      </c>
      <c r="E112" s="49">
        <f>'дод 2'!F179+'дод 2'!F28</f>
        <v>0</v>
      </c>
      <c r="F112" s="49">
        <f>'дод 2'!G179+'дод 2'!G28</f>
        <v>0</v>
      </c>
      <c r="G112" s="49">
        <f>'дод 2'!H179+'дод 2'!H28</f>
        <v>36036060</v>
      </c>
      <c r="H112" s="49">
        <f>'дод 2'!I179+'дод 2'!I28</f>
        <v>0</v>
      </c>
      <c r="I112" s="49">
        <f>'дод 2'!J179+'дод 2'!J28</f>
        <v>0</v>
      </c>
      <c r="J112" s="168">
        <f t="shared" si="53"/>
        <v>99.981616242474274</v>
      </c>
      <c r="K112" s="49">
        <f>'дод 2'!L179+'дод 2'!L28</f>
        <v>0</v>
      </c>
      <c r="L112" s="49">
        <f>'дод 2'!M179+'дод 2'!M28</f>
        <v>0</v>
      </c>
      <c r="M112" s="49">
        <f>'дод 2'!N179+'дод 2'!N28</f>
        <v>0</v>
      </c>
      <c r="N112" s="49">
        <f>'дод 2'!O179+'дод 2'!O28</f>
        <v>0</v>
      </c>
      <c r="O112" s="49">
        <f>'дод 2'!P179+'дод 2'!P28</f>
        <v>0</v>
      </c>
      <c r="P112" s="49">
        <f>'дод 2'!Q179+'дод 2'!Q28</f>
        <v>0</v>
      </c>
      <c r="Q112" s="49">
        <f>'дод 2'!R179+'дод 2'!R28</f>
        <v>0</v>
      </c>
      <c r="R112" s="49">
        <f>'дод 2'!S179+'дод 2'!S28</f>
        <v>0</v>
      </c>
      <c r="S112" s="49">
        <f>'дод 2'!T179+'дод 2'!T28</f>
        <v>0</v>
      </c>
      <c r="T112" s="49">
        <f>'дод 2'!U179+'дод 2'!U28</f>
        <v>0</v>
      </c>
      <c r="U112" s="49">
        <f>'дод 2'!V179+'дод 2'!V28</f>
        <v>0</v>
      </c>
      <c r="V112" s="49">
        <f>'дод 2'!W179+'дод 2'!W28</f>
        <v>0</v>
      </c>
      <c r="W112" s="180" t="e">
        <f t="shared" si="55"/>
        <v>#DIV/0!</v>
      </c>
      <c r="X112" s="142">
        <f t="shared" si="56"/>
        <v>36036060</v>
      </c>
    </row>
    <row r="113" spans="1:24" ht="45" customHeight="1" x14ac:dyDescent="0.25">
      <c r="A113" s="37" t="s">
        <v>101</v>
      </c>
      <c r="B113" s="37" t="s">
        <v>54</v>
      </c>
      <c r="C113" s="3" t="s">
        <v>408</v>
      </c>
      <c r="D113" s="49">
        <f>'дод 2'!E180</f>
        <v>667500</v>
      </c>
      <c r="E113" s="49">
        <f>'дод 2'!F180</f>
        <v>0</v>
      </c>
      <c r="F113" s="49">
        <f>'дод 2'!G180</f>
        <v>0</v>
      </c>
      <c r="G113" s="49">
        <f>'дод 2'!H180</f>
        <v>667296.28</v>
      </c>
      <c r="H113" s="49">
        <f>'дод 2'!I180</f>
        <v>0</v>
      </c>
      <c r="I113" s="49">
        <f>'дод 2'!J180</f>
        <v>0</v>
      </c>
      <c r="J113" s="168">
        <f t="shared" si="53"/>
        <v>99.969480149812739</v>
      </c>
      <c r="K113" s="49">
        <f>'дод 2'!L180</f>
        <v>0</v>
      </c>
      <c r="L113" s="49">
        <f>'дод 2'!M180</f>
        <v>0</v>
      </c>
      <c r="M113" s="49">
        <f>'дод 2'!N180</f>
        <v>0</v>
      </c>
      <c r="N113" s="49">
        <f>'дод 2'!O180</f>
        <v>0</v>
      </c>
      <c r="O113" s="49">
        <f>'дод 2'!P180</f>
        <v>0</v>
      </c>
      <c r="P113" s="49">
        <f>'дод 2'!Q180</f>
        <v>0</v>
      </c>
      <c r="Q113" s="49">
        <f>'дод 2'!R180</f>
        <v>0</v>
      </c>
      <c r="R113" s="49">
        <f>'дод 2'!S180</f>
        <v>0</v>
      </c>
      <c r="S113" s="49">
        <f>'дод 2'!T180</f>
        <v>0</v>
      </c>
      <c r="T113" s="49">
        <f>'дод 2'!U180</f>
        <v>0</v>
      </c>
      <c r="U113" s="49">
        <f>'дод 2'!V180</f>
        <v>0</v>
      </c>
      <c r="V113" s="49">
        <f>'дод 2'!W180</f>
        <v>0</v>
      </c>
      <c r="W113" s="180" t="e">
        <f t="shared" si="55"/>
        <v>#DIV/0!</v>
      </c>
      <c r="X113" s="142">
        <f t="shared" si="56"/>
        <v>667296.28</v>
      </c>
    </row>
    <row r="114" spans="1:24" s="54" customFormat="1" x14ac:dyDescent="0.25">
      <c r="A114" s="76"/>
      <c r="B114" s="76"/>
      <c r="C114" s="77" t="s">
        <v>392</v>
      </c>
      <c r="D114" s="78">
        <f>'дод 2'!E181</f>
        <v>667500</v>
      </c>
      <c r="E114" s="78">
        <f>'дод 2'!F181</f>
        <v>0</v>
      </c>
      <c r="F114" s="78">
        <f>'дод 2'!G181</f>
        <v>0</v>
      </c>
      <c r="G114" s="78">
        <f>'дод 2'!H181</f>
        <v>667296.28</v>
      </c>
      <c r="H114" s="78">
        <f>'дод 2'!I181</f>
        <v>0</v>
      </c>
      <c r="I114" s="78">
        <f>'дод 2'!J181</f>
        <v>0</v>
      </c>
      <c r="J114" s="172">
        <f t="shared" si="53"/>
        <v>99.969480149812739</v>
      </c>
      <c r="K114" s="78">
        <f>'дод 2'!L181</f>
        <v>0</v>
      </c>
      <c r="L114" s="78">
        <f>'дод 2'!M181</f>
        <v>0</v>
      </c>
      <c r="M114" s="78">
        <f>'дод 2'!N181</f>
        <v>0</v>
      </c>
      <c r="N114" s="78">
        <f>'дод 2'!O181</f>
        <v>0</v>
      </c>
      <c r="O114" s="78">
        <f>'дод 2'!P181</f>
        <v>0</v>
      </c>
      <c r="P114" s="78">
        <f>'дод 2'!Q181</f>
        <v>0</v>
      </c>
      <c r="Q114" s="78">
        <f>'дод 2'!R181</f>
        <v>0</v>
      </c>
      <c r="R114" s="78">
        <f>'дод 2'!S181</f>
        <v>0</v>
      </c>
      <c r="S114" s="78">
        <f>'дод 2'!T181</f>
        <v>0</v>
      </c>
      <c r="T114" s="78">
        <f>'дод 2'!U181</f>
        <v>0</v>
      </c>
      <c r="U114" s="78">
        <f>'дод 2'!V181</f>
        <v>0</v>
      </c>
      <c r="V114" s="78">
        <f>'дод 2'!W181</f>
        <v>0</v>
      </c>
      <c r="W114" s="182" t="e">
        <f t="shared" si="55"/>
        <v>#DIV/0!</v>
      </c>
      <c r="X114" s="144">
        <f t="shared" si="56"/>
        <v>667296.28</v>
      </c>
    </row>
    <row r="115" spans="1:24" ht="40.5" customHeight="1" x14ac:dyDescent="0.25">
      <c r="A115" s="37" t="s">
        <v>315</v>
      </c>
      <c r="B115" s="37" t="s">
        <v>52</v>
      </c>
      <c r="C115" s="3" t="s">
        <v>409</v>
      </c>
      <c r="D115" s="49">
        <f>'дод 2'!E182</f>
        <v>245000</v>
      </c>
      <c r="E115" s="49">
        <f>'дод 2'!F182</f>
        <v>0</v>
      </c>
      <c r="F115" s="49">
        <f>'дод 2'!G182</f>
        <v>0</v>
      </c>
      <c r="G115" s="49">
        <f>'дод 2'!H182</f>
        <v>127376.3</v>
      </c>
      <c r="H115" s="49">
        <f>'дод 2'!I182</f>
        <v>0</v>
      </c>
      <c r="I115" s="49">
        <f>'дод 2'!J182</f>
        <v>0</v>
      </c>
      <c r="J115" s="168">
        <f t="shared" si="53"/>
        <v>51.990326530612244</v>
      </c>
      <c r="K115" s="49">
        <f>'дод 2'!L182</f>
        <v>0</v>
      </c>
      <c r="L115" s="49">
        <f>'дод 2'!M182</f>
        <v>0</v>
      </c>
      <c r="M115" s="49">
        <f>'дод 2'!N182</f>
        <v>0</v>
      </c>
      <c r="N115" s="49">
        <f>'дод 2'!O182</f>
        <v>0</v>
      </c>
      <c r="O115" s="49">
        <f>'дод 2'!P182</f>
        <v>0</v>
      </c>
      <c r="P115" s="49">
        <f>'дод 2'!Q182</f>
        <v>0</v>
      </c>
      <c r="Q115" s="49">
        <f>'дод 2'!R182</f>
        <v>0</v>
      </c>
      <c r="R115" s="49">
        <f>'дод 2'!S182</f>
        <v>0</v>
      </c>
      <c r="S115" s="49">
        <f>'дод 2'!T182</f>
        <v>0</v>
      </c>
      <c r="T115" s="49">
        <f>'дод 2'!U182</f>
        <v>0</v>
      </c>
      <c r="U115" s="49">
        <f>'дод 2'!V182</f>
        <v>0</v>
      </c>
      <c r="V115" s="49">
        <f>'дод 2'!W182</f>
        <v>0</v>
      </c>
      <c r="W115" s="180" t="e">
        <f t="shared" si="55"/>
        <v>#DIV/0!</v>
      </c>
      <c r="X115" s="142">
        <f t="shared" si="56"/>
        <v>127376.3</v>
      </c>
    </row>
    <row r="116" spans="1:24" s="54" customFormat="1" x14ac:dyDescent="0.25">
      <c r="A116" s="76"/>
      <c r="B116" s="76"/>
      <c r="C116" s="77" t="s">
        <v>392</v>
      </c>
      <c r="D116" s="78">
        <f>'дод 2'!E183</f>
        <v>245000</v>
      </c>
      <c r="E116" s="78">
        <f>'дод 2'!F183</f>
        <v>0</v>
      </c>
      <c r="F116" s="78">
        <f>'дод 2'!G183</f>
        <v>0</v>
      </c>
      <c r="G116" s="78">
        <f>'дод 2'!H183</f>
        <v>127376.3</v>
      </c>
      <c r="H116" s="78">
        <f>'дод 2'!I183</f>
        <v>0</v>
      </c>
      <c r="I116" s="78">
        <f>'дод 2'!J183</f>
        <v>0</v>
      </c>
      <c r="J116" s="172">
        <f t="shared" si="53"/>
        <v>51.990326530612244</v>
      </c>
      <c r="K116" s="78">
        <f>'дод 2'!L183</f>
        <v>0</v>
      </c>
      <c r="L116" s="78">
        <f>'дод 2'!M183</f>
        <v>0</v>
      </c>
      <c r="M116" s="78">
        <f>'дод 2'!N183</f>
        <v>0</v>
      </c>
      <c r="N116" s="78">
        <f>'дод 2'!O183</f>
        <v>0</v>
      </c>
      <c r="O116" s="78">
        <f>'дод 2'!P183</f>
        <v>0</v>
      </c>
      <c r="P116" s="78">
        <f>'дод 2'!Q183</f>
        <v>0</v>
      </c>
      <c r="Q116" s="78">
        <f>'дод 2'!R183</f>
        <v>0</v>
      </c>
      <c r="R116" s="78">
        <f>'дод 2'!S183</f>
        <v>0</v>
      </c>
      <c r="S116" s="78">
        <f>'дод 2'!T183</f>
        <v>0</v>
      </c>
      <c r="T116" s="78">
        <f>'дод 2'!U183</f>
        <v>0</v>
      </c>
      <c r="U116" s="78">
        <f>'дод 2'!V183</f>
        <v>0</v>
      </c>
      <c r="V116" s="78">
        <f>'дод 2'!W183</f>
        <v>0</v>
      </c>
      <c r="W116" s="182" t="e">
        <f t="shared" si="55"/>
        <v>#DIV/0!</v>
      </c>
      <c r="X116" s="144">
        <f t="shared" si="56"/>
        <v>127376.3</v>
      </c>
    </row>
    <row r="117" spans="1:24" ht="63.75" customHeight="1" x14ac:dyDescent="0.25">
      <c r="A117" s="37" t="s">
        <v>102</v>
      </c>
      <c r="B117" s="37" t="s">
        <v>50</v>
      </c>
      <c r="C117" s="3" t="s">
        <v>30</v>
      </c>
      <c r="D117" s="49">
        <f>'дод 2'!E184</f>
        <v>18402127.48</v>
      </c>
      <c r="E117" s="49">
        <f>'дод 2'!F184</f>
        <v>14027514.66</v>
      </c>
      <c r="F117" s="49">
        <f>'дод 2'!G184</f>
        <v>409914.4</v>
      </c>
      <c r="G117" s="49">
        <f>'дод 2'!H184</f>
        <v>18341938.989999998</v>
      </c>
      <c r="H117" s="49">
        <f>'дод 2'!I184</f>
        <v>14011634.68</v>
      </c>
      <c r="I117" s="49">
        <f>'дод 2'!J184</f>
        <v>371502.6</v>
      </c>
      <c r="J117" s="168">
        <f t="shared" si="53"/>
        <v>99.672926458827021</v>
      </c>
      <c r="K117" s="49">
        <f>'дод 2'!L184</f>
        <v>96200</v>
      </c>
      <c r="L117" s="49">
        <f>'дод 2'!M184</f>
        <v>0</v>
      </c>
      <c r="M117" s="49">
        <f>'дод 2'!N184</f>
        <v>96200</v>
      </c>
      <c r="N117" s="49">
        <f>'дод 2'!O184</f>
        <v>75000</v>
      </c>
      <c r="O117" s="49">
        <f>'дод 2'!P184</f>
        <v>0</v>
      </c>
      <c r="P117" s="49">
        <f>'дод 2'!Q184</f>
        <v>0</v>
      </c>
      <c r="Q117" s="49">
        <f>'дод 2'!R184</f>
        <v>271115.78000000003</v>
      </c>
      <c r="R117" s="49">
        <f>'дод 2'!S184</f>
        <v>0</v>
      </c>
      <c r="S117" s="49">
        <f>'дод 2'!T184</f>
        <v>271115.78000000003</v>
      </c>
      <c r="T117" s="49">
        <f>'дод 2'!U184</f>
        <v>36103.11</v>
      </c>
      <c r="U117" s="49">
        <f>'дод 2'!V184</f>
        <v>0</v>
      </c>
      <c r="V117" s="49">
        <f>'дод 2'!W184</f>
        <v>0</v>
      </c>
      <c r="W117" s="169">
        <f t="shared" si="55"/>
        <v>281.82513513513516</v>
      </c>
      <c r="X117" s="142">
        <f t="shared" si="56"/>
        <v>18613054.77</v>
      </c>
    </row>
    <row r="118" spans="1:24" ht="69.75" customHeight="1" x14ac:dyDescent="0.25">
      <c r="A118" s="37" t="s">
        <v>332</v>
      </c>
      <c r="B118" s="37" t="s">
        <v>100</v>
      </c>
      <c r="C118" s="36" t="s">
        <v>333</v>
      </c>
      <c r="D118" s="49">
        <f>SUM('дод 2'!E210)</f>
        <v>91140</v>
      </c>
      <c r="E118" s="49">
        <f>SUM('дод 2'!F210)</f>
        <v>0</v>
      </c>
      <c r="F118" s="49">
        <f>SUM('дод 2'!G210)</f>
        <v>0</v>
      </c>
      <c r="G118" s="49">
        <f>SUM('дод 2'!H210)</f>
        <v>90533</v>
      </c>
      <c r="H118" s="49">
        <f>SUM('дод 2'!I210)</f>
        <v>0</v>
      </c>
      <c r="I118" s="49">
        <f>SUM('дод 2'!J210)</f>
        <v>0</v>
      </c>
      <c r="J118" s="168">
        <f t="shared" si="53"/>
        <v>99.333991661180605</v>
      </c>
      <c r="K118" s="49">
        <f>SUM('дод 2'!L210)</f>
        <v>0</v>
      </c>
      <c r="L118" s="49">
        <f>SUM('дод 2'!M210)</f>
        <v>0</v>
      </c>
      <c r="M118" s="49">
        <f>SUM('дод 2'!N210)</f>
        <v>0</v>
      </c>
      <c r="N118" s="49">
        <f>SUM('дод 2'!O210)</f>
        <v>0</v>
      </c>
      <c r="O118" s="49">
        <f>SUM('дод 2'!P210)</f>
        <v>0</v>
      </c>
      <c r="P118" s="49">
        <f>SUM('дод 2'!Q210)</f>
        <v>0</v>
      </c>
      <c r="Q118" s="49">
        <f>SUM('дод 2'!R210)</f>
        <v>0</v>
      </c>
      <c r="R118" s="49">
        <f>SUM('дод 2'!S210)</f>
        <v>0</v>
      </c>
      <c r="S118" s="49">
        <f>SUM('дод 2'!T210)</f>
        <v>0</v>
      </c>
      <c r="T118" s="49">
        <f>SUM('дод 2'!U210)</f>
        <v>0</v>
      </c>
      <c r="U118" s="49">
        <f>SUM('дод 2'!V210)</f>
        <v>0</v>
      </c>
      <c r="V118" s="49">
        <f>SUM('дод 2'!W210)</f>
        <v>0</v>
      </c>
      <c r="W118" s="180" t="e">
        <f t="shared" si="55"/>
        <v>#DIV/0!</v>
      </c>
      <c r="X118" s="142">
        <f t="shared" si="56"/>
        <v>90533</v>
      </c>
    </row>
    <row r="119" spans="1:24" s="54" customFormat="1" ht="36" customHeight="1" x14ac:dyDescent="0.25">
      <c r="A119" s="37" t="s">
        <v>103</v>
      </c>
      <c r="B119" s="37" t="s">
        <v>100</v>
      </c>
      <c r="C119" s="3" t="s">
        <v>31</v>
      </c>
      <c r="D119" s="49">
        <f>'дод 2'!E211</f>
        <v>93040</v>
      </c>
      <c r="E119" s="49">
        <f>'дод 2'!F211</f>
        <v>0</v>
      </c>
      <c r="F119" s="49">
        <f>'дод 2'!G211</f>
        <v>0</v>
      </c>
      <c r="G119" s="49">
        <f>'дод 2'!H211</f>
        <v>85403.88</v>
      </c>
      <c r="H119" s="49">
        <f>'дод 2'!I211</f>
        <v>0</v>
      </c>
      <c r="I119" s="49">
        <f>'дод 2'!J211</f>
        <v>0</v>
      </c>
      <c r="J119" s="168">
        <f t="shared" si="53"/>
        <v>91.792648323301805</v>
      </c>
      <c r="K119" s="49">
        <f>'дод 2'!L211</f>
        <v>0</v>
      </c>
      <c r="L119" s="49">
        <f>'дод 2'!M211</f>
        <v>0</v>
      </c>
      <c r="M119" s="49">
        <f>'дод 2'!N211</f>
        <v>0</v>
      </c>
      <c r="N119" s="49">
        <f>'дод 2'!O211</f>
        <v>0</v>
      </c>
      <c r="O119" s="49">
        <f>'дод 2'!P211</f>
        <v>0</v>
      </c>
      <c r="P119" s="49">
        <f>'дод 2'!Q211</f>
        <v>0</v>
      </c>
      <c r="Q119" s="49">
        <f>'дод 2'!R211</f>
        <v>0</v>
      </c>
      <c r="R119" s="49">
        <f>'дод 2'!S211</f>
        <v>0</v>
      </c>
      <c r="S119" s="49">
        <f>'дод 2'!T211</f>
        <v>0</v>
      </c>
      <c r="T119" s="49">
        <f>'дод 2'!U211</f>
        <v>0</v>
      </c>
      <c r="U119" s="49">
        <f>'дод 2'!V211</f>
        <v>0</v>
      </c>
      <c r="V119" s="49">
        <f>'дод 2'!W211</f>
        <v>0</v>
      </c>
      <c r="W119" s="180" t="e">
        <f t="shared" si="55"/>
        <v>#DIV/0!</v>
      </c>
      <c r="X119" s="142">
        <f t="shared" si="56"/>
        <v>85403.88</v>
      </c>
    </row>
    <row r="120" spans="1:24" s="54" customFormat="1" ht="38.25" customHeight="1" x14ac:dyDescent="0.25">
      <c r="A120" s="37" t="s">
        <v>126</v>
      </c>
      <c r="B120" s="37" t="s">
        <v>100</v>
      </c>
      <c r="C120" s="3" t="s">
        <v>497</v>
      </c>
      <c r="D120" s="49">
        <f>'дод 2'!E29</f>
        <v>3222540</v>
      </c>
      <c r="E120" s="49">
        <f>'дод 2'!F29</f>
        <v>2407050</v>
      </c>
      <c r="F120" s="49">
        <f>'дод 2'!G29</f>
        <v>55730</v>
      </c>
      <c r="G120" s="49">
        <f>'дод 2'!H29</f>
        <v>3220436.38</v>
      </c>
      <c r="H120" s="49">
        <f>'дод 2'!I29</f>
        <v>2407041.0699999998</v>
      </c>
      <c r="I120" s="49">
        <f>'дод 2'!J29</f>
        <v>55351.47</v>
      </c>
      <c r="J120" s="168">
        <f t="shared" si="53"/>
        <v>99.934721679172327</v>
      </c>
      <c r="K120" s="49">
        <f>'дод 2'!L29</f>
        <v>0</v>
      </c>
      <c r="L120" s="49">
        <f>'дод 2'!M29</f>
        <v>0</v>
      </c>
      <c r="M120" s="49">
        <f>'дод 2'!N29</f>
        <v>0</v>
      </c>
      <c r="N120" s="49">
        <f>'дод 2'!O29</f>
        <v>0</v>
      </c>
      <c r="O120" s="49">
        <f>'дод 2'!P29</f>
        <v>0</v>
      </c>
      <c r="P120" s="49">
        <f>'дод 2'!Q29</f>
        <v>0</v>
      </c>
      <c r="Q120" s="49">
        <f>'дод 2'!R29</f>
        <v>680</v>
      </c>
      <c r="R120" s="49">
        <f>'дод 2'!S29</f>
        <v>0</v>
      </c>
      <c r="S120" s="49">
        <f>'дод 2'!T29</f>
        <v>680</v>
      </c>
      <c r="T120" s="49">
        <f>'дод 2'!U29</f>
        <v>0</v>
      </c>
      <c r="U120" s="49">
        <f>'дод 2'!V29</f>
        <v>0</v>
      </c>
      <c r="V120" s="49">
        <f>'дод 2'!W29</f>
        <v>0</v>
      </c>
      <c r="W120" s="180" t="e">
        <f t="shared" si="55"/>
        <v>#DIV/0!</v>
      </c>
      <c r="X120" s="142">
        <f t="shared" si="56"/>
        <v>3221116.38</v>
      </c>
    </row>
    <row r="121" spans="1:24" s="54" customFormat="1" ht="43.5" customHeight="1" x14ac:dyDescent="0.25">
      <c r="A121" s="40" t="s">
        <v>107</v>
      </c>
      <c r="B121" s="40" t="s">
        <v>100</v>
      </c>
      <c r="C121" s="3" t="s">
        <v>340</v>
      </c>
      <c r="D121" s="49">
        <f>'дод 2'!E30</f>
        <v>556216</v>
      </c>
      <c r="E121" s="49">
        <f>'дод 2'!F30</f>
        <v>0</v>
      </c>
      <c r="F121" s="49">
        <f>'дод 2'!G30</f>
        <v>0</v>
      </c>
      <c r="G121" s="49">
        <f>'дод 2'!H30</f>
        <v>554132.85</v>
      </c>
      <c r="H121" s="49">
        <f>'дод 2'!I30</f>
        <v>0</v>
      </c>
      <c r="I121" s="49">
        <f>'дод 2'!J30</f>
        <v>0</v>
      </c>
      <c r="J121" s="168">
        <f t="shared" si="53"/>
        <v>99.625478231478411</v>
      </c>
      <c r="K121" s="49">
        <f>'дод 2'!L30</f>
        <v>0</v>
      </c>
      <c r="L121" s="49">
        <f>'дод 2'!M30</f>
        <v>0</v>
      </c>
      <c r="M121" s="49">
        <f>'дод 2'!N30</f>
        <v>0</v>
      </c>
      <c r="N121" s="49">
        <f>'дод 2'!O30</f>
        <v>0</v>
      </c>
      <c r="O121" s="49">
        <f>'дод 2'!P30</f>
        <v>0</v>
      </c>
      <c r="P121" s="49">
        <f>'дод 2'!Q30</f>
        <v>0</v>
      </c>
      <c r="Q121" s="49">
        <f>'дод 2'!R30</f>
        <v>0</v>
      </c>
      <c r="R121" s="49">
        <f>'дод 2'!S30</f>
        <v>0</v>
      </c>
      <c r="S121" s="49">
        <f>'дод 2'!T30</f>
        <v>0</v>
      </c>
      <c r="T121" s="49">
        <f>'дод 2'!U30</f>
        <v>0</v>
      </c>
      <c r="U121" s="49">
        <f>'дод 2'!V30</f>
        <v>0</v>
      </c>
      <c r="V121" s="49">
        <f>'дод 2'!W30</f>
        <v>0</v>
      </c>
      <c r="W121" s="180" t="e">
        <f t="shared" si="55"/>
        <v>#DIV/0!</v>
      </c>
      <c r="X121" s="142">
        <f t="shared" si="56"/>
        <v>554132.85</v>
      </c>
    </row>
    <row r="122" spans="1:24" ht="69" customHeight="1" x14ac:dyDescent="0.25">
      <c r="A122" s="37" t="s">
        <v>108</v>
      </c>
      <c r="B122" s="37" t="s">
        <v>100</v>
      </c>
      <c r="C122" s="6" t="s">
        <v>20</v>
      </c>
      <c r="D122" s="49">
        <f>'дод 2'!E31+'дод 2'!E113</f>
        <v>5780000</v>
      </c>
      <c r="E122" s="49">
        <f>'дод 2'!F31+'дод 2'!F113</f>
        <v>0</v>
      </c>
      <c r="F122" s="49">
        <f>'дод 2'!G31+'дод 2'!G113</f>
        <v>0</v>
      </c>
      <c r="G122" s="49">
        <f>'дод 2'!H31+'дод 2'!H113</f>
        <v>5752145.54</v>
      </c>
      <c r="H122" s="49">
        <f>'дод 2'!I31+'дод 2'!I113</f>
        <v>0</v>
      </c>
      <c r="I122" s="49">
        <f>'дод 2'!J31+'дод 2'!J113</f>
        <v>0</v>
      </c>
      <c r="J122" s="168">
        <f t="shared" si="53"/>
        <v>99.51808892733564</v>
      </c>
      <c r="K122" s="49">
        <f>'дод 2'!L31+'дод 2'!L113</f>
        <v>0</v>
      </c>
      <c r="L122" s="49">
        <f>'дод 2'!M31+'дод 2'!M113</f>
        <v>0</v>
      </c>
      <c r="M122" s="49">
        <f>'дод 2'!N31+'дод 2'!N113</f>
        <v>0</v>
      </c>
      <c r="N122" s="49">
        <f>'дод 2'!O31+'дод 2'!O113</f>
        <v>0</v>
      </c>
      <c r="O122" s="49">
        <f>'дод 2'!P31+'дод 2'!P113</f>
        <v>0</v>
      </c>
      <c r="P122" s="49">
        <f>'дод 2'!Q31+'дод 2'!Q113</f>
        <v>0</v>
      </c>
      <c r="Q122" s="49">
        <f>'дод 2'!R31+'дод 2'!R113</f>
        <v>591418.42000000004</v>
      </c>
      <c r="R122" s="49">
        <f>'дод 2'!S31+'дод 2'!S113</f>
        <v>0</v>
      </c>
      <c r="S122" s="49">
        <f>'дод 2'!T31+'дод 2'!T113</f>
        <v>591418.42000000004</v>
      </c>
      <c r="T122" s="49">
        <f>'дод 2'!U31+'дод 2'!U113</f>
        <v>0</v>
      </c>
      <c r="U122" s="49">
        <f>'дод 2'!V31+'дод 2'!V113</f>
        <v>0</v>
      </c>
      <c r="V122" s="49">
        <f>'дод 2'!W31+'дод 2'!W113</f>
        <v>0</v>
      </c>
      <c r="W122" s="180" t="e">
        <f t="shared" si="55"/>
        <v>#DIV/0!</v>
      </c>
      <c r="X122" s="142">
        <f t="shared" si="56"/>
        <v>6343563.96</v>
      </c>
    </row>
    <row r="123" spans="1:24" ht="63" x14ac:dyDescent="0.25">
      <c r="A123" s="37" t="s">
        <v>109</v>
      </c>
      <c r="B123" s="37">
        <v>1010</v>
      </c>
      <c r="C123" s="3" t="s">
        <v>286</v>
      </c>
      <c r="D123" s="49">
        <f>'дод 2'!E185</f>
        <v>4071000</v>
      </c>
      <c r="E123" s="49">
        <f>'дод 2'!F185</f>
        <v>0</v>
      </c>
      <c r="F123" s="49">
        <f>'дод 2'!G185</f>
        <v>0</v>
      </c>
      <c r="G123" s="49">
        <f>'дод 2'!H185</f>
        <v>4033219.95</v>
      </c>
      <c r="H123" s="49">
        <f>'дод 2'!I185</f>
        <v>0</v>
      </c>
      <c r="I123" s="49">
        <f>'дод 2'!J185</f>
        <v>0</v>
      </c>
      <c r="J123" s="168">
        <f t="shared" si="53"/>
        <v>99.071971260132656</v>
      </c>
      <c r="K123" s="49">
        <f>'дод 2'!L185</f>
        <v>0</v>
      </c>
      <c r="L123" s="49">
        <f>'дод 2'!M185</f>
        <v>0</v>
      </c>
      <c r="M123" s="49">
        <f>'дод 2'!N185</f>
        <v>0</v>
      </c>
      <c r="N123" s="49">
        <f>'дод 2'!O185</f>
        <v>0</v>
      </c>
      <c r="O123" s="49">
        <f>'дод 2'!P185</f>
        <v>0</v>
      </c>
      <c r="P123" s="49">
        <f>'дод 2'!Q185</f>
        <v>0</v>
      </c>
      <c r="Q123" s="49">
        <f>'дод 2'!R185</f>
        <v>0</v>
      </c>
      <c r="R123" s="49">
        <f>'дод 2'!S185</f>
        <v>0</v>
      </c>
      <c r="S123" s="49">
        <f>'дод 2'!T185</f>
        <v>0</v>
      </c>
      <c r="T123" s="49">
        <f>'дод 2'!U185</f>
        <v>0</v>
      </c>
      <c r="U123" s="49">
        <f>'дод 2'!V185</f>
        <v>0</v>
      </c>
      <c r="V123" s="49">
        <f>'дод 2'!W185</f>
        <v>0</v>
      </c>
      <c r="W123" s="180" t="e">
        <f t="shared" si="55"/>
        <v>#DIV/0!</v>
      </c>
      <c r="X123" s="142">
        <f t="shared" si="56"/>
        <v>4033219.95</v>
      </c>
    </row>
    <row r="124" spans="1:24" s="54" customFormat="1" ht="47.25" x14ac:dyDescent="0.25">
      <c r="A124" s="37" t="s">
        <v>316</v>
      </c>
      <c r="B124" s="37">
        <v>1010</v>
      </c>
      <c r="C124" s="3" t="s">
        <v>404</v>
      </c>
      <c r="D124" s="49">
        <f>'дод 2'!E186</f>
        <v>198209</v>
      </c>
      <c r="E124" s="49">
        <f>'дод 2'!F186</f>
        <v>0</v>
      </c>
      <c r="F124" s="49">
        <f>'дод 2'!G186</f>
        <v>0</v>
      </c>
      <c r="G124" s="49">
        <f>'дод 2'!H186</f>
        <v>178632.7</v>
      </c>
      <c r="H124" s="49">
        <f>'дод 2'!I186</f>
        <v>0</v>
      </c>
      <c r="I124" s="49">
        <f>'дод 2'!J186</f>
        <v>0</v>
      </c>
      <c r="J124" s="168">
        <f t="shared" si="53"/>
        <v>90.123405092604287</v>
      </c>
      <c r="K124" s="49">
        <f>'дод 2'!L186</f>
        <v>0</v>
      </c>
      <c r="L124" s="49">
        <f>'дод 2'!M186</f>
        <v>0</v>
      </c>
      <c r="M124" s="49">
        <f>'дод 2'!N186</f>
        <v>0</v>
      </c>
      <c r="N124" s="49">
        <f>'дод 2'!O186</f>
        <v>0</v>
      </c>
      <c r="O124" s="49">
        <f>'дод 2'!P186</f>
        <v>0</v>
      </c>
      <c r="P124" s="49">
        <f>'дод 2'!Q186</f>
        <v>0</v>
      </c>
      <c r="Q124" s="49">
        <f>'дод 2'!R186</f>
        <v>0</v>
      </c>
      <c r="R124" s="49">
        <f>'дод 2'!S186</f>
        <v>0</v>
      </c>
      <c r="S124" s="49">
        <f>'дод 2'!T186</f>
        <v>0</v>
      </c>
      <c r="T124" s="49">
        <f>'дод 2'!U186</f>
        <v>0</v>
      </c>
      <c r="U124" s="49">
        <f>'дод 2'!V186</f>
        <v>0</v>
      </c>
      <c r="V124" s="49">
        <f>'дод 2'!W186</f>
        <v>0</v>
      </c>
      <c r="W124" s="180" t="e">
        <f t="shared" si="55"/>
        <v>#DIV/0!</v>
      </c>
      <c r="X124" s="142">
        <f t="shared" si="56"/>
        <v>178632.7</v>
      </c>
    </row>
    <row r="125" spans="1:24" s="54" customFormat="1" x14ac:dyDescent="0.25">
      <c r="A125" s="76"/>
      <c r="B125" s="76"/>
      <c r="C125" s="77" t="s">
        <v>392</v>
      </c>
      <c r="D125" s="78">
        <f>'дод 2'!E187</f>
        <v>198209</v>
      </c>
      <c r="E125" s="78">
        <f>'дод 2'!F187</f>
        <v>0</v>
      </c>
      <c r="F125" s="78">
        <f>'дод 2'!G187</f>
        <v>0</v>
      </c>
      <c r="G125" s="78">
        <f>'дод 2'!H187</f>
        <v>178632.7</v>
      </c>
      <c r="H125" s="78">
        <f>'дод 2'!I187</f>
        <v>0</v>
      </c>
      <c r="I125" s="78">
        <f>'дод 2'!J187</f>
        <v>0</v>
      </c>
      <c r="J125" s="172">
        <f t="shared" si="53"/>
        <v>90.123405092604287</v>
      </c>
      <c r="K125" s="78">
        <f>'дод 2'!L187</f>
        <v>0</v>
      </c>
      <c r="L125" s="78">
        <f>'дод 2'!M187</f>
        <v>0</v>
      </c>
      <c r="M125" s="78">
        <f>'дод 2'!N187</f>
        <v>0</v>
      </c>
      <c r="N125" s="78">
        <f>'дод 2'!O187</f>
        <v>0</v>
      </c>
      <c r="O125" s="78">
        <f>'дод 2'!P187</f>
        <v>0</v>
      </c>
      <c r="P125" s="78">
        <f>'дод 2'!Q187</f>
        <v>0</v>
      </c>
      <c r="Q125" s="78">
        <f>'дод 2'!R187</f>
        <v>0</v>
      </c>
      <c r="R125" s="78">
        <f>'дод 2'!S187</f>
        <v>0</v>
      </c>
      <c r="S125" s="78">
        <f>'дод 2'!T187</f>
        <v>0</v>
      </c>
      <c r="T125" s="78">
        <f>'дод 2'!U187</f>
        <v>0</v>
      </c>
      <c r="U125" s="78">
        <f>'дод 2'!V187</f>
        <v>0</v>
      </c>
      <c r="V125" s="78">
        <f>'дод 2'!W187</f>
        <v>0</v>
      </c>
      <c r="W125" s="182" t="e">
        <f t="shared" si="55"/>
        <v>#DIV/0!</v>
      </c>
      <c r="X125" s="144">
        <f t="shared" si="56"/>
        <v>178632.7</v>
      </c>
    </row>
    <row r="126" spans="1:24" s="54" customFormat="1" ht="36" customHeight="1" x14ac:dyDescent="0.25">
      <c r="A126" s="37" t="s">
        <v>317</v>
      </c>
      <c r="B126" s="37">
        <v>1010</v>
      </c>
      <c r="C126" s="3" t="s">
        <v>405</v>
      </c>
      <c r="D126" s="49">
        <f>'дод 2'!E188</f>
        <v>90</v>
      </c>
      <c r="E126" s="49">
        <f>'дод 2'!F188</f>
        <v>0</v>
      </c>
      <c r="F126" s="49">
        <f>'дод 2'!G188</f>
        <v>0</v>
      </c>
      <c r="G126" s="49">
        <f>'дод 2'!H188</f>
        <v>0</v>
      </c>
      <c r="H126" s="49">
        <f>'дод 2'!I188</f>
        <v>0</v>
      </c>
      <c r="I126" s="49">
        <f>'дод 2'!J188</f>
        <v>0</v>
      </c>
      <c r="J126" s="168">
        <f t="shared" si="53"/>
        <v>0</v>
      </c>
      <c r="K126" s="49">
        <f>'дод 2'!L188</f>
        <v>0</v>
      </c>
      <c r="L126" s="49">
        <f>'дод 2'!M188</f>
        <v>0</v>
      </c>
      <c r="M126" s="49">
        <f>'дод 2'!N188</f>
        <v>0</v>
      </c>
      <c r="N126" s="49">
        <f>'дод 2'!O188</f>
        <v>0</v>
      </c>
      <c r="O126" s="49">
        <f>'дод 2'!P188</f>
        <v>0</v>
      </c>
      <c r="P126" s="49">
        <f>'дод 2'!Q188</f>
        <v>0</v>
      </c>
      <c r="Q126" s="49">
        <f>'дод 2'!R188</f>
        <v>0</v>
      </c>
      <c r="R126" s="49">
        <f>'дод 2'!S188</f>
        <v>0</v>
      </c>
      <c r="S126" s="49">
        <f>'дод 2'!T188</f>
        <v>0</v>
      </c>
      <c r="T126" s="49">
        <f>'дод 2'!U188</f>
        <v>0</v>
      </c>
      <c r="U126" s="49">
        <f>'дод 2'!V188</f>
        <v>0</v>
      </c>
      <c r="V126" s="49">
        <f>'дод 2'!W188</f>
        <v>0</v>
      </c>
      <c r="W126" s="180" t="e">
        <f t="shared" si="55"/>
        <v>#DIV/0!</v>
      </c>
      <c r="X126" s="142">
        <f t="shared" si="56"/>
        <v>0</v>
      </c>
    </row>
    <row r="127" spans="1:24" s="54" customFormat="1" x14ac:dyDescent="0.25">
      <c r="A127" s="76"/>
      <c r="B127" s="76"/>
      <c r="C127" s="77" t="s">
        <v>392</v>
      </c>
      <c r="D127" s="78">
        <f>'дод 2'!E189</f>
        <v>90</v>
      </c>
      <c r="E127" s="78">
        <f>'дод 2'!F189</f>
        <v>0</v>
      </c>
      <c r="F127" s="78">
        <f>'дод 2'!G189</f>
        <v>0</v>
      </c>
      <c r="G127" s="78">
        <f>'дод 2'!H189</f>
        <v>0</v>
      </c>
      <c r="H127" s="78">
        <f>'дод 2'!I189</f>
        <v>0</v>
      </c>
      <c r="I127" s="78">
        <f>'дод 2'!J189</f>
        <v>0</v>
      </c>
      <c r="J127" s="170">
        <f t="shared" si="53"/>
        <v>0</v>
      </c>
      <c r="K127" s="78">
        <f>'дод 2'!L189</f>
        <v>0</v>
      </c>
      <c r="L127" s="78">
        <f>'дод 2'!M189</f>
        <v>0</v>
      </c>
      <c r="M127" s="78">
        <f>'дод 2'!N189</f>
        <v>0</v>
      </c>
      <c r="N127" s="78">
        <f>'дод 2'!O189</f>
        <v>0</v>
      </c>
      <c r="O127" s="78">
        <f>'дод 2'!P189</f>
        <v>0</v>
      </c>
      <c r="P127" s="78">
        <f>'дод 2'!Q189</f>
        <v>0</v>
      </c>
      <c r="Q127" s="78">
        <f>'дод 2'!R189</f>
        <v>0</v>
      </c>
      <c r="R127" s="78">
        <f>'дод 2'!S189</f>
        <v>0</v>
      </c>
      <c r="S127" s="78">
        <f>'дод 2'!T189</f>
        <v>0</v>
      </c>
      <c r="T127" s="78">
        <f>'дод 2'!U189</f>
        <v>0</v>
      </c>
      <c r="U127" s="78">
        <f>'дод 2'!V189</f>
        <v>0</v>
      </c>
      <c r="V127" s="78">
        <f>'дод 2'!W189</f>
        <v>0</v>
      </c>
      <c r="W127" s="181" t="e">
        <f t="shared" si="55"/>
        <v>#DIV/0!</v>
      </c>
      <c r="X127" s="144">
        <f t="shared" si="56"/>
        <v>0</v>
      </c>
    </row>
    <row r="128" spans="1:24" ht="72.75" customHeight="1" x14ac:dyDescent="0.25">
      <c r="A128" s="37" t="s">
        <v>104</v>
      </c>
      <c r="B128" s="37" t="s">
        <v>53</v>
      </c>
      <c r="C128" s="3" t="s">
        <v>341</v>
      </c>
      <c r="D128" s="49">
        <f>'дод 2'!E190</f>
        <v>2505011</v>
      </c>
      <c r="E128" s="49">
        <f>'дод 2'!F190</f>
        <v>0</v>
      </c>
      <c r="F128" s="49">
        <f>'дод 2'!G190</f>
        <v>0</v>
      </c>
      <c r="G128" s="49">
        <f>'дод 2'!H190</f>
        <v>2259251.64</v>
      </c>
      <c r="H128" s="49">
        <f>'дод 2'!I190</f>
        <v>0</v>
      </c>
      <c r="I128" s="49">
        <f>'дод 2'!J190</f>
        <v>0</v>
      </c>
      <c r="J128" s="168">
        <f t="shared" si="53"/>
        <v>90.189290186749687</v>
      </c>
      <c r="K128" s="49">
        <f>'дод 2'!L190</f>
        <v>0</v>
      </c>
      <c r="L128" s="49">
        <f>'дод 2'!M190</f>
        <v>0</v>
      </c>
      <c r="M128" s="49">
        <f>'дод 2'!N190</f>
        <v>0</v>
      </c>
      <c r="N128" s="49">
        <f>'дод 2'!O190</f>
        <v>0</v>
      </c>
      <c r="O128" s="49">
        <f>'дод 2'!P190</f>
        <v>0</v>
      </c>
      <c r="P128" s="49">
        <f>'дод 2'!Q190</f>
        <v>0</v>
      </c>
      <c r="Q128" s="49">
        <f>'дод 2'!R190</f>
        <v>0</v>
      </c>
      <c r="R128" s="49">
        <f>'дод 2'!S190</f>
        <v>0</v>
      </c>
      <c r="S128" s="49">
        <f>'дод 2'!T190</f>
        <v>0</v>
      </c>
      <c r="T128" s="49">
        <f>'дод 2'!U190</f>
        <v>0</v>
      </c>
      <c r="U128" s="49">
        <f>'дод 2'!V190</f>
        <v>0</v>
      </c>
      <c r="V128" s="49">
        <f>'дод 2'!W190</f>
        <v>0</v>
      </c>
      <c r="W128" s="180" t="e">
        <f t="shared" si="55"/>
        <v>#DIV/0!</v>
      </c>
      <c r="X128" s="142">
        <f t="shared" si="56"/>
        <v>2259251.64</v>
      </c>
    </row>
    <row r="129" spans="1:24" s="54" customFormat="1" ht="19.5" customHeight="1" x14ac:dyDescent="0.25">
      <c r="A129" s="37" t="s">
        <v>287</v>
      </c>
      <c r="B129" s="37" t="s">
        <v>52</v>
      </c>
      <c r="C129" s="3" t="s">
        <v>18</v>
      </c>
      <c r="D129" s="49">
        <f>'дод 2'!E191</f>
        <v>1890666</v>
      </c>
      <c r="E129" s="49">
        <f>'дод 2'!F191</f>
        <v>0</v>
      </c>
      <c r="F129" s="49">
        <f>'дод 2'!G191</f>
        <v>0</v>
      </c>
      <c r="G129" s="49">
        <f>'дод 2'!H191</f>
        <v>1724556.16</v>
      </c>
      <c r="H129" s="49">
        <f>'дод 2'!I191</f>
        <v>0</v>
      </c>
      <c r="I129" s="49">
        <f>'дод 2'!J191</f>
        <v>0</v>
      </c>
      <c r="J129" s="168">
        <f t="shared" si="53"/>
        <v>91.214215519822105</v>
      </c>
      <c r="K129" s="49">
        <f>'дод 2'!L191</f>
        <v>0</v>
      </c>
      <c r="L129" s="49">
        <f>'дод 2'!M191</f>
        <v>0</v>
      </c>
      <c r="M129" s="49">
        <f>'дод 2'!N191</f>
        <v>0</v>
      </c>
      <c r="N129" s="49">
        <f>'дод 2'!O191</f>
        <v>0</v>
      </c>
      <c r="O129" s="49">
        <f>'дод 2'!P191</f>
        <v>0</v>
      </c>
      <c r="P129" s="49">
        <f>'дод 2'!Q191</f>
        <v>0</v>
      </c>
      <c r="Q129" s="49">
        <f>'дод 2'!R191</f>
        <v>0</v>
      </c>
      <c r="R129" s="49">
        <f>'дод 2'!S191</f>
        <v>0</v>
      </c>
      <c r="S129" s="49">
        <f>'дод 2'!T191</f>
        <v>0</v>
      </c>
      <c r="T129" s="49">
        <f>'дод 2'!U191</f>
        <v>0</v>
      </c>
      <c r="U129" s="49">
        <f>'дод 2'!V191</f>
        <v>0</v>
      </c>
      <c r="V129" s="49">
        <f>'дод 2'!W191</f>
        <v>0</v>
      </c>
      <c r="W129" s="180" t="e">
        <f t="shared" si="55"/>
        <v>#DIV/0!</v>
      </c>
      <c r="X129" s="142">
        <f t="shared" si="56"/>
        <v>1724556.16</v>
      </c>
    </row>
    <row r="130" spans="1:24" s="54" customFormat="1" ht="51" customHeight="1" x14ac:dyDescent="0.25">
      <c r="A130" s="37" t="s">
        <v>288</v>
      </c>
      <c r="B130" s="37" t="s">
        <v>52</v>
      </c>
      <c r="C130" s="60" t="s">
        <v>498</v>
      </c>
      <c r="D130" s="49">
        <f>'дод 2'!E192</f>
        <v>2250688</v>
      </c>
      <c r="E130" s="49">
        <f>'дод 2'!F192</f>
        <v>0</v>
      </c>
      <c r="F130" s="49">
        <f>'дод 2'!G192</f>
        <v>0</v>
      </c>
      <c r="G130" s="49">
        <f>'дод 2'!H192</f>
        <v>2083867.94</v>
      </c>
      <c r="H130" s="49">
        <f>'дод 2'!I192</f>
        <v>0</v>
      </c>
      <c r="I130" s="49">
        <f>'дод 2'!J192</f>
        <v>0</v>
      </c>
      <c r="J130" s="168">
        <f t="shared" si="53"/>
        <v>92.588041523303104</v>
      </c>
      <c r="K130" s="49">
        <f>'дод 2'!L192</f>
        <v>0</v>
      </c>
      <c r="L130" s="49">
        <f>'дод 2'!M192</f>
        <v>0</v>
      </c>
      <c r="M130" s="49">
        <f>'дод 2'!N192</f>
        <v>0</v>
      </c>
      <c r="N130" s="49">
        <f>'дод 2'!O192</f>
        <v>0</v>
      </c>
      <c r="O130" s="49">
        <f>'дод 2'!P192</f>
        <v>0</v>
      </c>
      <c r="P130" s="49">
        <f>'дод 2'!Q192</f>
        <v>0</v>
      </c>
      <c r="Q130" s="49">
        <f>'дод 2'!R192</f>
        <v>0</v>
      </c>
      <c r="R130" s="49">
        <f>'дод 2'!S192</f>
        <v>0</v>
      </c>
      <c r="S130" s="49">
        <f>'дод 2'!T192</f>
        <v>0</v>
      </c>
      <c r="T130" s="49">
        <f>'дод 2'!U192</f>
        <v>0</v>
      </c>
      <c r="U130" s="49">
        <f>'дод 2'!V192</f>
        <v>0</v>
      </c>
      <c r="V130" s="49">
        <f>'дод 2'!W192</f>
        <v>0</v>
      </c>
      <c r="W130" s="180" t="e">
        <f t="shared" si="55"/>
        <v>#DIV/0!</v>
      </c>
      <c r="X130" s="142">
        <f t="shared" si="56"/>
        <v>2083867.94</v>
      </c>
    </row>
    <row r="131" spans="1:24" ht="36.75" customHeight="1" x14ac:dyDescent="0.25">
      <c r="A131" s="37" t="s">
        <v>105</v>
      </c>
      <c r="B131" s="37" t="s">
        <v>56</v>
      </c>
      <c r="C131" s="3" t="s">
        <v>342</v>
      </c>
      <c r="D131" s="49">
        <f>'дод 2'!E193</f>
        <v>92000</v>
      </c>
      <c r="E131" s="49">
        <f>'дод 2'!F193</f>
        <v>0</v>
      </c>
      <c r="F131" s="49">
        <f>'дод 2'!G193</f>
        <v>0</v>
      </c>
      <c r="G131" s="49">
        <f>'дод 2'!H193</f>
        <v>86731.199999999997</v>
      </c>
      <c r="H131" s="49">
        <f>'дод 2'!I193</f>
        <v>0</v>
      </c>
      <c r="I131" s="49">
        <f>'дод 2'!J193</f>
        <v>0</v>
      </c>
      <c r="J131" s="168">
        <f t="shared" si="53"/>
        <v>94.27304347826086</v>
      </c>
      <c r="K131" s="49">
        <f>'дод 2'!L193</f>
        <v>0</v>
      </c>
      <c r="L131" s="49">
        <f>'дод 2'!M193</f>
        <v>0</v>
      </c>
      <c r="M131" s="49">
        <f>'дод 2'!N193</f>
        <v>0</v>
      </c>
      <c r="N131" s="49">
        <f>'дод 2'!O193</f>
        <v>0</v>
      </c>
      <c r="O131" s="49">
        <f>'дод 2'!P193</f>
        <v>0</v>
      </c>
      <c r="P131" s="49">
        <f>'дод 2'!Q193</f>
        <v>0</v>
      </c>
      <c r="Q131" s="49">
        <f>'дод 2'!R193</f>
        <v>0</v>
      </c>
      <c r="R131" s="49">
        <f>'дод 2'!S193</f>
        <v>0</v>
      </c>
      <c r="S131" s="49">
        <f>'дод 2'!T193</f>
        <v>0</v>
      </c>
      <c r="T131" s="49">
        <f>'дод 2'!U193</f>
        <v>0</v>
      </c>
      <c r="U131" s="49">
        <f>'дод 2'!V193</f>
        <v>0</v>
      </c>
      <c r="V131" s="49">
        <f>'дод 2'!W193</f>
        <v>0</v>
      </c>
      <c r="W131" s="180" t="e">
        <f t="shared" si="55"/>
        <v>#DIV/0!</v>
      </c>
      <c r="X131" s="142">
        <f t="shared" si="56"/>
        <v>86731.199999999997</v>
      </c>
    </row>
    <row r="132" spans="1:24" ht="20.25" customHeight="1" x14ac:dyDescent="0.25">
      <c r="A132" s="37" t="s">
        <v>289</v>
      </c>
      <c r="B132" s="37" t="s">
        <v>106</v>
      </c>
      <c r="C132" s="3" t="s">
        <v>37</v>
      </c>
      <c r="D132" s="49">
        <f>'дод 2'!E194+'дод 2'!E236</f>
        <v>50000</v>
      </c>
      <c r="E132" s="49">
        <f>'дод 2'!F194+'дод 2'!F236</f>
        <v>40900</v>
      </c>
      <c r="F132" s="49">
        <f>'дод 2'!G194+'дод 2'!G236</f>
        <v>0</v>
      </c>
      <c r="G132" s="49">
        <f>'дод 2'!H194+'дод 2'!H236</f>
        <v>0</v>
      </c>
      <c r="H132" s="49">
        <f>'дод 2'!I194+'дод 2'!I236</f>
        <v>0</v>
      </c>
      <c r="I132" s="49">
        <f>'дод 2'!J194+'дод 2'!J236</f>
        <v>0</v>
      </c>
      <c r="J132" s="168">
        <f t="shared" si="53"/>
        <v>0</v>
      </c>
      <c r="K132" s="49">
        <f>'дод 2'!L194+'дод 2'!L236</f>
        <v>0</v>
      </c>
      <c r="L132" s="49">
        <f>'дод 2'!M194+'дод 2'!M236</f>
        <v>0</v>
      </c>
      <c r="M132" s="49">
        <f>'дод 2'!N194+'дод 2'!N236</f>
        <v>0</v>
      </c>
      <c r="N132" s="49">
        <f>'дод 2'!O194+'дод 2'!O236</f>
        <v>0</v>
      </c>
      <c r="O132" s="49">
        <f>'дод 2'!P194+'дод 2'!P236</f>
        <v>0</v>
      </c>
      <c r="P132" s="49">
        <f>'дод 2'!Q194+'дод 2'!Q236</f>
        <v>0</v>
      </c>
      <c r="Q132" s="49">
        <f>'дод 2'!R194+'дод 2'!R236</f>
        <v>0</v>
      </c>
      <c r="R132" s="49">
        <f>'дод 2'!S194+'дод 2'!S236</f>
        <v>0</v>
      </c>
      <c r="S132" s="49">
        <f>'дод 2'!T194+'дод 2'!T236</f>
        <v>0</v>
      </c>
      <c r="T132" s="49">
        <f>'дод 2'!U194+'дод 2'!U236</f>
        <v>0</v>
      </c>
      <c r="U132" s="49">
        <f>'дод 2'!V194+'дод 2'!V236</f>
        <v>0</v>
      </c>
      <c r="V132" s="49">
        <f>'дод 2'!W194+'дод 2'!W236</f>
        <v>0</v>
      </c>
      <c r="W132" s="180" t="e">
        <f t="shared" si="55"/>
        <v>#DIV/0!</v>
      </c>
      <c r="X132" s="142">
        <f t="shared" si="56"/>
        <v>0</v>
      </c>
    </row>
    <row r="133" spans="1:24" ht="215.25" customHeight="1" x14ac:dyDescent="0.25">
      <c r="A133" s="37">
        <v>3221</v>
      </c>
      <c r="B133" s="58" t="s">
        <v>53</v>
      </c>
      <c r="C133" s="36" t="s">
        <v>571</v>
      </c>
      <c r="D133" s="49">
        <f>'дод 2'!E195</f>
        <v>0</v>
      </c>
      <c r="E133" s="49">
        <f>'дод 2'!F195</f>
        <v>0</v>
      </c>
      <c r="F133" s="49">
        <f>'дод 2'!G195</f>
        <v>0</v>
      </c>
      <c r="G133" s="49">
        <f>'дод 2'!H195</f>
        <v>0</v>
      </c>
      <c r="H133" s="49">
        <f>'дод 2'!I195</f>
        <v>0</v>
      </c>
      <c r="I133" s="49">
        <f>'дод 2'!J195</f>
        <v>0</v>
      </c>
      <c r="J133" s="174" t="e">
        <f t="shared" si="53"/>
        <v>#DIV/0!</v>
      </c>
      <c r="K133" s="49">
        <f>'дод 2'!L195</f>
        <v>975480.06</v>
      </c>
      <c r="L133" s="49">
        <f>'дод 2'!M195</f>
        <v>975480.06</v>
      </c>
      <c r="M133" s="49">
        <f>'дод 2'!N195</f>
        <v>0</v>
      </c>
      <c r="N133" s="49">
        <f>'дод 2'!O195</f>
        <v>0</v>
      </c>
      <c r="O133" s="49">
        <f>'дод 2'!P195</f>
        <v>0</v>
      </c>
      <c r="P133" s="49">
        <f>'дод 2'!Q195</f>
        <v>975480.06</v>
      </c>
      <c r="Q133" s="49">
        <f>'дод 2'!R195</f>
        <v>975480.06</v>
      </c>
      <c r="R133" s="49">
        <f>'дод 2'!S195</f>
        <v>975480.06</v>
      </c>
      <c r="S133" s="49">
        <f>'дод 2'!T195</f>
        <v>0</v>
      </c>
      <c r="T133" s="49">
        <f>'дод 2'!U195</f>
        <v>0</v>
      </c>
      <c r="U133" s="49">
        <f>'дод 2'!V195</f>
        <v>0</v>
      </c>
      <c r="V133" s="49">
        <f>'дод 2'!W195</f>
        <v>975480.06</v>
      </c>
      <c r="W133" s="169">
        <f t="shared" si="55"/>
        <v>100</v>
      </c>
      <c r="X133" s="142">
        <f t="shared" si="56"/>
        <v>975480.06</v>
      </c>
    </row>
    <row r="134" spans="1:24" s="54" customFormat="1" ht="252" customHeight="1" x14ac:dyDescent="0.25">
      <c r="A134" s="76"/>
      <c r="B134" s="87"/>
      <c r="C134" s="85" t="s">
        <v>569</v>
      </c>
      <c r="D134" s="78">
        <f>'дод 2'!E196</f>
        <v>0</v>
      </c>
      <c r="E134" s="78">
        <f>'дод 2'!F196</f>
        <v>0</v>
      </c>
      <c r="F134" s="78">
        <f>'дод 2'!G196</f>
        <v>0</v>
      </c>
      <c r="G134" s="78">
        <f>'дод 2'!H196</f>
        <v>0</v>
      </c>
      <c r="H134" s="78">
        <f>'дод 2'!I196</f>
        <v>0</v>
      </c>
      <c r="I134" s="78">
        <f>'дод 2'!J196</f>
        <v>0</v>
      </c>
      <c r="J134" s="177" t="e">
        <f t="shared" si="53"/>
        <v>#DIV/0!</v>
      </c>
      <c r="K134" s="78">
        <f>'дод 2'!L196</f>
        <v>975480.06</v>
      </c>
      <c r="L134" s="78">
        <f>'дод 2'!M196</f>
        <v>975480.06</v>
      </c>
      <c r="M134" s="78">
        <f>'дод 2'!N196</f>
        <v>0</v>
      </c>
      <c r="N134" s="78">
        <f>'дод 2'!O196</f>
        <v>0</v>
      </c>
      <c r="O134" s="78">
        <f>'дод 2'!P196</f>
        <v>0</v>
      </c>
      <c r="P134" s="78">
        <f>'дод 2'!Q196</f>
        <v>975480.06</v>
      </c>
      <c r="Q134" s="78">
        <f>'дод 2'!R196</f>
        <v>975480.06</v>
      </c>
      <c r="R134" s="78">
        <f>'дод 2'!S196</f>
        <v>975480.06</v>
      </c>
      <c r="S134" s="78">
        <f>'дод 2'!T196</f>
        <v>0</v>
      </c>
      <c r="T134" s="78">
        <f>'дод 2'!U196</f>
        <v>0</v>
      </c>
      <c r="U134" s="78">
        <f>'дод 2'!V196</f>
        <v>0</v>
      </c>
      <c r="V134" s="78">
        <f>'дод 2'!W196</f>
        <v>975480.06</v>
      </c>
      <c r="W134" s="173">
        <f t="shared" si="55"/>
        <v>100</v>
      </c>
      <c r="X134" s="144">
        <f t="shared" si="56"/>
        <v>975480.06</v>
      </c>
    </row>
    <row r="135" spans="1:24" s="54" customFormat="1" ht="293.25" customHeight="1" x14ac:dyDescent="0.25">
      <c r="A135" s="42">
        <v>3222</v>
      </c>
      <c r="B135" s="99" t="s">
        <v>53</v>
      </c>
      <c r="C135" s="36" t="s">
        <v>604</v>
      </c>
      <c r="D135" s="49">
        <f>'дод 2'!E197</f>
        <v>0</v>
      </c>
      <c r="E135" s="49">
        <f>'дод 2'!F197</f>
        <v>0</v>
      </c>
      <c r="F135" s="49">
        <f>'дод 2'!G197</f>
        <v>0</v>
      </c>
      <c r="G135" s="49">
        <f>'дод 2'!H197</f>
        <v>0</v>
      </c>
      <c r="H135" s="49">
        <f>'дод 2'!I197</f>
        <v>0</v>
      </c>
      <c r="I135" s="49">
        <f>'дод 2'!J197</f>
        <v>0</v>
      </c>
      <c r="J135" s="174" t="e">
        <f t="shared" si="53"/>
        <v>#DIV/0!</v>
      </c>
      <c r="K135" s="49">
        <f>'дод 2'!L197</f>
        <v>1176130.99</v>
      </c>
      <c r="L135" s="49">
        <f>'дод 2'!M197</f>
        <v>1176130.99</v>
      </c>
      <c r="M135" s="49">
        <f>'дод 2'!N197</f>
        <v>0</v>
      </c>
      <c r="N135" s="49">
        <f>'дод 2'!O197</f>
        <v>0</v>
      </c>
      <c r="O135" s="49">
        <f>'дод 2'!P197</f>
        <v>0</v>
      </c>
      <c r="P135" s="49">
        <f>'дод 2'!Q197</f>
        <v>1176130.99</v>
      </c>
      <c r="Q135" s="49">
        <f>'дод 2'!R197</f>
        <v>1176130.99</v>
      </c>
      <c r="R135" s="49">
        <f>'дод 2'!S197</f>
        <v>1176130.99</v>
      </c>
      <c r="S135" s="49">
        <f>'дод 2'!T197</f>
        <v>0</v>
      </c>
      <c r="T135" s="49">
        <f>'дод 2'!U197</f>
        <v>0</v>
      </c>
      <c r="U135" s="49">
        <f>'дод 2'!V197</f>
        <v>0</v>
      </c>
      <c r="V135" s="49">
        <f>'дод 2'!W197</f>
        <v>1176130.99</v>
      </c>
      <c r="W135" s="169">
        <f t="shared" si="55"/>
        <v>100</v>
      </c>
      <c r="X135" s="142">
        <f t="shared" si="56"/>
        <v>1176130.99</v>
      </c>
    </row>
    <row r="136" spans="1:24" s="54" customFormat="1" ht="288" customHeight="1" x14ac:dyDescent="0.25">
      <c r="A136" s="76"/>
      <c r="B136" s="87"/>
      <c r="C136" s="85" t="s">
        <v>594</v>
      </c>
      <c r="D136" s="78">
        <f>'дод 2'!E198</f>
        <v>0</v>
      </c>
      <c r="E136" s="78">
        <f>'дод 2'!F198</f>
        <v>0</v>
      </c>
      <c r="F136" s="78">
        <f>'дод 2'!G198</f>
        <v>0</v>
      </c>
      <c r="G136" s="78">
        <f>'дод 2'!H198</f>
        <v>0</v>
      </c>
      <c r="H136" s="78">
        <f>'дод 2'!I198</f>
        <v>0</v>
      </c>
      <c r="I136" s="78">
        <f>'дод 2'!J198</f>
        <v>0</v>
      </c>
      <c r="J136" s="176" t="e">
        <f t="shared" si="53"/>
        <v>#DIV/0!</v>
      </c>
      <c r="K136" s="78">
        <f>'дод 2'!L198</f>
        <v>1176130.99</v>
      </c>
      <c r="L136" s="78">
        <f>'дод 2'!M198</f>
        <v>1176130.99</v>
      </c>
      <c r="M136" s="78">
        <f>'дод 2'!N198</f>
        <v>0</v>
      </c>
      <c r="N136" s="78">
        <f>'дод 2'!O198</f>
        <v>0</v>
      </c>
      <c r="O136" s="78">
        <f>'дод 2'!P198</f>
        <v>0</v>
      </c>
      <c r="P136" s="78">
        <f>'дод 2'!Q198</f>
        <v>1176130.99</v>
      </c>
      <c r="Q136" s="78">
        <f>'дод 2'!R198</f>
        <v>1176130.99</v>
      </c>
      <c r="R136" s="78">
        <f>'дод 2'!S198</f>
        <v>1176130.99</v>
      </c>
      <c r="S136" s="78">
        <f>'дод 2'!T198</f>
        <v>0</v>
      </c>
      <c r="T136" s="78">
        <f>'дод 2'!U198</f>
        <v>0</v>
      </c>
      <c r="U136" s="78">
        <f>'дод 2'!V198</f>
        <v>0</v>
      </c>
      <c r="V136" s="78">
        <f>'дод 2'!W198</f>
        <v>1176130.99</v>
      </c>
      <c r="W136" s="171">
        <f t="shared" si="55"/>
        <v>100</v>
      </c>
      <c r="X136" s="144">
        <f t="shared" si="56"/>
        <v>1176130.99</v>
      </c>
    </row>
    <row r="137" spans="1:24" ht="173.25" hidden="1" x14ac:dyDescent="0.25">
      <c r="A137" s="37">
        <v>3223</v>
      </c>
      <c r="B137" s="58" t="s">
        <v>53</v>
      </c>
      <c r="C137" s="36" t="s">
        <v>441</v>
      </c>
      <c r="D137" s="49">
        <f>'дод 2'!E199</f>
        <v>0</v>
      </c>
      <c r="E137" s="49">
        <f>'дод 2'!F199</f>
        <v>0</v>
      </c>
      <c r="F137" s="49">
        <f>'дод 2'!G199</f>
        <v>0</v>
      </c>
      <c r="G137" s="49">
        <f>'дод 2'!H199</f>
        <v>0</v>
      </c>
      <c r="H137" s="49">
        <f>'дод 2'!I199</f>
        <v>0</v>
      </c>
      <c r="I137" s="49">
        <f>'дод 2'!J199</f>
        <v>0</v>
      </c>
      <c r="J137" s="152" t="e">
        <f t="shared" si="53"/>
        <v>#DIV/0!</v>
      </c>
      <c r="K137" s="49">
        <f>'дод 2'!L199</f>
        <v>0</v>
      </c>
      <c r="L137" s="49">
        <f>'дод 2'!M199</f>
        <v>0</v>
      </c>
      <c r="M137" s="49">
        <f>'дод 2'!N199</f>
        <v>0</v>
      </c>
      <c r="N137" s="49">
        <f>'дод 2'!O199</f>
        <v>0</v>
      </c>
      <c r="O137" s="49">
        <f>'дод 2'!P199</f>
        <v>0</v>
      </c>
      <c r="P137" s="49">
        <f>'дод 2'!Q199</f>
        <v>0</v>
      </c>
      <c r="Q137" s="49">
        <f>'дод 2'!R199</f>
        <v>0</v>
      </c>
      <c r="R137" s="49">
        <f>'дод 2'!S199</f>
        <v>0</v>
      </c>
      <c r="S137" s="49">
        <f>'дод 2'!T199</f>
        <v>0</v>
      </c>
      <c r="T137" s="49">
        <f>'дод 2'!U199</f>
        <v>0</v>
      </c>
      <c r="U137" s="49">
        <f>'дод 2'!V199</f>
        <v>0</v>
      </c>
      <c r="V137" s="49">
        <f>'дод 2'!W199</f>
        <v>0</v>
      </c>
      <c r="W137" s="153" t="e">
        <f t="shared" si="55"/>
        <v>#DIV/0!</v>
      </c>
      <c r="X137" s="138">
        <f t="shared" si="56"/>
        <v>0</v>
      </c>
    </row>
    <row r="138" spans="1:24" s="54" customFormat="1" ht="204.75" hidden="1" x14ac:dyDescent="0.25">
      <c r="A138" s="76"/>
      <c r="B138" s="87"/>
      <c r="C138" s="85" t="s">
        <v>442</v>
      </c>
      <c r="D138" s="78">
        <f>'дод 2'!E200</f>
        <v>0</v>
      </c>
      <c r="E138" s="78">
        <f>'дод 2'!F200</f>
        <v>0</v>
      </c>
      <c r="F138" s="78">
        <f>'дод 2'!G200</f>
        <v>0</v>
      </c>
      <c r="G138" s="78">
        <f>'дод 2'!H200</f>
        <v>0</v>
      </c>
      <c r="H138" s="78">
        <f>'дод 2'!I200</f>
        <v>0</v>
      </c>
      <c r="I138" s="78">
        <f>'дод 2'!J200</f>
        <v>0</v>
      </c>
      <c r="J138" s="152" t="e">
        <f t="shared" si="53"/>
        <v>#DIV/0!</v>
      </c>
      <c r="K138" s="78">
        <f>'дод 2'!L200</f>
        <v>0</v>
      </c>
      <c r="L138" s="78">
        <f>'дод 2'!M200</f>
        <v>0</v>
      </c>
      <c r="M138" s="78">
        <f>'дод 2'!N200</f>
        <v>0</v>
      </c>
      <c r="N138" s="78">
        <f>'дод 2'!O200</f>
        <v>0</v>
      </c>
      <c r="O138" s="78">
        <f>'дод 2'!P200</f>
        <v>0</v>
      </c>
      <c r="P138" s="78">
        <f>'дод 2'!Q200</f>
        <v>0</v>
      </c>
      <c r="Q138" s="78">
        <f>'дод 2'!R200</f>
        <v>0</v>
      </c>
      <c r="R138" s="78">
        <f>'дод 2'!S200</f>
        <v>0</v>
      </c>
      <c r="S138" s="78">
        <f>'дод 2'!T200</f>
        <v>0</v>
      </c>
      <c r="T138" s="78">
        <f>'дод 2'!U200</f>
        <v>0</v>
      </c>
      <c r="U138" s="78">
        <f>'дод 2'!V200</f>
        <v>0</v>
      </c>
      <c r="V138" s="78">
        <f>'дод 2'!W200</f>
        <v>0</v>
      </c>
      <c r="W138" s="153" t="e">
        <f t="shared" si="55"/>
        <v>#DIV/0!</v>
      </c>
      <c r="X138" s="138">
        <f t="shared" si="56"/>
        <v>0</v>
      </c>
    </row>
    <row r="139" spans="1:24" s="54" customFormat="1" ht="32.25" customHeight="1" x14ac:dyDescent="0.25">
      <c r="A139" s="37" t="s">
        <v>290</v>
      </c>
      <c r="B139" s="37" t="s">
        <v>56</v>
      </c>
      <c r="C139" s="3" t="s">
        <v>292</v>
      </c>
      <c r="D139" s="49">
        <f>'дод 2'!E201+'дод 2'!E32</f>
        <v>7731482.0800000001</v>
      </c>
      <c r="E139" s="49">
        <f>'дод 2'!F201+'дод 2'!F32</f>
        <v>4676603.34</v>
      </c>
      <c r="F139" s="49">
        <f>'дод 2'!G201+'дод 2'!G32</f>
        <v>511506.6</v>
      </c>
      <c r="G139" s="49">
        <f>'дод 2'!H201+'дод 2'!H32</f>
        <v>7542725.21</v>
      </c>
      <c r="H139" s="49">
        <f>'дод 2'!I201+'дод 2'!I32</f>
        <v>4676589.57</v>
      </c>
      <c r="I139" s="49">
        <f>'дод 2'!J201+'дод 2'!J32</f>
        <v>497339.44999999995</v>
      </c>
      <c r="J139" s="168">
        <f t="shared" si="53"/>
        <v>97.558593966242498</v>
      </c>
      <c r="K139" s="49">
        <f>'дод 2'!L201+'дод 2'!L32</f>
        <v>160800</v>
      </c>
      <c r="L139" s="49">
        <f>'дод 2'!M201+'дод 2'!M32</f>
        <v>160800</v>
      </c>
      <c r="M139" s="49">
        <f>'дод 2'!N201+'дод 2'!N32</f>
        <v>0</v>
      </c>
      <c r="N139" s="49">
        <f>'дод 2'!O201+'дод 2'!O32</f>
        <v>0</v>
      </c>
      <c r="O139" s="49">
        <f>'дод 2'!P201+'дод 2'!P32</f>
        <v>0</v>
      </c>
      <c r="P139" s="49">
        <f>'дод 2'!Q201+'дод 2'!Q32</f>
        <v>160800</v>
      </c>
      <c r="Q139" s="49">
        <f>'дод 2'!R201+'дод 2'!R32</f>
        <v>224286.83000000002</v>
      </c>
      <c r="R139" s="49">
        <f>'дод 2'!S201+'дод 2'!S32</f>
        <v>160800</v>
      </c>
      <c r="S139" s="49">
        <f>'дод 2'!T201+'дод 2'!T32</f>
        <v>63486.83</v>
      </c>
      <c r="T139" s="49">
        <f>'дод 2'!U201+'дод 2'!U32</f>
        <v>0</v>
      </c>
      <c r="U139" s="49">
        <f>'дод 2'!V201+'дод 2'!V32</f>
        <v>0</v>
      </c>
      <c r="V139" s="49">
        <f>'дод 2'!W201+'дод 2'!W32</f>
        <v>160800</v>
      </c>
      <c r="W139" s="169">
        <f t="shared" si="55"/>
        <v>139.48185945273633</v>
      </c>
      <c r="X139" s="142">
        <f t="shared" si="56"/>
        <v>7767012.04</v>
      </c>
    </row>
    <row r="140" spans="1:24" s="54" customFormat="1" ht="31.5" customHeight="1" x14ac:dyDescent="0.25">
      <c r="A140" s="37" t="s">
        <v>291</v>
      </c>
      <c r="B140" s="37" t="s">
        <v>56</v>
      </c>
      <c r="C140" s="3" t="s">
        <v>511</v>
      </c>
      <c r="D140" s="49">
        <f>'дод 2'!E33+'дод 2'!E114+'дод 2'!E202</f>
        <v>40212774.549999997</v>
      </c>
      <c r="E140" s="49">
        <f>'дод 2'!F33+'дод 2'!F114+'дод 2'!F202</f>
        <v>0</v>
      </c>
      <c r="F140" s="49">
        <f>'дод 2'!G33+'дод 2'!G114+'дод 2'!G202</f>
        <v>0</v>
      </c>
      <c r="G140" s="49">
        <f>'дод 2'!H33+'дод 2'!H114+'дод 2'!H202</f>
        <v>39848232.380000003</v>
      </c>
      <c r="H140" s="49">
        <f>'дод 2'!I33+'дод 2'!I114+'дод 2'!I202</f>
        <v>0</v>
      </c>
      <c r="I140" s="49">
        <f>'дод 2'!J33+'дод 2'!J114+'дод 2'!J202</f>
        <v>0</v>
      </c>
      <c r="J140" s="168">
        <f t="shared" si="53"/>
        <v>99.093466755081209</v>
      </c>
      <c r="K140" s="49">
        <f>'дод 2'!L33+'дод 2'!L114+'дод 2'!L202</f>
        <v>57000</v>
      </c>
      <c r="L140" s="49">
        <f>'дод 2'!M33+'дод 2'!M114+'дод 2'!M202</f>
        <v>57000</v>
      </c>
      <c r="M140" s="49">
        <f>'дод 2'!N33+'дод 2'!N114+'дод 2'!N202</f>
        <v>0</v>
      </c>
      <c r="N140" s="49">
        <f>'дод 2'!O33+'дод 2'!O114+'дод 2'!O202</f>
        <v>0</v>
      </c>
      <c r="O140" s="49">
        <f>'дод 2'!P33+'дод 2'!P114+'дод 2'!P202</f>
        <v>0</v>
      </c>
      <c r="P140" s="49">
        <f>'дод 2'!Q33+'дод 2'!Q114+'дод 2'!Q202</f>
        <v>57000</v>
      </c>
      <c r="Q140" s="49">
        <f>'дод 2'!R33+'дод 2'!R114+'дод 2'!R202</f>
        <v>57000</v>
      </c>
      <c r="R140" s="49">
        <f>'дод 2'!S33+'дод 2'!S114+'дод 2'!S202</f>
        <v>57000</v>
      </c>
      <c r="S140" s="49">
        <f>'дод 2'!T33+'дод 2'!T114+'дод 2'!T202</f>
        <v>0</v>
      </c>
      <c r="T140" s="49">
        <f>'дод 2'!U33+'дод 2'!U114+'дод 2'!U202</f>
        <v>0</v>
      </c>
      <c r="U140" s="49">
        <f>'дод 2'!V33+'дод 2'!V114+'дод 2'!V202</f>
        <v>0</v>
      </c>
      <c r="V140" s="49">
        <f>'дод 2'!W33+'дод 2'!W114+'дод 2'!W202</f>
        <v>57000</v>
      </c>
      <c r="W140" s="169">
        <f t="shared" si="55"/>
        <v>100</v>
      </c>
      <c r="X140" s="142">
        <f t="shared" si="56"/>
        <v>39905232.380000003</v>
      </c>
    </row>
    <row r="141" spans="1:24" s="54" customFormat="1" x14ac:dyDescent="0.25">
      <c r="A141" s="76"/>
      <c r="B141" s="76"/>
      <c r="C141" s="77" t="s">
        <v>392</v>
      </c>
      <c r="D141" s="78">
        <f>'дод 2'!E203</f>
        <v>348000</v>
      </c>
      <c r="E141" s="78">
        <f>'дод 2'!F203</f>
        <v>0</v>
      </c>
      <c r="F141" s="78">
        <f>'дод 2'!G203</f>
        <v>0</v>
      </c>
      <c r="G141" s="78">
        <f>'дод 2'!H203</f>
        <v>303200</v>
      </c>
      <c r="H141" s="78">
        <f>'дод 2'!I203</f>
        <v>0</v>
      </c>
      <c r="I141" s="78">
        <f>'дод 2'!J203</f>
        <v>0</v>
      </c>
      <c r="J141" s="170">
        <f t="shared" si="53"/>
        <v>87.1264367816092</v>
      </c>
      <c r="K141" s="78">
        <f>'дод 2'!L203</f>
        <v>0</v>
      </c>
      <c r="L141" s="78">
        <f>'дод 2'!M203</f>
        <v>0</v>
      </c>
      <c r="M141" s="78">
        <f>'дод 2'!N203</f>
        <v>0</v>
      </c>
      <c r="N141" s="78">
        <f>'дод 2'!O203</f>
        <v>0</v>
      </c>
      <c r="O141" s="78">
        <f>'дод 2'!P203</f>
        <v>0</v>
      </c>
      <c r="P141" s="78">
        <f>'дод 2'!Q203</f>
        <v>0</v>
      </c>
      <c r="Q141" s="78">
        <f>'дод 2'!R203</f>
        <v>0</v>
      </c>
      <c r="R141" s="78">
        <f>'дод 2'!S203</f>
        <v>0</v>
      </c>
      <c r="S141" s="78">
        <f>'дод 2'!T203</f>
        <v>0</v>
      </c>
      <c r="T141" s="78">
        <f>'дод 2'!U203</f>
        <v>0</v>
      </c>
      <c r="U141" s="78">
        <f>'дод 2'!V203</f>
        <v>0</v>
      </c>
      <c r="V141" s="78">
        <f>'дод 2'!W203</f>
        <v>0</v>
      </c>
      <c r="W141" s="181" t="e">
        <f t="shared" si="55"/>
        <v>#DIV/0!</v>
      </c>
      <c r="X141" s="144">
        <f t="shared" si="56"/>
        <v>303200</v>
      </c>
    </row>
    <row r="142" spans="1:24" s="52" customFormat="1" ht="19.5" customHeight="1" x14ac:dyDescent="0.25">
      <c r="A142" s="38" t="s">
        <v>71</v>
      </c>
      <c r="B142" s="41"/>
      <c r="C142" s="2" t="s">
        <v>72</v>
      </c>
      <c r="D142" s="48">
        <f t="shared" ref="D142:P142" si="75">D143+D144+D145+D146</f>
        <v>38162259</v>
      </c>
      <c r="E142" s="48">
        <f t="shared" si="75"/>
        <v>24382285</v>
      </c>
      <c r="F142" s="48">
        <f t="shared" si="75"/>
        <v>2733907</v>
      </c>
      <c r="G142" s="48">
        <f t="shared" ref="G142:I142" si="76">G143+G144+G145+G146</f>
        <v>36299466.039999999</v>
      </c>
      <c r="H142" s="48">
        <f t="shared" si="76"/>
        <v>23236035.939999998</v>
      </c>
      <c r="I142" s="48">
        <f t="shared" si="76"/>
        <v>2528551.02</v>
      </c>
      <c r="J142" s="152">
        <f t="shared" si="53"/>
        <v>95.118756046386039</v>
      </c>
      <c r="K142" s="48">
        <f t="shared" si="75"/>
        <v>346500</v>
      </c>
      <c r="L142" s="48">
        <f t="shared" si="75"/>
        <v>315500</v>
      </c>
      <c r="M142" s="48">
        <f t="shared" si="75"/>
        <v>31000</v>
      </c>
      <c r="N142" s="48">
        <f t="shared" si="75"/>
        <v>12100</v>
      </c>
      <c r="O142" s="48">
        <f t="shared" si="75"/>
        <v>3300</v>
      </c>
      <c r="P142" s="48">
        <f t="shared" si="75"/>
        <v>315500</v>
      </c>
      <c r="Q142" s="48">
        <f t="shared" ref="Q142:V142" si="77">Q143+Q144+Q145+Q146</f>
        <v>876738.3</v>
      </c>
      <c r="R142" s="48">
        <f t="shared" si="77"/>
        <v>315399</v>
      </c>
      <c r="S142" s="48">
        <f t="shared" si="77"/>
        <v>329920.82</v>
      </c>
      <c r="T142" s="48">
        <f t="shared" si="77"/>
        <v>20000</v>
      </c>
      <c r="U142" s="48">
        <f t="shared" si="77"/>
        <v>6560</v>
      </c>
      <c r="V142" s="48">
        <f t="shared" si="77"/>
        <v>546817.48</v>
      </c>
      <c r="W142" s="153">
        <f t="shared" si="55"/>
        <v>253.02692640692644</v>
      </c>
      <c r="X142" s="138">
        <f t="shared" si="56"/>
        <v>37176204.339999996</v>
      </c>
    </row>
    <row r="143" spans="1:24" ht="22.5" customHeight="1" x14ac:dyDescent="0.25">
      <c r="A143" s="37" t="s">
        <v>73</v>
      </c>
      <c r="B143" s="37" t="s">
        <v>74</v>
      </c>
      <c r="C143" s="3" t="s">
        <v>15</v>
      </c>
      <c r="D143" s="49">
        <f>'дод 2'!E218</f>
        <v>23641974</v>
      </c>
      <c r="E143" s="49">
        <f>'дод 2'!F218</f>
        <v>16756730</v>
      </c>
      <c r="F143" s="49">
        <f>'дод 2'!G218</f>
        <v>1742744</v>
      </c>
      <c r="G143" s="49">
        <f>'дод 2'!H218</f>
        <v>22541674.859999999</v>
      </c>
      <c r="H143" s="49">
        <f>'дод 2'!I218</f>
        <v>15912139.699999999</v>
      </c>
      <c r="I143" s="49">
        <f>'дод 2'!J218</f>
        <v>1704461.12</v>
      </c>
      <c r="J143" s="168">
        <f t="shared" si="53"/>
        <v>95.345992936122855</v>
      </c>
      <c r="K143" s="49">
        <f>'дод 2'!L218</f>
        <v>252500</v>
      </c>
      <c r="L143" s="49">
        <f>'дод 2'!M218</f>
        <v>227500</v>
      </c>
      <c r="M143" s="49">
        <f>'дод 2'!N218</f>
        <v>25000</v>
      </c>
      <c r="N143" s="49">
        <f>'дод 2'!O218</f>
        <v>12100</v>
      </c>
      <c r="O143" s="49">
        <f>'дод 2'!P218</f>
        <v>0</v>
      </c>
      <c r="P143" s="49">
        <f>'дод 2'!Q218</f>
        <v>227500</v>
      </c>
      <c r="Q143" s="49">
        <f>'дод 2'!R218</f>
        <v>467734.51999999996</v>
      </c>
      <c r="R143" s="49">
        <f>'дод 2'!S218</f>
        <v>227419</v>
      </c>
      <c r="S143" s="49">
        <f>'дод 2'!T218</f>
        <v>8897.0400000000009</v>
      </c>
      <c r="T143" s="49">
        <f>'дод 2'!U218</f>
        <v>0</v>
      </c>
      <c r="U143" s="49">
        <f>'дод 2'!V218</f>
        <v>0</v>
      </c>
      <c r="V143" s="49">
        <f>'дод 2'!W218</f>
        <v>458837.48</v>
      </c>
      <c r="W143" s="169">
        <f t="shared" si="55"/>
        <v>185.24139405940591</v>
      </c>
      <c r="X143" s="142">
        <f t="shared" si="56"/>
        <v>23009409.379999999</v>
      </c>
    </row>
    <row r="144" spans="1:24" ht="33.75" customHeight="1" x14ac:dyDescent="0.25">
      <c r="A144" s="37" t="s">
        <v>319</v>
      </c>
      <c r="B144" s="37" t="s">
        <v>320</v>
      </c>
      <c r="C144" s="3" t="s">
        <v>321</v>
      </c>
      <c r="D144" s="49">
        <f>'дод 2'!E34+'дод 2'!E219</f>
        <v>7420436</v>
      </c>
      <c r="E144" s="49">
        <f>'дод 2'!F34+'дод 2'!F219</f>
        <v>4265055</v>
      </c>
      <c r="F144" s="49">
        <f>'дод 2'!G34+'дод 2'!G219</f>
        <v>829525</v>
      </c>
      <c r="G144" s="49">
        <f>'дод 2'!H34+'дод 2'!H219</f>
        <v>6769350.2699999996</v>
      </c>
      <c r="H144" s="49">
        <f>'дод 2'!I34+'дод 2'!I219</f>
        <v>3980977.81</v>
      </c>
      <c r="I144" s="49">
        <f>'дод 2'!J34+'дод 2'!J219</f>
        <v>678541.33</v>
      </c>
      <c r="J144" s="168">
        <f t="shared" si="53"/>
        <v>91.225775277894712</v>
      </c>
      <c r="K144" s="49">
        <f>'дод 2'!L34+'дод 2'!L219</f>
        <v>6000</v>
      </c>
      <c r="L144" s="49">
        <f>'дод 2'!M34+'дод 2'!M219</f>
        <v>0</v>
      </c>
      <c r="M144" s="49">
        <f>'дод 2'!N34+'дод 2'!N219</f>
        <v>6000</v>
      </c>
      <c r="N144" s="49">
        <f>'дод 2'!O34+'дод 2'!O219</f>
        <v>0</v>
      </c>
      <c r="O144" s="49">
        <f>'дод 2'!P34+'дод 2'!P219</f>
        <v>3300</v>
      </c>
      <c r="P144" s="49">
        <f>'дод 2'!Q34+'дод 2'!Q219</f>
        <v>0</v>
      </c>
      <c r="Q144" s="49">
        <f>'дод 2'!R34+'дод 2'!R219</f>
        <v>317643.78000000003</v>
      </c>
      <c r="R144" s="49">
        <f>'дод 2'!S34+'дод 2'!S219</f>
        <v>0</v>
      </c>
      <c r="S144" s="49">
        <f>'дод 2'!T34+'дод 2'!T219</f>
        <v>317643.78000000003</v>
      </c>
      <c r="T144" s="49">
        <f>'дод 2'!U34+'дод 2'!U219</f>
        <v>20000</v>
      </c>
      <c r="U144" s="49">
        <f>'дод 2'!V34+'дод 2'!V219</f>
        <v>6560</v>
      </c>
      <c r="V144" s="49">
        <f>'дод 2'!W34+'дод 2'!W219</f>
        <v>0</v>
      </c>
      <c r="W144" s="169">
        <f t="shared" si="55"/>
        <v>5294.063000000001</v>
      </c>
      <c r="X144" s="142">
        <f t="shared" si="56"/>
        <v>7086994.0499999998</v>
      </c>
    </row>
    <row r="145" spans="1:24" s="54" customFormat="1" ht="37.5" customHeight="1" x14ac:dyDescent="0.25">
      <c r="A145" s="37" t="s">
        <v>293</v>
      </c>
      <c r="B145" s="37" t="s">
        <v>75</v>
      </c>
      <c r="C145" s="3" t="s">
        <v>343</v>
      </c>
      <c r="D145" s="49">
        <f>'дод 2'!E35+'дод 2'!E220</f>
        <v>5302338</v>
      </c>
      <c r="E145" s="49">
        <f>'дод 2'!F35+'дод 2'!F220</f>
        <v>3360500</v>
      </c>
      <c r="F145" s="49">
        <f>'дод 2'!G35+'дод 2'!G220</f>
        <v>161638</v>
      </c>
      <c r="G145" s="49">
        <f>'дод 2'!H35+'дод 2'!H220</f>
        <v>5197249.91</v>
      </c>
      <c r="H145" s="49">
        <f>'дод 2'!I35+'дод 2'!I220</f>
        <v>3342918.43</v>
      </c>
      <c r="I145" s="49">
        <f>'дод 2'!J35+'дод 2'!J220</f>
        <v>145548.57</v>
      </c>
      <c r="J145" s="168">
        <f t="shared" si="53"/>
        <v>98.018080137478975</v>
      </c>
      <c r="K145" s="49">
        <f>'дод 2'!L35+'дод 2'!L220</f>
        <v>88000</v>
      </c>
      <c r="L145" s="49">
        <f>'дод 2'!M35+'дод 2'!M220</f>
        <v>88000</v>
      </c>
      <c r="M145" s="49">
        <f>'дод 2'!N35+'дод 2'!N220</f>
        <v>0</v>
      </c>
      <c r="N145" s="49">
        <f>'дод 2'!O35+'дод 2'!O220</f>
        <v>0</v>
      </c>
      <c r="O145" s="49">
        <f>'дод 2'!P35+'дод 2'!P220</f>
        <v>0</v>
      </c>
      <c r="P145" s="49">
        <f>'дод 2'!Q35+'дод 2'!Q220</f>
        <v>88000</v>
      </c>
      <c r="Q145" s="49">
        <f>'дод 2'!R35+'дод 2'!R220</f>
        <v>91360</v>
      </c>
      <c r="R145" s="49">
        <f>'дод 2'!S35+'дод 2'!S220</f>
        <v>87980</v>
      </c>
      <c r="S145" s="49">
        <f>'дод 2'!T35+'дод 2'!T220</f>
        <v>3380</v>
      </c>
      <c r="T145" s="49">
        <f>'дод 2'!U35+'дод 2'!U220</f>
        <v>0</v>
      </c>
      <c r="U145" s="49">
        <f>'дод 2'!V35+'дод 2'!V220</f>
        <v>0</v>
      </c>
      <c r="V145" s="49">
        <f>'дод 2'!W35+'дод 2'!W220</f>
        <v>87980</v>
      </c>
      <c r="W145" s="169">
        <f t="shared" si="55"/>
        <v>103.81818181818181</v>
      </c>
      <c r="X145" s="142">
        <f t="shared" si="56"/>
        <v>5288609.91</v>
      </c>
    </row>
    <row r="146" spans="1:24" s="54" customFormat="1" ht="22.5" customHeight="1" x14ac:dyDescent="0.25">
      <c r="A146" s="37" t="s">
        <v>294</v>
      </c>
      <c r="B146" s="37" t="s">
        <v>75</v>
      </c>
      <c r="C146" s="3" t="s">
        <v>295</v>
      </c>
      <c r="D146" s="49">
        <f>'дод 2'!E36+'дод 2'!E221</f>
        <v>1797511</v>
      </c>
      <c r="E146" s="49">
        <f>'дод 2'!F36+'дод 2'!F221</f>
        <v>0</v>
      </c>
      <c r="F146" s="49">
        <f>'дод 2'!G36+'дод 2'!G221</f>
        <v>0</v>
      </c>
      <c r="G146" s="49">
        <f>'дод 2'!H36+'дод 2'!H221</f>
        <v>1791191</v>
      </c>
      <c r="H146" s="49">
        <f>'дод 2'!I36+'дод 2'!I221</f>
        <v>0</v>
      </c>
      <c r="I146" s="49">
        <f>'дод 2'!J36+'дод 2'!J221</f>
        <v>0</v>
      </c>
      <c r="J146" s="168">
        <f t="shared" si="53"/>
        <v>99.648402707966738</v>
      </c>
      <c r="K146" s="49">
        <f>'дод 2'!L36+'дод 2'!L221</f>
        <v>0</v>
      </c>
      <c r="L146" s="49">
        <f>'дод 2'!M36+'дод 2'!M221</f>
        <v>0</v>
      </c>
      <c r="M146" s="49">
        <f>'дод 2'!N36+'дод 2'!N221</f>
        <v>0</v>
      </c>
      <c r="N146" s="49">
        <f>'дод 2'!O36+'дод 2'!O221</f>
        <v>0</v>
      </c>
      <c r="O146" s="49">
        <f>'дод 2'!P36+'дод 2'!P221</f>
        <v>0</v>
      </c>
      <c r="P146" s="49">
        <f>'дод 2'!Q36+'дод 2'!Q221</f>
        <v>0</v>
      </c>
      <c r="Q146" s="49">
        <f>'дод 2'!R36+'дод 2'!R221</f>
        <v>0</v>
      </c>
      <c r="R146" s="49">
        <f>'дод 2'!S36+'дод 2'!S221</f>
        <v>0</v>
      </c>
      <c r="S146" s="49">
        <f>'дод 2'!T36+'дод 2'!T221</f>
        <v>0</v>
      </c>
      <c r="T146" s="49">
        <f>'дод 2'!U36+'дод 2'!U221</f>
        <v>0</v>
      </c>
      <c r="U146" s="49">
        <f>'дод 2'!V36+'дод 2'!V221</f>
        <v>0</v>
      </c>
      <c r="V146" s="49">
        <f>'дод 2'!W36+'дод 2'!W221</f>
        <v>0</v>
      </c>
      <c r="W146" s="180" t="e">
        <f t="shared" si="55"/>
        <v>#DIV/0!</v>
      </c>
      <c r="X146" s="142">
        <f t="shared" si="56"/>
        <v>1791191</v>
      </c>
    </row>
    <row r="147" spans="1:24" s="52" customFormat="1" ht="21.75" customHeight="1" x14ac:dyDescent="0.25">
      <c r="A147" s="38" t="s">
        <v>78</v>
      </c>
      <c r="B147" s="41"/>
      <c r="C147" s="2" t="s">
        <v>579</v>
      </c>
      <c r="D147" s="48">
        <f t="shared" ref="D147:P147" si="78">D149+D150+D151+D153+D154+D155</f>
        <v>65523439</v>
      </c>
      <c r="E147" s="48">
        <f t="shared" si="78"/>
        <v>22547322</v>
      </c>
      <c r="F147" s="48">
        <f t="shared" si="78"/>
        <v>1659079</v>
      </c>
      <c r="G147" s="48">
        <f t="shared" ref="G147:I147" si="79">G149+G150+G151+G153+G154+G155</f>
        <v>64340641.709999993</v>
      </c>
      <c r="H147" s="48">
        <f t="shared" si="79"/>
        <v>22331042.200000003</v>
      </c>
      <c r="I147" s="48">
        <f t="shared" si="79"/>
        <v>1556439.47</v>
      </c>
      <c r="J147" s="152">
        <f t="shared" ref="J147:J209" si="80">G147/D147*100</f>
        <v>98.194848579299986</v>
      </c>
      <c r="K147" s="48">
        <f t="shared" si="78"/>
        <v>2281804</v>
      </c>
      <c r="L147" s="48">
        <f t="shared" si="78"/>
        <v>2068810</v>
      </c>
      <c r="M147" s="48">
        <f t="shared" si="78"/>
        <v>212994</v>
      </c>
      <c r="N147" s="48">
        <f t="shared" si="78"/>
        <v>119291</v>
      </c>
      <c r="O147" s="48">
        <f t="shared" si="78"/>
        <v>50432</v>
      </c>
      <c r="P147" s="48">
        <f t="shared" si="78"/>
        <v>2068810</v>
      </c>
      <c r="Q147" s="48">
        <f t="shared" ref="Q147:V147" si="81">Q149+Q150+Q151+Q153+Q154+Q155</f>
        <v>2179394.0099999998</v>
      </c>
      <c r="R147" s="48">
        <f t="shared" si="81"/>
        <v>2055459.87</v>
      </c>
      <c r="S147" s="48">
        <f t="shared" si="81"/>
        <v>95834.14</v>
      </c>
      <c r="T147" s="48">
        <f t="shared" si="81"/>
        <v>0</v>
      </c>
      <c r="U147" s="48">
        <f t="shared" si="81"/>
        <v>7520.47</v>
      </c>
      <c r="V147" s="48">
        <f t="shared" si="81"/>
        <v>2083559.87</v>
      </c>
      <c r="W147" s="153">
        <f t="shared" ref="W147:W209" si="82">Q147/K147*100</f>
        <v>95.511884894583403</v>
      </c>
      <c r="X147" s="138">
        <f t="shared" ref="X147:X209" si="83">G147+Q147</f>
        <v>66520035.719999991</v>
      </c>
    </row>
    <row r="148" spans="1:24" s="53" customFormat="1" ht="21.75" customHeight="1" x14ac:dyDescent="0.25">
      <c r="A148" s="69"/>
      <c r="B148" s="70"/>
      <c r="C148" s="75" t="s">
        <v>394</v>
      </c>
      <c r="D148" s="74">
        <f>D152</f>
        <v>134064</v>
      </c>
      <c r="E148" s="74">
        <f t="shared" ref="E148:P148" si="84">E152</f>
        <v>0</v>
      </c>
      <c r="F148" s="74">
        <f t="shared" si="84"/>
        <v>0</v>
      </c>
      <c r="G148" s="74">
        <f>G152</f>
        <v>129324.72</v>
      </c>
      <c r="H148" s="74">
        <f t="shared" ref="H148:I148" si="85">H152</f>
        <v>0</v>
      </c>
      <c r="I148" s="74">
        <f t="shared" si="85"/>
        <v>0</v>
      </c>
      <c r="J148" s="170">
        <f t="shared" si="80"/>
        <v>96.464912280701753</v>
      </c>
      <c r="K148" s="74">
        <f t="shared" si="84"/>
        <v>0</v>
      </c>
      <c r="L148" s="74">
        <f t="shared" si="84"/>
        <v>0</v>
      </c>
      <c r="M148" s="74">
        <f t="shared" si="84"/>
        <v>0</v>
      </c>
      <c r="N148" s="74">
        <f t="shared" si="84"/>
        <v>0</v>
      </c>
      <c r="O148" s="74">
        <f t="shared" si="84"/>
        <v>0</v>
      </c>
      <c r="P148" s="74">
        <f t="shared" si="84"/>
        <v>0</v>
      </c>
      <c r="Q148" s="74">
        <f t="shared" ref="Q148:V148" si="86">Q152</f>
        <v>0</v>
      </c>
      <c r="R148" s="74">
        <f t="shared" si="86"/>
        <v>0</v>
      </c>
      <c r="S148" s="74">
        <f t="shared" si="86"/>
        <v>0</v>
      </c>
      <c r="T148" s="74">
        <f t="shared" si="86"/>
        <v>0</v>
      </c>
      <c r="U148" s="74">
        <f t="shared" si="86"/>
        <v>0</v>
      </c>
      <c r="V148" s="74">
        <f t="shared" si="86"/>
        <v>0</v>
      </c>
      <c r="W148" s="181" t="e">
        <f t="shared" si="82"/>
        <v>#DIV/0!</v>
      </c>
      <c r="X148" s="143">
        <f t="shared" si="83"/>
        <v>129324.72</v>
      </c>
    </row>
    <row r="149" spans="1:24" s="54" customFormat="1" ht="37.5" customHeight="1" x14ac:dyDescent="0.25">
      <c r="A149" s="37" t="s">
        <v>79</v>
      </c>
      <c r="B149" s="37" t="s">
        <v>80</v>
      </c>
      <c r="C149" s="3" t="s">
        <v>21</v>
      </c>
      <c r="D149" s="49">
        <f>'дод 2'!E37</f>
        <v>710000</v>
      </c>
      <c r="E149" s="49">
        <f>'дод 2'!F37</f>
        <v>0</v>
      </c>
      <c r="F149" s="49">
        <f>'дод 2'!G37</f>
        <v>0</v>
      </c>
      <c r="G149" s="49">
        <f>'дод 2'!H37</f>
        <v>571112.04</v>
      </c>
      <c r="H149" s="49">
        <f>'дод 2'!I37</f>
        <v>0</v>
      </c>
      <c r="I149" s="49">
        <f>'дод 2'!J37</f>
        <v>0</v>
      </c>
      <c r="J149" s="168">
        <f t="shared" si="80"/>
        <v>80.438315492957756</v>
      </c>
      <c r="K149" s="49">
        <f>'дод 2'!L37</f>
        <v>0</v>
      </c>
      <c r="L149" s="49">
        <f>'дод 2'!M37</f>
        <v>0</v>
      </c>
      <c r="M149" s="49">
        <f>'дод 2'!N37</f>
        <v>0</v>
      </c>
      <c r="N149" s="49">
        <f>'дод 2'!O37</f>
        <v>0</v>
      </c>
      <c r="O149" s="49">
        <f>'дод 2'!P37</f>
        <v>0</v>
      </c>
      <c r="P149" s="49">
        <f>'дод 2'!Q37</f>
        <v>0</v>
      </c>
      <c r="Q149" s="49">
        <f>'дод 2'!R37</f>
        <v>0</v>
      </c>
      <c r="R149" s="49">
        <f>'дод 2'!S37</f>
        <v>0</v>
      </c>
      <c r="S149" s="49">
        <f>'дод 2'!T37</f>
        <v>0</v>
      </c>
      <c r="T149" s="49">
        <f>'дод 2'!U37</f>
        <v>0</v>
      </c>
      <c r="U149" s="49">
        <f>'дод 2'!V37</f>
        <v>0</v>
      </c>
      <c r="V149" s="49">
        <f>'дод 2'!W37</f>
        <v>0</v>
      </c>
      <c r="W149" s="180" t="e">
        <f t="shared" si="82"/>
        <v>#DIV/0!</v>
      </c>
      <c r="X149" s="142">
        <f t="shared" si="83"/>
        <v>571112.04</v>
      </c>
    </row>
    <row r="150" spans="1:24" s="54" customFormat="1" ht="34.5" customHeight="1" x14ac:dyDescent="0.25">
      <c r="A150" s="37" t="s">
        <v>81</v>
      </c>
      <c r="B150" s="37" t="s">
        <v>80</v>
      </c>
      <c r="C150" s="3" t="s">
        <v>16</v>
      </c>
      <c r="D150" s="49">
        <f>'дод 2'!E38</f>
        <v>1031480</v>
      </c>
      <c r="E150" s="49">
        <f>'дод 2'!F38</f>
        <v>0</v>
      </c>
      <c r="F150" s="49">
        <f>'дод 2'!G38</f>
        <v>0</v>
      </c>
      <c r="G150" s="49">
        <f>'дод 2'!H38</f>
        <v>904995.92</v>
      </c>
      <c r="H150" s="49">
        <f>'дод 2'!I38</f>
        <v>0</v>
      </c>
      <c r="I150" s="49">
        <f>'дод 2'!J38</f>
        <v>0</v>
      </c>
      <c r="J150" s="168">
        <f t="shared" si="80"/>
        <v>87.737611975026169</v>
      </c>
      <c r="K150" s="49">
        <f>'дод 2'!L38</f>
        <v>0</v>
      </c>
      <c r="L150" s="49">
        <f>'дод 2'!M38</f>
        <v>0</v>
      </c>
      <c r="M150" s="49">
        <f>'дод 2'!N38</f>
        <v>0</v>
      </c>
      <c r="N150" s="49">
        <f>'дод 2'!O38</f>
        <v>0</v>
      </c>
      <c r="O150" s="49">
        <f>'дод 2'!P38</f>
        <v>0</v>
      </c>
      <c r="P150" s="49">
        <f>'дод 2'!Q38</f>
        <v>0</v>
      </c>
      <c r="Q150" s="49">
        <f>'дод 2'!R38</f>
        <v>0</v>
      </c>
      <c r="R150" s="49">
        <f>'дод 2'!S38</f>
        <v>0</v>
      </c>
      <c r="S150" s="49">
        <f>'дод 2'!T38</f>
        <v>0</v>
      </c>
      <c r="T150" s="49">
        <f>'дод 2'!U38</f>
        <v>0</v>
      </c>
      <c r="U150" s="49">
        <f>'дод 2'!V38</f>
        <v>0</v>
      </c>
      <c r="V150" s="49">
        <f>'дод 2'!W38</f>
        <v>0</v>
      </c>
      <c r="W150" s="180" t="e">
        <f t="shared" si="82"/>
        <v>#DIV/0!</v>
      </c>
      <c r="X150" s="142">
        <f t="shared" si="83"/>
        <v>904995.92</v>
      </c>
    </row>
    <row r="151" spans="1:24" s="54" customFormat="1" ht="31.5" x14ac:dyDescent="0.25">
      <c r="A151" s="37" t="s">
        <v>116</v>
      </c>
      <c r="B151" s="37" t="s">
        <v>80</v>
      </c>
      <c r="C151" s="3" t="s">
        <v>580</v>
      </c>
      <c r="D151" s="49">
        <f>'дод 2'!E39+'дод 2'!E115</f>
        <v>27306838</v>
      </c>
      <c r="E151" s="49">
        <f>'дод 2'!F39+'дод 2'!F115</f>
        <v>19566292</v>
      </c>
      <c r="F151" s="49">
        <f>'дод 2'!G39+'дод 2'!G115</f>
        <v>1234440</v>
      </c>
      <c r="G151" s="49">
        <f>'дод 2'!H39+'дод 2'!H115</f>
        <v>26877624.939999998</v>
      </c>
      <c r="H151" s="49">
        <f>'дод 2'!I39+'дод 2'!I115</f>
        <v>19352907.100000001</v>
      </c>
      <c r="I151" s="49">
        <f>'дод 2'!J39+'дод 2'!J115</f>
        <v>1187883.28</v>
      </c>
      <c r="J151" s="168">
        <f t="shared" si="80"/>
        <v>98.428184691321633</v>
      </c>
      <c r="K151" s="49">
        <f>'дод 2'!L39+'дод 2'!L115</f>
        <v>181710</v>
      </c>
      <c r="L151" s="49">
        <f>'дод 2'!M39+'дод 2'!M115</f>
        <v>181710</v>
      </c>
      <c r="M151" s="49">
        <f>'дод 2'!N39+'дод 2'!N115</f>
        <v>0</v>
      </c>
      <c r="N151" s="49">
        <f>'дод 2'!O39+'дод 2'!O115</f>
        <v>0</v>
      </c>
      <c r="O151" s="49">
        <f>'дод 2'!P39+'дод 2'!P115</f>
        <v>0</v>
      </c>
      <c r="P151" s="49">
        <f>'дод 2'!Q39+'дод 2'!Q115</f>
        <v>181710</v>
      </c>
      <c r="Q151" s="49">
        <f>'дод 2'!R39+'дод 2'!R115</f>
        <v>173125.38</v>
      </c>
      <c r="R151" s="49">
        <f>'дод 2'!S39+'дод 2'!S115</f>
        <v>173100</v>
      </c>
      <c r="S151" s="49">
        <f>'дод 2'!T39+'дод 2'!T115</f>
        <v>25.38</v>
      </c>
      <c r="T151" s="49">
        <f>'дод 2'!U39+'дод 2'!U115</f>
        <v>0</v>
      </c>
      <c r="U151" s="49">
        <f>'дод 2'!V39+'дод 2'!V115</f>
        <v>0</v>
      </c>
      <c r="V151" s="49">
        <f>'дод 2'!W39+'дод 2'!W115</f>
        <v>173100</v>
      </c>
      <c r="W151" s="169">
        <f t="shared" si="82"/>
        <v>95.2756480105663</v>
      </c>
      <c r="X151" s="142">
        <f t="shared" si="83"/>
        <v>27050750.319999997</v>
      </c>
    </row>
    <row r="152" spans="1:24" s="54" customFormat="1" ht="25.5" customHeight="1" x14ac:dyDescent="0.25">
      <c r="A152" s="76"/>
      <c r="B152" s="76"/>
      <c r="C152" s="85" t="s">
        <v>394</v>
      </c>
      <c r="D152" s="78">
        <f>'дод 2'!E116</f>
        <v>134064</v>
      </c>
      <c r="E152" s="78">
        <f>'дод 2'!F116</f>
        <v>0</v>
      </c>
      <c r="F152" s="78">
        <f>'дод 2'!G116</f>
        <v>0</v>
      </c>
      <c r="G152" s="78">
        <f>'дод 2'!H116</f>
        <v>129324.72</v>
      </c>
      <c r="H152" s="78">
        <f>'дод 2'!I116</f>
        <v>0</v>
      </c>
      <c r="I152" s="78">
        <f>'дод 2'!J116</f>
        <v>0</v>
      </c>
      <c r="J152" s="172">
        <f t="shared" si="80"/>
        <v>96.464912280701753</v>
      </c>
      <c r="K152" s="78">
        <f>'дод 2'!L116</f>
        <v>0</v>
      </c>
      <c r="L152" s="78">
        <f>'дод 2'!M116</f>
        <v>0</v>
      </c>
      <c r="M152" s="78">
        <f>'дод 2'!N116</f>
        <v>0</v>
      </c>
      <c r="N152" s="78">
        <f>'дод 2'!O116</f>
        <v>0</v>
      </c>
      <c r="O152" s="78">
        <f>'дод 2'!P116</f>
        <v>0</v>
      </c>
      <c r="P152" s="78">
        <f>'дод 2'!Q116</f>
        <v>0</v>
      </c>
      <c r="Q152" s="78">
        <f>'дод 2'!R116</f>
        <v>0</v>
      </c>
      <c r="R152" s="78">
        <f>'дод 2'!S116</f>
        <v>0</v>
      </c>
      <c r="S152" s="78">
        <f>'дод 2'!T116</f>
        <v>0</v>
      </c>
      <c r="T152" s="78">
        <f>'дод 2'!U116</f>
        <v>0</v>
      </c>
      <c r="U152" s="78">
        <f>'дод 2'!V116</f>
        <v>0</v>
      </c>
      <c r="V152" s="78">
        <f>'дод 2'!W116</f>
        <v>0</v>
      </c>
      <c r="W152" s="182" t="e">
        <f t="shared" si="82"/>
        <v>#DIV/0!</v>
      </c>
      <c r="X152" s="144">
        <f t="shared" si="83"/>
        <v>129324.72</v>
      </c>
    </row>
    <row r="153" spans="1:24" s="54" customFormat="1" ht="31.5" customHeight="1" x14ac:dyDescent="0.25">
      <c r="A153" s="37" t="s">
        <v>117</v>
      </c>
      <c r="B153" s="37" t="s">
        <v>80</v>
      </c>
      <c r="C153" s="3" t="s">
        <v>22</v>
      </c>
      <c r="D153" s="49">
        <f>'дод 2'!E40</f>
        <v>14994942</v>
      </c>
      <c r="E153" s="49">
        <f>'дод 2'!F40</f>
        <v>0</v>
      </c>
      <c r="F153" s="49">
        <f>'дод 2'!G40</f>
        <v>0</v>
      </c>
      <c r="G153" s="49">
        <f>'дод 2'!H40</f>
        <v>14969713.039999999</v>
      </c>
      <c r="H153" s="49">
        <f>'дод 2'!I40</f>
        <v>0</v>
      </c>
      <c r="I153" s="49">
        <f>'дод 2'!J40</f>
        <v>0</v>
      </c>
      <c r="J153" s="168">
        <f t="shared" si="80"/>
        <v>99.831750199500604</v>
      </c>
      <c r="K153" s="49">
        <f>'дод 2'!L40</f>
        <v>357100</v>
      </c>
      <c r="L153" s="49">
        <f>'дод 2'!M40</f>
        <v>357100</v>
      </c>
      <c r="M153" s="49">
        <f>'дод 2'!N40</f>
        <v>0</v>
      </c>
      <c r="N153" s="49">
        <f>'дод 2'!O40</f>
        <v>0</v>
      </c>
      <c r="O153" s="49">
        <f>'дод 2'!P40</f>
        <v>0</v>
      </c>
      <c r="P153" s="49">
        <f>'дод 2'!Q40</f>
        <v>357100</v>
      </c>
      <c r="Q153" s="49">
        <f>'дод 2'!R40</f>
        <v>357099.87</v>
      </c>
      <c r="R153" s="49">
        <f>'дод 2'!S40</f>
        <v>357099.87</v>
      </c>
      <c r="S153" s="49">
        <f>'дод 2'!T40</f>
        <v>0</v>
      </c>
      <c r="T153" s="49">
        <f>'дод 2'!U40</f>
        <v>0</v>
      </c>
      <c r="U153" s="49">
        <f>'дод 2'!V40</f>
        <v>0</v>
      </c>
      <c r="V153" s="49">
        <f>'дод 2'!W40</f>
        <v>357099.87</v>
      </c>
      <c r="W153" s="169">
        <f t="shared" si="82"/>
        <v>99.999963595631471</v>
      </c>
      <c r="X153" s="142">
        <f t="shared" si="83"/>
        <v>15326812.909999998</v>
      </c>
    </row>
    <row r="154" spans="1:24" s="54" customFormat="1" ht="54" customHeight="1" x14ac:dyDescent="0.25">
      <c r="A154" s="37" t="s">
        <v>112</v>
      </c>
      <c r="B154" s="37" t="s">
        <v>80</v>
      </c>
      <c r="C154" s="3" t="s">
        <v>113</v>
      </c>
      <c r="D154" s="49">
        <f>'дод 2'!E41</f>
        <v>5088784</v>
      </c>
      <c r="E154" s="49">
        <f>'дод 2'!F41</f>
        <v>2981030</v>
      </c>
      <c r="F154" s="49">
        <f>'дод 2'!G41</f>
        <v>424639</v>
      </c>
      <c r="G154" s="49">
        <f>'дод 2'!H41</f>
        <v>4885550.68</v>
      </c>
      <c r="H154" s="49">
        <f>'дод 2'!I41</f>
        <v>2978135.1</v>
      </c>
      <c r="I154" s="49">
        <f>'дод 2'!J41</f>
        <v>368556.19</v>
      </c>
      <c r="J154" s="168">
        <f t="shared" si="80"/>
        <v>96.00624982314045</v>
      </c>
      <c r="K154" s="49">
        <f>'дод 2'!L41</f>
        <v>1742994</v>
      </c>
      <c r="L154" s="49">
        <f>'дод 2'!M41</f>
        <v>1530000</v>
      </c>
      <c r="M154" s="49">
        <f>'дод 2'!N41</f>
        <v>212994</v>
      </c>
      <c r="N154" s="49">
        <f>'дод 2'!O41</f>
        <v>119291</v>
      </c>
      <c r="O154" s="49">
        <f>'дод 2'!P41</f>
        <v>50432</v>
      </c>
      <c r="P154" s="49">
        <f>'дод 2'!Q41</f>
        <v>1530000</v>
      </c>
      <c r="Q154" s="49">
        <f>'дод 2'!R41</f>
        <v>1649168.76</v>
      </c>
      <c r="R154" s="49">
        <f>'дод 2'!S41</f>
        <v>1525260</v>
      </c>
      <c r="S154" s="49">
        <f>'дод 2'!T41</f>
        <v>95808.76</v>
      </c>
      <c r="T154" s="49">
        <f>'дод 2'!U41</f>
        <v>0</v>
      </c>
      <c r="U154" s="49">
        <f>'дод 2'!V41</f>
        <v>7520.47</v>
      </c>
      <c r="V154" s="49">
        <f>'дод 2'!W41</f>
        <v>1553360</v>
      </c>
      <c r="W154" s="169">
        <f t="shared" si="82"/>
        <v>94.617007287460538</v>
      </c>
      <c r="X154" s="142">
        <f t="shared" si="83"/>
        <v>6534719.4399999995</v>
      </c>
    </row>
    <row r="155" spans="1:24" s="54" customFormat="1" ht="37.5" customHeight="1" x14ac:dyDescent="0.25">
      <c r="A155" s="37" t="s">
        <v>115</v>
      </c>
      <c r="B155" s="37" t="s">
        <v>80</v>
      </c>
      <c r="C155" s="3" t="s">
        <v>114</v>
      </c>
      <c r="D155" s="49">
        <f>'дод 2'!E42</f>
        <v>16391395</v>
      </c>
      <c r="E155" s="49">
        <f>'дод 2'!F42</f>
        <v>0</v>
      </c>
      <c r="F155" s="49">
        <f>'дод 2'!G42</f>
        <v>0</v>
      </c>
      <c r="G155" s="49">
        <f>'дод 2'!H42</f>
        <v>16131645.09</v>
      </c>
      <c r="H155" s="49">
        <f>'дод 2'!I42</f>
        <v>0</v>
      </c>
      <c r="I155" s="49">
        <f>'дод 2'!J42</f>
        <v>0</v>
      </c>
      <c r="J155" s="168">
        <f t="shared" si="80"/>
        <v>98.415327615495812</v>
      </c>
      <c r="K155" s="49">
        <f>'дод 2'!L42</f>
        <v>0</v>
      </c>
      <c r="L155" s="49">
        <f>'дод 2'!M42</f>
        <v>0</v>
      </c>
      <c r="M155" s="49">
        <f>'дод 2'!N42</f>
        <v>0</v>
      </c>
      <c r="N155" s="49">
        <f>'дод 2'!O42</f>
        <v>0</v>
      </c>
      <c r="O155" s="49">
        <f>'дод 2'!P42</f>
        <v>0</v>
      </c>
      <c r="P155" s="49">
        <f>'дод 2'!Q42</f>
        <v>0</v>
      </c>
      <c r="Q155" s="49">
        <f>'дод 2'!R42</f>
        <v>0</v>
      </c>
      <c r="R155" s="49">
        <f>'дод 2'!S42</f>
        <v>0</v>
      </c>
      <c r="S155" s="49">
        <f>'дод 2'!T42</f>
        <v>0</v>
      </c>
      <c r="T155" s="49">
        <f>'дод 2'!U42</f>
        <v>0</v>
      </c>
      <c r="U155" s="49">
        <f>'дод 2'!V42</f>
        <v>0</v>
      </c>
      <c r="V155" s="49">
        <f>'дод 2'!W42</f>
        <v>0</v>
      </c>
      <c r="W155" s="180" t="e">
        <f t="shared" si="82"/>
        <v>#DIV/0!</v>
      </c>
      <c r="X155" s="142">
        <f t="shared" si="83"/>
        <v>16131645.09</v>
      </c>
    </row>
    <row r="156" spans="1:24" s="52" customFormat="1" ht="18" customHeight="1" x14ac:dyDescent="0.25">
      <c r="A156" s="38" t="s">
        <v>66</v>
      </c>
      <c r="B156" s="41"/>
      <c r="C156" s="2" t="s">
        <v>67</v>
      </c>
      <c r="D156" s="48">
        <f>D159+D160+D161+D162+D163+D164+D165+D167+D169+D170</f>
        <v>279399865.75</v>
      </c>
      <c r="E156" s="48">
        <f t="shared" ref="E156:P156" si="87">E159+E160+E161+E162+E163+E164+E165+E167+E169+E170</f>
        <v>0</v>
      </c>
      <c r="F156" s="48">
        <f t="shared" si="87"/>
        <v>37678526</v>
      </c>
      <c r="G156" s="48">
        <f>G159+G160+G161+G162+G163+G164+G165+G167+G169+G170</f>
        <v>274390111.39999998</v>
      </c>
      <c r="H156" s="48">
        <f t="shared" ref="H156:I156" si="88">H159+H160+H161+H162+H163+H164+H165+H167+H169+H170</f>
        <v>0</v>
      </c>
      <c r="I156" s="48">
        <f t="shared" si="88"/>
        <v>34292291.870000005</v>
      </c>
      <c r="J156" s="152">
        <f t="shared" si="80"/>
        <v>98.206958927287886</v>
      </c>
      <c r="K156" s="48">
        <f t="shared" si="87"/>
        <v>344337789.64999998</v>
      </c>
      <c r="L156" s="48">
        <f t="shared" si="87"/>
        <v>147603000.59999996</v>
      </c>
      <c r="M156" s="48">
        <f t="shared" si="87"/>
        <v>196576960.40000001</v>
      </c>
      <c r="N156" s="48">
        <f t="shared" si="87"/>
        <v>0</v>
      </c>
      <c r="O156" s="48">
        <f t="shared" si="87"/>
        <v>0</v>
      </c>
      <c r="P156" s="48">
        <f t="shared" si="87"/>
        <v>147760829.24999997</v>
      </c>
      <c r="Q156" s="48">
        <f t="shared" ref="Q156:V156" si="89">Q159+Q160+Q161+Q162+Q163+Q164+Q165+Q167+Q169+Q170</f>
        <v>333152349.25999999</v>
      </c>
      <c r="R156" s="48">
        <f t="shared" si="89"/>
        <v>139700388.22</v>
      </c>
      <c r="S156" s="48">
        <f t="shared" si="89"/>
        <v>193451961.03999999</v>
      </c>
      <c r="T156" s="48">
        <f t="shared" si="89"/>
        <v>0</v>
      </c>
      <c r="U156" s="48">
        <f t="shared" si="89"/>
        <v>0</v>
      </c>
      <c r="V156" s="48">
        <f t="shared" si="89"/>
        <v>139700388.22</v>
      </c>
      <c r="W156" s="153">
        <f t="shared" si="82"/>
        <v>96.751608238709622</v>
      </c>
      <c r="X156" s="138">
        <f t="shared" si="83"/>
        <v>607542460.65999997</v>
      </c>
    </row>
    <row r="157" spans="1:24" s="53" customFormat="1" ht="113.25" customHeight="1" x14ac:dyDescent="0.25">
      <c r="A157" s="69"/>
      <c r="B157" s="70"/>
      <c r="C157" s="125" t="s">
        <v>605</v>
      </c>
      <c r="D157" s="74">
        <f>D168</f>
        <v>0</v>
      </c>
      <c r="E157" s="74">
        <f t="shared" ref="E157:P157" si="90">E168</f>
        <v>0</v>
      </c>
      <c r="F157" s="74">
        <f t="shared" si="90"/>
        <v>0</v>
      </c>
      <c r="G157" s="74">
        <f>G168</f>
        <v>0</v>
      </c>
      <c r="H157" s="74">
        <f t="shared" ref="H157:I157" si="91">H168</f>
        <v>0</v>
      </c>
      <c r="I157" s="74">
        <f t="shared" si="91"/>
        <v>0</v>
      </c>
      <c r="J157" s="176" t="e">
        <f t="shared" si="80"/>
        <v>#DIV/0!</v>
      </c>
      <c r="K157" s="74">
        <f t="shared" si="90"/>
        <v>4438108.5</v>
      </c>
      <c r="L157" s="74">
        <f t="shared" si="90"/>
        <v>4438108.5</v>
      </c>
      <c r="M157" s="74">
        <f t="shared" si="90"/>
        <v>0</v>
      </c>
      <c r="N157" s="74">
        <f t="shared" si="90"/>
        <v>0</v>
      </c>
      <c r="O157" s="74">
        <f t="shared" si="90"/>
        <v>0</v>
      </c>
      <c r="P157" s="74">
        <f t="shared" si="90"/>
        <v>4438108.5</v>
      </c>
      <c r="Q157" s="74">
        <f t="shared" ref="Q157:V157" si="92">Q168</f>
        <v>4070665.5</v>
      </c>
      <c r="R157" s="74">
        <f t="shared" si="92"/>
        <v>4070665.5</v>
      </c>
      <c r="S157" s="74">
        <f t="shared" si="92"/>
        <v>0</v>
      </c>
      <c r="T157" s="74">
        <f t="shared" si="92"/>
        <v>0</v>
      </c>
      <c r="U157" s="74">
        <f t="shared" si="92"/>
        <v>0</v>
      </c>
      <c r="V157" s="74">
        <f t="shared" si="92"/>
        <v>4070665.5</v>
      </c>
      <c r="W157" s="171">
        <f t="shared" si="82"/>
        <v>91.720729675716584</v>
      </c>
      <c r="X157" s="143">
        <f t="shared" si="83"/>
        <v>4070665.5</v>
      </c>
    </row>
    <row r="158" spans="1:24" s="53" customFormat="1" ht="110.25" x14ac:dyDescent="0.25">
      <c r="A158" s="69"/>
      <c r="B158" s="70"/>
      <c r="C158" s="81" t="s">
        <v>612</v>
      </c>
      <c r="D158" s="74">
        <f>D166</f>
        <v>0</v>
      </c>
      <c r="E158" s="74">
        <f t="shared" ref="E158:P158" si="93">E166</f>
        <v>0</v>
      </c>
      <c r="F158" s="74">
        <f t="shared" si="93"/>
        <v>0</v>
      </c>
      <c r="G158" s="74">
        <f>G166</f>
        <v>0</v>
      </c>
      <c r="H158" s="74">
        <f t="shared" ref="H158:I158" si="94">H166</f>
        <v>0</v>
      </c>
      <c r="I158" s="74">
        <f t="shared" si="94"/>
        <v>0</v>
      </c>
      <c r="J158" s="176" t="e">
        <f t="shared" si="80"/>
        <v>#DIV/0!</v>
      </c>
      <c r="K158" s="74">
        <f t="shared" si="93"/>
        <v>194791960.40000001</v>
      </c>
      <c r="L158" s="74">
        <f t="shared" si="93"/>
        <v>0</v>
      </c>
      <c r="M158" s="74">
        <f t="shared" si="93"/>
        <v>194791960.40000001</v>
      </c>
      <c r="N158" s="74">
        <f t="shared" si="93"/>
        <v>0</v>
      </c>
      <c r="O158" s="74">
        <f t="shared" si="93"/>
        <v>0</v>
      </c>
      <c r="P158" s="74">
        <f t="shared" si="93"/>
        <v>0</v>
      </c>
      <c r="Q158" s="74">
        <f t="shared" ref="Q158:V158" si="95">Q166</f>
        <v>193047199.40000001</v>
      </c>
      <c r="R158" s="74">
        <f t="shared" si="95"/>
        <v>0</v>
      </c>
      <c r="S158" s="74">
        <f t="shared" si="95"/>
        <v>193047199.40000001</v>
      </c>
      <c r="T158" s="74">
        <f t="shared" si="95"/>
        <v>0</v>
      </c>
      <c r="U158" s="74">
        <f t="shared" si="95"/>
        <v>0</v>
      </c>
      <c r="V158" s="74">
        <f t="shared" si="95"/>
        <v>0</v>
      </c>
      <c r="W158" s="171">
        <f t="shared" si="82"/>
        <v>99.104295168847216</v>
      </c>
      <c r="X158" s="143">
        <f t="shared" si="83"/>
        <v>193047199.40000001</v>
      </c>
    </row>
    <row r="159" spans="1:24" x14ac:dyDescent="0.25">
      <c r="A159" s="37" t="s">
        <v>127</v>
      </c>
      <c r="B159" s="37" t="s">
        <v>68</v>
      </c>
      <c r="C159" s="3" t="s">
        <v>128</v>
      </c>
      <c r="D159" s="49">
        <f>'дод 2'!E237</f>
        <v>0</v>
      </c>
      <c r="E159" s="49">
        <f>'дод 2'!F237</f>
        <v>0</v>
      </c>
      <c r="F159" s="49">
        <f>'дод 2'!G237</f>
        <v>0</v>
      </c>
      <c r="G159" s="49">
        <f>'дод 2'!H237</f>
        <v>0</v>
      </c>
      <c r="H159" s="49">
        <f>'дод 2'!I237</f>
        <v>0</v>
      </c>
      <c r="I159" s="49">
        <f>'дод 2'!J237</f>
        <v>0</v>
      </c>
      <c r="J159" s="174" t="e">
        <f t="shared" si="80"/>
        <v>#DIV/0!</v>
      </c>
      <c r="K159" s="49">
        <f>'дод 2'!L237</f>
        <v>9020843.5199999996</v>
      </c>
      <c r="L159" s="49">
        <f>'дод 2'!M237</f>
        <v>8984363.5199999996</v>
      </c>
      <c r="M159" s="49">
        <f>'дод 2'!N237</f>
        <v>0</v>
      </c>
      <c r="N159" s="49">
        <f>'дод 2'!O237</f>
        <v>0</v>
      </c>
      <c r="O159" s="49">
        <f>'дод 2'!P237</f>
        <v>0</v>
      </c>
      <c r="P159" s="49">
        <f>'дод 2'!Q237</f>
        <v>9020843.5199999996</v>
      </c>
      <c r="Q159" s="49">
        <f>'дод 2'!R237</f>
        <v>6606819.8700000001</v>
      </c>
      <c r="R159" s="49">
        <f>'дод 2'!S237</f>
        <v>6606819.8700000001</v>
      </c>
      <c r="S159" s="49">
        <f>'дод 2'!T237</f>
        <v>0</v>
      </c>
      <c r="T159" s="49">
        <f>'дод 2'!U237</f>
        <v>0</v>
      </c>
      <c r="U159" s="49">
        <f>'дод 2'!V237</f>
        <v>0</v>
      </c>
      <c r="V159" s="49">
        <f>'дод 2'!W237</f>
        <v>6606819.8700000001</v>
      </c>
      <c r="W159" s="169">
        <f t="shared" si="82"/>
        <v>73.239490911821079</v>
      </c>
      <c r="X159" s="142">
        <f t="shared" si="83"/>
        <v>6606819.8700000001</v>
      </c>
    </row>
    <row r="160" spans="1:24" ht="36.75" customHeight="1" x14ac:dyDescent="0.25">
      <c r="A160" s="37" t="s">
        <v>129</v>
      </c>
      <c r="B160" s="37" t="s">
        <v>70</v>
      </c>
      <c r="C160" s="3" t="s">
        <v>147</v>
      </c>
      <c r="D160" s="49">
        <f>'дод 2'!E238</f>
        <v>29081568</v>
      </c>
      <c r="E160" s="49">
        <f>'дод 2'!F238</f>
        <v>0</v>
      </c>
      <c r="F160" s="49">
        <f>'дод 2'!G238</f>
        <v>0</v>
      </c>
      <c r="G160" s="49">
        <f>'дод 2'!H238</f>
        <v>29080333.5</v>
      </c>
      <c r="H160" s="49">
        <f>'дод 2'!I238</f>
        <v>0</v>
      </c>
      <c r="I160" s="49">
        <f>'дод 2'!J238</f>
        <v>0</v>
      </c>
      <c r="J160" s="168">
        <f t="shared" si="80"/>
        <v>99.995755043194364</v>
      </c>
      <c r="K160" s="49">
        <f>'дод 2'!L238</f>
        <v>200000</v>
      </c>
      <c r="L160" s="49">
        <f>'дод 2'!M238</f>
        <v>200000</v>
      </c>
      <c r="M160" s="49">
        <f>'дод 2'!N238</f>
        <v>0</v>
      </c>
      <c r="N160" s="49">
        <f>'дод 2'!O238</f>
        <v>0</v>
      </c>
      <c r="O160" s="49">
        <f>'дод 2'!P238</f>
        <v>0</v>
      </c>
      <c r="P160" s="49">
        <f>'дод 2'!Q238</f>
        <v>200000</v>
      </c>
      <c r="Q160" s="49">
        <f>'дод 2'!R238</f>
        <v>199446.39</v>
      </c>
      <c r="R160" s="49">
        <f>'дод 2'!S238</f>
        <v>199446.39</v>
      </c>
      <c r="S160" s="49">
        <f>'дод 2'!T238</f>
        <v>0</v>
      </c>
      <c r="T160" s="49">
        <f>'дод 2'!U238</f>
        <v>0</v>
      </c>
      <c r="U160" s="49">
        <f>'дод 2'!V238</f>
        <v>0</v>
      </c>
      <c r="V160" s="49">
        <f>'дод 2'!W238</f>
        <v>199446.39</v>
      </c>
      <c r="W160" s="169">
        <f t="shared" si="82"/>
        <v>99.723195000000004</v>
      </c>
      <c r="X160" s="142">
        <f t="shared" si="83"/>
        <v>29279779.890000001</v>
      </c>
    </row>
    <row r="161" spans="1:24" ht="33" customHeight="1" x14ac:dyDescent="0.25">
      <c r="A161" s="40" t="s">
        <v>260</v>
      </c>
      <c r="B161" s="40" t="s">
        <v>70</v>
      </c>
      <c r="C161" s="3" t="s">
        <v>261</v>
      </c>
      <c r="D161" s="49">
        <f>'дод 2'!E239</f>
        <v>71280</v>
      </c>
      <c r="E161" s="49">
        <f>'дод 2'!F239</f>
        <v>0</v>
      </c>
      <c r="F161" s="49">
        <f>'дод 2'!G239</f>
        <v>0</v>
      </c>
      <c r="G161" s="49">
        <f>'дод 2'!H239</f>
        <v>51517.05</v>
      </c>
      <c r="H161" s="49">
        <f>'дод 2'!I239</f>
        <v>0</v>
      </c>
      <c r="I161" s="49">
        <f>'дод 2'!J239</f>
        <v>0</v>
      </c>
      <c r="J161" s="168">
        <f t="shared" si="80"/>
        <v>72.274200336700346</v>
      </c>
      <c r="K161" s="49">
        <f>'дод 2'!L239</f>
        <v>32295150</v>
      </c>
      <c r="L161" s="49">
        <f>'дод 2'!M239</f>
        <v>32245150</v>
      </c>
      <c r="M161" s="49">
        <f>'дод 2'!N239</f>
        <v>0</v>
      </c>
      <c r="N161" s="49">
        <f>'дод 2'!O239</f>
        <v>0</v>
      </c>
      <c r="O161" s="49">
        <f>'дод 2'!P239</f>
        <v>0</v>
      </c>
      <c r="P161" s="49">
        <f>'дод 2'!Q239</f>
        <v>32295150</v>
      </c>
      <c r="Q161" s="49">
        <f>'дод 2'!R239</f>
        <v>30573672.66</v>
      </c>
      <c r="R161" s="49">
        <f>'дод 2'!S239</f>
        <v>30573672.66</v>
      </c>
      <c r="S161" s="49">
        <f>'дод 2'!T239</f>
        <v>0</v>
      </c>
      <c r="T161" s="49">
        <f>'дод 2'!U239</f>
        <v>0</v>
      </c>
      <c r="U161" s="49">
        <f>'дод 2'!V239</f>
        <v>0</v>
      </c>
      <c r="V161" s="49">
        <f>'дод 2'!W239</f>
        <v>30573672.66</v>
      </c>
      <c r="W161" s="169">
        <f t="shared" si="82"/>
        <v>94.669548399682299</v>
      </c>
      <c r="X161" s="142">
        <f t="shared" si="83"/>
        <v>30625189.710000001</v>
      </c>
    </row>
    <row r="162" spans="1:24" ht="33" customHeight="1" x14ac:dyDescent="0.25">
      <c r="A162" s="37" t="s">
        <v>263</v>
      </c>
      <c r="B162" s="37" t="s">
        <v>70</v>
      </c>
      <c r="C162" s="3" t="s">
        <v>344</v>
      </c>
      <c r="D162" s="49">
        <f>'дод 2'!E240</f>
        <v>100000</v>
      </c>
      <c r="E162" s="49">
        <f>'дод 2'!F240</f>
        <v>0</v>
      </c>
      <c r="F162" s="49">
        <f>'дод 2'!G240</f>
        <v>0</v>
      </c>
      <c r="G162" s="49">
        <f>'дод 2'!H240</f>
        <v>99525.51</v>
      </c>
      <c r="H162" s="49">
        <f>'дод 2'!I240</f>
        <v>0</v>
      </c>
      <c r="I162" s="49">
        <f>'дод 2'!J240</f>
        <v>0</v>
      </c>
      <c r="J162" s="168">
        <f t="shared" si="80"/>
        <v>99.525509999999997</v>
      </c>
      <c r="K162" s="49">
        <f>'дод 2'!L240</f>
        <v>0</v>
      </c>
      <c r="L162" s="49">
        <f>'дод 2'!M240</f>
        <v>0</v>
      </c>
      <c r="M162" s="49">
        <f>'дод 2'!N240</f>
        <v>0</v>
      </c>
      <c r="N162" s="49">
        <f>'дод 2'!O240</f>
        <v>0</v>
      </c>
      <c r="O162" s="49">
        <f>'дод 2'!P240</f>
        <v>0</v>
      </c>
      <c r="P162" s="49">
        <f>'дод 2'!Q240</f>
        <v>0</v>
      </c>
      <c r="Q162" s="49">
        <f>'дод 2'!R240</f>
        <v>0</v>
      </c>
      <c r="R162" s="49">
        <f>'дод 2'!S240</f>
        <v>0</v>
      </c>
      <c r="S162" s="49">
        <f>'дод 2'!T240</f>
        <v>0</v>
      </c>
      <c r="T162" s="49">
        <f>'дод 2'!U240</f>
        <v>0</v>
      </c>
      <c r="U162" s="49">
        <f>'дод 2'!V240</f>
        <v>0</v>
      </c>
      <c r="V162" s="49">
        <f>'дод 2'!W240</f>
        <v>0</v>
      </c>
      <c r="W162" s="180" t="e">
        <f t="shared" si="82"/>
        <v>#DIV/0!</v>
      </c>
      <c r="X162" s="142">
        <f t="shared" si="83"/>
        <v>99525.51</v>
      </c>
    </row>
    <row r="163" spans="1:24" ht="52.5" customHeight="1" x14ac:dyDescent="0.25">
      <c r="A163" s="37" t="s">
        <v>69</v>
      </c>
      <c r="B163" s="37" t="s">
        <v>70</v>
      </c>
      <c r="C163" s="3" t="s">
        <v>132</v>
      </c>
      <c r="D163" s="49">
        <f>'дод 2'!E241</f>
        <v>2815132.48</v>
      </c>
      <c r="E163" s="49">
        <f>'дод 2'!F241</f>
        <v>0</v>
      </c>
      <c r="F163" s="49">
        <f>'дод 2'!G241</f>
        <v>0</v>
      </c>
      <c r="G163" s="49">
        <f>'дод 2'!H241</f>
        <v>2813527.84</v>
      </c>
      <c r="H163" s="49">
        <f>'дод 2'!I241</f>
        <v>0</v>
      </c>
      <c r="I163" s="49">
        <f>'дод 2'!J241</f>
        <v>0</v>
      </c>
      <c r="J163" s="168">
        <f t="shared" si="80"/>
        <v>99.942999485409644</v>
      </c>
      <c r="K163" s="49">
        <f>'дод 2'!L241</f>
        <v>85000</v>
      </c>
      <c r="L163" s="49">
        <f>'дод 2'!M241</f>
        <v>85000</v>
      </c>
      <c r="M163" s="49">
        <f>'дод 2'!N241</f>
        <v>0</v>
      </c>
      <c r="N163" s="49">
        <f>'дод 2'!O241</f>
        <v>0</v>
      </c>
      <c r="O163" s="49">
        <f>'дод 2'!P241</f>
        <v>0</v>
      </c>
      <c r="P163" s="49">
        <f>'дод 2'!Q241</f>
        <v>85000</v>
      </c>
      <c r="Q163" s="49">
        <f>'дод 2'!R241</f>
        <v>47520</v>
      </c>
      <c r="R163" s="49">
        <f>'дод 2'!S241</f>
        <v>47520</v>
      </c>
      <c r="S163" s="49">
        <f>'дод 2'!T241</f>
        <v>0</v>
      </c>
      <c r="T163" s="49">
        <f>'дод 2'!U241</f>
        <v>0</v>
      </c>
      <c r="U163" s="49">
        <f>'дод 2'!V241</f>
        <v>0</v>
      </c>
      <c r="V163" s="49">
        <f>'дод 2'!W241</f>
        <v>47520</v>
      </c>
      <c r="W163" s="169">
        <f t="shared" si="82"/>
        <v>55.90588235294117</v>
      </c>
      <c r="X163" s="142">
        <f t="shared" si="83"/>
        <v>2861047.84</v>
      </c>
    </row>
    <row r="164" spans="1:24" ht="24" customHeight="1" x14ac:dyDescent="0.25">
      <c r="A164" s="37" t="s">
        <v>130</v>
      </c>
      <c r="B164" s="37" t="s">
        <v>70</v>
      </c>
      <c r="C164" s="3" t="s">
        <v>131</v>
      </c>
      <c r="D164" s="49">
        <f>'дод 2'!E242+'дод 2'!E280</f>
        <v>240913355.25999999</v>
      </c>
      <c r="E164" s="49">
        <f>'дод 2'!F242+'дод 2'!F280</f>
        <v>0</v>
      </c>
      <c r="F164" s="49">
        <f>'дод 2'!G242+'дод 2'!G280</f>
        <v>37628936</v>
      </c>
      <c r="G164" s="49">
        <f>'дод 2'!H242+'дод 2'!H280</f>
        <v>237044208.53999999</v>
      </c>
      <c r="H164" s="49">
        <f>'дод 2'!I242+'дод 2'!I280</f>
        <v>0</v>
      </c>
      <c r="I164" s="49">
        <f>'дод 2'!J242+'дод 2'!J280</f>
        <v>34243139.990000002</v>
      </c>
      <c r="J164" s="168">
        <f t="shared" si="80"/>
        <v>98.393967525866586</v>
      </c>
      <c r="K164" s="49">
        <f>'дод 2'!L242+'дод 2'!L280</f>
        <v>99918668.079999983</v>
      </c>
      <c r="L164" s="49">
        <f>'дод 2'!M242+'дод 2'!M280</f>
        <v>99918668.079999983</v>
      </c>
      <c r="M164" s="49">
        <f>'дод 2'!N242+'дод 2'!N280</f>
        <v>0</v>
      </c>
      <c r="N164" s="49">
        <f>'дод 2'!O242+'дод 2'!O280</f>
        <v>0</v>
      </c>
      <c r="O164" s="49">
        <f>'дод 2'!P242+'дод 2'!P280</f>
        <v>0</v>
      </c>
      <c r="P164" s="49">
        <f>'дод 2'!Q242+'дод 2'!Q280</f>
        <v>99918668.079999983</v>
      </c>
      <c r="Q164" s="49">
        <f>'дод 2'!R242+'дод 2'!R280</f>
        <v>96660777.799999997</v>
      </c>
      <c r="R164" s="49">
        <f>'дод 2'!S242+'дод 2'!S280</f>
        <v>96660777.799999997</v>
      </c>
      <c r="S164" s="49">
        <f>'дод 2'!T242+'дод 2'!T280</f>
        <v>0</v>
      </c>
      <c r="T164" s="49">
        <f>'дод 2'!U242+'дод 2'!U280</f>
        <v>0</v>
      </c>
      <c r="U164" s="49">
        <f>'дод 2'!V242+'дод 2'!V280</f>
        <v>0</v>
      </c>
      <c r="V164" s="49">
        <f>'дод 2'!W242+'дод 2'!W280</f>
        <v>96660777.799999997</v>
      </c>
      <c r="W164" s="169">
        <f t="shared" si="82"/>
        <v>96.739457858473898</v>
      </c>
      <c r="X164" s="142">
        <f t="shared" si="83"/>
        <v>333704986.33999997</v>
      </c>
    </row>
    <row r="165" spans="1:24" ht="115.5" customHeight="1" x14ac:dyDescent="0.25">
      <c r="A165" s="37">
        <v>6072</v>
      </c>
      <c r="B165" s="58" t="s">
        <v>312</v>
      </c>
      <c r="C165" s="60" t="s">
        <v>611</v>
      </c>
      <c r="D165" s="49">
        <f>'дод 2'!E322</f>
        <v>0</v>
      </c>
      <c r="E165" s="49">
        <f>'дод 2'!F322</f>
        <v>0</v>
      </c>
      <c r="F165" s="49">
        <f>'дод 2'!G322</f>
        <v>0</v>
      </c>
      <c r="G165" s="49">
        <f>'дод 2'!H322</f>
        <v>0</v>
      </c>
      <c r="H165" s="49">
        <f>'дод 2'!I322</f>
        <v>0</v>
      </c>
      <c r="I165" s="49">
        <f>'дод 2'!J322</f>
        <v>0</v>
      </c>
      <c r="J165" s="174" t="e">
        <f t="shared" si="80"/>
        <v>#DIV/0!</v>
      </c>
      <c r="K165" s="49">
        <f>'дод 2'!L322</f>
        <v>194791960.40000001</v>
      </c>
      <c r="L165" s="49">
        <f>'дод 2'!M322</f>
        <v>0</v>
      </c>
      <c r="M165" s="49">
        <f>'дод 2'!N322</f>
        <v>194791960.40000001</v>
      </c>
      <c r="N165" s="49">
        <f>'дод 2'!O322</f>
        <v>0</v>
      </c>
      <c r="O165" s="49">
        <f>'дод 2'!P322</f>
        <v>0</v>
      </c>
      <c r="P165" s="49">
        <f>'дод 2'!Q322</f>
        <v>0</v>
      </c>
      <c r="Q165" s="49">
        <f>'дод 2'!R322</f>
        <v>193047199.40000001</v>
      </c>
      <c r="R165" s="49">
        <f>'дод 2'!S322</f>
        <v>0</v>
      </c>
      <c r="S165" s="49">
        <f>'дод 2'!T322</f>
        <v>193047199.40000001</v>
      </c>
      <c r="T165" s="49">
        <f>'дод 2'!U322</f>
        <v>0</v>
      </c>
      <c r="U165" s="49">
        <f>'дод 2'!V322</f>
        <v>0</v>
      </c>
      <c r="V165" s="49">
        <f>'дод 2'!W322</f>
        <v>0</v>
      </c>
      <c r="W165" s="169">
        <f t="shared" si="82"/>
        <v>99.104295168847216</v>
      </c>
      <c r="X165" s="142">
        <f t="shared" si="83"/>
        <v>193047199.40000001</v>
      </c>
    </row>
    <row r="166" spans="1:24" s="54" customFormat="1" ht="110.25" x14ac:dyDescent="0.25">
      <c r="A166" s="76"/>
      <c r="B166" s="76"/>
      <c r="C166" s="83" t="s">
        <v>612</v>
      </c>
      <c r="D166" s="78">
        <f>'дод 2'!E323</f>
        <v>0</v>
      </c>
      <c r="E166" s="78">
        <f>'дод 2'!F323</f>
        <v>0</v>
      </c>
      <c r="F166" s="78">
        <f>'дод 2'!G323</f>
        <v>0</v>
      </c>
      <c r="G166" s="78">
        <f>'дод 2'!H323</f>
        <v>0</v>
      </c>
      <c r="H166" s="78">
        <f>'дод 2'!I323</f>
        <v>0</v>
      </c>
      <c r="I166" s="78">
        <f>'дод 2'!J323</f>
        <v>0</v>
      </c>
      <c r="J166" s="177" t="e">
        <f t="shared" si="80"/>
        <v>#DIV/0!</v>
      </c>
      <c r="K166" s="78">
        <f>'дод 2'!L323</f>
        <v>194791960.40000001</v>
      </c>
      <c r="L166" s="78">
        <f>'дод 2'!M323</f>
        <v>0</v>
      </c>
      <c r="M166" s="78">
        <f>'дод 2'!N323</f>
        <v>194791960.40000001</v>
      </c>
      <c r="N166" s="78">
        <f>'дод 2'!O323</f>
        <v>0</v>
      </c>
      <c r="O166" s="78">
        <f>'дод 2'!P323</f>
        <v>0</v>
      </c>
      <c r="P166" s="78">
        <f>'дод 2'!Q323</f>
        <v>0</v>
      </c>
      <c r="Q166" s="78">
        <f>'дод 2'!R323</f>
        <v>193047199.40000001</v>
      </c>
      <c r="R166" s="78">
        <f>'дод 2'!S323</f>
        <v>0</v>
      </c>
      <c r="S166" s="78">
        <f>'дод 2'!T323</f>
        <v>193047199.40000001</v>
      </c>
      <c r="T166" s="78">
        <f>'дод 2'!U323</f>
        <v>0</v>
      </c>
      <c r="U166" s="78">
        <f>'дод 2'!V323</f>
        <v>0</v>
      </c>
      <c r="V166" s="78">
        <f>'дод 2'!W323</f>
        <v>0</v>
      </c>
      <c r="W166" s="173">
        <f t="shared" si="82"/>
        <v>99.104295168847216</v>
      </c>
      <c r="X166" s="144">
        <f t="shared" si="83"/>
        <v>193047199.40000001</v>
      </c>
    </row>
    <row r="167" spans="1:24" ht="83.25" customHeight="1" x14ac:dyDescent="0.25">
      <c r="A167" s="37">
        <v>6083</v>
      </c>
      <c r="B167" s="58" t="s">
        <v>68</v>
      </c>
      <c r="C167" s="11" t="s">
        <v>437</v>
      </c>
      <c r="D167" s="49">
        <f>'дод 2'!E212+'дод 2'!E245</f>
        <v>0</v>
      </c>
      <c r="E167" s="49">
        <f>'дод 2'!F212+'дод 2'!F245</f>
        <v>0</v>
      </c>
      <c r="F167" s="49">
        <f>'дод 2'!G212+'дод 2'!G245</f>
        <v>0</v>
      </c>
      <c r="G167" s="49">
        <f>'дод 2'!H212+'дод 2'!H245</f>
        <v>0</v>
      </c>
      <c r="H167" s="49">
        <f>'дод 2'!I212+'дод 2'!I245</f>
        <v>0</v>
      </c>
      <c r="I167" s="49">
        <f>'дод 2'!J212+'дод 2'!J245</f>
        <v>0</v>
      </c>
      <c r="J167" s="174" t="e">
        <f t="shared" si="80"/>
        <v>#DIV/0!</v>
      </c>
      <c r="K167" s="49">
        <f>'дод 2'!L212+'дод 2'!L245</f>
        <v>6169819</v>
      </c>
      <c r="L167" s="49">
        <f>'дод 2'!M212+'дод 2'!M245</f>
        <v>6169819</v>
      </c>
      <c r="M167" s="49">
        <f>'дод 2'!N212+'дод 2'!N245</f>
        <v>0</v>
      </c>
      <c r="N167" s="49">
        <f>'дод 2'!O212+'дод 2'!O245</f>
        <v>0</v>
      </c>
      <c r="O167" s="49">
        <f>'дод 2'!P212+'дод 2'!P245</f>
        <v>0</v>
      </c>
      <c r="P167" s="49">
        <f>'дод 2'!Q212+'дод 2'!Q245</f>
        <v>6169819</v>
      </c>
      <c r="Q167" s="49">
        <f>'дод 2'!R212+'дод 2'!R245</f>
        <v>5612151.5</v>
      </c>
      <c r="R167" s="49">
        <f>'дод 2'!S212+'дод 2'!S245</f>
        <v>5612151.5</v>
      </c>
      <c r="S167" s="49">
        <f>'дод 2'!T212+'дод 2'!T245</f>
        <v>0</v>
      </c>
      <c r="T167" s="49">
        <f>'дод 2'!U212+'дод 2'!U245</f>
        <v>0</v>
      </c>
      <c r="U167" s="49">
        <f>'дод 2'!V212+'дод 2'!V245</f>
        <v>0</v>
      </c>
      <c r="V167" s="49">
        <f>'дод 2'!W212+'дод 2'!W245</f>
        <v>5612151.5</v>
      </c>
      <c r="W167" s="169">
        <f t="shared" si="82"/>
        <v>90.96136369640665</v>
      </c>
      <c r="X167" s="142">
        <f t="shared" si="83"/>
        <v>5612151.5</v>
      </c>
    </row>
    <row r="168" spans="1:24" s="54" customFormat="1" ht="110.25" x14ac:dyDescent="0.25">
      <c r="A168" s="76"/>
      <c r="B168" s="87"/>
      <c r="C168" s="88" t="s">
        <v>605</v>
      </c>
      <c r="D168" s="78">
        <f>'дод 2'!E213+'дод 2'!E246</f>
        <v>0</v>
      </c>
      <c r="E168" s="78">
        <f>'дод 2'!F213+'дод 2'!F246</f>
        <v>0</v>
      </c>
      <c r="F168" s="78">
        <f>'дод 2'!G213+'дод 2'!G246</f>
        <v>0</v>
      </c>
      <c r="G168" s="78">
        <f>'дод 2'!H213+'дод 2'!H246</f>
        <v>0</v>
      </c>
      <c r="H168" s="78">
        <f>'дод 2'!I213+'дод 2'!I246</f>
        <v>0</v>
      </c>
      <c r="I168" s="78">
        <f>'дод 2'!J213+'дод 2'!J246</f>
        <v>0</v>
      </c>
      <c r="J168" s="177" t="e">
        <f t="shared" si="80"/>
        <v>#DIV/0!</v>
      </c>
      <c r="K168" s="78">
        <f>'дод 2'!L213+'дод 2'!L246</f>
        <v>4438108.5</v>
      </c>
      <c r="L168" s="78">
        <f>'дод 2'!M213+'дод 2'!M246</f>
        <v>4438108.5</v>
      </c>
      <c r="M168" s="78">
        <f>'дод 2'!N213+'дод 2'!N246</f>
        <v>0</v>
      </c>
      <c r="N168" s="78">
        <f>'дод 2'!O213+'дод 2'!O246</f>
        <v>0</v>
      </c>
      <c r="O168" s="78">
        <f>'дод 2'!P213+'дод 2'!P246</f>
        <v>0</v>
      </c>
      <c r="P168" s="78">
        <f>'дод 2'!Q213+'дод 2'!Q246</f>
        <v>4438108.5</v>
      </c>
      <c r="Q168" s="78">
        <f>'дод 2'!R213+'дод 2'!R246</f>
        <v>4070665.5</v>
      </c>
      <c r="R168" s="78">
        <f>'дод 2'!S213+'дод 2'!S246</f>
        <v>4070665.5</v>
      </c>
      <c r="S168" s="78">
        <f>'дод 2'!T213+'дод 2'!T246</f>
        <v>0</v>
      </c>
      <c r="T168" s="78">
        <f>'дод 2'!U213+'дод 2'!U246</f>
        <v>0</v>
      </c>
      <c r="U168" s="78">
        <f>'дод 2'!V213+'дод 2'!V246</f>
        <v>0</v>
      </c>
      <c r="V168" s="78">
        <f>'дод 2'!W213+'дод 2'!W246</f>
        <v>4070665.5</v>
      </c>
      <c r="W168" s="173">
        <f t="shared" si="82"/>
        <v>91.720729675716584</v>
      </c>
      <c r="X168" s="144">
        <f t="shared" si="83"/>
        <v>4070665.5</v>
      </c>
    </row>
    <row r="169" spans="1:24" s="54" customFormat="1" ht="54.75" customHeight="1" x14ac:dyDescent="0.25">
      <c r="A169" s="37" t="s">
        <v>134</v>
      </c>
      <c r="B169" s="42" t="s">
        <v>68</v>
      </c>
      <c r="C169" s="3" t="s">
        <v>135</v>
      </c>
      <c r="D169" s="49">
        <f>'дод 2'!E281</f>
        <v>0</v>
      </c>
      <c r="E169" s="49">
        <f>'дод 2'!F281</f>
        <v>0</v>
      </c>
      <c r="F169" s="49">
        <f>'дод 2'!G281</f>
        <v>0</v>
      </c>
      <c r="G169" s="49">
        <f>'дод 2'!H281</f>
        <v>0</v>
      </c>
      <c r="H169" s="49">
        <f>'дод 2'!I281</f>
        <v>0</v>
      </c>
      <c r="I169" s="49">
        <f>'дод 2'!J281</f>
        <v>0</v>
      </c>
      <c r="J169" s="174" t="e">
        <f t="shared" si="80"/>
        <v>#DIV/0!</v>
      </c>
      <c r="K169" s="49">
        <f>'дод 2'!L281</f>
        <v>71348.649999999994</v>
      </c>
      <c r="L169" s="49">
        <f>'дод 2'!M281</f>
        <v>0</v>
      </c>
      <c r="M169" s="49">
        <f>'дод 2'!N281</f>
        <v>0</v>
      </c>
      <c r="N169" s="49">
        <f>'дод 2'!O281</f>
        <v>0</v>
      </c>
      <c r="O169" s="49">
        <f>'дод 2'!P281</f>
        <v>0</v>
      </c>
      <c r="P169" s="49">
        <f>'дод 2'!Q281</f>
        <v>71348.649999999994</v>
      </c>
      <c r="Q169" s="49">
        <f>'дод 2'!R281</f>
        <v>0</v>
      </c>
      <c r="R169" s="49">
        <f>'дод 2'!S281</f>
        <v>0</v>
      </c>
      <c r="S169" s="49">
        <f>'дод 2'!T281</f>
        <v>0</v>
      </c>
      <c r="T169" s="49">
        <f>'дод 2'!U281</f>
        <v>0</v>
      </c>
      <c r="U169" s="49">
        <f>'дод 2'!V281</f>
        <v>0</v>
      </c>
      <c r="V169" s="49">
        <f>'дод 2'!W281</f>
        <v>0</v>
      </c>
      <c r="W169" s="169">
        <f t="shared" si="82"/>
        <v>0</v>
      </c>
      <c r="X169" s="142">
        <f t="shared" si="83"/>
        <v>0</v>
      </c>
    </row>
    <row r="170" spans="1:24" ht="36" customHeight="1" x14ac:dyDescent="0.25">
      <c r="A170" s="37" t="s">
        <v>141</v>
      </c>
      <c r="B170" s="42" t="s">
        <v>312</v>
      </c>
      <c r="C170" s="3" t="s">
        <v>142</v>
      </c>
      <c r="D170" s="49">
        <f>'дод 2'!E247+'дод 2'!E300</f>
        <v>6418530.0099999998</v>
      </c>
      <c r="E170" s="49">
        <f>'дод 2'!F247+'дод 2'!F300</f>
        <v>0</v>
      </c>
      <c r="F170" s="49">
        <f>'дод 2'!G247+'дод 2'!G300</f>
        <v>49590</v>
      </c>
      <c r="G170" s="49">
        <f>'дод 2'!H247+'дод 2'!H300</f>
        <v>5300998.96</v>
      </c>
      <c r="H170" s="49">
        <f>'дод 2'!I247+'дод 2'!I300</f>
        <v>0</v>
      </c>
      <c r="I170" s="49">
        <f>'дод 2'!J247+'дод 2'!J300</f>
        <v>49151.88</v>
      </c>
      <c r="J170" s="168">
        <f t="shared" si="80"/>
        <v>82.588987692526189</v>
      </c>
      <c r="K170" s="49">
        <f>'дод 2'!L247+'дод 2'!L300</f>
        <v>1785000</v>
      </c>
      <c r="L170" s="49">
        <f>'дод 2'!M247+'дод 2'!M300</f>
        <v>0</v>
      </c>
      <c r="M170" s="49">
        <f>'дод 2'!N247+'дод 2'!N300</f>
        <v>1785000</v>
      </c>
      <c r="N170" s="49">
        <f>'дод 2'!O247+'дод 2'!O300</f>
        <v>0</v>
      </c>
      <c r="O170" s="49">
        <f>'дод 2'!P247+'дод 2'!P300</f>
        <v>0</v>
      </c>
      <c r="P170" s="49">
        <f>'дод 2'!Q247+'дод 2'!Q300</f>
        <v>0</v>
      </c>
      <c r="Q170" s="49">
        <f>'дод 2'!R247+'дод 2'!R300</f>
        <v>404761.64</v>
      </c>
      <c r="R170" s="49">
        <f>'дод 2'!S247+'дод 2'!S300</f>
        <v>0</v>
      </c>
      <c r="S170" s="49">
        <f>'дод 2'!T247+'дод 2'!T300</f>
        <v>404761.64</v>
      </c>
      <c r="T170" s="49">
        <f>'дод 2'!U247+'дод 2'!U300</f>
        <v>0</v>
      </c>
      <c r="U170" s="49">
        <f>'дод 2'!V247+'дод 2'!V300</f>
        <v>0</v>
      </c>
      <c r="V170" s="49">
        <f>'дод 2'!W247+'дод 2'!W300</f>
        <v>0</v>
      </c>
      <c r="W170" s="169">
        <f t="shared" si="82"/>
        <v>22.675722128851543</v>
      </c>
      <c r="X170" s="142">
        <f t="shared" si="83"/>
        <v>5705760.5999999996</v>
      </c>
    </row>
    <row r="171" spans="1:24" s="52" customFormat="1" ht="21.75" customHeight="1" x14ac:dyDescent="0.25">
      <c r="A171" s="38" t="s">
        <v>136</v>
      </c>
      <c r="B171" s="41"/>
      <c r="C171" s="2" t="s">
        <v>406</v>
      </c>
      <c r="D171" s="48">
        <f>D178+D180+D202+D219+D221+D233</f>
        <v>78924342.149999991</v>
      </c>
      <c r="E171" s="48">
        <f t="shared" ref="E171:P171" si="96">E178+E180+E202+E219+E221+E233</f>
        <v>0</v>
      </c>
      <c r="F171" s="48">
        <f t="shared" si="96"/>
        <v>0</v>
      </c>
      <c r="G171" s="48">
        <f>G178+G180+G202+G219+G221+G233</f>
        <v>77124943.939999998</v>
      </c>
      <c r="H171" s="48">
        <f t="shared" ref="H171:I171" si="97">H178+H180+H202+H219+H221+H233</f>
        <v>0</v>
      </c>
      <c r="I171" s="48">
        <f t="shared" si="97"/>
        <v>0</v>
      </c>
      <c r="J171" s="152">
        <f t="shared" si="80"/>
        <v>97.720097297003576</v>
      </c>
      <c r="K171" s="48">
        <f t="shared" si="96"/>
        <v>475638120.99000001</v>
      </c>
      <c r="L171" s="48">
        <f t="shared" si="96"/>
        <v>443085199.12</v>
      </c>
      <c r="M171" s="48">
        <f t="shared" si="96"/>
        <v>15048437.869999999</v>
      </c>
      <c r="N171" s="48">
        <f t="shared" si="96"/>
        <v>0</v>
      </c>
      <c r="O171" s="48">
        <f t="shared" si="96"/>
        <v>0</v>
      </c>
      <c r="P171" s="48">
        <f t="shared" si="96"/>
        <v>460589683.12</v>
      </c>
      <c r="Q171" s="48">
        <f t="shared" ref="Q171:V171" si="98">Q178+Q180+Q202+Q219+Q221+Q233</f>
        <v>316238617.94999999</v>
      </c>
      <c r="R171" s="48">
        <f t="shared" si="98"/>
        <v>280926646.08999997</v>
      </c>
      <c r="S171" s="48">
        <f t="shared" si="98"/>
        <v>14481290.82</v>
      </c>
      <c r="T171" s="48">
        <f t="shared" si="98"/>
        <v>0</v>
      </c>
      <c r="U171" s="48">
        <f t="shared" si="98"/>
        <v>0</v>
      </c>
      <c r="V171" s="48">
        <f t="shared" si="98"/>
        <v>301757327.13</v>
      </c>
      <c r="W171" s="153">
        <f t="shared" si="82"/>
        <v>66.487231362317303</v>
      </c>
      <c r="X171" s="138">
        <f t="shared" si="83"/>
        <v>393363561.88999999</v>
      </c>
    </row>
    <row r="172" spans="1:24" s="53" customFormat="1" ht="47.25" x14ac:dyDescent="0.25">
      <c r="A172" s="69"/>
      <c r="B172" s="70"/>
      <c r="C172" s="73" t="s">
        <v>387</v>
      </c>
      <c r="D172" s="74">
        <f>D181</f>
        <v>0</v>
      </c>
      <c r="E172" s="74">
        <f t="shared" ref="E172:P172" si="99">E181</f>
        <v>0</v>
      </c>
      <c r="F172" s="74">
        <f t="shared" si="99"/>
        <v>0</v>
      </c>
      <c r="G172" s="74">
        <f>G181</f>
        <v>0</v>
      </c>
      <c r="H172" s="74">
        <f t="shared" ref="H172:I172" si="100">H181</f>
        <v>0</v>
      </c>
      <c r="I172" s="74">
        <f t="shared" si="100"/>
        <v>0</v>
      </c>
      <c r="J172" s="176" t="e">
        <f t="shared" si="80"/>
        <v>#DIV/0!</v>
      </c>
      <c r="K172" s="74">
        <f t="shared" si="99"/>
        <v>29921007</v>
      </c>
      <c r="L172" s="74">
        <f t="shared" si="99"/>
        <v>26428057</v>
      </c>
      <c r="M172" s="74">
        <f t="shared" si="99"/>
        <v>0</v>
      </c>
      <c r="N172" s="74">
        <f t="shared" si="99"/>
        <v>0</v>
      </c>
      <c r="O172" s="74">
        <f t="shared" si="99"/>
        <v>0</v>
      </c>
      <c r="P172" s="74">
        <f t="shared" si="99"/>
        <v>29921007</v>
      </c>
      <c r="Q172" s="74">
        <f t="shared" ref="Q172:V172" si="101">Q181</f>
        <v>16265485.02</v>
      </c>
      <c r="R172" s="74">
        <f t="shared" si="101"/>
        <v>12772535.02</v>
      </c>
      <c r="S172" s="74">
        <f t="shared" si="101"/>
        <v>0</v>
      </c>
      <c r="T172" s="74">
        <f t="shared" si="101"/>
        <v>0</v>
      </c>
      <c r="U172" s="74">
        <f t="shared" si="101"/>
        <v>0</v>
      </c>
      <c r="V172" s="74">
        <f t="shared" si="101"/>
        <v>16265485.02</v>
      </c>
      <c r="W172" s="171">
        <f t="shared" si="82"/>
        <v>54.361422461483336</v>
      </c>
      <c r="X172" s="143">
        <f t="shared" si="83"/>
        <v>16265485.02</v>
      </c>
    </row>
    <row r="173" spans="1:24" s="53" customFormat="1" ht="94.5" x14ac:dyDescent="0.25">
      <c r="A173" s="69"/>
      <c r="B173" s="70"/>
      <c r="C173" s="73" t="s">
        <v>396</v>
      </c>
      <c r="D173" s="74">
        <f>D203</f>
        <v>0</v>
      </c>
      <c r="E173" s="74">
        <f t="shared" ref="E173:P173" si="102">E203</f>
        <v>0</v>
      </c>
      <c r="F173" s="74">
        <f t="shared" si="102"/>
        <v>0</v>
      </c>
      <c r="G173" s="74">
        <f>G203</f>
        <v>0</v>
      </c>
      <c r="H173" s="74">
        <f t="shared" ref="H173:I173" si="103">H203</f>
        <v>0</v>
      </c>
      <c r="I173" s="74">
        <f t="shared" si="103"/>
        <v>0</v>
      </c>
      <c r="J173" s="176" t="e">
        <f t="shared" si="80"/>
        <v>#DIV/0!</v>
      </c>
      <c r="K173" s="74">
        <f t="shared" si="102"/>
        <v>12100000</v>
      </c>
      <c r="L173" s="74">
        <f t="shared" si="102"/>
        <v>0</v>
      </c>
      <c r="M173" s="74">
        <f t="shared" si="102"/>
        <v>12100000</v>
      </c>
      <c r="N173" s="74">
        <f t="shared" si="102"/>
        <v>0</v>
      </c>
      <c r="O173" s="74">
        <f t="shared" si="102"/>
        <v>0</v>
      </c>
      <c r="P173" s="74">
        <f t="shared" si="102"/>
        <v>0</v>
      </c>
      <c r="Q173" s="74">
        <f t="shared" ref="Q173:V173" si="104">Q203</f>
        <v>12100000</v>
      </c>
      <c r="R173" s="74">
        <f t="shared" si="104"/>
        <v>0</v>
      </c>
      <c r="S173" s="74">
        <f t="shared" si="104"/>
        <v>12100000</v>
      </c>
      <c r="T173" s="74">
        <f t="shared" si="104"/>
        <v>0</v>
      </c>
      <c r="U173" s="74">
        <f t="shared" si="104"/>
        <v>0</v>
      </c>
      <c r="V173" s="74">
        <f t="shared" si="104"/>
        <v>0</v>
      </c>
      <c r="W173" s="171">
        <f t="shared" si="82"/>
        <v>100</v>
      </c>
      <c r="X173" s="143">
        <f t="shared" si="83"/>
        <v>12100000</v>
      </c>
    </row>
    <row r="174" spans="1:24" s="53" customFormat="1" ht="63" x14ac:dyDescent="0.25">
      <c r="A174" s="69"/>
      <c r="B174" s="70"/>
      <c r="C174" s="73" t="s">
        <v>444</v>
      </c>
      <c r="D174" s="74">
        <f>D204</f>
        <v>1527346</v>
      </c>
      <c r="E174" s="74">
        <f t="shared" ref="E174:X174" si="105">E204</f>
        <v>0</v>
      </c>
      <c r="F174" s="74">
        <f t="shared" si="105"/>
        <v>0</v>
      </c>
      <c r="G174" s="74">
        <f t="shared" si="105"/>
        <v>1527346</v>
      </c>
      <c r="H174" s="74">
        <f t="shared" si="105"/>
        <v>0</v>
      </c>
      <c r="I174" s="74">
        <f t="shared" si="105"/>
        <v>0</v>
      </c>
      <c r="J174" s="74">
        <f t="shared" si="105"/>
        <v>100</v>
      </c>
      <c r="K174" s="74">
        <f t="shared" si="105"/>
        <v>0</v>
      </c>
      <c r="L174" s="74">
        <f t="shared" si="105"/>
        <v>0</v>
      </c>
      <c r="M174" s="74">
        <f t="shared" si="105"/>
        <v>0</v>
      </c>
      <c r="N174" s="74">
        <f t="shared" si="105"/>
        <v>0</v>
      </c>
      <c r="O174" s="74">
        <f t="shared" si="105"/>
        <v>0</v>
      </c>
      <c r="P174" s="74">
        <f t="shared" si="105"/>
        <v>0</v>
      </c>
      <c r="Q174" s="74">
        <f t="shared" si="105"/>
        <v>0</v>
      </c>
      <c r="R174" s="74">
        <f t="shared" si="105"/>
        <v>0</v>
      </c>
      <c r="S174" s="74">
        <f t="shared" si="105"/>
        <v>0</v>
      </c>
      <c r="T174" s="74">
        <f t="shared" si="105"/>
        <v>0</v>
      </c>
      <c r="U174" s="74">
        <f t="shared" si="105"/>
        <v>0</v>
      </c>
      <c r="V174" s="74">
        <f t="shared" si="105"/>
        <v>0</v>
      </c>
      <c r="W174" s="179" t="e">
        <f t="shared" si="105"/>
        <v>#DIV/0!</v>
      </c>
      <c r="X174" s="74">
        <f t="shared" si="105"/>
        <v>1527346</v>
      </c>
    </row>
    <row r="175" spans="1:24" s="53" customFormat="1" ht="61.5" customHeight="1" x14ac:dyDescent="0.25">
      <c r="A175" s="69"/>
      <c r="B175" s="70"/>
      <c r="C175" s="122" t="s">
        <v>608</v>
      </c>
      <c r="D175" s="74">
        <f>D182</f>
        <v>0</v>
      </c>
      <c r="E175" s="74">
        <f t="shared" ref="E175:F175" si="106">E182</f>
        <v>0</v>
      </c>
      <c r="F175" s="74">
        <f t="shared" si="106"/>
        <v>0</v>
      </c>
      <c r="G175" s="74">
        <f>G182</f>
        <v>0</v>
      </c>
      <c r="H175" s="74">
        <f t="shared" ref="H175:I175" si="107">H182</f>
        <v>0</v>
      </c>
      <c r="I175" s="74">
        <f t="shared" si="107"/>
        <v>0</v>
      </c>
      <c r="J175" s="176" t="e">
        <f t="shared" si="80"/>
        <v>#DIV/0!</v>
      </c>
      <c r="K175" s="74">
        <f>K182</f>
        <v>1530600</v>
      </c>
      <c r="L175" s="74">
        <f t="shared" ref="L175:P175" si="108">L182</f>
        <v>1530600</v>
      </c>
      <c r="M175" s="74">
        <f t="shared" si="108"/>
        <v>0</v>
      </c>
      <c r="N175" s="74">
        <f t="shared" si="108"/>
        <v>0</v>
      </c>
      <c r="O175" s="74">
        <f t="shared" si="108"/>
        <v>0</v>
      </c>
      <c r="P175" s="74">
        <f t="shared" si="108"/>
        <v>1530600</v>
      </c>
      <c r="Q175" s="74">
        <f>Q182</f>
        <v>0</v>
      </c>
      <c r="R175" s="74">
        <f t="shared" ref="R175:V175" si="109">R182</f>
        <v>0</v>
      </c>
      <c r="S175" s="74">
        <f t="shared" si="109"/>
        <v>0</v>
      </c>
      <c r="T175" s="74">
        <f t="shared" si="109"/>
        <v>0</v>
      </c>
      <c r="U175" s="74">
        <f t="shared" si="109"/>
        <v>0</v>
      </c>
      <c r="V175" s="74">
        <f t="shared" si="109"/>
        <v>0</v>
      </c>
      <c r="W175" s="171">
        <f t="shared" si="82"/>
        <v>0</v>
      </c>
      <c r="X175" s="143">
        <f t="shared" si="83"/>
        <v>0</v>
      </c>
    </row>
    <row r="176" spans="1:24" s="53" customFormat="1" ht="18.75" customHeight="1" x14ac:dyDescent="0.25">
      <c r="A176" s="69"/>
      <c r="B176" s="70"/>
      <c r="C176" s="75" t="s">
        <v>394</v>
      </c>
      <c r="D176" s="74">
        <f>D183+D205</f>
        <v>200000</v>
      </c>
      <c r="E176" s="74">
        <f t="shared" ref="E176:P176" si="110">E183+E205</f>
        <v>0</v>
      </c>
      <c r="F176" s="74">
        <f t="shared" si="110"/>
        <v>0</v>
      </c>
      <c r="G176" s="74">
        <f>G183+G205</f>
        <v>200000</v>
      </c>
      <c r="H176" s="74">
        <f t="shared" ref="H176:I176" si="111">H183+H205</f>
        <v>0</v>
      </c>
      <c r="I176" s="74">
        <f t="shared" si="111"/>
        <v>0</v>
      </c>
      <c r="J176" s="170">
        <f t="shared" si="80"/>
        <v>100</v>
      </c>
      <c r="K176" s="74">
        <f t="shared" si="110"/>
        <v>450000</v>
      </c>
      <c r="L176" s="74">
        <f t="shared" si="110"/>
        <v>450000</v>
      </c>
      <c r="M176" s="74">
        <f t="shared" si="110"/>
        <v>0</v>
      </c>
      <c r="N176" s="74">
        <f t="shared" si="110"/>
        <v>0</v>
      </c>
      <c r="O176" s="74">
        <f t="shared" si="110"/>
        <v>0</v>
      </c>
      <c r="P176" s="74">
        <f t="shared" si="110"/>
        <v>450000</v>
      </c>
      <c r="Q176" s="74">
        <f t="shared" ref="Q176:V176" si="112">Q183+Q205</f>
        <v>407730.23</v>
      </c>
      <c r="R176" s="74">
        <f t="shared" si="112"/>
        <v>407730.23</v>
      </c>
      <c r="S176" s="74">
        <f t="shared" si="112"/>
        <v>0</v>
      </c>
      <c r="T176" s="74">
        <f t="shared" si="112"/>
        <v>0</v>
      </c>
      <c r="U176" s="74">
        <f t="shared" si="112"/>
        <v>0</v>
      </c>
      <c r="V176" s="74">
        <f t="shared" si="112"/>
        <v>407730.23</v>
      </c>
      <c r="W176" s="171">
        <f t="shared" si="82"/>
        <v>90.606717777777774</v>
      </c>
      <c r="X176" s="143">
        <f t="shared" si="83"/>
        <v>607730.23</v>
      </c>
    </row>
    <row r="177" spans="1:24" s="53" customFormat="1" ht="18" customHeight="1" x14ac:dyDescent="0.25">
      <c r="A177" s="69"/>
      <c r="B177" s="69"/>
      <c r="C177" s="81" t="s">
        <v>418</v>
      </c>
      <c r="D177" s="74">
        <f>D222</f>
        <v>0</v>
      </c>
      <c r="E177" s="74">
        <f t="shared" ref="E177:P177" si="113">E222</f>
        <v>0</v>
      </c>
      <c r="F177" s="74">
        <f t="shared" si="113"/>
        <v>0</v>
      </c>
      <c r="G177" s="74">
        <f>G222</f>
        <v>0</v>
      </c>
      <c r="H177" s="74">
        <f t="shared" ref="H177:I177" si="114">H222</f>
        <v>0</v>
      </c>
      <c r="I177" s="74">
        <f t="shared" si="114"/>
        <v>0</v>
      </c>
      <c r="J177" s="176" t="e">
        <f t="shared" si="80"/>
        <v>#DIV/0!</v>
      </c>
      <c r="K177" s="74">
        <f t="shared" si="113"/>
        <v>127771665.12</v>
      </c>
      <c r="L177" s="74">
        <f t="shared" si="113"/>
        <v>127771665.12</v>
      </c>
      <c r="M177" s="74">
        <f t="shared" si="113"/>
        <v>0</v>
      </c>
      <c r="N177" s="74">
        <f t="shared" si="113"/>
        <v>0</v>
      </c>
      <c r="O177" s="74">
        <f t="shared" si="113"/>
        <v>0</v>
      </c>
      <c r="P177" s="74">
        <f t="shared" si="113"/>
        <v>127771665.12</v>
      </c>
      <c r="Q177" s="74">
        <f t="shared" ref="Q177:V177" si="115">Q222</f>
        <v>4662070.12</v>
      </c>
      <c r="R177" s="74">
        <f t="shared" si="115"/>
        <v>4662070.12</v>
      </c>
      <c r="S177" s="74">
        <f t="shared" si="115"/>
        <v>0</v>
      </c>
      <c r="T177" s="74">
        <f t="shared" si="115"/>
        <v>0</v>
      </c>
      <c r="U177" s="74">
        <f t="shared" si="115"/>
        <v>0</v>
      </c>
      <c r="V177" s="74">
        <f t="shared" si="115"/>
        <v>4662070.12</v>
      </c>
      <c r="W177" s="171">
        <f t="shared" si="82"/>
        <v>3.6487511653084419</v>
      </c>
      <c r="X177" s="143">
        <f t="shared" si="83"/>
        <v>4662070.12</v>
      </c>
    </row>
    <row r="178" spans="1:24" s="52" customFormat="1" x14ac:dyDescent="0.25">
      <c r="A178" s="38" t="s">
        <v>143</v>
      </c>
      <c r="B178" s="41"/>
      <c r="C178" s="2" t="s">
        <v>144</v>
      </c>
      <c r="D178" s="48">
        <f t="shared" ref="D178:V178" si="116">D179</f>
        <v>450000</v>
      </c>
      <c r="E178" s="48">
        <f t="shared" si="116"/>
        <v>0</v>
      </c>
      <c r="F178" s="48">
        <f t="shared" si="116"/>
        <v>0</v>
      </c>
      <c r="G178" s="48">
        <f t="shared" si="116"/>
        <v>257183.08</v>
      </c>
      <c r="H178" s="48">
        <f t="shared" si="116"/>
        <v>0</v>
      </c>
      <c r="I178" s="48">
        <f t="shared" si="116"/>
        <v>0</v>
      </c>
      <c r="J178" s="152">
        <f t="shared" si="80"/>
        <v>57.151795555555552</v>
      </c>
      <c r="K178" s="48">
        <f t="shared" si="116"/>
        <v>0</v>
      </c>
      <c r="L178" s="48">
        <f t="shared" si="116"/>
        <v>0</v>
      </c>
      <c r="M178" s="48">
        <f t="shared" si="116"/>
        <v>0</v>
      </c>
      <c r="N178" s="48">
        <f t="shared" si="116"/>
        <v>0</v>
      </c>
      <c r="O178" s="48">
        <f t="shared" si="116"/>
        <v>0</v>
      </c>
      <c r="P178" s="48">
        <f t="shared" si="116"/>
        <v>0</v>
      </c>
      <c r="Q178" s="48">
        <f t="shared" si="116"/>
        <v>0</v>
      </c>
      <c r="R178" s="48">
        <f t="shared" si="116"/>
        <v>0</v>
      </c>
      <c r="S178" s="48">
        <f t="shared" si="116"/>
        <v>0</v>
      </c>
      <c r="T178" s="48">
        <f t="shared" si="116"/>
        <v>0</v>
      </c>
      <c r="U178" s="48">
        <f t="shared" si="116"/>
        <v>0</v>
      </c>
      <c r="V178" s="48">
        <f t="shared" si="116"/>
        <v>0</v>
      </c>
      <c r="W178" s="183" t="e">
        <f t="shared" si="82"/>
        <v>#DIV/0!</v>
      </c>
      <c r="X178" s="138">
        <f t="shared" si="83"/>
        <v>257183.08</v>
      </c>
    </row>
    <row r="179" spans="1:24" ht="24" customHeight="1" x14ac:dyDescent="0.25">
      <c r="A179" s="37" t="s">
        <v>137</v>
      </c>
      <c r="B179" s="37" t="s">
        <v>83</v>
      </c>
      <c r="C179" s="3" t="s">
        <v>345</v>
      </c>
      <c r="D179" s="49">
        <f>'дод 2'!E310</f>
        <v>450000</v>
      </c>
      <c r="E179" s="49">
        <f>'дод 2'!F310</f>
        <v>0</v>
      </c>
      <c r="F179" s="49">
        <f>'дод 2'!G310</f>
        <v>0</v>
      </c>
      <c r="G179" s="49">
        <f>'дод 2'!H310</f>
        <v>257183.08</v>
      </c>
      <c r="H179" s="49">
        <f>'дод 2'!I310</f>
        <v>0</v>
      </c>
      <c r="I179" s="49">
        <f>'дод 2'!J310</f>
        <v>0</v>
      </c>
      <c r="J179" s="168">
        <f t="shared" si="80"/>
        <v>57.151795555555552</v>
      </c>
      <c r="K179" s="49">
        <f>'дод 2'!L310</f>
        <v>0</v>
      </c>
      <c r="L179" s="49">
        <f>'дод 2'!M310</f>
        <v>0</v>
      </c>
      <c r="M179" s="49">
        <f>'дод 2'!N310</f>
        <v>0</v>
      </c>
      <c r="N179" s="49">
        <f>'дод 2'!O310</f>
        <v>0</v>
      </c>
      <c r="O179" s="49">
        <f>'дод 2'!P310</f>
        <v>0</v>
      </c>
      <c r="P179" s="49">
        <f>'дод 2'!Q310</f>
        <v>0</v>
      </c>
      <c r="Q179" s="49">
        <f>'дод 2'!R310</f>
        <v>0</v>
      </c>
      <c r="R179" s="49">
        <f>'дод 2'!S310</f>
        <v>0</v>
      </c>
      <c r="S179" s="49">
        <f>'дод 2'!T310</f>
        <v>0</v>
      </c>
      <c r="T179" s="49">
        <f>'дод 2'!U310</f>
        <v>0</v>
      </c>
      <c r="U179" s="49">
        <f>'дод 2'!V310</f>
        <v>0</v>
      </c>
      <c r="V179" s="49">
        <f>'дод 2'!W310</f>
        <v>0</v>
      </c>
      <c r="W179" s="180" t="e">
        <f t="shared" si="82"/>
        <v>#DIV/0!</v>
      </c>
      <c r="X179" s="142">
        <f t="shared" si="83"/>
        <v>257183.08</v>
      </c>
    </row>
    <row r="180" spans="1:24" s="52" customFormat="1" x14ac:dyDescent="0.25">
      <c r="A180" s="38" t="s">
        <v>97</v>
      </c>
      <c r="B180" s="38"/>
      <c r="C180" s="13" t="s">
        <v>581</v>
      </c>
      <c r="D180" s="48">
        <f>D184+D185+D187+D189+D190+D191+D192+D193+D194+D195+D197+D199+D201</f>
        <v>2341300.6</v>
      </c>
      <c r="E180" s="48">
        <f t="shared" ref="E180:P180" si="117">E184+E185+E187+E189+E190+E191+E192+E193+E194+E195+E197+E199+E201</f>
        <v>0</v>
      </c>
      <c r="F180" s="48">
        <f t="shared" si="117"/>
        <v>0</v>
      </c>
      <c r="G180" s="48">
        <f>G184+G185+G187+G189+G190+G191+G192+G193+G194+G195+G197+G199+G201</f>
        <v>2291592</v>
      </c>
      <c r="H180" s="48">
        <f t="shared" ref="H180:I180" si="118">H184+H185+H187+H189+H190+H191+H192+H193+H194+H195+H197+H199+H201</f>
        <v>0</v>
      </c>
      <c r="I180" s="48">
        <f t="shared" si="118"/>
        <v>0</v>
      </c>
      <c r="J180" s="152">
        <f t="shared" si="80"/>
        <v>97.876880909696084</v>
      </c>
      <c r="K180" s="48">
        <f t="shared" si="117"/>
        <v>266568026.55000001</v>
      </c>
      <c r="L180" s="48">
        <f t="shared" si="117"/>
        <v>263075076.55000001</v>
      </c>
      <c r="M180" s="48">
        <f t="shared" si="117"/>
        <v>0</v>
      </c>
      <c r="N180" s="48">
        <f t="shared" si="117"/>
        <v>0</v>
      </c>
      <c r="O180" s="48">
        <f t="shared" si="117"/>
        <v>0</v>
      </c>
      <c r="P180" s="48">
        <f t="shared" si="117"/>
        <v>266568026.55000001</v>
      </c>
      <c r="Q180" s="48">
        <f>Q184+Q185+Q187+Q189+Q190+Q191+Q192+Q193+Q194+Q195+Q197+Q199+Q201</f>
        <v>232118710.73999998</v>
      </c>
      <c r="R180" s="48">
        <f t="shared" ref="R180:V180" si="119">R184+R185+R187+R189+R190+R191+R192+R193+R194+R195+R197+R199+R201</f>
        <v>228625760.73999998</v>
      </c>
      <c r="S180" s="48">
        <f t="shared" si="119"/>
        <v>0</v>
      </c>
      <c r="T180" s="48">
        <f t="shared" si="119"/>
        <v>0</v>
      </c>
      <c r="U180" s="48">
        <f t="shared" si="119"/>
        <v>0</v>
      </c>
      <c r="V180" s="48">
        <f t="shared" si="119"/>
        <v>232118710.73999998</v>
      </c>
      <c r="W180" s="153">
        <f t="shared" si="82"/>
        <v>87.076726246634678</v>
      </c>
      <c r="X180" s="138">
        <f t="shared" si="83"/>
        <v>234410302.73999998</v>
      </c>
    </row>
    <row r="181" spans="1:24" s="53" customFormat="1" ht="53.25" customHeight="1" x14ac:dyDescent="0.25">
      <c r="A181" s="69"/>
      <c r="B181" s="69"/>
      <c r="C181" s="73" t="s">
        <v>387</v>
      </c>
      <c r="D181" s="74">
        <f>D198</f>
        <v>0</v>
      </c>
      <c r="E181" s="74">
        <f t="shared" ref="E181:P181" si="120">E198</f>
        <v>0</v>
      </c>
      <c r="F181" s="74">
        <f t="shared" si="120"/>
        <v>0</v>
      </c>
      <c r="G181" s="74">
        <f>G198</f>
        <v>0</v>
      </c>
      <c r="H181" s="74">
        <f t="shared" ref="H181:I181" si="121">H198</f>
        <v>0</v>
      </c>
      <c r="I181" s="74">
        <f t="shared" si="121"/>
        <v>0</v>
      </c>
      <c r="J181" s="176" t="e">
        <f t="shared" si="80"/>
        <v>#DIV/0!</v>
      </c>
      <c r="K181" s="74">
        <f t="shared" si="120"/>
        <v>29921007</v>
      </c>
      <c r="L181" s="74">
        <f t="shared" si="120"/>
        <v>26428057</v>
      </c>
      <c r="M181" s="74">
        <f t="shared" si="120"/>
        <v>0</v>
      </c>
      <c r="N181" s="74">
        <f t="shared" si="120"/>
        <v>0</v>
      </c>
      <c r="O181" s="74">
        <f t="shared" si="120"/>
        <v>0</v>
      </c>
      <c r="P181" s="74">
        <f t="shared" si="120"/>
        <v>29921007</v>
      </c>
      <c r="Q181" s="74">
        <f t="shared" ref="Q181:V181" si="122">Q198</f>
        <v>16265485.02</v>
      </c>
      <c r="R181" s="74">
        <f t="shared" si="122"/>
        <v>12772535.02</v>
      </c>
      <c r="S181" s="74">
        <f t="shared" si="122"/>
        <v>0</v>
      </c>
      <c r="T181" s="74">
        <f t="shared" si="122"/>
        <v>0</v>
      </c>
      <c r="U181" s="74">
        <f t="shared" si="122"/>
        <v>0</v>
      </c>
      <c r="V181" s="74">
        <f t="shared" si="122"/>
        <v>16265485.02</v>
      </c>
      <c r="W181" s="171">
        <f t="shared" si="82"/>
        <v>54.361422461483336</v>
      </c>
      <c r="X181" s="143">
        <f t="shared" si="83"/>
        <v>16265485.02</v>
      </c>
    </row>
    <row r="182" spans="1:24" s="53" customFormat="1" ht="65.25" customHeight="1" x14ac:dyDescent="0.25">
      <c r="A182" s="69"/>
      <c r="B182" s="69"/>
      <c r="C182" s="122" t="s">
        <v>608</v>
      </c>
      <c r="D182" s="74">
        <f>D188</f>
        <v>0</v>
      </c>
      <c r="E182" s="74">
        <f t="shared" ref="E182:F182" si="123">E188</f>
        <v>0</v>
      </c>
      <c r="F182" s="74">
        <f t="shared" si="123"/>
        <v>0</v>
      </c>
      <c r="G182" s="74">
        <f>G188</f>
        <v>0</v>
      </c>
      <c r="H182" s="74">
        <f t="shared" ref="H182:I182" si="124">H188</f>
        <v>0</v>
      </c>
      <c r="I182" s="74">
        <f t="shared" si="124"/>
        <v>0</v>
      </c>
      <c r="J182" s="176" t="e">
        <f t="shared" si="80"/>
        <v>#DIV/0!</v>
      </c>
      <c r="K182" s="74">
        <f>K188</f>
        <v>1530600</v>
      </c>
      <c r="L182" s="74">
        <f t="shared" ref="L182:P182" si="125">L188</f>
        <v>1530600</v>
      </c>
      <c r="M182" s="74">
        <f t="shared" si="125"/>
        <v>0</v>
      </c>
      <c r="N182" s="74">
        <f t="shared" si="125"/>
        <v>0</v>
      </c>
      <c r="O182" s="74">
        <f t="shared" si="125"/>
        <v>0</v>
      </c>
      <c r="P182" s="74">
        <f t="shared" si="125"/>
        <v>1530600</v>
      </c>
      <c r="Q182" s="74">
        <f>Q188</f>
        <v>0</v>
      </c>
      <c r="R182" s="74">
        <f t="shared" ref="R182:V182" si="126">R188</f>
        <v>0</v>
      </c>
      <c r="S182" s="74">
        <f t="shared" si="126"/>
        <v>0</v>
      </c>
      <c r="T182" s="74">
        <f t="shared" si="126"/>
        <v>0</v>
      </c>
      <c r="U182" s="74">
        <f t="shared" si="126"/>
        <v>0</v>
      </c>
      <c r="V182" s="74">
        <f t="shared" si="126"/>
        <v>0</v>
      </c>
      <c r="W182" s="171">
        <f t="shared" si="82"/>
        <v>0</v>
      </c>
      <c r="X182" s="143">
        <f t="shared" si="83"/>
        <v>0</v>
      </c>
    </row>
    <row r="183" spans="1:24" s="53" customFormat="1" x14ac:dyDescent="0.25">
      <c r="A183" s="69"/>
      <c r="B183" s="69"/>
      <c r="C183" s="75" t="s">
        <v>394</v>
      </c>
      <c r="D183" s="74">
        <f>D186+D200</f>
        <v>0</v>
      </c>
      <c r="E183" s="74">
        <f t="shared" ref="E183:P183" si="127">E186+E200</f>
        <v>0</v>
      </c>
      <c r="F183" s="74">
        <f t="shared" si="127"/>
        <v>0</v>
      </c>
      <c r="G183" s="74">
        <f>G186+G200</f>
        <v>0</v>
      </c>
      <c r="H183" s="74">
        <f t="shared" ref="H183:I183" si="128">H186+H200</f>
        <v>0</v>
      </c>
      <c r="I183" s="74">
        <f t="shared" si="128"/>
        <v>0</v>
      </c>
      <c r="J183" s="176" t="e">
        <f t="shared" si="80"/>
        <v>#DIV/0!</v>
      </c>
      <c r="K183" s="74">
        <f t="shared" si="127"/>
        <v>450000</v>
      </c>
      <c r="L183" s="74">
        <f>L186+L200</f>
        <v>450000</v>
      </c>
      <c r="M183" s="74">
        <f t="shared" si="127"/>
        <v>0</v>
      </c>
      <c r="N183" s="74">
        <f t="shared" si="127"/>
        <v>0</v>
      </c>
      <c r="O183" s="74">
        <f t="shared" si="127"/>
        <v>0</v>
      </c>
      <c r="P183" s="74">
        <f t="shared" si="127"/>
        <v>450000</v>
      </c>
      <c r="Q183" s="74">
        <f t="shared" ref="Q183" si="129">Q186+Q200</f>
        <v>407730.23</v>
      </c>
      <c r="R183" s="74">
        <f>R186+R200</f>
        <v>407730.23</v>
      </c>
      <c r="S183" s="74">
        <f t="shared" ref="S183:V183" si="130">S186+S200</f>
        <v>0</v>
      </c>
      <c r="T183" s="74">
        <f t="shared" si="130"/>
        <v>0</v>
      </c>
      <c r="U183" s="74">
        <f t="shared" si="130"/>
        <v>0</v>
      </c>
      <c r="V183" s="74">
        <f t="shared" si="130"/>
        <v>407730.23</v>
      </c>
      <c r="W183" s="171">
        <f t="shared" si="82"/>
        <v>90.606717777777774</v>
      </c>
      <c r="X183" s="143">
        <f t="shared" si="83"/>
        <v>407730.23</v>
      </c>
    </row>
    <row r="184" spans="1:24" ht="33" customHeight="1" x14ac:dyDescent="0.25">
      <c r="A184" s="40" t="s">
        <v>272</v>
      </c>
      <c r="B184" s="40" t="s">
        <v>111</v>
      </c>
      <c r="C184" s="6" t="s">
        <v>547</v>
      </c>
      <c r="D184" s="49">
        <f>'дод 2'!E282+'дод 2'!E248</f>
        <v>0</v>
      </c>
      <c r="E184" s="49">
        <f>'дод 2'!F282+'дод 2'!F248</f>
        <v>0</v>
      </c>
      <c r="F184" s="49">
        <f>'дод 2'!G282+'дод 2'!G248</f>
        <v>0</v>
      </c>
      <c r="G184" s="49">
        <f>'дод 2'!H282+'дод 2'!H248</f>
        <v>0</v>
      </c>
      <c r="H184" s="49">
        <f>'дод 2'!I282+'дод 2'!I248</f>
        <v>0</v>
      </c>
      <c r="I184" s="49">
        <f>'дод 2'!J282+'дод 2'!J248</f>
        <v>0</v>
      </c>
      <c r="J184" s="174" t="e">
        <f t="shared" si="80"/>
        <v>#DIV/0!</v>
      </c>
      <c r="K184" s="49">
        <f>'дод 2'!L282+'дод 2'!L248</f>
        <v>26157976.469999999</v>
      </c>
      <c r="L184" s="49">
        <f>'дод 2'!M282+'дод 2'!M248</f>
        <v>26157976.469999999</v>
      </c>
      <c r="M184" s="49">
        <f>'дод 2'!N282+'дод 2'!N248</f>
        <v>0</v>
      </c>
      <c r="N184" s="49">
        <f>'дод 2'!O282+'дод 2'!O248</f>
        <v>0</v>
      </c>
      <c r="O184" s="49">
        <f>'дод 2'!P282+'дод 2'!P248</f>
        <v>0</v>
      </c>
      <c r="P184" s="49">
        <f>'дод 2'!Q282+'дод 2'!Q248</f>
        <v>26157976.469999999</v>
      </c>
      <c r="Q184" s="49">
        <f>'дод 2'!R282+'дод 2'!R248</f>
        <v>22355072.199999999</v>
      </c>
      <c r="R184" s="49">
        <f>'дод 2'!S282+'дод 2'!S248</f>
        <v>22355072.199999999</v>
      </c>
      <c r="S184" s="49">
        <f>'дод 2'!T282+'дод 2'!T248</f>
        <v>0</v>
      </c>
      <c r="T184" s="49">
        <f>'дод 2'!U282+'дод 2'!U248</f>
        <v>0</v>
      </c>
      <c r="U184" s="49">
        <f>'дод 2'!V282+'дод 2'!V248</f>
        <v>0</v>
      </c>
      <c r="V184" s="49">
        <f>'дод 2'!W282+'дод 2'!W248</f>
        <v>22355072.199999999</v>
      </c>
      <c r="W184" s="169">
        <f t="shared" si="82"/>
        <v>85.461779605309047</v>
      </c>
      <c r="X184" s="142">
        <f t="shared" si="83"/>
        <v>22355072.199999999</v>
      </c>
    </row>
    <row r="185" spans="1:24" s="54" customFormat="1" ht="18.75" x14ac:dyDescent="0.25">
      <c r="A185" s="40" t="s">
        <v>277</v>
      </c>
      <c r="B185" s="40" t="s">
        <v>111</v>
      </c>
      <c r="C185" s="6" t="s">
        <v>582</v>
      </c>
      <c r="D185" s="49">
        <f>'дод 2'!E117+'дод 2'!E283</f>
        <v>0</v>
      </c>
      <c r="E185" s="49">
        <f>'дод 2'!F117+'дод 2'!F283</f>
        <v>0</v>
      </c>
      <c r="F185" s="49">
        <f>'дод 2'!G117+'дод 2'!G283</f>
        <v>0</v>
      </c>
      <c r="G185" s="49">
        <f>'дод 2'!H117+'дод 2'!H283</f>
        <v>0</v>
      </c>
      <c r="H185" s="49">
        <f>'дод 2'!I117+'дод 2'!I283</f>
        <v>0</v>
      </c>
      <c r="I185" s="49">
        <f>'дод 2'!J117+'дод 2'!J283</f>
        <v>0</v>
      </c>
      <c r="J185" s="174" t="e">
        <f t="shared" si="80"/>
        <v>#DIV/0!</v>
      </c>
      <c r="K185" s="49">
        <f>'дод 2'!L117+'дод 2'!L283</f>
        <v>31814047.5</v>
      </c>
      <c r="L185" s="49">
        <f>'дод 2'!M117+'дод 2'!M283</f>
        <v>31814047.5</v>
      </c>
      <c r="M185" s="49">
        <f>'дод 2'!N117+'дод 2'!N283</f>
        <v>0</v>
      </c>
      <c r="N185" s="49">
        <f>'дод 2'!O117+'дод 2'!O283</f>
        <v>0</v>
      </c>
      <c r="O185" s="49">
        <f>'дод 2'!P117+'дод 2'!P283</f>
        <v>0</v>
      </c>
      <c r="P185" s="49">
        <f>'дод 2'!Q117+'дод 2'!Q283</f>
        <v>31814047.5</v>
      </c>
      <c r="Q185" s="49">
        <f>'дод 2'!R117+'дод 2'!R283</f>
        <v>30494360.030000001</v>
      </c>
      <c r="R185" s="49">
        <f>'дод 2'!S117+'дод 2'!S283</f>
        <v>30494360.030000001</v>
      </c>
      <c r="S185" s="49">
        <f>'дод 2'!T117+'дод 2'!T283</f>
        <v>0</v>
      </c>
      <c r="T185" s="49">
        <f>'дод 2'!U117+'дод 2'!U283</f>
        <v>0</v>
      </c>
      <c r="U185" s="49">
        <f>'дод 2'!V117+'дод 2'!V283</f>
        <v>0</v>
      </c>
      <c r="V185" s="49">
        <f>'дод 2'!W117+'дод 2'!W283</f>
        <v>30494360.030000001</v>
      </c>
      <c r="W185" s="169">
        <f t="shared" si="82"/>
        <v>95.85187181857323</v>
      </c>
      <c r="X185" s="142">
        <f t="shared" si="83"/>
        <v>30494360.030000001</v>
      </c>
    </row>
    <row r="186" spans="1:24" s="54" customFormat="1" ht="21.75" customHeight="1" x14ac:dyDescent="0.25">
      <c r="A186" s="80"/>
      <c r="B186" s="80"/>
      <c r="C186" s="85" t="s">
        <v>394</v>
      </c>
      <c r="D186" s="78">
        <f>'дод 2'!E118</f>
        <v>0</v>
      </c>
      <c r="E186" s="78">
        <f>'дод 2'!F118</f>
        <v>0</v>
      </c>
      <c r="F186" s="78">
        <f>'дод 2'!G118</f>
        <v>0</v>
      </c>
      <c r="G186" s="78">
        <f>'дод 2'!H118</f>
        <v>0</v>
      </c>
      <c r="H186" s="78">
        <f>'дод 2'!I118</f>
        <v>0</v>
      </c>
      <c r="I186" s="78">
        <f>'дод 2'!J118</f>
        <v>0</v>
      </c>
      <c r="J186" s="177" t="e">
        <f t="shared" si="80"/>
        <v>#DIV/0!</v>
      </c>
      <c r="K186" s="78">
        <f>'дод 2'!L118</f>
        <v>250000</v>
      </c>
      <c r="L186" s="78">
        <f>'дод 2'!M118</f>
        <v>250000</v>
      </c>
      <c r="M186" s="78">
        <f>'дод 2'!N118</f>
        <v>0</v>
      </c>
      <c r="N186" s="78">
        <f>'дод 2'!O118</f>
        <v>0</v>
      </c>
      <c r="O186" s="78">
        <f>'дод 2'!P118</f>
        <v>0</v>
      </c>
      <c r="P186" s="78">
        <f>'дод 2'!Q118</f>
        <v>250000</v>
      </c>
      <c r="Q186" s="78">
        <f>'дод 2'!R118</f>
        <v>250000</v>
      </c>
      <c r="R186" s="78">
        <f>'дод 2'!S118</f>
        <v>250000</v>
      </c>
      <c r="S186" s="78">
        <f>'дод 2'!T118</f>
        <v>0</v>
      </c>
      <c r="T186" s="78">
        <f>'дод 2'!U118</f>
        <v>0</v>
      </c>
      <c r="U186" s="78">
        <f>'дод 2'!V118</f>
        <v>0</v>
      </c>
      <c r="V186" s="78">
        <f>'дод 2'!W118</f>
        <v>250000</v>
      </c>
      <c r="W186" s="173">
        <f t="shared" si="82"/>
        <v>100</v>
      </c>
      <c r="X186" s="144">
        <f t="shared" si="83"/>
        <v>250000</v>
      </c>
    </row>
    <row r="187" spans="1:24" s="54" customFormat="1" ht="36.75" customHeight="1" x14ac:dyDescent="0.25">
      <c r="A187" s="40" t="s">
        <v>279</v>
      </c>
      <c r="B187" s="40" t="s">
        <v>111</v>
      </c>
      <c r="C187" s="6" t="s">
        <v>607</v>
      </c>
      <c r="D187" s="49">
        <f>'дод 2'!E284+'дод 2'!E156</f>
        <v>0</v>
      </c>
      <c r="E187" s="49">
        <f>'дод 2'!F284+'дод 2'!F156</f>
        <v>0</v>
      </c>
      <c r="F187" s="49">
        <f>'дод 2'!G284+'дод 2'!G156</f>
        <v>0</v>
      </c>
      <c r="G187" s="49">
        <f>'дод 2'!H284+'дод 2'!H156</f>
        <v>0</v>
      </c>
      <c r="H187" s="49">
        <f>'дод 2'!I284+'дод 2'!I156</f>
        <v>0</v>
      </c>
      <c r="I187" s="49">
        <f>'дод 2'!J284+'дод 2'!J156</f>
        <v>0</v>
      </c>
      <c r="J187" s="174" t="e">
        <f t="shared" si="80"/>
        <v>#DIV/0!</v>
      </c>
      <c r="K187" s="49">
        <f>'дод 2'!L284+'дод 2'!L156</f>
        <v>46178440</v>
      </c>
      <c r="L187" s="49">
        <f>'дод 2'!M284+'дод 2'!M156</f>
        <v>46178440</v>
      </c>
      <c r="M187" s="49">
        <f>'дод 2'!N284+'дод 2'!N156</f>
        <v>0</v>
      </c>
      <c r="N187" s="49">
        <f>'дод 2'!O284+'дод 2'!O156</f>
        <v>0</v>
      </c>
      <c r="O187" s="49">
        <f>'дод 2'!P284+'дод 2'!P156</f>
        <v>0</v>
      </c>
      <c r="P187" s="49">
        <f>'дод 2'!Q284+'дод 2'!Q156</f>
        <v>46178440</v>
      </c>
      <c r="Q187" s="49">
        <f>'дод 2'!R284+'дод 2'!R156</f>
        <v>38878434.280000001</v>
      </c>
      <c r="R187" s="49">
        <f>'дод 2'!S284+'дод 2'!S156</f>
        <v>38878434.280000001</v>
      </c>
      <c r="S187" s="49">
        <f>'дод 2'!T284+'дод 2'!T156</f>
        <v>0</v>
      </c>
      <c r="T187" s="49">
        <f>'дод 2'!U284+'дод 2'!U156</f>
        <v>0</v>
      </c>
      <c r="U187" s="49">
        <f>'дод 2'!V284+'дод 2'!V156</f>
        <v>0</v>
      </c>
      <c r="V187" s="49">
        <f>'дод 2'!W284+'дод 2'!W156</f>
        <v>38878434.280000001</v>
      </c>
      <c r="W187" s="169">
        <f t="shared" si="82"/>
        <v>84.191744632343585</v>
      </c>
      <c r="X187" s="142">
        <f t="shared" si="83"/>
        <v>38878434.280000001</v>
      </c>
    </row>
    <row r="188" spans="1:24" s="54" customFormat="1" ht="63" x14ac:dyDescent="0.25">
      <c r="A188" s="80"/>
      <c r="B188" s="80"/>
      <c r="C188" s="79" t="s">
        <v>608</v>
      </c>
      <c r="D188" s="78">
        <f>'дод 2'!E157</f>
        <v>0</v>
      </c>
      <c r="E188" s="78">
        <f>'дод 2'!F157</f>
        <v>0</v>
      </c>
      <c r="F188" s="78">
        <f>'дод 2'!G157</f>
        <v>0</v>
      </c>
      <c r="G188" s="78">
        <f>'дод 2'!H157</f>
        <v>0</v>
      </c>
      <c r="H188" s="78">
        <f>'дод 2'!I157</f>
        <v>0</v>
      </c>
      <c r="I188" s="78">
        <f>'дод 2'!J157</f>
        <v>0</v>
      </c>
      <c r="J188" s="177" t="e">
        <f t="shared" si="80"/>
        <v>#DIV/0!</v>
      </c>
      <c r="K188" s="78">
        <f>'дод 2'!L157</f>
        <v>1530600</v>
      </c>
      <c r="L188" s="78">
        <f>'дод 2'!M157</f>
        <v>1530600</v>
      </c>
      <c r="M188" s="78">
        <f>'дод 2'!N157</f>
        <v>0</v>
      </c>
      <c r="N188" s="78">
        <f>'дод 2'!O157</f>
        <v>0</v>
      </c>
      <c r="O188" s="78">
        <f>'дод 2'!P157</f>
        <v>0</v>
      </c>
      <c r="P188" s="78">
        <f>'дод 2'!Q157</f>
        <v>1530600</v>
      </c>
      <c r="Q188" s="78">
        <f>'дод 2'!R157</f>
        <v>0</v>
      </c>
      <c r="R188" s="78">
        <f>'дод 2'!S157</f>
        <v>0</v>
      </c>
      <c r="S188" s="78">
        <f>'дод 2'!T157</f>
        <v>0</v>
      </c>
      <c r="T188" s="78">
        <f>'дод 2'!U157</f>
        <v>0</v>
      </c>
      <c r="U188" s="78">
        <f>'дод 2'!V157</f>
        <v>0</v>
      </c>
      <c r="V188" s="78">
        <f>'дод 2'!W157</f>
        <v>0</v>
      </c>
      <c r="W188" s="173">
        <f t="shared" si="82"/>
        <v>0</v>
      </c>
      <c r="X188" s="144">
        <f t="shared" si="83"/>
        <v>0</v>
      </c>
    </row>
    <row r="189" spans="1:24" s="54" customFormat="1" ht="21.75" customHeight="1" x14ac:dyDescent="0.25">
      <c r="A189" s="40">
        <v>7323</v>
      </c>
      <c r="B189" s="71" t="s">
        <v>111</v>
      </c>
      <c r="C189" s="119" t="s">
        <v>545</v>
      </c>
      <c r="D189" s="49">
        <f>'дод 2'!E204</f>
        <v>0</v>
      </c>
      <c r="E189" s="49">
        <f>'дод 2'!F204</f>
        <v>0</v>
      </c>
      <c r="F189" s="49">
        <f>'дод 2'!G204</f>
        <v>0</v>
      </c>
      <c r="G189" s="49">
        <f>'дод 2'!H204</f>
        <v>0</v>
      </c>
      <c r="H189" s="49">
        <f>'дод 2'!I204</f>
        <v>0</v>
      </c>
      <c r="I189" s="49">
        <f>'дод 2'!J204</f>
        <v>0</v>
      </c>
      <c r="J189" s="174" t="e">
        <f t="shared" si="80"/>
        <v>#DIV/0!</v>
      </c>
      <c r="K189" s="49">
        <f>'дод 2'!L204</f>
        <v>461003</v>
      </c>
      <c r="L189" s="49">
        <f>'дод 2'!M204</f>
        <v>461003</v>
      </c>
      <c r="M189" s="49">
        <f>'дод 2'!N204</f>
        <v>0</v>
      </c>
      <c r="N189" s="49">
        <f>'дод 2'!O204</f>
        <v>0</v>
      </c>
      <c r="O189" s="49">
        <f>'дод 2'!P204</f>
        <v>0</v>
      </c>
      <c r="P189" s="49">
        <f>'дод 2'!Q204</f>
        <v>461003</v>
      </c>
      <c r="Q189" s="49">
        <f>'дод 2'!R204</f>
        <v>272518</v>
      </c>
      <c r="R189" s="49">
        <f>'дод 2'!S204</f>
        <v>272518</v>
      </c>
      <c r="S189" s="49">
        <f>'дод 2'!T204</f>
        <v>0</v>
      </c>
      <c r="T189" s="49">
        <f>'дод 2'!U204</f>
        <v>0</v>
      </c>
      <c r="U189" s="49">
        <f>'дод 2'!V204</f>
        <v>0</v>
      </c>
      <c r="V189" s="49">
        <f>'дод 2'!W204</f>
        <v>272518</v>
      </c>
      <c r="W189" s="169">
        <f t="shared" si="82"/>
        <v>59.114148931785692</v>
      </c>
      <c r="X189" s="142">
        <f t="shared" si="83"/>
        <v>272518</v>
      </c>
    </row>
    <row r="190" spans="1:24" s="54" customFormat="1" ht="19.5" customHeight="1" x14ac:dyDescent="0.25">
      <c r="A190" s="40">
        <v>7324</v>
      </c>
      <c r="B190" s="71" t="s">
        <v>111</v>
      </c>
      <c r="C190" s="6" t="s">
        <v>546</v>
      </c>
      <c r="D190" s="49">
        <f>'дод 2'!E222+'дод 2'!E285</f>
        <v>0</v>
      </c>
      <c r="E190" s="49">
        <f>'дод 2'!F222+'дод 2'!F285</f>
        <v>0</v>
      </c>
      <c r="F190" s="49">
        <f>'дод 2'!G222+'дод 2'!G285</f>
        <v>0</v>
      </c>
      <c r="G190" s="49">
        <f>'дод 2'!H222+'дод 2'!H285</f>
        <v>0</v>
      </c>
      <c r="H190" s="49">
        <f>'дод 2'!I222+'дод 2'!I285</f>
        <v>0</v>
      </c>
      <c r="I190" s="49">
        <f>'дод 2'!J222+'дод 2'!J285</f>
        <v>0</v>
      </c>
      <c r="J190" s="174" t="e">
        <f t="shared" si="80"/>
        <v>#DIV/0!</v>
      </c>
      <c r="K190" s="49">
        <f>'дод 2'!L222+'дод 2'!L285</f>
        <v>735000</v>
      </c>
      <c r="L190" s="49">
        <f>'дод 2'!M222+'дод 2'!M285</f>
        <v>735000</v>
      </c>
      <c r="M190" s="49">
        <f>'дод 2'!N222+'дод 2'!N285</f>
        <v>0</v>
      </c>
      <c r="N190" s="49">
        <f>'дод 2'!O222+'дод 2'!O285</f>
        <v>0</v>
      </c>
      <c r="O190" s="49">
        <f>'дод 2'!P222+'дод 2'!P285</f>
        <v>0</v>
      </c>
      <c r="P190" s="49">
        <f>'дод 2'!Q222+'дод 2'!Q285</f>
        <v>735000</v>
      </c>
      <c r="Q190" s="49">
        <f>'дод 2'!R222+'дод 2'!R285</f>
        <v>582047.32000000007</v>
      </c>
      <c r="R190" s="49">
        <f>'дод 2'!S222+'дод 2'!S285</f>
        <v>582047.32000000007</v>
      </c>
      <c r="S190" s="49">
        <f>'дод 2'!T222+'дод 2'!T285</f>
        <v>0</v>
      </c>
      <c r="T190" s="49">
        <f>'дод 2'!U222+'дод 2'!U285</f>
        <v>0</v>
      </c>
      <c r="U190" s="49">
        <f>'дод 2'!V222+'дод 2'!V285</f>
        <v>0</v>
      </c>
      <c r="V190" s="49">
        <f>'дод 2'!W222+'дод 2'!W285</f>
        <v>582047.32000000007</v>
      </c>
      <c r="W190" s="169">
        <f t="shared" si="82"/>
        <v>79.190111564625866</v>
      </c>
      <c r="X190" s="142">
        <f t="shared" si="83"/>
        <v>582047.32000000007</v>
      </c>
    </row>
    <row r="191" spans="1:24" s="54" customFormat="1" ht="34.5" x14ac:dyDescent="0.25">
      <c r="A191" s="40">
        <v>7325</v>
      </c>
      <c r="B191" s="71" t="s">
        <v>111</v>
      </c>
      <c r="C191" s="6" t="s">
        <v>541</v>
      </c>
      <c r="D191" s="49">
        <f>'дод 2'!E286+'дод 2'!E43</f>
        <v>0</v>
      </c>
      <c r="E191" s="49">
        <f>'дод 2'!F286+'дод 2'!F43</f>
        <v>0</v>
      </c>
      <c r="F191" s="49">
        <f>'дод 2'!G286+'дод 2'!G43</f>
        <v>0</v>
      </c>
      <c r="G191" s="49">
        <f>'дод 2'!H286+'дод 2'!H43</f>
        <v>0</v>
      </c>
      <c r="H191" s="49">
        <f>'дод 2'!I286+'дод 2'!I43</f>
        <v>0</v>
      </c>
      <c r="I191" s="49">
        <f>'дод 2'!J286+'дод 2'!J43</f>
        <v>0</v>
      </c>
      <c r="J191" s="174" t="e">
        <f t="shared" si="80"/>
        <v>#DIV/0!</v>
      </c>
      <c r="K191" s="49">
        <f>'дод 2'!L286+'дод 2'!L43</f>
        <v>10294114</v>
      </c>
      <c r="L191" s="49">
        <f>'дод 2'!M286+'дод 2'!M43</f>
        <v>10294114</v>
      </c>
      <c r="M191" s="49">
        <f>'дод 2'!N286+'дод 2'!N43</f>
        <v>0</v>
      </c>
      <c r="N191" s="49">
        <f>'дод 2'!O286+'дод 2'!O43</f>
        <v>0</v>
      </c>
      <c r="O191" s="49">
        <f>'дод 2'!P286+'дод 2'!P43</f>
        <v>0</v>
      </c>
      <c r="P191" s="49">
        <f>'дод 2'!Q286+'дод 2'!Q43</f>
        <v>10294114</v>
      </c>
      <c r="Q191" s="49">
        <f>'дод 2'!R286+'дод 2'!R43</f>
        <v>7153658.0800000001</v>
      </c>
      <c r="R191" s="49">
        <f>'дод 2'!S286+'дод 2'!S43</f>
        <v>7153658.0800000001</v>
      </c>
      <c r="S191" s="49">
        <f>'дод 2'!T286+'дод 2'!T43</f>
        <v>0</v>
      </c>
      <c r="T191" s="49">
        <f>'дод 2'!U286+'дод 2'!U43</f>
        <v>0</v>
      </c>
      <c r="U191" s="49">
        <f>'дод 2'!V286+'дод 2'!V43</f>
        <v>0</v>
      </c>
      <c r="V191" s="49">
        <f>'дод 2'!W286+'дод 2'!W43</f>
        <v>7153658.0800000001</v>
      </c>
      <c r="W191" s="169">
        <f t="shared" si="82"/>
        <v>69.492703111700521</v>
      </c>
      <c r="X191" s="142">
        <f t="shared" si="83"/>
        <v>7153658.0800000001</v>
      </c>
    </row>
    <row r="192" spans="1:24" ht="21.75" customHeight="1" x14ac:dyDescent="0.25">
      <c r="A192" s="40" t="s">
        <v>274</v>
      </c>
      <c r="B192" s="40" t="s">
        <v>111</v>
      </c>
      <c r="C192" s="6" t="s">
        <v>542</v>
      </c>
      <c r="D192" s="49">
        <f>'дод 2'!E287+'дод 2'!E249+'дод 2'!E44</f>
        <v>0</v>
      </c>
      <c r="E192" s="49">
        <f>'дод 2'!F287+'дод 2'!F249+'дод 2'!F44</f>
        <v>0</v>
      </c>
      <c r="F192" s="49">
        <f>'дод 2'!G287+'дод 2'!G249+'дод 2'!G44</f>
        <v>0</v>
      </c>
      <c r="G192" s="49">
        <f>'дод 2'!H287+'дод 2'!H249+'дод 2'!H44</f>
        <v>0</v>
      </c>
      <c r="H192" s="49">
        <f>'дод 2'!I287+'дод 2'!I249+'дод 2'!I44</f>
        <v>0</v>
      </c>
      <c r="I192" s="49">
        <f>'дод 2'!J287+'дод 2'!J249+'дод 2'!J44</f>
        <v>0</v>
      </c>
      <c r="J192" s="174" t="e">
        <f t="shared" si="80"/>
        <v>#DIV/0!</v>
      </c>
      <c r="K192" s="49">
        <f>'дод 2'!L287+'дод 2'!L249+'дод 2'!L44</f>
        <v>31599416.579999998</v>
      </c>
      <c r="L192" s="49">
        <f>'дод 2'!M287+'дод 2'!M249+'дод 2'!M44</f>
        <v>31599416.579999998</v>
      </c>
      <c r="M192" s="49">
        <f>'дод 2'!N287+'дод 2'!N249+'дод 2'!N44</f>
        <v>0</v>
      </c>
      <c r="N192" s="49">
        <f>'дод 2'!O287+'дод 2'!O249+'дод 2'!O44</f>
        <v>0</v>
      </c>
      <c r="O192" s="49">
        <f>'дод 2'!P287+'дод 2'!P249+'дод 2'!P44</f>
        <v>0</v>
      </c>
      <c r="P192" s="49">
        <f>'дод 2'!Q287+'дод 2'!Q249+'дод 2'!Q44</f>
        <v>31599416.579999998</v>
      </c>
      <c r="Q192" s="49">
        <f>'дод 2'!R287+'дод 2'!R249+'дод 2'!R44</f>
        <v>29128148.239999998</v>
      </c>
      <c r="R192" s="49">
        <f>'дод 2'!S287+'дод 2'!S249+'дод 2'!S44</f>
        <v>29128148.239999998</v>
      </c>
      <c r="S192" s="49">
        <f>'дод 2'!T287+'дод 2'!T249+'дод 2'!T44</f>
        <v>0</v>
      </c>
      <c r="T192" s="49">
        <f>'дод 2'!U287+'дод 2'!U249+'дод 2'!U44</f>
        <v>0</v>
      </c>
      <c r="U192" s="49">
        <f>'дод 2'!V287+'дод 2'!V249+'дод 2'!V44</f>
        <v>0</v>
      </c>
      <c r="V192" s="49">
        <f>'дод 2'!W287+'дод 2'!W249+'дод 2'!W44</f>
        <v>29128148.239999998</v>
      </c>
      <c r="W192" s="169">
        <f t="shared" si="82"/>
        <v>92.17938618030017</v>
      </c>
      <c r="X192" s="142">
        <f t="shared" si="83"/>
        <v>29128148.239999998</v>
      </c>
    </row>
    <row r="193" spans="1:24" ht="31.5" customHeight="1" x14ac:dyDescent="0.25">
      <c r="A193" s="37" t="s">
        <v>138</v>
      </c>
      <c r="B193" s="37" t="s">
        <v>111</v>
      </c>
      <c r="C193" s="3" t="s">
        <v>1</v>
      </c>
      <c r="D193" s="49">
        <f>'дод 2'!E250+'дод 2'!E288</f>
        <v>0</v>
      </c>
      <c r="E193" s="49">
        <f>'дод 2'!F250+'дод 2'!F288</f>
        <v>0</v>
      </c>
      <c r="F193" s="49">
        <f>'дод 2'!G250+'дод 2'!G288</f>
        <v>0</v>
      </c>
      <c r="G193" s="49">
        <f>'дод 2'!H250+'дод 2'!H288</f>
        <v>0</v>
      </c>
      <c r="H193" s="49">
        <f>'дод 2'!I250+'дод 2'!I288</f>
        <v>0</v>
      </c>
      <c r="I193" s="49">
        <f>'дод 2'!J250+'дод 2'!J288</f>
        <v>0</v>
      </c>
      <c r="J193" s="174" t="e">
        <f t="shared" si="80"/>
        <v>#DIV/0!</v>
      </c>
      <c r="K193" s="49">
        <f>'дод 2'!L250+'дод 2'!L288</f>
        <v>4133608</v>
      </c>
      <c r="L193" s="49">
        <f>'дод 2'!M250+'дод 2'!M288</f>
        <v>4133608</v>
      </c>
      <c r="M193" s="49">
        <f>'дод 2'!N250+'дод 2'!N288</f>
        <v>0</v>
      </c>
      <c r="N193" s="49">
        <f>'дод 2'!O250+'дод 2'!O288</f>
        <v>0</v>
      </c>
      <c r="O193" s="49">
        <f>'дод 2'!P250+'дод 2'!P288</f>
        <v>0</v>
      </c>
      <c r="P193" s="49">
        <f>'дод 2'!Q250+'дод 2'!Q288</f>
        <v>4133608</v>
      </c>
      <c r="Q193" s="49">
        <f>'дод 2'!R250+'дод 2'!R288</f>
        <v>2542714.23</v>
      </c>
      <c r="R193" s="49">
        <f>'дод 2'!S250+'дод 2'!S288</f>
        <v>2542714.23</v>
      </c>
      <c r="S193" s="49">
        <f>'дод 2'!T250+'дод 2'!T288</f>
        <v>0</v>
      </c>
      <c r="T193" s="49">
        <f>'дод 2'!U250+'дод 2'!U288</f>
        <v>0</v>
      </c>
      <c r="U193" s="49">
        <f>'дод 2'!V250+'дод 2'!V288</f>
        <v>0</v>
      </c>
      <c r="V193" s="49">
        <f>'дод 2'!W250+'дод 2'!W288</f>
        <v>2542714.23</v>
      </c>
      <c r="W193" s="169">
        <f t="shared" si="82"/>
        <v>61.513192107234161</v>
      </c>
      <c r="X193" s="142">
        <f t="shared" si="83"/>
        <v>2542714.23</v>
      </c>
    </row>
    <row r="194" spans="1:24" ht="35.25" customHeight="1" x14ac:dyDescent="0.25">
      <c r="A194" s="58" t="s">
        <v>455</v>
      </c>
      <c r="B194" s="58" t="s">
        <v>111</v>
      </c>
      <c r="C194" s="3" t="s">
        <v>456</v>
      </c>
      <c r="D194" s="49">
        <f>'дод 2'!E301</f>
        <v>0</v>
      </c>
      <c r="E194" s="49">
        <f>'дод 2'!F301</f>
        <v>0</v>
      </c>
      <c r="F194" s="49">
        <f>'дод 2'!G301</f>
        <v>0</v>
      </c>
      <c r="G194" s="49">
        <f>'дод 2'!H301</f>
        <v>0</v>
      </c>
      <c r="H194" s="49">
        <f>'дод 2'!I301</f>
        <v>0</v>
      </c>
      <c r="I194" s="49">
        <f>'дод 2'!J301</f>
        <v>0</v>
      </c>
      <c r="J194" s="174" t="e">
        <f t="shared" si="80"/>
        <v>#DIV/0!</v>
      </c>
      <c r="K194" s="49">
        <f>'дод 2'!L301</f>
        <v>0</v>
      </c>
      <c r="L194" s="49">
        <f>'дод 2'!M301</f>
        <v>0</v>
      </c>
      <c r="M194" s="49">
        <f>'дод 2'!N301</f>
        <v>0</v>
      </c>
      <c r="N194" s="49">
        <f>'дод 2'!O301</f>
        <v>0</v>
      </c>
      <c r="O194" s="49">
        <f>'дод 2'!P301</f>
        <v>0</v>
      </c>
      <c r="P194" s="49">
        <f>'дод 2'!Q301</f>
        <v>0</v>
      </c>
      <c r="Q194" s="49">
        <f>'дод 2'!R301</f>
        <v>0</v>
      </c>
      <c r="R194" s="49">
        <f>'дод 2'!S301</f>
        <v>0</v>
      </c>
      <c r="S194" s="49">
        <f>'дод 2'!T301</f>
        <v>0</v>
      </c>
      <c r="T194" s="49">
        <f>'дод 2'!U301</f>
        <v>0</v>
      </c>
      <c r="U194" s="49">
        <f>'дод 2'!V301</f>
        <v>0</v>
      </c>
      <c r="V194" s="49">
        <f>'дод 2'!W301</f>
        <v>0</v>
      </c>
      <c r="W194" s="180" t="e">
        <f t="shared" si="82"/>
        <v>#DIV/0!</v>
      </c>
      <c r="X194" s="142">
        <f t="shared" si="83"/>
        <v>0</v>
      </c>
    </row>
    <row r="195" spans="1:24" ht="51.75" customHeight="1" x14ac:dyDescent="0.25">
      <c r="A195" s="37">
        <v>7361</v>
      </c>
      <c r="B195" s="37" t="s">
        <v>82</v>
      </c>
      <c r="C195" s="3" t="s">
        <v>371</v>
      </c>
      <c r="D195" s="49">
        <f>'дод 2'!E251+'дод 2'!E289+'дод 2'!E158</f>
        <v>0</v>
      </c>
      <c r="E195" s="49">
        <f>'дод 2'!F251+'дод 2'!F289+'дод 2'!F158</f>
        <v>0</v>
      </c>
      <c r="F195" s="49">
        <f>'дод 2'!G251+'дод 2'!G289+'дод 2'!G158</f>
        <v>0</v>
      </c>
      <c r="G195" s="49">
        <f>'дод 2'!H251+'дод 2'!H289+'дод 2'!H158</f>
        <v>0</v>
      </c>
      <c r="H195" s="49">
        <f>'дод 2'!I251+'дод 2'!I289+'дод 2'!I158</f>
        <v>0</v>
      </c>
      <c r="I195" s="49">
        <f>'дод 2'!J251+'дод 2'!J289+'дод 2'!J158</f>
        <v>0</v>
      </c>
      <c r="J195" s="174" t="e">
        <f t="shared" si="80"/>
        <v>#DIV/0!</v>
      </c>
      <c r="K195" s="49">
        <f>'дод 2'!L251+'дод 2'!L289+'дод 2'!L158</f>
        <v>73896180</v>
      </c>
      <c r="L195" s="49">
        <f>'дод 2'!M251+'дод 2'!M289+'дод 2'!M158</f>
        <v>73896180</v>
      </c>
      <c r="M195" s="49">
        <f>'дод 2'!N251+'дод 2'!N289+'дод 2'!N158</f>
        <v>0</v>
      </c>
      <c r="N195" s="49">
        <f>'дод 2'!O251+'дод 2'!O289+'дод 2'!O158</f>
        <v>0</v>
      </c>
      <c r="O195" s="49">
        <f>'дод 2'!P251+'дод 2'!P289+'дод 2'!P158</f>
        <v>0</v>
      </c>
      <c r="P195" s="49">
        <f>'дод 2'!Q251+'дод 2'!Q289+'дод 2'!Q158</f>
        <v>73896180</v>
      </c>
      <c r="Q195" s="49">
        <f>'дод 2'!R251+'дод 2'!R289+'дод 2'!R158</f>
        <v>73504226.939999998</v>
      </c>
      <c r="R195" s="49">
        <f>'дод 2'!S251+'дод 2'!S289+'дод 2'!S158</f>
        <v>73504226.939999998</v>
      </c>
      <c r="S195" s="49">
        <f>'дод 2'!T251+'дод 2'!T289+'дод 2'!T158</f>
        <v>0</v>
      </c>
      <c r="T195" s="49">
        <f>'дод 2'!U251+'дод 2'!U289+'дод 2'!U158</f>
        <v>0</v>
      </c>
      <c r="U195" s="49">
        <f>'дод 2'!V251+'дод 2'!V289+'дод 2'!V158</f>
        <v>0</v>
      </c>
      <c r="V195" s="49">
        <f>'дод 2'!W251+'дод 2'!W289+'дод 2'!W158</f>
        <v>73504226.939999998</v>
      </c>
      <c r="W195" s="169">
        <f t="shared" si="82"/>
        <v>99.469589551178416</v>
      </c>
      <c r="X195" s="142">
        <f t="shared" si="83"/>
        <v>73504226.939999998</v>
      </c>
    </row>
    <row r="196" spans="1:24" s="54" customFormat="1" ht="46.5" hidden="1" customHeight="1" x14ac:dyDescent="0.25">
      <c r="A196" s="37">
        <v>7362</v>
      </c>
      <c r="B196" s="37" t="s">
        <v>82</v>
      </c>
      <c r="C196" s="3" t="s">
        <v>363</v>
      </c>
      <c r="D196" s="49">
        <f>'дод 2'!E252</f>
        <v>0</v>
      </c>
      <c r="E196" s="49">
        <f>'дод 2'!F252</f>
        <v>0</v>
      </c>
      <c r="F196" s="49">
        <f>'дод 2'!G252</f>
        <v>0</v>
      </c>
      <c r="G196" s="49">
        <f>'дод 2'!H252</f>
        <v>0</v>
      </c>
      <c r="H196" s="49">
        <f>'дод 2'!I252</f>
        <v>0</v>
      </c>
      <c r="I196" s="49">
        <f>'дод 2'!J252</f>
        <v>0</v>
      </c>
      <c r="J196" s="174" t="e">
        <f t="shared" si="80"/>
        <v>#DIV/0!</v>
      </c>
      <c r="K196" s="49">
        <f>'дод 2'!L252</f>
        <v>0</v>
      </c>
      <c r="L196" s="49">
        <f>'дод 2'!M252</f>
        <v>0</v>
      </c>
      <c r="M196" s="49">
        <f>'дод 2'!N252</f>
        <v>0</v>
      </c>
      <c r="N196" s="49">
        <f>'дод 2'!O252</f>
        <v>0</v>
      </c>
      <c r="O196" s="49">
        <f>'дод 2'!P252</f>
        <v>0</v>
      </c>
      <c r="P196" s="49">
        <f>'дод 2'!Q252</f>
        <v>0</v>
      </c>
      <c r="Q196" s="49">
        <f>'дод 2'!R252</f>
        <v>0</v>
      </c>
      <c r="R196" s="49">
        <f>'дод 2'!S252</f>
        <v>0</v>
      </c>
      <c r="S196" s="49">
        <f>'дод 2'!T252</f>
        <v>0</v>
      </c>
      <c r="T196" s="49">
        <f>'дод 2'!U252</f>
        <v>0</v>
      </c>
      <c r="U196" s="49">
        <f>'дод 2'!V252</f>
        <v>0</v>
      </c>
      <c r="V196" s="49">
        <f>'дод 2'!W252</f>
        <v>0</v>
      </c>
      <c r="W196" s="169" t="e">
        <f t="shared" si="82"/>
        <v>#DIV/0!</v>
      </c>
      <c r="X196" s="142">
        <f t="shared" si="83"/>
        <v>0</v>
      </c>
    </row>
    <row r="197" spans="1:24" s="54" customFormat="1" ht="47.25" x14ac:dyDescent="0.25">
      <c r="A197" s="37">
        <v>7363</v>
      </c>
      <c r="B197" s="59" t="s">
        <v>82</v>
      </c>
      <c r="C197" s="60" t="s">
        <v>397</v>
      </c>
      <c r="D197" s="49">
        <f>'дод 2'!E253+'дод 2'!E119+'дод 2'!E159+'дод 2'!E290</f>
        <v>0</v>
      </c>
      <c r="E197" s="49">
        <f>'дод 2'!F253+'дод 2'!F119+'дод 2'!F159+'дод 2'!F290</f>
        <v>0</v>
      </c>
      <c r="F197" s="49">
        <f>'дод 2'!G253+'дод 2'!G119+'дод 2'!G159+'дод 2'!G290</f>
        <v>0</v>
      </c>
      <c r="G197" s="49">
        <f>'дод 2'!H253+'дод 2'!H119+'дод 2'!H159+'дод 2'!H290</f>
        <v>0</v>
      </c>
      <c r="H197" s="49">
        <f>'дод 2'!I253+'дод 2'!I119+'дод 2'!I159+'дод 2'!I290</f>
        <v>0</v>
      </c>
      <c r="I197" s="49">
        <f>'дод 2'!J253+'дод 2'!J119+'дод 2'!J159+'дод 2'!J290</f>
        <v>0</v>
      </c>
      <c r="J197" s="174" t="e">
        <f t="shared" si="80"/>
        <v>#DIV/0!</v>
      </c>
      <c r="K197" s="49">
        <f>'дод 2'!L253+'дод 2'!L119+'дод 2'!L159+'дод 2'!L290</f>
        <v>41098241</v>
      </c>
      <c r="L197" s="49">
        <f>'дод 2'!M253+'дод 2'!M119+'дод 2'!M159+'дод 2'!M290</f>
        <v>37605291</v>
      </c>
      <c r="M197" s="49">
        <f>'дод 2'!N253+'дод 2'!N119+'дод 2'!N159+'дод 2'!N290</f>
        <v>0</v>
      </c>
      <c r="N197" s="49">
        <f>'дод 2'!O253+'дод 2'!O119+'дод 2'!O159+'дод 2'!O290</f>
        <v>0</v>
      </c>
      <c r="O197" s="49">
        <f>'дод 2'!P253+'дод 2'!P119+'дод 2'!P159+'дод 2'!P290</f>
        <v>0</v>
      </c>
      <c r="P197" s="49">
        <f>'дод 2'!Q253+'дод 2'!Q119+'дод 2'!Q159+'дод 2'!Q290</f>
        <v>41098241</v>
      </c>
      <c r="Q197" s="49">
        <f>'дод 2'!R253+'дод 2'!R119+'дод 2'!R159+'дод 2'!R290</f>
        <v>27049801.189999998</v>
      </c>
      <c r="R197" s="49">
        <f>'дод 2'!S253+'дод 2'!S119+'дод 2'!S159+'дод 2'!S290</f>
        <v>23556851.189999998</v>
      </c>
      <c r="S197" s="49">
        <f>'дод 2'!T253+'дод 2'!T119+'дод 2'!T159+'дод 2'!T290</f>
        <v>0</v>
      </c>
      <c r="T197" s="49">
        <f>'дод 2'!U253+'дод 2'!U119+'дод 2'!U159+'дод 2'!U290</f>
        <v>0</v>
      </c>
      <c r="U197" s="49">
        <f>'дод 2'!V253+'дод 2'!V119+'дод 2'!V159+'дод 2'!V290</f>
        <v>0</v>
      </c>
      <c r="V197" s="49">
        <f>'дод 2'!W253+'дод 2'!W119+'дод 2'!W159+'дод 2'!W290</f>
        <v>27049801.189999998</v>
      </c>
      <c r="W197" s="169">
        <f t="shared" si="82"/>
        <v>65.817418292914283</v>
      </c>
      <c r="X197" s="142">
        <f t="shared" si="83"/>
        <v>27049801.189999998</v>
      </c>
    </row>
    <row r="198" spans="1:24" s="54" customFormat="1" ht="47.25" x14ac:dyDescent="0.25">
      <c r="A198" s="76"/>
      <c r="B198" s="82"/>
      <c r="C198" s="77" t="s">
        <v>387</v>
      </c>
      <c r="D198" s="78">
        <f>'дод 2'!E120+'дод 2'!E160+'дод 2'!E254+'дод 2'!E291</f>
        <v>0</v>
      </c>
      <c r="E198" s="78">
        <f>'дод 2'!F120+'дод 2'!F160+'дод 2'!F254+'дод 2'!F291</f>
        <v>0</v>
      </c>
      <c r="F198" s="78">
        <f>'дод 2'!G120+'дод 2'!G160+'дод 2'!G254+'дод 2'!G291</f>
        <v>0</v>
      </c>
      <c r="G198" s="78">
        <f>'дод 2'!H120+'дод 2'!H160+'дод 2'!H254+'дод 2'!H291</f>
        <v>0</v>
      </c>
      <c r="H198" s="78">
        <f>'дод 2'!I120+'дод 2'!I160+'дод 2'!I254+'дод 2'!I291</f>
        <v>0</v>
      </c>
      <c r="I198" s="78">
        <f>'дод 2'!J120+'дод 2'!J160+'дод 2'!J254+'дод 2'!J291</f>
        <v>0</v>
      </c>
      <c r="J198" s="177" t="e">
        <f t="shared" si="80"/>
        <v>#DIV/0!</v>
      </c>
      <c r="K198" s="78">
        <f>'дод 2'!L120+'дод 2'!L160+'дод 2'!L254+'дод 2'!L291</f>
        <v>29921007</v>
      </c>
      <c r="L198" s="78">
        <f>'дод 2'!M120+'дод 2'!M160+'дод 2'!M254+'дод 2'!M291</f>
        <v>26428057</v>
      </c>
      <c r="M198" s="78">
        <f>'дод 2'!N120+'дод 2'!N160+'дод 2'!N254+'дод 2'!N291</f>
        <v>0</v>
      </c>
      <c r="N198" s="78">
        <f>'дод 2'!O120+'дод 2'!O160+'дод 2'!O254+'дод 2'!O291</f>
        <v>0</v>
      </c>
      <c r="O198" s="78">
        <f>'дод 2'!P120+'дод 2'!P160+'дод 2'!P254+'дод 2'!P291</f>
        <v>0</v>
      </c>
      <c r="P198" s="78">
        <f>'дод 2'!Q120+'дод 2'!Q160+'дод 2'!Q254+'дод 2'!Q291</f>
        <v>29921007</v>
      </c>
      <c r="Q198" s="78">
        <f>'дод 2'!R120+'дод 2'!R160+'дод 2'!R254+'дод 2'!R291</f>
        <v>16265485.02</v>
      </c>
      <c r="R198" s="78">
        <f>'дод 2'!S120+'дод 2'!S160+'дод 2'!S254+'дод 2'!S291</f>
        <v>12772535.02</v>
      </c>
      <c r="S198" s="78">
        <f>'дод 2'!T120+'дод 2'!T160+'дод 2'!T254+'дод 2'!T291</f>
        <v>0</v>
      </c>
      <c r="T198" s="78">
        <f>'дод 2'!U120+'дод 2'!U160+'дод 2'!U254+'дод 2'!U291</f>
        <v>0</v>
      </c>
      <c r="U198" s="78">
        <f>'дод 2'!V120+'дод 2'!V160+'дод 2'!V254+'дод 2'!V291</f>
        <v>0</v>
      </c>
      <c r="V198" s="78">
        <f>'дод 2'!W120+'дод 2'!W160+'дод 2'!W254+'дод 2'!W291</f>
        <v>16265485.02</v>
      </c>
      <c r="W198" s="173">
        <f t="shared" si="82"/>
        <v>54.361422461483336</v>
      </c>
      <c r="X198" s="144">
        <f t="shared" si="83"/>
        <v>16265485.02</v>
      </c>
    </row>
    <row r="199" spans="1:24" ht="31.5" x14ac:dyDescent="0.25">
      <c r="A199" s="37">
        <v>7368</v>
      </c>
      <c r="B199" s="37" t="s">
        <v>82</v>
      </c>
      <c r="C199" s="36" t="s">
        <v>578</v>
      </c>
      <c r="D199" s="49">
        <f>'дод 2'!E255</f>
        <v>0</v>
      </c>
      <c r="E199" s="49">
        <f>'дод 2'!F255</f>
        <v>0</v>
      </c>
      <c r="F199" s="49">
        <f>'дод 2'!G255</f>
        <v>0</v>
      </c>
      <c r="G199" s="49">
        <f>'дод 2'!H255</f>
        <v>0</v>
      </c>
      <c r="H199" s="49">
        <f>'дод 2'!I255</f>
        <v>0</v>
      </c>
      <c r="I199" s="49">
        <f>'дод 2'!J255</f>
        <v>0</v>
      </c>
      <c r="J199" s="174" t="e">
        <f t="shared" si="80"/>
        <v>#DIV/0!</v>
      </c>
      <c r="K199" s="49">
        <f>'дод 2'!L255</f>
        <v>200000</v>
      </c>
      <c r="L199" s="49">
        <f>'дод 2'!M255</f>
        <v>200000</v>
      </c>
      <c r="M199" s="49">
        <f>'дод 2'!N255</f>
        <v>0</v>
      </c>
      <c r="N199" s="49">
        <f>'дод 2'!O255</f>
        <v>0</v>
      </c>
      <c r="O199" s="49">
        <f>'дод 2'!P255</f>
        <v>0</v>
      </c>
      <c r="P199" s="49">
        <f>'дод 2'!Q255</f>
        <v>200000</v>
      </c>
      <c r="Q199" s="49">
        <f>'дод 2'!R255</f>
        <v>157730.23000000001</v>
      </c>
      <c r="R199" s="49">
        <f>'дод 2'!S255</f>
        <v>157730.23000000001</v>
      </c>
      <c r="S199" s="49">
        <f>'дод 2'!T255</f>
        <v>0</v>
      </c>
      <c r="T199" s="49">
        <f>'дод 2'!U255</f>
        <v>0</v>
      </c>
      <c r="U199" s="49">
        <f>'дод 2'!V255</f>
        <v>0</v>
      </c>
      <c r="V199" s="49">
        <f>'дод 2'!W255</f>
        <v>157730.23000000001</v>
      </c>
      <c r="W199" s="169">
        <f t="shared" si="82"/>
        <v>78.865115000000003</v>
      </c>
      <c r="X199" s="142">
        <f t="shared" si="83"/>
        <v>157730.23000000001</v>
      </c>
    </row>
    <row r="200" spans="1:24" s="54" customFormat="1" x14ac:dyDescent="0.25">
      <c r="A200" s="76"/>
      <c r="B200" s="82"/>
      <c r="C200" s="83" t="s">
        <v>392</v>
      </c>
      <c r="D200" s="78">
        <f>'дод 2'!E256</f>
        <v>0</v>
      </c>
      <c r="E200" s="78">
        <f>'дод 2'!F256</f>
        <v>0</v>
      </c>
      <c r="F200" s="78">
        <f>'дод 2'!G256</f>
        <v>0</v>
      </c>
      <c r="G200" s="78">
        <f>'дод 2'!H256</f>
        <v>0</v>
      </c>
      <c r="H200" s="78">
        <f>'дод 2'!I256</f>
        <v>0</v>
      </c>
      <c r="I200" s="78">
        <f>'дод 2'!J256</f>
        <v>0</v>
      </c>
      <c r="J200" s="177" t="e">
        <f t="shared" si="80"/>
        <v>#DIV/0!</v>
      </c>
      <c r="K200" s="78">
        <f>'дод 2'!L256</f>
        <v>200000</v>
      </c>
      <c r="L200" s="78">
        <f>'дод 2'!M256</f>
        <v>200000</v>
      </c>
      <c r="M200" s="78">
        <f>'дод 2'!N256</f>
        <v>0</v>
      </c>
      <c r="N200" s="78">
        <f>'дод 2'!O256</f>
        <v>0</v>
      </c>
      <c r="O200" s="78">
        <f>'дод 2'!P256</f>
        <v>0</v>
      </c>
      <c r="P200" s="78">
        <f>'дод 2'!Q256</f>
        <v>200000</v>
      </c>
      <c r="Q200" s="78">
        <f>'дод 2'!R256</f>
        <v>157730.23000000001</v>
      </c>
      <c r="R200" s="78">
        <f>'дод 2'!S256</f>
        <v>157730.23000000001</v>
      </c>
      <c r="S200" s="78">
        <f>'дод 2'!T256</f>
        <v>0</v>
      </c>
      <c r="T200" s="78">
        <f>'дод 2'!U256</f>
        <v>0</v>
      </c>
      <c r="U200" s="78">
        <f>'дод 2'!V256</f>
        <v>0</v>
      </c>
      <c r="V200" s="78">
        <f>'дод 2'!W256</f>
        <v>157730.23000000001</v>
      </c>
      <c r="W200" s="173">
        <f t="shared" si="82"/>
        <v>78.865115000000003</v>
      </c>
      <c r="X200" s="144">
        <f t="shared" si="83"/>
        <v>157730.23000000001</v>
      </c>
    </row>
    <row r="201" spans="1:24" s="54" customFormat="1" ht="31.5" x14ac:dyDescent="0.25">
      <c r="A201" s="37">
        <v>7370</v>
      </c>
      <c r="B201" s="59" t="s">
        <v>82</v>
      </c>
      <c r="C201" s="60" t="s">
        <v>430</v>
      </c>
      <c r="D201" s="49">
        <f>'дод 2'!E292+'дод 2'!E302</f>
        <v>2341300.6</v>
      </c>
      <c r="E201" s="49">
        <f>'дод 2'!F292+'дод 2'!F302</f>
        <v>0</v>
      </c>
      <c r="F201" s="49">
        <f>'дод 2'!G292+'дод 2'!G302</f>
        <v>0</v>
      </c>
      <c r="G201" s="49">
        <f>'дод 2'!H292+'дод 2'!H302</f>
        <v>2291592</v>
      </c>
      <c r="H201" s="49">
        <f>'дод 2'!I292+'дод 2'!I302</f>
        <v>0</v>
      </c>
      <c r="I201" s="49">
        <f>'дод 2'!J292+'дод 2'!J302</f>
        <v>0</v>
      </c>
      <c r="J201" s="168">
        <f t="shared" si="80"/>
        <v>97.876880909696084</v>
      </c>
      <c r="K201" s="49">
        <f>'дод 2'!L292+'дод 2'!L302</f>
        <v>0</v>
      </c>
      <c r="L201" s="49">
        <f>'дод 2'!M292+'дод 2'!M302</f>
        <v>0</v>
      </c>
      <c r="M201" s="49">
        <f>'дод 2'!N292+'дод 2'!N302</f>
        <v>0</v>
      </c>
      <c r="N201" s="49">
        <f>'дод 2'!O292+'дод 2'!O302</f>
        <v>0</v>
      </c>
      <c r="O201" s="49">
        <f>'дод 2'!P292+'дод 2'!P302</f>
        <v>0</v>
      </c>
      <c r="P201" s="49">
        <f>'дод 2'!Q292+'дод 2'!Q302</f>
        <v>0</v>
      </c>
      <c r="Q201" s="49">
        <f>'дод 2'!R292+'дод 2'!R302</f>
        <v>0</v>
      </c>
      <c r="R201" s="49">
        <f>'дод 2'!S292+'дод 2'!S302</f>
        <v>0</v>
      </c>
      <c r="S201" s="49">
        <f>'дод 2'!T292+'дод 2'!T302</f>
        <v>0</v>
      </c>
      <c r="T201" s="49">
        <f>'дод 2'!U292+'дод 2'!U302</f>
        <v>0</v>
      </c>
      <c r="U201" s="49">
        <f>'дод 2'!V292+'дод 2'!V302</f>
        <v>0</v>
      </c>
      <c r="V201" s="49">
        <f>'дод 2'!W292+'дод 2'!W302</f>
        <v>0</v>
      </c>
      <c r="W201" s="180" t="e">
        <f t="shared" si="82"/>
        <v>#DIV/0!</v>
      </c>
      <c r="X201" s="142">
        <f t="shared" si="83"/>
        <v>2291592</v>
      </c>
    </row>
    <row r="202" spans="1:24" s="52" customFormat="1" ht="34.5" customHeight="1" x14ac:dyDescent="0.25">
      <c r="A202" s="38" t="s">
        <v>85</v>
      </c>
      <c r="B202" s="41"/>
      <c r="C202" s="2" t="s">
        <v>583</v>
      </c>
      <c r="D202" s="48">
        <f>D206+D207+D208+D209+D213+D214+D217</f>
        <v>64406042</v>
      </c>
      <c r="E202" s="48">
        <f t="shared" ref="E202:P202" si="131">E206+E207+E208+E209+E213+E214+E217</f>
        <v>0</v>
      </c>
      <c r="F202" s="48">
        <f t="shared" si="131"/>
        <v>0</v>
      </c>
      <c r="G202" s="48">
        <f>G206+G207+G208+G209+G213+G214+G217</f>
        <v>64378857.370000005</v>
      </c>
      <c r="H202" s="48">
        <f t="shared" ref="H202:I202" si="132">H206+H207+H208+H209+H213+H214+H217</f>
        <v>0</v>
      </c>
      <c r="I202" s="48">
        <f t="shared" si="132"/>
        <v>0</v>
      </c>
      <c r="J202" s="152">
        <f t="shared" si="80"/>
        <v>99.957791801582857</v>
      </c>
      <c r="K202" s="48">
        <f t="shared" si="131"/>
        <v>12100000</v>
      </c>
      <c r="L202" s="48">
        <f t="shared" si="131"/>
        <v>0</v>
      </c>
      <c r="M202" s="48">
        <f t="shared" si="131"/>
        <v>12100000</v>
      </c>
      <c r="N202" s="48">
        <f t="shared" si="131"/>
        <v>0</v>
      </c>
      <c r="O202" s="48">
        <f t="shared" si="131"/>
        <v>0</v>
      </c>
      <c r="P202" s="48">
        <f t="shared" si="131"/>
        <v>0</v>
      </c>
      <c r="Q202" s="48">
        <f t="shared" ref="Q202:V202" si="133">Q206+Q207+Q208+Q209+Q213+Q214+Q217</f>
        <v>12100000</v>
      </c>
      <c r="R202" s="48">
        <f t="shared" si="133"/>
        <v>0</v>
      </c>
      <c r="S202" s="48">
        <f t="shared" si="133"/>
        <v>12100000</v>
      </c>
      <c r="T202" s="48">
        <f t="shared" si="133"/>
        <v>0</v>
      </c>
      <c r="U202" s="48">
        <f t="shared" si="133"/>
        <v>0</v>
      </c>
      <c r="V202" s="48">
        <f t="shared" si="133"/>
        <v>0</v>
      </c>
      <c r="W202" s="153">
        <f t="shared" si="82"/>
        <v>100</v>
      </c>
      <c r="X202" s="138">
        <f t="shared" si="83"/>
        <v>76478857.370000005</v>
      </c>
    </row>
    <row r="203" spans="1:24" s="53" customFormat="1" ht="81.75" customHeight="1" x14ac:dyDescent="0.25">
      <c r="A203" s="69"/>
      <c r="B203" s="70"/>
      <c r="C203" s="73" t="s">
        <v>396</v>
      </c>
      <c r="D203" s="74">
        <f>D215</f>
        <v>0</v>
      </c>
      <c r="E203" s="74">
        <f t="shared" ref="E203:X203" si="134">E215</f>
        <v>0</v>
      </c>
      <c r="F203" s="74">
        <f t="shared" si="134"/>
        <v>0</v>
      </c>
      <c r="G203" s="74">
        <f t="shared" si="134"/>
        <v>0</v>
      </c>
      <c r="H203" s="74">
        <f t="shared" si="134"/>
        <v>0</v>
      </c>
      <c r="I203" s="74">
        <f t="shared" si="134"/>
        <v>0</v>
      </c>
      <c r="J203" s="176" t="e">
        <f t="shared" si="80"/>
        <v>#DIV/0!</v>
      </c>
      <c r="K203" s="74">
        <f t="shared" si="134"/>
        <v>12100000</v>
      </c>
      <c r="L203" s="74">
        <f t="shared" si="134"/>
        <v>0</v>
      </c>
      <c r="M203" s="74">
        <f t="shared" si="134"/>
        <v>12100000</v>
      </c>
      <c r="N203" s="74">
        <f t="shared" si="134"/>
        <v>0</v>
      </c>
      <c r="O203" s="74">
        <f t="shared" si="134"/>
        <v>0</v>
      </c>
      <c r="P203" s="74">
        <f t="shared" si="134"/>
        <v>0</v>
      </c>
      <c r="Q203" s="74">
        <f t="shared" si="134"/>
        <v>12100000</v>
      </c>
      <c r="R203" s="74">
        <f t="shared" si="134"/>
        <v>0</v>
      </c>
      <c r="S203" s="74">
        <f t="shared" si="134"/>
        <v>12100000</v>
      </c>
      <c r="T203" s="74">
        <f t="shared" si="134"/>
        <v>0</v>
      </c>
      <c r="U203" s="74">
        <f t="shared" si="134"/>
        <v>0</v>
      </c>
      <c r="V203" s="74">
        <f t="shared" si="134"/>
        <v>0</v>
      </c>
      <c r="W203" s="184">
        <f t="shared" si="82"/>
        <v>100</v>
      </c>
      <c r="X203" s="74">
        <f t="shared" si="134"/>
        <v>12100000</v>
      </c>
    </row>
    <row r="204" spans="1:24" s="53" customFormat="1" ht="65.25" customHeight="1" x14ac:dyDescent="0.25">
      <c r="A204" s="69"/>
      <c r="B204" s="70"/>
      <c r="C204" s="73" t="s">
        <v>444</v>
      </c>
      <c r="D204" s="74">
        <f>D216</f>
        <v>1527346</v>
      </c>
      <c r="E204" s="74">
        <f t="shared" ref="E204:P204" si="135">E216</f>
        <v>0</v>
      </c>
      <c r="F204" s="74">
        <f t="shared" si="135"/>
        <v>0</v>
      </c>
      <c r="G204" s="74">
        <f>G216</f>
        <v>1527346</v>
      </c>
      <c r="H204" s="74">
        <f t="shared" ref="H204:I204" si="136">H216</f>
        <v>0</v>
      </c>
      <c r="I204" s="74">
        <f t="shared" si="136"/>
        <v>0</v>
      </c>
      <c r="J204" s="170">
        <f t="shared" si="80"/>
        <v>100</v>
      </c>
      <c r="K204" s="74">
        <f t="shared" si="135"/>
        <v>0</v>
      </c>
      <c r="L204" s="74">
        <f t="shared" si="135"/>
        <v>0</v>
      </c>
      <c r="M204" s="74">
        <f t="shared" si="135"/>
        <v>0</v>
      </c>
      <c r="N204" s="74">
        <f t="shared" si="135"/>
        <v>0</v>
      </c>
      <c r="O204" s="74">
        <f t="shared" si="135"/>
        <v>0</v>
      </c>
      <c r="P204" s="74">
        <f t="shared" si="135"/>
        <v>0</v>
      </c>
      <c r="Q204" s="74">
        <f t="shared" ref="Q204:V204" si="137">Q216</f>
        <v>0</v>
      </c>
      <c r="R204" s="74">
        <f t="shared" si="137"/>
        <v>0</v>
      </c>
      <c r="S204" s="74">
        <f t="shared" si="137"/>
        <v>0</v>
      </c>
      <c r="T204" s="74">
        <f t="shared" si="137"/>
        <v>0</v>
      </c>
      <c r="U204" s="74">
        <f t="shared" si="137"/>
        <v>0</v>
      </c>
      <c r="V204" s="74">
        <f t="shared" si="137"/>
        <v>0</v>
      </c>
      <c r="W204" s="181" t="e">
        <f t="shared" si="82"/>
        <v>#DIV/0!</v>
      </c>
      <c r="X204" s="143">
        <f t="shared" si="83"/>
        <v>1527346</v>
      </c>
    </row>
    <row r="205" spans="1:24" s="53" customFormat="1" x14ac:dyDescent="0.25">
      <c r="A205" s="69"/>
      <c r="B205" s="70"/>
      <c r="C205" s="81" t="s">
        <v>392</v>
      </c>
      <c r="D205" s="74">
        <f>D218</f>
        <v>200000</v>
      </c>
      <c r="E205" s="74">
        <f t="shared" ref="E205:P205" si="138">E218</f>
        <v>0</v>
      </c>
      <c r="F205" s="74">
        <f t="shared" si="138"/>
        <v>0</v>
      </c>
      <c r="G205" s="74">
        <f>G218</f>
        <v>200000</v>
      </c>
      <c r="H205" s="74">
        <f t="shared" ref="H205:I205" si="139">H218</f>
        <v>0</v>
      </c>
      <c r="I205" s="74">
        <f t="shared" si="139"/>
        <v>0</v>
      </c>
      <c r="J205" s="170">
        <f t="shared" si="80"/>
        <v>100</v>
      </c>
      <c r="K205" s="74">
        <f t="shared" si="138"/>
        <v>0</v>
      </c>
      <c r="L205" s="74">
        <f t="shared" si="138"/>
        <v>0</v>
      </c>
      <c r="M205" s="74">
        <f t="shared" si="138"/>
        <v>0</v>
      </c>
      <c r="N205" s="74">
        <f t="shared" si="138"/>
        <v>0</v>
      </c>
      <c r="O205" s="74">
        <f t="shared" si="138"/>
        <v>0</v>
      </c>
      <c r="P205" s="74">
        <f t="shared" si="138"/>
        <v>0</v>
      </c>
      <c r="Q205" s="74">
        <f t="shared" ref="Q205:V205" si="140">Q218</f>
        <v>0</v>
      </c>
      <c r="R205" s="74">
        <f t="shared" si="140"/>
        <v>0</v>
      </c>
      <c r="S205" s="74">
        <f t="shared" si="140"/>
        <v>0</v>
      </c>
      <c r="T205" s="74">
        <f t="shared" si="140"/>
        <v>0</v>
      </c>
      <c r="U205" s="74">
        <f t="shared" si="140"/>
        <v>0</v>
      </c>
      <c r="V205" s="74">
        <f t="shared" si="140"/>
        <v>0</v>
      </c>
      <c r="W205" s="181" t="e">
        <f t="shared" si="82"/>
        <v>#DIV/0!</v>
      </c>
      <c r="X205" s="143">
        <f t="shared" si="83"/>
        <v>200000</v>
      </c>
    </row>
    <row r="206" spans="1:24" s="54" customFormat="1" ht="18.75" customHeight="1" x14ac:dyDescent="0.25">
      <c r="A206" s="37" t="s">
        <v>3</v>
      </c>
      <c r="B206" s="37" t="s">
        <v>84</v>
      </c>
      <c r="C206" s="3" t="s">
        <v>36</v>
      </c>
      <c r="D206" s="49">
        <f>'дод 2'!E45</f>
        <v>6542500</v>
      </c>
      <c r="E206" s="49">
        <f>'дод 2'!F45</f>
        <v>0</v>
      </c>
      <c r="F206" s="49">
        <f>'дод 2'!G45</f>
        <v>0</v>
      </c>
      <c r="G206" s="49">
        <f>'дод 2'!H45</f>
        <v>6542500</v>
      </c>
      <c r="H206" s="49">
        <f>'дод 2'!I45</f>
        <v>0</v>
      </c>
      <c r="I206" s="49">
        <f>'дод 2'!J45</f>
        <v>0</v>
      </c>
      <c r="J206" s="168">
        <f t="shared" si="80"/>
        <v>100</v>
      </c>
      <c r="K206" s="49">
        <f>'дод 2'!L45</f>
        <v>0</v>
      </c>
      <c r="L206" s="49">
        <f>'дод 2'!M45</f>
        <v>0</v>
      </c>
      <c r="M206" s="49">
        <f>'дод 2'!N45</f>
        <v>0</v>
      </c>
      <c r="N206" s="49">
        <f>'дод 2'!O45</f>
        <v>0</v>
      </c>
      <c r="O206" s="49">
        <f>'дод 2'!P45</f>
        <v>0</v>
      </c>
      <c r="P206" s="49">
        <f>'дод 2'!Q45</f>
        <v>0</v>
      </c>
      <c r="Q206" s="49">
        <f>'дод 2'!R45</f>
        <v>0</v>
      </c>
      <c r="R206" s="49">
        <f>'дод 2'!S45</f>
        <v>0</v>
      </c>
      <c r="S206" s="49">
        <f>'дод 2'!T45</f>
        <v>0</v>
      </c>
      <c r="T206" s="49">
        <f>'дод 2'!U45</f>
        <v>0</v>
      </c>
      <c r="U206" s="49">
        <f>'дод 2'!V45</f>
        <v>0</v>
      </c>
      <c r="V206" s="49">
        <f>'дод 2'!W45</f>
        <v>0</v>
      </c>
      <c r="W206" s="180" t="e">
        <f t="shared" si="82"/>
        <v>#DIV/0!</v>
      </c>
      <c r="X206" s="142">
        <f t="shared" si="83"/>
        <v>6542500</v>
      </c>
    </row>
    <row r="207" spans="1:24" s="54" customFormat="1" ht="20.25" customHeight="1" x14ac:dyDescent="0.25">
      <c r="A207" s="37">
        <v>7413</v>
      </c>
      <c r="B207" s="37" t="s">
        <v>84</v>
      </c>
      <c r="C207" s="3" t="s">
        <v>374</v>
      </c>
      <c r="D207" s="49">
        <f>'дод 2'!E46</f>
        <v>12800000</v>
      </c>
      <c r="E207" s="49">
        <f>'дод 2'!F46</f>
        <v>0</v>
      </c>
      <c r="F207" s="49">
        <f>'дод 2'!G46</f>
        <v>0</v>
      </c>
      <c r="G207" s="49">
        <f>'дод 2'!H46</f>
        <v>12796650.779999999</v>
      </c>
      <c r="H207" s="49">
        <f>'дод 2'!I46</f>
        <v>0</v>
      </c>
      <c r="I207" s="49">
        <f>'дод 2'!J46</f>
        <v>0</v>
      </c>
      <c r="J207" s="168">
        <f t="shared" si="80"/>
        <v>99.973834218749985</v>
      </c>
      <c r="K207" s="49">
        <f>'дод 2'!L46</f>
        <v>0</v>
      </c>
      <c r="L207" s="49">
        <f>'дод 2'!M46</f>
        <v>0</v>
      </c>
      <c r="M207" s="49">
        <f>'дод 2'!N46</f>
        <v>0</v>
      </c>
      <c r="N207" s="49">
        <f>'дод 2'!O46</f>
        <v>0</v>
      </c>
      <c r="O207" s="49">
        <f>'дод 2'!P46</f>
        <v>0</v>
      </c>
      <c r="P207" s="49">
        <f>'дод 2'!Q46</f>
        <v>0</v>
      </c>
      <c r="Q207" s="49">
        <f>'дод 2'!R46</f>
        <v>0</v>
      </c>
      <c r="R207" s="49">
        <f>'дод 2'!S46</f>
        <v>0</v>
      </c>
      <c r="S207" s="49">
        <f>'дод 2'!T46</f>
        <v>0</v>
      </c>
      <c r="T207" s="49">
        <f>'дод 2'!U46</f>
        <v>0</v>
      </c>
      <c r="U207" s="49">
        <f>'дод 2'!V46</f>
        <v>0</v>
      </c>
      <c r="V207" s="49">
        <f>'дод 2'!W46</f>
        <v>0</v>
      </c>
      <c r="W207" s="180" t="e">
        <f t="shared" si="82"/>
        <v>#DIV/0!</v>
      </c>
      <c r="X207" s="142">
        <f t="shared" si="83"/>
        <v>12796650.779999999</v>
      </c>
    </row>
    <row r="208" spans="1:24" s="54" customFormat="1" ht="31.5" x14ac:dyDescent="0.25">
      <c r="A208" s="42">
        <v>7422</v>
      </c>
      <c r="B208" s="99" t="s">
        <v>412</v>
      </c>
      <c r="C208" s="100" t="s">
        <v>561</v>
      </c>
      <c r="D208" s="49">
        <f>'дод 2'!E47</f>
        <v>5893900</v>
      </c>
      <c r="E208" s="49">
        <f>'дод 2'!F47</f>
        <v>0</v>
      </c>
      <c r="F208" s="49">
        <f>'дод 2'!G47</f>
        <v>0</v>
      </c>
      <c r="G208" s="49">
        <f>'дод 2'!H47</f>
        <v>5893900</v>
      </c>
      <c r="H208" s="49">
        <f>'дод 2'!I47</f>
        <v>0</v>
      </c>
      <c r="I208" s="49">
        <f>'дод 2'!J47</f>
        <v>0</v>
      </c>
      <c r="J208" s="168">
        <f t="shared" si="80"/>
        <v>100</v>
      </c>
      <c r="K208" s="49">
        <f>'дод 2'!L47</f>
        <v>0</v>
      </c>
      <c r="L208" s="49">
        <f>'дод 2'!M47</f>
        <v>0</v>
      </c>
      <c r="M208" s="49">
        <f>'дод 2'!N47</f>
        <v>0</v>
      </c>
      <c r="N208" s="49">
        <f>'дод 2'!O47</f>
        <v>0</v>
      </c>
      <c r="O208" s="49">
        <f>'дод 2'!P47</f>
        <v>0</v>
      </c>
      <c r="P208" s="49">
        <f>'дод 2'!Q47</f>
        <v>0</v>
      </c>
      <c r="Q208" s="49">
        <f>'дод 2'!R47</f>
        <v>0</v>
      </c>
      <c r="R208" s="49">
        <f>'дод 2'!S47</f>
        <v>0</v>
      </c>
      <c r="S208" s="49">
        <f>'дод 2'!T47</f>
        <v>0</v>
      </c>
      <c r="T208" s="49">
        <f>'дод 2'!U47</f>
        <v>0</v>
      </c>
      <c r="U208" s="49">
        <f>'дод 2'!V47</f>
        <v>0</v>
      </c>
      <c r="V208" s="49">
        <f>'дод 2'!W47</f>
        <v>0</v>
      </c>
      <c r="W208" s="180" t="e">
        <f t="shared" si="82"/>
        <v>#DIV/0!</v>
      </c>
      <c r="X208" s="142">
        <f t="shared" si="83"/>
        <v>5893900</v>
      </c>
    </row>
    <row r="209" spans="1:24" s="54" customFormat="1" x14ac:dyDescent="0.25">
      <c r="A209" s="37">
        <v>7426</v>
      </c>
      <c r="B209" s="58" t="s">
        <v>412</v>
      </c>
      <c r="C209" s="3" t="s">
        <v>375</v>
      </c>
      <c r="D209" s="49">
        <f>'дод 2'!E48</f>
        <v>37442296</v>
      </c>
      <c r="E209" s="49">
        <f>'дод 2'!F48</f>
        <v>0</v>
      </c>
      <c r="F209" s="49">
        <f>'дод 2'!G48</f>
        <v>0</v>
      </c>
      <c r="G209" s="49">
        <f>'дод 2'!H48</f>
        <v>37418460.590000004</v>
      </c>
      <c r="H209" s="49">
        <f>'дод 2'!I48</f>
        <v>0</v>
      </c>
      <c r="I209" s="49">
        <f>'дод 2'!J48</f>
        <v>0</v>
      </c>
      <c r="J209" s="168">
        <f t="shared" si="80"/>
        <v>99.936340949817833</v>
      </c>
      <c r="K209" s="49">
        <f>'дод 2'!L48</f>
        <v>0</v>
      </c>
      <c r="L209" s="49">
        <f>'дод 2'!M48</f>
        <v>0</v>
      </c>
      <c r="M209" s="49">
        <f>'дод 2'!N48</f>
        <v>0</v>
      </c>
      <c r="N209" s="49">
        <f>'дод 2'!O48</f>
        <v>0</v>
      </c>
      <c r="O209" s="49">
        <f>'дод 2'!P48</f>
        <v>0</v>
      </c>
      <c r="P209" s="49">
        <f>'дод 2'!Q48</f>
        <v>0</v>
      </c>
      <c r="Q209" s="49">
        <f>'дод 2'!R48</f>
        <v>0</v>
      </c>
      <c r="R209" s="49">
        <f>'дод 2'!S48</f>
        <v>0</v>
      </c>
      <c r="S209" s="49">
        <f>'дод 2'!T48</f>
        <v>0</v>
      </c>
      <c r="T209" s="49">
        <f>'дод 2'!U48</f>
        <v>0</v>
      </c>
      <c r="U209" s="49">
        <f>'дод 2'!V48</f>
        <v>0</v>
      </c>
      <c r="V209" s="49">
        <f>'дод 2'!W48</f>
        <v>0</v>
      </c>
      <c r="W209" s="180" t="e">
        <f t="shared" si="82"/>
        <v>#DIV/0!</v>
      </c>
      <c r="X209" s="142">
        <f t="shared" si="83"/>
        <v>37418460.590000004</v>
      </c>
    </row>
    <row r="210" spans="1:24" s="54" customFormat="1" hidden="1" x14ac:dyDescent="0.25">
      <c r="A210" s="37"/>
      <c r="B210" s="58"/>
      <c r="C210" s="3"/>
      <c r="D210" s="49"/>
      <c r="E210" s="49"/>
      <c r="F210" s="49"/>
      <c r="G210" s="49"/>
      <c r="H210" s="49"/>
      <c r="I210" s="49"/>
      <c r="J210" s="168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169"/>
      <c r="X210" s="142"/>
    </row>
    <row r="211" spans="1:24" s="54" customFormat="1" hidden="1" x14ac:dyDescent="0.25">
      <c r="A211" s="76"/>
      <c r="B211" s="76"/>
      <c r="C211" s="77"/>
      <c r="D211" s="78"/>
      <c r="E211" s="78"/>
      <c r="F211" s="78"/>
      <c r="G211" s="78"/>
      <c r="H211" s="78"/>
      <c r="I211" s="78"/>
      <c r="J211" s="16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169"/>
      <c r="X211" s="142"/>
    </row>
    <row r="212" spans="1:24" s="54" customFormat="1" hidden="1" x14ac:dyDescent="0.25">
      <c r="A212" s="76"/>
      <c r="B212" s="76"/>
      <c r="C212" s="77"/>
      <c r="D212" s="78"/>
      <c r="E212" s="78"/>
      <c r="F212" s="78"/>
      <c r="G212" s="78"/>
      <c r="H212" s="78"/>
      <c r="I212" s="78"/>
      <c r="J212" s="16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169"/>
      <c r="X212" s="142"/>
    </row>
    <row r="213" spans="1:24" s="54" customFormat="1" ht="18" hidden="1" customHeight="1" x14ac:dyDescent="0.25">
      <c r="A213" s="58"/>
      <c r="B213" s="58"/>
      <c r="C213" s="3"/>
      <c r="D213" s="49"/>
      <c r="E213" s="49"/>
      <c r="F213" s="49"/>
      <c r="G213" s="49"/>
      <c r="H213" s="49"/>
      <c r="I213" s="49"/>
      <c r="J213" s="168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169"/>
      <c r="X213" s="142"/>
    </row>
    <row r="214" spans="1:24" s="54" customFormat="1" ht="54.75" customHeight="1" x14ac:dyDescent="0.25">
      <c r="A214" s="58" t="s">
        <v>537</v>
      </c>
      <c r="B214" s="58" t="s">
        <v>399</v>
      </c>
      <c r="C214" s="109" t="s">
        <v>398</v>
      </c>
      <c r="D214" s="49">
        <f>'дод 2'!E257</f>
        <v>1527346</v>
      </c>
      <c r="E214" s="49">
        <f>'дод 2'!F257</f>
        <v>0</v>
      </c>
      <c r="F214" s="49">
        <f>'дод 2'!G257</f>
        <v>0</v>
      </c>
      <c r="G214" s="49">
        <f>'дод 2'!H257</f>
        <v>1527346</v>
      </c>
      <c r="H214" s="49">
        <f>'дод 2'!I257</f>
        <v>0</v>
      </c>
      <c r="I214" s="49">
        <f>'дод 2'!J257</f>
        <v>0</v>
      </c>
      <c r="J214" s="168">
        <f t="shared" ref="J214:J267" si="141">G214/D214*100</f>
        <v>100</v>
      </c>
      <c r="K214" s="49">
        <f>'дод 2'!L257</f>
        <v>12100000</v>
      </c>
      <c r="L214" s="49">
        <f>'дод 2'!M257</f>
        <v>0</v>
      </c>
      <c r="M214" s="49">
        <f>'дод 2'!N257</f>
        <v>12100000</v>
      </c>
      <c r="N214" s="49">
        <f>'дод 2'!O257</f>
        <v>0</v>
      </c>
      <c r="O214" s="49">
        <f>'дод 2'!P257</f>
        <v>0</v>
      </c>
      <c r="P214" s="49">
        <f>'дод 2'!Q257</f>
        <v>0</v>
      </c>
      <c r="Q214" s="49">
        <f>'дод 2'!R257</f>
        <v>12100000</v>
      </c>
      <c r="R214" s="49">
        <f>'дод 2'!S257</f>
        <v>0</v>
      </c>
      <c r="S214" s="49">
        <f>'дод 2'!T257</f>
        <v>12100000</v>
      </c>
      <c r="T214" s="49">
        <f>'дод 2'!U257</f>
        <v>0</v>
      </c>
      <c r="U214" s="49">
        <f>'дод 2'!V257</f>
        <v>0</v>
      </c>
      <c r="V214" s="49">
        <f>'дод 2'!W257</f>
        <v>0</v>
      </c>
      <c r="W214" s="169">
        <f t="shared" ref="W214:W267" si="142">Q214/K214*100</f>
        <v>100</v>
      </c>
      <c r="X214" s="142">
        <f t="shared" ref="X214:X267" si="143">G214+Q214</f>
        <v>13627346</v>
      </c>
    </row>
    <row r="215" spans="1:24" s="54" customFormat="1" ht="94.5" x14ac:dyDescent="0.25">
      <c r="A215" s="87"/>
      <c r="B215" s="87"/>
      <c r="C215" s="85" t="s">
        <v>396</v>
      </c>
      <c r="D215" s="78">
        <f>'дод 2'!E258</f>
        <v>0</v>
      </c>
      <c r="E215" s="78">
        <f>'дод 2'!F258</f>
        <v>0</v>
      </c>
      <c r="F215" s="78">
        <f>'дод 2'!G258</f>
        <v>0</v>
      </c>
      <c r="G215" s="78">
        <f>'дод 2'!H258</f>
        <v>0</v>
      </c>
      <c r="H215" s="78">
        <f>'дод 2'!I258</f>
        <v>0</v>
      </c>
      <c r="I215" s="78">
        <f>'дод 2'!J258</f>
        <v>0</v>
      </c>
      <c r="J215" s="178" t="e">
        <f>'дод 2'!K258</f>
        <v>#DIV/0!</v>
      </c>
      <c r="K215" s="78">
        <f>'дод 2'!L258</f>
        <v>12100000</v>
      </c>
      <c r="L215" s="78">
        <f>'дод 2'!M258</f>
        <v>0</v>
      </c>
      <c r="M215" s="78">
        <f>'дод 2'!N258</f>
        <v>12100000</v>
      </c>
      <c r="N215" s="78">
        <f>'дод 2'!O258</f>
        <v>0</v>
      </c>
      <c r="O215" s="78">
        <f>'дод 2'!P258</f>
        <v>0</v>
      </c>
      <c r="P215" s="78">
        <f>'дод 2'!Q258</f>
        <v>0</v>
      </c>
      <c r="Q215" s="78">
        <f>'дод 2'!R258</f>
        <v>12100000</v>
      </c>
      <c r="R215" s="78">
        <f>'дод 2'!S258</f>
        <v>0</v>
      </c>
      <c r="S215" s="78">
        <f>'дод 2'!T258</f>
        <v>12100000</v>
      </c>
      <c r="T215" s="78">
        <f>'дод 2'!U258</f>
        <v>0</v>
      </c>
      <c r="U215" s="78">
        <f>'дод 2'!V258</f>
        <v>0</v>
      </c>
      <c r="V215" s="78">
        <f>'дод 2'!W258</f>
        <v>0</v>
      </c>
      <c r="W215" s="78">
        <f>'дод 2'!X258</f>
        <v>100</v>
      </c>
      <c r="X215" s="78">
        <f>'дод 2'!Y258</f>
        <v>12100000</v>
      </c>
    </row>
    <row r="216" spans="1:24" s="54" customFormat="1" ht="63" x14ac:dyDescent="0.25">
      <c r="A216" s="87"/>
      <c r="B216" s="87"/>
      <c r="C216" s="85" t="s">
        <v>535</v>
      </c>
      <c r="D216" s="78">
        <f>'дод 2'!E259</f>
        <v>1527346</v>
      </c>
      <c r="E216" s="78">
        <f>'дод 2'!F259</f>
        <v>0</v>
      </c>
      <c r="F216" s="78">
        <f>'дод 2'!G259</f>
        <v>0</v>
      </c>
      <c r="G216" s="78">
        <f>'дод 2'!H259</f>
        <v>1527346</v>
      </c>
      <c r="H216" s="78">
        <f>'дод 2'!I259</f>
        <v>0</v>
      </c>
      <c r="I216" s="78">
        <f>'дод 2'!J259</f>
        <v>0</v>
      </c>
      <c r="J216" s="172">
        <f t="shared" si="141"/>
        <v>100</v>
      </c>
      <c r="K216" s="78">
        <f>'дод 2'!L259</f>
        <v>0</v>
      </c>
      <c r="L216" s="78">
        <f>'дод 2'!M259</f>
        <v>0</v>
      </c>
      <c r="M216" s="78">
        <f>'дод 2'!N259</f>
        <v>0</v>
      </c>
      <c r="N216" s="78">
        <f>'дод 2'!O259</f>
        <v>0</v>
      </c>
      <c r="O216" s="78">
        <f>'дод 2'!P259</f>
        <v>0</v>
      </c>
      <c r="P216" s="78">
        <f>'дод 2'!Q259</f>
        <v>0</v>
      </c>
      <c r="Q216" s="78">
        <f>'дод 2'!R259</f>
        <v>0</v>
      </c>
      <c r="R216" s="78">
        <f>'дод 2'!S259</f>
        <v>0</v>
      </c>
      <c r="S216" s="78">
        <f>'дод 2'!T259</f>
        <v>0</v>
      </c>
      <c r="T216" s="78">
        <f>'дод 2'!U259</f>
        <v>0</v>
      </c>
      <c r="U216" s="78">
        <f>'дод 2'!V259</f>
        <v>0</v>
      </c>
      <c r="V216" s="78">
        <f>'дод 2'!W259</f>
        <v>0</v>
      </c>
      <c r="W216" s="182" t="e">
        <f t="shared" si="142"/>
        <v>#DIV/0!</v>
      </c>
      <c r="X216" s="144">
        <f t="shared" si="143"/>
        <v>1527346</v>
      </c>
    </row>
    <row r="217" spans="1:24" ht="49.5" customHeight="1" x14ac:dyDescent="0.25">
      <c r="A217" s="58" t="s">
        <v>586</v>
      </c>
      <c r="B217" s="59" t="s">
        <v>399</v>
      </c>
      <c r="C217" s="109" t="s">
        <v>576</v>
      </c>
      <c r="D217" s="49">
        <f>'дод 2'!E260</f>
        <v>200000</v>
      </c>
      <c r="E217" s="49">
        <f>'дод 2'!F260</f>
        <v>0</v>
      </c>
      <c r="F217" s="49">
        <f>'дод 2'!G260</f>
        <v>0</v>
      </c>
      <c r="G217" s="49">
        <f>'дод 2'!H260</f>
        <v>200000</v>
      </c>
      <c r="H217" s="49">
        <f>'дод 2'!I260</f>
        <v>0</v>
      </c>
      <c r="I217" s="49">
        <f>'дод 2'!J260</f>
        <v>0</v>
      </c>
      <c r="J217" s="168">
        <f t="shared" si="141"/>
        <v>100</v>
      </c>
      <c r="K217" s="49">
        <f>'дод 2'!L260</f>
        <v>0</v>
      </c>
      <c r="L217" s="49">
        <f>'дод 2'!M260</f>
        <v>0</v>
      </c>
      <c r="M217" s="49">
        <f>'дод 2'!N260</f>
        <v>0</v>
      </c>
      <c r="N217" s="49">
        <f>'дод 2'!O260</f>
        <v>0</v>
      </c>
      <c r="O217" s="49">
        <f>'дод 2'!P260</f>
        <v>0</v>
      </c>
      <c r="P217" s="49">
        <f>'дод 2'!Q260</f>
        <v>0</v>
      </c>
      <c r="Q217" s="49">
        <f>'дод 2'!R260</f>
        <v>0</v>
      </c>
      <c r="R217" s="49">
        <f>'дод 2'!S260</f>
        <v>0</v>
      </c>
      <c r="S217" s="49">
        <f>'дод 2'!T260</f>
        <v>0</v>
      </c>
      <c r="T217" s="49">
        <f>'дод 2'!U260</f>
        <v>0</v>
      </c>
      <c r="U217" s="49">
        <f>'дод 2'!V260</f>
        <v>0</v>
      </c>
      <c r="V217" s="49">
        <f>'дод 2'!W260</f>
        <v>0</v>
      </c>
      <c r="W217" s="180" t="e">
        <f t="shared" si="142"/>
        <v>#DIV/0!</v>
      </c>
      <c r="X217" s="142">
        <f t="shared" si="143"/>
        <v>200000</v>
      </c>
    </row>
    <row r="218" spans="1:24" s="54" customFormat="1" x14ac:dyDescent="0.25">
      <c r="A218" s="87"/>
      <c r="B218" s="87"/>
      <c r="C218" s="83" t="s">
        <v>392</v>
      </c>
      <c r="D218" s="78">
        <f>'дод 2'!E261</f>
        <v>200000</v>
      </c>
      <c r="E218" s="78">
        <f>'дод 2'!F261</f>
        <v>0</v>
      </c>
      <c r="F218" s="78">
        <f>'дод 2'!G261</f>
        <v>0</v>
      </c>
      <c r="G218" s="78">
        <f>'дод 2'!H261</f>
        <v>200000</v>
      </c>
      <c r="H218" s="78">
        <f>'дод 2'!I261</f>
        <v>0</v>
      </c>
      <c r="I218" s="78">
        <f>'дод 2'!J261</f>
        <v>0</v>
      </c>
      <c r="J218" s="172">
        <f t="shared" si="141"/>
        <v>100</v>
      </c>
      <c r="K218" s="78">
        <f>'дод 2'!L261</f>
        <v>0</v>
      </c>
      <c r="L218" s="78">
        <f>'дод 2'!M261</f>
        <v>0</v>
      </c>
      <c r="M218" s="78">
        <f>'дод 2'!N261</f>
        <v>0</v>
      </c>
      <c r="N218" s="78">
        <f>'дод 2'!O261</f>
        <v>0</v>
      </c>
      <c r="O218" s="78">
        <f>'дод 2'!P261</f>
        <v>0</v>
      </c>
      <c r="P218" s="78">
        <f>'дод 2'!Q261</f>
        <v>0</v>
      </c>
      <c r="Q218" s="78">
        <f>'дод 2'!R261</f>
        <v>0</v>
      </c>
      <c r="R218" s="78">
        <f>'дод 2'!S261</f>
        <v>0</v>
      </c>
      <c r="S218" s="78">
        <f>'дод 2'!T261</f>
        <v>0</v>
      </c>
      <c r="T218" s="78">
        <f>'дод 2'!U261</f>
        <v>0</v>
      </c>
      <c r="U218" s="78">
        <f>'дод 2'!V261</f>
        <v>0</v>
      </c>
      <c r="V218" s="78">
        <f>'дод 2'!W261</f>
        <v>0</v>
      </c>
      <c r="W218" s="182" t="e">
        <f t="shared" si="142"/>
        <v>#DIV/0!</v>
      </c>
      <c r="X218" s="144">
        <f t="shared" si="143"/>
        <v>200000</v>
      </c>
    </row>
    <row r="219" spans="1:24" s="52" customFormat="1" ht="18.75" customHeight="1" x14ac:dyDescent="0.25">
      <c r="A219" s="39" t="s">
        <v>237</v>
      </c>
      <c r="B219" s="41"/>
      <c r="C219" s="2" t="s">
        <v>238</v>
      </c>
      <c r="D219" s="48">
        <f>D220</f>
        <v>5882000</v>
      </c>
      <c r="E219" s="48">
        <f t="shared" ref="E219:V219" si="144">E220</f>
        <v>0</v>
      </c>
      <c r="F219" s="48">
        <f t="shared" si="144"/>
        <v>0</v>
      </c>
      <c r="G219" s="48">
        <f>G220</f>
        <v>4828877.71</v>
      </c>
      <c r="H219" s="48">
        <f t="shared" si="144"/>
        <v>0</v>
      </c>
      <c r="I219" s="48">
        <f t="shared" si="144"/>
        <v>0</v>
      </c>
      <c r="J219" s="152">
        <f t="shared" si="141"/>
        <v>82.095846820809243</v>
      </c>
      <c r="K219" s="48">
        <f t="shared" si="144"/>
        <v>4020000</v>
      </c>
      <c r="L219" s="48">
        <f t="shared" si="144"/>
        <v>4020000</v>
      </c>
      <c r="M219" s="48">
        <f t="shared" si="144"/>
        <v>0</v>
      </c>
      <c r="N219" s="48">
        <f t="shared" si="144"/>
        <v>0</v>
      </c>
      <c r="O219" s="48">
        <f t="shared" si="144"/>
        <v>0</v>
      </c>
      <c r="P219" s="48">
        <f t="shared" si="144"/>
        <v>4020000</v>
      </c>
      <c r="Q219" s="48">
        <f t="shared" si="144"/>
        <v>3407791.7</v>
      </c>
      <c r="R219" s="48">
        <f t="shared" si="144"/>
        <v>3407791.7</v>
      </c>
      <c r="S219" s="48">
        <f t="shared" si="144"/>
        <v>0</v>
      </c>
      <c r="T219" s="48">
        <f t="shared" si="144"/>
        <v>0</v>
      </c>
      <c r="U219" s="48">
        <f t="shared" si="144"/>
        <v>0</v>
      </c>
      <c r="V219" s="48">
        <f t="shared" si="144"/>
        <v>3407791.7</v>
      </c>
      <c r="W219" s="153">
        <f t="shared" si="142"/>
        <v>84.770937810945284</v>
      </c>
      <c r="X219" s="138">
        <f t="shared" si="143"/>
        <v>8236669.4100000001</v>
      </c>
    </row>
    <row r="220" spans="1:24" ht="27" customHeight="1" x14ac:dyDescent="0.25">
      <c r="A220" s="40" t="s">
        <v>235</v>
      </c>
      <c r="B220" s="40" t="s">
        <v>236</v>
      </c>
      <c r="C220" s="11" t="s">
        <v>234</v>
      </c>
      <c r="D220" s="49">
        <f>'дод 2'!E50+'дод 2'!E262</f>
        <v>5882000</v>
      </c>
      <c r="E220" s="49">
        <f>'дод 2'!F50+'дод 2'!F262</f>
        <v>0</v>
      </c>
      <c r="F220" s="49">
        <f>'дод 2'!G50+'дод 2'!G262</f>
        <v>0</v>
      </c>
      <c r="G220" s="49">
        <f>'дод 2'!H50+'дод 2'!H262</f>
        <v>4828877.71</v>
      </c>
      <c r="H220" s="49">
        <f>'дод 2'!I50+'дод 2'!I262</f>
        <v>0</v>
      </c>
      <c r="I220" s="49">
        <f>'дод 2'!J50+'дод 2'!J262</f>
        <v>0</v>
      </c>
      <c r="J220" s="168">
        <f t="shared" si="141"/>
        <v>82.095846820809243</v>
      </c>
      <c r="K220" s="49">
        <f>'дод 2'!L50+'дод 2'!L262</f>
        <v>4020000</v>
      </c>
      <c r="L220" s="49">
        <f>'дод 2'!M50+'дод 2'!M262</f>
        <v>4020000</v>
      </c>
      <c r="M220" s="49">
        <f>'дод 2'!N50+'дод 2'!N262</f>
        <v>0</v>
      </c>
      <c r="N220" s="49">
        <f>'дод 2'!O50+'дод 2'!O262</f>
        <v>0</v>
      </c>
      <c r="O220" s="49">
        <f>'дод 2'!P50+'дод 2'!P262</f>
        <v>0</v>
      </c>
      <c r="P220" s="49">
        <f>'дод 2'!Q50+'дод 2'!Q262</f>
        <v>4020000</v>
      </c>
      <c r="Q220" s="49">
        <f>'дод 2'!R50+'дод 2'!R262</f>
        <v>3407791.7</v>
      </c>
      <c r="R220" s="49">
        <f>'дод 2'!S50+'дод 2'!S262</f>
        <v>3407791.7</v>
      </c>
      <c r="S220" s="49">
        <f>'дод 2'!T50+'дод 2'!T262</f>
        <v>0</v>
      </c>
      <c r="T220" s="49">
        <f>'дод 2'!U50+'дод 2'!U262</f>
        <v>0</v>
      </c>
      <c r="U220" s="49">
        <f>'дод 2'!V50+'дод 2'!V262</f>
        <v>0</v>
      </c>
      <c r="V220" s="49">
        <f>'дод 2'!W50+'дод 2'!W262</f>
        <v>3407791.7</v>
      </c>
      <c r="W220" s="169">
        <f t="shared" si="142"/>
        <v>84.770937810945284</v>
      </c>
      <c r="X220" s="142">
        <f t="shared" si="143"/>
        <v>8236669.4100000001</v>
      </c>
    </row>
    <row r="221" spans="1:24" s="52" customFormat="1" ht="31.5" customHeight="1" x14ac:dyDescent="0.25">
      <c r="A221" s="38" t="s">
        <v>88</v>
      </c>
      <c r="B221" s="41"/>
      <c r="C221" s="2" t="s">
        <v>420</v>
      </c>
      <c r="D221" s="48">
        <f>D223+D224+D226+D227+D228+D230+D231+D232</f>
        <v>5844999.5499999998</v>
      </c>
      <c r="E221" s="48">
        <f t="shared" ref="E221:P221" si="145">E223+E224+E226+E227+E228+E230+E231+E232</f>
        <v>0</v>
      </c>
      <c r="F221" s="48">
        <f t="shared" si="145"/>
        <v>0</v>
      </c>
      <c r="G221" s="48">
        <f>G223+G224+G226+G227+G228+G230+G231+G232</f>
        <v>5368433.78</v>
      </c>
      <c r="H221" s="48">
        <f t="shared" ref="H221:I221" si="146">H223+H224+H226+H227+H228+H230+H231+H232</f>
        <v>0</v>
      </c>
      <c r="I221" s="48">
        <f t="shared" si="146"/>
        <v>0</v>
      </c>
      <c r="J221" s="152">
        <f t="shared" si="141"/>
        <v>91.846607242253782</v>
      </c>
      <c r="K221" s="48">
        <f t="shared" si="145"/>
        <v>192320094.44</v>
      </c>
      <c r="L221" s="48">
        <f t="shared" si="145"/>
        <v>175990122.56999999</v>
      </c>
      <c r="M221" s="48">
        <f t="shared" si="145"/>
        <v>2948437.8699999996</v>
      </c>
      <c r="N221" s="48">
        <f t="shared" si="145"/>
        <v>0</v>
      </c>
      <c r="O221" s="48">
        <f t="shared" si="145"/>
        <v>0</v>
      </c>
      <c r="P221" s="48">
        <f t="shared" si="145"/>
        <v>189371656.56999999</v>
      </c>
      <c r="Q221" s="48">
        <f t="shared" ref="Q221:V221" si="147">Q223+Q224+Q226+Q227+Q228+Q230+Q231+Q232</f>
        <v>68024915.510000005</v>
      </c>
      <c r="R221" s="48">
        <f t="shared" si="147"/>
        <v>48893093.649999999</v>
      </c>
      <c r="S221" s="48">
        <f t="shared" si="147"/>
        <v>2381290.8199999998</v>
      </c>
      <c r="T221" s="48">
        <f t="shared" si="147"/>
        <v>0</v>
      </c>
      <c r="U221" s="48">
        <f t="shared" si="147"/>
        <v>0</v>
      </c>
      <c r="V221" s="48">
        <f t="shared" si="147"/>
        <v>65643624.689999998</v>
      </c>
      <c r="W221" s="153">
        <f t="shared" si="142"/>
        <v>35.370674971887773</v>
      </c>
      <c r="X221" s="138">
        <f t="shared" si="143"/>
        <v>73393349.290000007</v>
      </c>
    </row>
    <row r="222" spans="1:24" s="53" customFormat="1" ht="16.5" customHeight="1" x14ac:dyDescent="0.25">
      <c r="A222" s="69"/>
      <c r="B222" s="69"/>
      <c r="C222" s="81" t="s">
        <v>418</v>
      </c>
      <c r="D222" s="74">
        <f>D225+D229</f>
        <v>0</v>
      </c>
      <c r="E222" s="74">
        <f t="shared" ref="E222:P222" si="148">E225+E229</f>
        <v>0</v>
      </c>
      <c r="F222" s="74">
        <f t="shared" si="148"/>
        <v>0</v>
      </c>
      <c r="G222" s="74">
        <f>G225+G229</f>
        <v>0</v>
      </c>
      <c r="H222" s="74">
        <f t="shared" ref="H222:I222" si="149">H225+H229</f>
        <v>0</v>
      </c>
      <c r="I222" s="74">
        <f t="shared" si="149"/>
        <v>0</v>
      </c>
      <c r="J222" s="176" t="e">
        <f t="shared" si="141"/>
        <v>#DIV/0!</v>
      </c>
      <c r="K222" s="74">
        <f t="shared" si="148"/>
        <v>127771665.12</v>
      </c>
      <c r="L222" s="74">
        <f t="shared" si="148"/>
        <v>127771665.12</v>
      </c>
      <c r="M222" s="74">
        <f t="shared" si="148"/>
        <v>0</v>
      </c>
      <c r="N222" s="74">
        <f t="shared" si="148"/>
        <v>0</v>
      </c>
      <c r="O222" s="74">
        <f t="shared" si="148"/>
        <v>0</v>
      </c>
      <c r="P222" s="74">
        <f t="shared" si="148"/>
        <v>127771665.12</v>
      </c>
      <c r="Q222" s="74">
        <f t="shared" ref="Q222:V222" si="150">Q225+Q229</f>
        <v>4662070.12</v>
      </c>
      <c r="R222" s="74">
        <f t="shared" si="150"/>
        <v>4662070.12</v>
      </c>
      <c r="S222" s="74">
        <f t="shared" si="150"/>
        <v>0</v>
      </c>
      <c r="T222" s="74">
        <f t="shared" si="150"/>
        <v>0</v>
      </c>
      <c r="U222" s="74">
        <f t="shared" si="150"/>
        <v>0</v>
      </c>
      <c r="V222" s="74">
        <f t="shared" si="150"/>
        <v>4662070.12</v>
      </c>
      <c r="W222" s="171">
        <f t="shared" si="142"/>
        <v>3.6487511653084419</v>
      </c>
      <c r="X222" s="143">
        <f t="shared" si="143"/>
        <v>4662070.12</v>
      </c>
    </row>
    <row r="223" spans="1:24" ht="32.25" customHeight="1" x14ac:dyDescent="0.25">
      <c r="A223" s="37" t="s">
        <v>4</v>
      </c>
      <c r="B223" s="37" t="s">
        <v>87</v>
      </c>
      <c r="C223" s="3" t="s">
        <v>23</v>
      </c>
      <c r="D223" s="49">
        <f>'дод 2'!E51+'дод 2'!E311</f>
        <v>372000</v>
      </c>
      <c r="E223" s="49">
        <f>'дод 2'!F51+'дод 2'!F311</f>
        <v>0</v>
      </c>
      <c r="F223" s="49">
        <f>'дод 2'!G51+'дод 2'!G311</f>
        <v>0</v>
      </c>
      <c r="G223" s="49">
        <f>'дод 2'!H51+'дод 2'!H311</f>
        <v>357850</v>
      </c>
      <c r="H223" s="49">
        <f>'дод 2'!I51+'дод 2'!I311</f>
        <v>0</v>
      </c>
      <c r="I223" s="49">
        <f>'дод 2'!J51+'дод 2'!J311</f>
        <v>0</v>
      </c>
      <c r="J223" s="168">
        <f t="shared" si="141"/>
        <v>96.196236559139777</v>
      </c>
      <c r="K223" s="49">
        <f>'дод 2'!L51+'дод 2'!L311</f>
        <v>0</v>
      </c>
      <c r="L223" s="49">
        <f>'дод 2'!M51+'дод 2'!M311</f>
        <v>0</v>
      </c>
      <c r="M223" s="49">
        <f>'дод 2'!N51+'дод 2'!N311</f>
        <v>0</v>
      </c>
      <c r="N223" s="49">
        <f>'дод 2'!O51+'дод 2'!O311</f>
        <v>0</v>
      </c>
      <c r="O223" s="49">
        <f>'дод 2'!P51+'дод 2'!P311</f>
        <v>0</v>
      </c>
      <c r="P223" s="49">
        <f>'дод 2'!Q51+'дод 2'!Q311</f>
        <v>0</v>
      </c>
      <c r="Q223" s="49">
        <f>'дод 2'!R51+'дод 2'!R311</f>
        <v>0</v>
      </c>
      <c r="R223" s="49">
        <f>'дод 2'!S51+'дод 2'!S311</f>
        <v>0</v>
      </c>
      <c r="S223" s="49">
        <f>'дод 2'!T51+'дод 2'!T311</f>
        <v>0</v>
      </c>
      <c r="T223" s="49">
        <f>'дод 2'!U51+'дод 2'!U311</f>
        <v>0</v>
      </c>
      <c r="U223" s="49">
        <f>'дод 2'!V51+'дод 2'!V311</f>
        <v>0</v>
      </c>
      <c r="V223" s="49">
        <f>'дод 2'!W51+'дод 2'!W311</f>
        <v>0</v>
      </c>
      <c r="W223" s="180" t="e">
        <f t="shared" si="142"/>
        <v>#DIV/0!</v>
      </c>
      <c r="X223" s="142">
        <f t="shared" si="143"/>
        <v>357850</v>
      </c>
    </row>
    <row r="224" spans="1:24" ht="20.25" customHeight="1" x14ac:dyDescent="0.25">
      <c r="A224" s="37" t="s">
        <v>2</v>
      </c>
      <c r="B224" s="37" t="s">
        <v>86</v>
      </c>
      <c r="C224" s="3" t="s">
        <v>417</v>
      </c>
      <c r="D224" s="49">
        <f>'дод 2'!E121+'дод 2'!E161+'дод 2'!E223+'дод 2'!E263+'дод 2'!E293+'дод 2'!E324</f>
        <v>3417686.55</v>
      </c>
      <c r="E224" s="49">
        <f>'дод 2'!F121+'дод 2'!F161+'дод 2'!F223+'дод 2'!F263+'дод 2'!F293+'дод 2'!F324</f>
        <v>0</v>
      </c>
      <c r="F224" s="49">
        <f>'дод 2'!G121+'дод 2'!G161+'дод 2'!G223+'дод 2'!G263+'дод 2'!G293+'дод 2'!G324</f>
        <v>0</v>
      </c>
      <c r="G224" s="49">
        <f>'дод 2'!H121+'дод 2'!H161+'дод 2'!H223+'дод 2'!H263+'дод 2'!H293+'дод 2'!H324</f>
        <v>3180428.47</v>
      </c>
      <c r="H224" s="49">
        <f>'дод 2'!I121+'дод 2'!I161+'дод 2'!I223+'дод 2'!I263+'дод 2'!I293+'дод 2'!I324</f>
        <v>0</v>
      </c>
      <c r="I224" s="49">
        <f>'дод 2'!J121+'дод 2'!J161+'дод 2'!J223+'дод 2'!J263+'дод 2'!J293+'дод 2'!J324</f>
        <v>0</v>
      </c>
      <c r="J224" s="168">
        <f t="shared" si="141"/>
        <v>93.057933297013449</v>
      </c>
      <c r="K224" s="49">
        <f>'дод 2'!L121+'дод 2'!L161+'дод 2'!L223+'дод 2'!L263+'дод 2'!L293+'дод 2'!L324</f>
        <v>141656156.56999999</v>
      </c>
      <c r="L224" s="49">
        <f>'дод 2'!M121+'дод 2'!M161+'дод 2'!M223+'дод 2'!M263+'дод 2'!M293+'дод 2'!M324</f>
        <v>130182222.56999999</v>
      </c>
      <c r="M224" s="49">
        <f>'дод 2'!N121+'дод 2'!N161+'дод 2'!N223+'дод 2'!N263+'дод 2'!N293+'дод 2'!N324</f>
        <v>0</v>
      </c>
      <c r="N224" s="49">
        <f>'дод 2'!O121+'дод 2'!O161+'дод 2'!O223+'дод 2'!O263+'дод 2'!O293+'дод 2'!O324</f>
        <v>0</v>
      </c>
      <c r="O224" s="49">
        <f>'дод 2'!P121+'дод 2'!P161+'дод 2'!P223+'дод 2'!P263+'дод 2'!P293+'дод 2'!P324</f>
        <v>0</v>
      </c>
      <c r="P224" s="49">
        <f>'дод 2'!Q121+'дод 2'!Q161+'дод 2'!Q223+'дод 2'!Q263+'дод 2'!Q293+'дод 2'!Q324</f>
        <v>141656156.56999999</v>
      </c>
      <c r="Q224" s="49">
        <f>'дод 2'!R121+'дод 2'!R161+'дод 2'!R223+'дод 2'!R263+'дод 2'!R293+'дод 2'!R324</f>
        <v>47725392.829999998</v>
      </c>
      <c r="R224" s="49">
        <f>'дод 2'!S121+'дод 2'!S161+'дод 2'!S223+'дод 2'!S263+'дод 2'!S293+'дод 2'!S324</f>
        <v>31589591.829999998</v>
      </c>
      <c r="S224" s="49">
        <f>'дод 2'!T121+'дод 2'!T161+'дод 2'!T223+'дод 2'!T263+'дод 2'!T293+'дод 2'!T324</f>
        <v>0</v>
      </c>
      <c r="T224" s="49">
        <f>'дод 2'!U121+'дод 2'!U161+'дод 2'!U223+'дод 2'!U263+'дод 2'!U293+'дод 2'!U324</f>
        <v>0</v>
      </c>
      <c r="U224" s="49">
        <f>'дод 2'!V121+'дод 2'!V161+'дод 2'!V223+'дод 2'!V263+'дод 2'!V293+'дод 2'!V324</f>
        <v>0</v>
      </c>
      <c r="V224" s="49">
        <f>'дод 2'!W121+'дод 2'!W161+'дод 2'!W223+'дод 2'!W263+'дод 2'!W293+'дод 2'!W324</f>
        <v>47725392.829999998</v>
      </c>
      <c r="W224" s="169">
        <f t="shared" si="142"/>
        <v>33.691012085603418</v>
      </c>
      <c r="X224" s="142">
        <f t="shared" si="143"/>
        <v>50905821.299999997</v>
      </c>
    </row>
    <row r="225" spans="1:24" s="54" customFormat="1" ht="17.25" customHeight="1" x14ac:dyDescent="0.25">
      <c r="A225" s="76"/>
      <c r="B225" s="76"/>
      <c r="C225" s="83" t="s">
        <v>418</v>
      </c>
      <c r="D225" s="78">
        <f>'дод 2'!E162+'дод 2'!E294</f>
        <v>0</v>
      </c>
      <c r="E225" s="78">
        <f>'дод 2'!F162+'дод 2'!F294</f>
        <v>0</v>
      </c>
      <c r="F225" s="78">
        <f>'дод 2'!G162+'дод 2'!G294</f>
        <v>0</v>
      </c>
      <c r="G225" s="78">
        <f>'дод 2'!H162+'дод 2'!H294</f>
        <v>0</v>
      </c>
      <c r="H225" s="78">
        <f>'дод 2'!I162+'дод 2'!I294</f>
        <v>0</v>
      </c>
      <c r="I225" s="78">
        <f>'дод 2'!J162+'дод 2'!J294</f>
        <v>0</v>
      </c>
      <c r="J225" s="177" t="e">
        <f t="shared" si="141"/>
        <v>#DIV/0!</v>
      </c>
      <c r="K225" s="78">
        <f>'дод 2'!L162+'дод 2'!L294</f>
        <v>101521665.12</v>
      </c>
      <c r="L225" s="78">
        <f>'дод 2'!M162+'дод 2'!M294</f>
        <v>101521665.12</v>
      </c>
      <c r="M225" s="78">
        <f>'дод 2'!N162+'дод 2'!N294</f>
        <v>0</v>
      </c>
      <c r="N225" s="78">
        <f>'дод 2'!O162+'дод 2'!O294</f>
        <v>0</v>
      </c>
      <c r="O225" s="78">
        <f>'дод 2'!P162+'дод 2'!P294</f>
        <v>0</v>
      </c>
      <c r="P225" s="78">
        <f>'дод 2'!Q162+'дод 2'!Q294</f>
        <v>101521665.12</v>
      </c>
      <c r="Q225" s="78">
        <f>'дод 2'!R162+'дод 2'!R294</f>
        <v>4662070.12</v>
      </c>
      <c r="R225" s="78">
        <f>'дод 2'!S162+'дод 2'!S294</f>
        <v>4662070.12</v>
      </c>
      <c r="S225" s="78">
        <f>'дод 2'!T162+'дод 2'!T294</f>
        <v>0</v>
      </c>
      <c r="T225" s="78">
        <f>'дод 2'!U162+'дод 2'!U294</f>
        <v>0</v>
      </c>
      <c r="U225" s="78">
        <f>'дод 2'!V162+'дод 2'!V294</f>
        <v>0</v>
      </c>
      <c r="V225" s="78">
        <f>'дод 2'!W162+'дод 2'!W294</f>
        <v>4662070.12</v>
      </c>
      <c r="W225" s="173">
        <f t="shared" si="142"/>
        <v>4.5921923310550206</v>
      </c>
      <c r="X225" s="144">
        <f t="shared" si="143"/>
        <v>4662070.12</v>
      </c>
    </row>
    <row r="226" spans="1:24" ht="33.75" customHeight="1" x14ac:dyDescent="0.25">
      <c r="A226" s="37" t="s">
        <v>267</v>
      </c>
      <c r="B226" s="37" t="s">
        <v>82</v>
      </c>
      <c r="C226" s="3" t="s">
        <v>346</v>
      </c>
      <c r="D226" s="49">
        <f>'дод 2'!E312</f>
        <v>0</v>
      </c>
      <c r="E226" s="49">
        <f>'дод 2'!F312</f>
        <v>0</v>
      </c>
      <c r="F226" s="49">
        <f>'дод 2'!G312</f>
        <v>0</v>
      </c>
      <c r="G226" s="49">
        <f>'дод 2'!H312</f>
        <v>0</v>
      </c>
      <c r="H226" s="49">
        <f>'дод 2'!I312</f>
        <v>0</v>
      </c>
      <c r="I226" s="49">
        <f>'дод 2'!J312</f>
        <v>0</v>
      </c>
      <c r="J226" s="174" t="e">
        <f t="shared" si="141"/>
        <v>#DIV/0!</v>
      </c>
      <c r="K226" s="49">
        <f>'дод 2'!L312</f>
        <v>20000</v>
      </c>
      <c r="L226" s="49">
        <f>'дод 2'!M312</f>
        <v>20000</v>
      </c>
      <c r="M226" s="49">
        <f>'дод 2'!N312</f>
        <v>0</v>
      </c>
      <c r="N226" s="49">
        <f>'дод 2'!O312</f>
        <v>0</v>
      </c>
      <c r="O226" s="49">
        <f>'дод 2'!P312</f>
        <v>0</v>
      </c>
      <c r="P226" s="49">
        <f>'дод 2'!Q312</f>
        <v>20000</v>
      </c>
      <c r="Q226" s="49">
        <f>'дод 2'!R312</f>
        <v>3960</v>
      </c>
      <c r="R226" s="49">
        <f>'дод 2'!S312</f>
        <v>3960</v>
      </c>
      <c r="S226" s="49">
        <f>'дод 2'!T312</f>
        <v>0</v>
      </c>
      <c r="T226" s="49">
        <f>'дод 2'!U312</f>
        <v>0</v>
      </c>
      <c r="U226" s="49">
        <f>'дод 2'!V312</f>
        <v>0</v>
      </c>
      <c r="V226" s="49">
        <f>'дод 2'!W312</f>
        <v>3960</v>
      </c>
      <c r="W226" s="169">
        <f t="shared" si="142"/>
        <v>19.8</v>
      </c>
      <c r="X226" s="142">
        <f t="shared" si="143"/>
        <v>3960</v>
      </c>
    </row>
    <row r="227" spans="1:24" ht="67.5" customHeight="1" x14ac:dyDescent="0.25">
      <c r="A227" s="37" t="s">
        <v>269</v>
      </c>
      <c r="B227" s="37" t="s">
        <v>82</v>
      </c>
      <c r="C227" s="3" t="s">
        <v>270</v>
      </c>
      <c r="D227" s="49">
        <f>'дод 2'!E313</f>
        <v>0</v>
      </c>
      <c r="E227" s="49">
        <f>'дод 2'!F313</f>
        <v>0</v>
      </c>
      <c r="F227" s="49">
        <f>'дод 2'!G313</f>
        <v>0</v>
      </c>
      <c r="G227" s="49">
        <f>'дод 2'!H313</f>
        <v>0</v>
      </c>
      <c r="H227" s="49">
        <f>'дод 2'!I313</f>
        <v>0</v>
      </c>
      <c r="I227" s="49">
        <f>'дод 2'!J313</f>
        <v>0</v>
      </c>
      <c r="J227" s="174" t="e">
        <f t="shared" si="141"/>
        <v>#DIV/0!</v>
      </c>
      <c r="K227" s="49">
        <f>'дод 2'!L313</f>
        <v>45000</v>
      </c>
      <c r="L227" s="49">
        <f>'дод 2'!M313</f>
        <v>45000</v>
      </c>
      <c r="M227" s="49">
        <f>'дод 2'!N313</f>
        <v>0</v>
      </c>
      <c r="N227" s="49">
        <f>'дод 2'!O313</f>
        <v>0</v>
      </c>
      <c r="O227" s="49">
        <f>'дод 2'!P313</f>
        <v>0</v>
      </c>
      <c r="P227" s="49">
        <f>'дод 2'!Q313</f>
        <v>45000</v>
      </c>
      <c r="Q227" s="49">
        <f>'дод 2'!R313</f>
        <v>0</v>
      </c>
      <c r="R227" s="49">
        <f>'дод 2'!S313</f>
        <v>0</v>
      </c>
      <c r="S227" s="49">
        <f>'дод 2'!T313</f>
        <v>0</v>
      </c>
      <c r="T227" s="49">
        <f>'дод 2'!U313</f>
        <v>0</v>
      </c>
      <c r="U227" s="49">
        <f>'дод 2'!V313</f>
        <v>0</v>
      </c>
      <c r="V227" s="49">
        <f>'дод 2'!W313</f>
        <v>0</v>
      </c>
      <c r="W227" s="169">
        <f t="shared" si="142"/>
        <v>0</v>
      </c>
      <c r="X227" s="142">
        <f t="shared" si="143"/>
        <v>0</v>
      </c>
    </row>
    <row r="228" spans="1:24" ht="30.75" customHeight="1" x14ac:dyDescent="0.25">
      <c r="A228" s="37" t="s">
        <v>5</v>
      </c>
      <c r="B228" s="37" t="s">
        <v>82</v>
      </c>
      <c r="C228" s="3" t="s">
        <v>463</v>
      </c>
      <c r="D228" s="49">
        <f>'дод 2'!E52+'дод 2'!E264</f>
        <v>0</v>
      </c>
      <c r="E228" s="49">
        <f>'дод 2'!F52+'дод 2'!F264</f>
        <v>0</v>
      </c>
      <c r="F228" s="49">
        <f>'дод 2'!G52+'дод 2'!G264</f>
        <v>0</v>
      </c>
      <c r="G228" s="49">
        <f>'дод 2'!H52+'дод 2'!H264</f>
        <v>0</v>
      </c>
      <c r="H228" s="49">
        <f>'дод 2'!I52+'дод 2'!I264</f>
        <v>0</v>
      </c>
      <c r="I228" s="49">
        <f>'дод 2'!J52+'дод 2'!J264</f>
        <v>0</v>
      </c>
      <c r="J228" s="174" t="e">
        <f t="shared" si="141"/>
        <v>#DIV/0!</v>
      </c>
      <c r="K228" s="49">
        <f>'дод 2'!L52+'дод 2'!L264</f>
        <v>45742900</v>
      </c>
      <c r="L228" s="49">
        <f>'дод 2'!M52+'дод 2'!M264</f>
        <v>45742900</v>
      </c>
      <c r="M228" s="49">
        <f>'дод 2'!N52+'дод 2'!N264</f>
        <v>0</v>
      </c>
      <c r="N228" s="49">
        <f>'дод 2'!O52+'дод 2'!O264</f>
        <v>0</v>
      </c>
      <c r="O228" s="49">
        <f>'дод 2'!P52+'дод 2'!P264</f>
        <v>0</v>
      </c>
      <c r="P228" s="49">
        <f>'дод 2'!Q52+'дод 2'!Q264</f>
        <v>45742900</v>
      </c>
      <c r="Q228" s="49">
        <f>'дод 2'!R52+'дод 2'!R264</f>
        <v>17299541.82</v>
      </c>
      <c r="R228" s="49">
        <f>'дод 2'!S52+'дод 2'!S264</f>
        <v>17299541.82</v>
      </c>
      <c r="S228" s="49">
        <f>'дод 2'!T52+'дод 2'!T264</f>
        <v>0</v>
      </c>
      <c r="T228" s="49">
        <f>'дод 2'!U52+'дод 2'!U264</f>
        <v>0</v>
      </c>
      <c r="U228" s="49">
        <f>'дод 2'!V52+'дод 2'!V264</f>
        <v>0</v>
      </c>
      <c r="V228" s="49">
        <f>'дод 2'!W52+'дод 2'!W264</f>
        <v>17299541.82</v>
      </c>
      <c r="W228" s="169">
        <f t="shared" si="142"/>
        <v>37.819075353770749</v>
      </c>
      <c r="X228" s="142">
        <f t="shared" si="143"/>
        <v>17299541.82</v>
      </c>
    </row>
    <row r="229" spans="1:24" s="54" customFormat="1" ht="16.5" customHeight="1" x14ac:dyDescent="0.25">
      <c r="A229" s="76"/>
      <c r="B229" s="76"/>
      <c r="C229" s="83" t="s">
        <v>418</v>
      </c>
      <c r="D229" s="78">
        <f>'дод 2'!E265</f>
        <v>0</v>
      </c>
      <c r="E229" s="78">
        <f>'дод 2'!F265</f>
        <v>0</v>
      </c>
      <c r="F229" s="78">
        <f>'дод 2'!G265</f>
        <v>0</v>
      </c>
      <c r="G229" s="78">
        <f>'дод 2'!H265</f>
        <v>0</v>
      </c>
      <c r="H229" s="78">
        <f>'дод 2'!I265</f>
        <v>0</v>
      </c>
      <c r="I229" s="78">
        <f>'дод 2'!J265</f>
        <v>0</v>
      </c>
      <c r="J229" s="177" t="e">
        <f t="shared" si="141"/>
        <v>#DIV/0!</v>
      </c>
      <c r="K229" s="78">
        <f>'дод 2'!L265</f>
        <v>26250000</v>
      </c>
      <c r="L229" s="78">
        <f>'дод 2'!M265</f>
        <v>26250000</v>
      </c>
      <c r="M229" s="78">
        <f>'дод 2'!N265</f>
        <v>0</v>
      </c>
      <c r="N229" s="78">
        <f>'дод 2'!O265</f>
        <v>0</v>
      </c>
      <c r="O229" s="78">
        <f>'дод 2'!P265</f>
        <v>0</v>
      </c>
      <c r="P229" s="78">
        <f>'дод 2'!Q265</f>
        <v>26250000</v>
      </c>
      <c r="Q229" s="78">
        <f>'дод 2'!R265</f>
        <v>0</v>
      </c>
      <c r="R229" s="78">
        <f>'дод 2'!S265</f>
        <v>0</v>
      </c>
      <c r="S229" s="78">
        <f>'дод 2'!T265</f>
        <v>0</v>
      </c>
      <c r="T229" s="78">
        <f>'дод 2'!U265</f>
        <v>0</v>
      </c>
      <c r="U229" s="78">
        <f>'дод 2'!V265</f>
        <v>0</v>
      </c>
      <c r="V229" s="78">
        <f>'дод 2'!W265</f>
        <v>0</v>
      </c>
      <c r="W229" s="173">
        <f t="shared" si="142"/>
        <v>0</v>
      </c>
      <c r="X229" s="144">
        <f t="shared" si="143"/>
        <v>0</v>
      </c>
    </row>
    <row r="230" spans="1:24" ht="36.75" customHeight="1" x14ac:dyDescent="0.25">
      <c r="A230" s="37" t="s">
        <v>248</v>
      </c>
      <c r="B230" s="37" t="s">
        <v>82</v>
      </c>
      <c r="C230" s="3" t="s">
        <v>249</v>
      </c>
      <c r="D230" s="49">
        <f>'дод 2'!E53</f>
        <v>356337</v>
      </c>
      <c r="E230" s="49">
        <f>'дод 2'!F53</f>
        <v>0</v>
      </c>
      <c r="F230" s="49">
        <f>'дод 2'!G53</f>
        <v>0</v>
      </c>
      <c r="G230" s="49">
        <f>'дод 2'!H53</f>
        <v>356337</v>
      </c>
      <c r="H230" s="49">
        <f>'дод 2'!I53</f>
        <v>0</v>
      </c>
      <c r="I230" s="49">
        <f>'дод 2'!J53</f>
        <v>0</v>
      </c>
      <c r="J230" s="168">
        <f t="shared" si="141"/>
        <v>100</v>
      </c>
      <c r="K230" s="49">
        <f>'дод 2'!L53</f>
        <v>0</v>
      </c>
      <c r="L230" s="49">
        <f>'дод 2'!M53</f>
        <v>0</v>
      </c>
      <c r="M230" s="49">
        <f>'дод 2'!N53</f>
        <v>0</v>
      </c>
      <c r="N230" s="49">
        <f>'дод 2'!O53</f>
        <v>0</v>
      </c>
      <c r="O230" s="49">
        <f>'дод 2'!P53</f>
        <v>0</v>
      </c>
      <c r="P230" s="49">
        <f>'дод 2'!Q53</f>
        <v>0</v>
      </c>
      <c r="Q230" s="49">
        <f>'дод 2'!R53</f>
        <v>0</v>
      </c>
      <c r="R230" s="49">
        <f>'дод 2'!S53</f>
        <v>0</v>
      </c>
      <c r="S230" s="49">
        <f>'дод 2'!T53</f>
        <v>0</v>
      </c>
      <c r="T230" s="49">
        <f>'дод 2'!U53</f>
        <v>0</v>
      </c>
      <c r="U230" s="49">
        <f>'дод 2'!V53</f>
        <v>0</v>
      </c>
      <c r="V230" s="49">
        <f>'дод 2'!W53</f>
        <v>0</v>
      </c>
      <c r="W230" s="180" t="e">
        <f t="shared" si="142"/>
        <v>#DIV/0!</v>
      </c>
      <c r="X230" s="142">
        <f t="shared" si="143"/>
        <v>356337</v>
      </c>
    </row>
    <row r="231" spans="1:24" s="54" customFormat="1" ht="101.25" customHeight="1" x14ac:dyDescent="0.25">
      <c r="A231" s="37" t="s">
        <v>296</v>
      </c>
      <c r="B231" s="37" t="s">
        <v>82</v>
      </c>
      <c r="C231" s="3" t="s">
        <v>314</v>
      </c>
      <c r="D231" s="49">
        <f>'дод 2'!E54+'дод 2'!E266+'дод 2'!E295+'дод 2'!E303</f>
        <v>0</v>
      </c>
      <c r="E231" s="49">
        <f>'дод 2'!F54+'дод 2'!F266+'дод 2'!F295+'дод 2'!F303</f>
        <v>0</v>
      </c>
      <c r="F231" s="49">
        <f>'дод 2'!G54+'дод 2'!G266+'дод 2'!G295+'дод 2'!G303</f>
        <v>0</v>
      </c>
      <c r="G231" s="49">
        <f>'дод 2'!H54+'дод 2'!H266+'дод 2'!H295+'дод 2'!H303</f>
        <v>0</v>
      </c>
      <c r="H231" s="49">
        <f>'дод 2'!I54+'дод 2'!I266+'дод 2'!I295+'дод 2'!I303</f>
        <v>0</v>
      </c>
      <c r="I231" s="49">
        <f>'дод 2'!J54+'дод 2'!J266+'дод 2'!J295+'дод 2'!J303</f>
        <v>0</v>
      </c>
      <c r="J231" s="174" t="e">
        <f t="shared" si="141"/>
        <v>#DIV/0!</v>
      </c>
      <c r="K231" s="49">
        <f>'дод 2'!L54+'дод 2'!L266+'дод 2'!L295+'дод 2'!L303</f>
        <v>4856037.8699999992</v>
      </c>
      <c r="L231" s="49">
        <f>'дод 2'!M54+'дод 2'!M266+'дод 2'!M295+'дод 2'!M303</f>
        <v>0</v>
      </c>
      <c r="M231" s="49">
        <f>'дод 2'!N54+'дод 2'!N266+'дод 2'!N295+'дод 2'!N303</f>
        <v>2948437.8699999996</v>
      </c>
      <c r="N231" s="49">
        <f>'дод 2'!O54+'дод 2'!O266+'дод 2'!O295+'дод 2'!O303</f>
        <v>0</v>
      </c>
      <c r="O231" s="49">
        <f>'дод 2'!P54+'дод 2'!P266+'дод 2'!P295+'дод 2'!P303</f>
        <v>0</v>
      </c>
      <c r="P231" s="49">
        <f>'дод 2'!Q54+'дод 2'!Q266+'дод 2'!Q295+'дод 2'!Q303</f>
        <v>1907600</v>
      </c>
      <c r="Q231" s="49">
        <f>'дод 2'!R54+'дод 2'!R266+'дод 2'!R295+'дод 2'!R303</f>
        <v>2996020.86</v>
      </c>
      <c r="R231" s="49">
        <f>'дод 2'!S54+'дод 2'!S266+'дод 2'!S295+'дод 2'!S303</f>
        <v>0</v>
      </c>
      <c r="S231" s="49">
        <f>'дод 2'!T54+'дод 2'!T266+'дод 2'!T295+'дод 2'!T303</f>
        <v>2381290.8199999998</v>
      </c>
      <c r="T231" s="49">
        <f>'дод 2'!U54+'дод 2'!U266+'дод 2'!U295+'дод 2'!U303</f>
        <v>0</v>
      </c>
      <c r="U231" s="49">
        <f>'дод 2'!V54+'дод 2'!V266+'дод 2'!V295+'дод 2'!V303</f>
        <v>0</v>
      </c>
      <c r="V231" s="49">
        <f>'дод 2'!W54+'дод 2'!W266+'дод 2'!W295+'дод 2'!W303</f>
        <v>614730.04</v>
      </c>
      <c r="W231" s="169">
        <f t="shared" si="142"/>
        <v>61.696818274607082</v>
      </c>
      <c r="X231" s="142">
        <f t="shared" si="143"/>
        <v>2996020.86</v>
      </c>
    </row>
    <row r="232" spans="1:24" s="54" customFormat="1" ht="23.25" customHeight="1" x14ac:dyDescent="0.25">
      <c r="A232" s="37" t="s">
        <v>239</v>
      </c>
      <c r="B232" s="37" t="s">
        <v>82</v>
      </c>
      <c r="C232" s="3" t="s">
        <v>17</v>
      </c>
      <c r="D232" s="49">
        <f>'дод 2'!E55+'дод 2'!E314+'дод 2'!E325</f>
        <v>1698976</v>
      </c>
      <c r="E232" s="49">
        <f>'дод 2'!F55+'дод 2'!F314+'дод 2'!F325</f>
        <v>0</v>
      </c>
      <c r="F232" s="49">
        <f>'дод 2'!G55+'дод 2'!G314+'дод 2'!G325</f>
        <v>0</v>
      </c>
      <c r="G232" s="49">
        <f>'дод 2'!H55+'дод 2'!H314+'дод 2'!H325</f>
        <v>1473818.31</v>
      </c>
      <c r="H232" s="49">
        <f>'дод 2'!I55+'дод 2'!I314+'дод 2'!I325</f>
        <v>0</v>
      </c>
      <c r="I232" s="49">
        <f>'дод 2'!J55+'дод 2'!J314+'дод 2'!J325</f>
        <v>0</v>
      </c>
      <c r="J232" s="168">
        <f t="shared" si="141"/>
        <v>86.747447285894566</v>
      </c>
      <c r="K232" s="49">
        <f>'дод 2'!L55+'дод 2'!L314+'дод 2'!L325</f>
        <v>0</v>
      </c>
      <c r="L232" s="49">
        <f>'дод 2'!M55+'дод 2'!M314+'дод 2'!M325</f>
        <v>0</v>
      </c>
      <c r="M232" s="49">
        <f>'дод 2'!N55+'дод 2'!N314+'дод 2'!N325</f>
        <v>0</v>
      </c>
      <c r="N232" s="49">
        <f>'дод 2'!O55+'дод 2'!O314+'дод 2'!O325</f>
        <v>0</v>
      </c>
      <c r="O232" s="49">
        <f>'дод 2'!P55+'дод 2'!P314+'дод 2'!P325</f>
        <v>0</v>
      </c>
      <c r="P232" s="49">
        <f>'дод 2'!Q55+'дод 2'!Q314+'дод 2'!Q325</f>
        <v>0</v>
      </c>
      <c r="Q232" s="49">
        <f>'дод 2'!R55+'дод 2'!R314+'дод 2'!R325</f>
        <v>0</v>
      </c>
      <c r="R232" s="49">
        <f>'дод 2'!S55+'дод 2'!S314+'дод 2'!S325</f>
        <v>0</v>
      </c>
      <c r="S232" s="49">
        <f>'дод 2'!T55+'дод 2'!T314+'дод 2'!T325</f>
        <v>0</v>
      </c>
      <c r="T232" s="49">
        <f>'дод 2'!U55+'дод 2'!U314+'дод 2'!U325</f>
        <v>0</v>
      </c>
      <c r="U232" s="49">
        <f>'дод 2'!V55+'дод 2'!V314+'дод 2'!V325</f>
        <v>0</v>
      </c>
      <c r="V232" s="49">
        <f>'дод 2'!W55+'дод 2'!W314+'дод 2'!W325</f>
        <v>0</v>
      </c>
      <c r="W232" s="180" t="e">
        <f t="shared" si="142"/>
        <v>#DIV/0!</v>
      </c>
      <c r="X232" s="142">
        <f t="shared" si="143"/>
        <v>1473818.31</v>
      </c>
    </row>
    <row r="233" spans="1:24" s="53" customFormat="1" ht="48.75" customHeight="1" x14ac:dyDescent="0.25">
      <c r="A233" s="38">
        <v>7700</v>
      </c>
      <c r="B233" s="38"/>
      <c r="C233" s="89" t="s">
        <v>361</v>
      </c>
      <c r="D233" s="48">
        <f>D234</f>
        <v>0</v>
      </c>
      <c r="E233" s="48">
        <f t="shared" ref="E233:V233" si="151">E234</f>
        <v>0</v>
      </c>
      <c r="F233" s="48">
        <f t="shared" si="151"/>
        <v>0</v>
      </c>
      <c r="G233" s="48">
        <f>G234</f>
        <v>0</v>
      </c>
      <c r="H233" s="48">
        <f t="shared" si="151"/>
        <v>0</v>
      </c>
      <c r="I233" s="48">
        <f t="shared" si="151"/>
        <v>0</v>
      </c>
      <c r="J233" s="175" t="e">
        <f t="shared" si="141"/>
        <v>#DIV/0!</v>
      </c>
      <c r="K233" s="48">
        <f t="shared" si="151"/>
        <v>630000</v>
      </c>
      <c r="L233" s="48">
        <f t="shared" si="151"/>
        <v>0</v>
      </c>
      <c r="M233" s="48">
        <f t="shared" si="151"/>
        <v>0</v>
      </c>
      <c r="N233" s="48">
        <f t="shared" si="151"/>
        <v>0</v>
      </c>
      <c r="O233" s="48">
        <f t="shared" si="151"/>
        <v>0</v>
      </c>
      <c r="P233" s="48">
        <f t="shared" si="151"/>
        <v>630000</v>
      </c>
      <c r="Q233" s="48">
        <f t="shared" si="151"/>
        <v>587200</v>
      </c>
      <c r="R233" s="48">
        <f t="shared" si="151"/>
        <v>0</v>
      </c>
      <c r="S233" s="48">
        <f t="shared" si="151"/>
        <v>0</v>
      </c>
      <c r="T233" s="48">
        <f t="shared" si="151"/>
        <v>0</v>
      </c>
      <c r="U233" s="48">
        <f t="shared" si="151"/>
        <v>0</v>
      </c>
      <c r="V233" s="48">
        <f t="shared" si="151"/>
        <v>587200</v>
      </c>
      <c r="W233" s="153">
        <f t="shared" si="142"/>
        <v>93.206349206349202</v>
      </c>
      <c r="X233" s="138">
        <f t="shared" si="143"/>
        <v>587200</v>
      </c>
    </row>
    <row r="234" spans="1:24" s="54" customFormat="1" ht="46.5" customHeight="1" x14ac:dyDescent="0.25">
      <c r="A234" s="37">
        <v>7700</v>
      </c>
      <c r="B234" s="58" t="s">
        <v>93</v>
      </c>
      <c r="C234" s="60" t="s">
        <v>361</v>
      </c>
      <c r="D234" s="49">
        <f>'дод 2'!E122</f>
        <v>0</v>
      </c>
      <c r="E234" s="49">
        <f>'дод 2'!F122</f>
        <v>0</v>
      </c>
      <c r="F234" s="49">
        <f>'дод 2'!G122</f>
        <v>0</v>
      </c>
      <c r="G234" s="49">
        <f>'дод 2'!H122</f>
        <v>0</v>
      </c>
      <c r="H234" s="49">
        <f>'дод 2'!I122</f>
        <v>0</v>
      </c>
      <c r="I234" s="49">
        <f>'дод 2'!J122</f>
        <v>0</v>
      </c>
      <c r="J234" s="174" t="e">
        <f t="shared" si="141"/>
        <v>#DIV/0!</v>
      </c>
      <c r="K234" s="49">
        <f>'дод 2'!L122</f>
        <v>630000</v>
      </c>
      <c r="L234" s="49">
        <f>'дод 2'!M122</f>
        <v>0</v>
      </c>
      <c r="M234" s="49">
        <f>'дод 2'!N122</f>
        <v>0</v>
      </c>
      <c r="N234" s="49">
        <f>'дод 2'!O122</f>
        <v>0</v>
      </c>
      <c r="O234" s="49">
        <f>'дод 2'!P122</f>
        <v>0</v>
      </c>
      <c r="P234" s="49">
        <f>'дод 2'!Q122</f>
        <v>630000</v>
      </c>
      <c r="Q234" s="49">
        <f>'дод 2'!R122</f>
        <v>587200</v>
      </c>
      <c r="R234" s="49">
        <f>'дод 2'!S122</f>
        <v>0</v>
      </c>
      <c r="S234" s="49">
        <f>'дод 2'!T122</f>
        <v>0</v>
      </c>
      <c r="T234" s="49">
        <f>'дод 2'!U122</f>
        <v>0</v>
      </c>
      <c r="U234" s="49">
        <f>'дод 2'!V122</f>
        <v>0</v>
      </c>
      <c r="V234" s="49">
        <f>'дод 2'!W122</f>
        <v>587200</v>
      </c>
      <c r="W234" s="169">
        <f t="shared" si="142"/>
        <v>93.206349206349202</v>
      </c>
      <c r="X234" s="142">
        <f t="shared" si="143"/>
        <v>587200</v>
      </c>
    </row>
    <row r="235" spans="1:24" s="52" customFormat="1" ht="30.75" customHeight="1" x14ac:dyDescent="0.25">
      <c r="A235" s="38" t="s">
        <v>94</v>
      </c>
      <c r="B235" s="39"/>
      <c r="C235" s="2" t="s">
        <v>574</v>
      </c>
      <c r="D235" s="48">
        <f>D237+D242+D244+D247+D249+D250</f>
        <v>22955673.32</v>
      </c>
      <c r="E235" s="48">
        <f t="shared" ref="E235:P235" si="152">E237+E242+E244+E247+E249+E250</f>
        <v>1941308</v>
      </c>
      <c r="F235" s="48">
        <f t="shared" si="152"/>
        <v>372797</v>
      </c>
      <c r="G235" s="48">
        <f>G237+G242+G244+G247+G249+G250</f>
        <v>5052765.91</v>
      </c>
      <c r="H235" s="48">
        <f t="shared" ref="H235:I235" si="153">H237+H242+H244+H247+H249+H250</f>
        <v>1906713.35</v>
      </c>
      <c r="I235" s="48">
        <f t="shared" si="153"/>
        <v>339362.75</v>
      </c>
      <c r="J235" s="152">
        <f t="shared" si="141"/>
        <v>22.010968005882042</v>
      </c>
      <c r="K235" s="48">
        <f t="shared" si="152"/>
        <v>5730564.6600000001</v>
      </c>
      <c r="L235" s="48">
        <f t="shared" si="152"/>
        <v>1398264.66</v>
      </c>
      <c r="M235" s="48">
        <f t="shared" si="152"/>
        <v>2982400</v>
      </c>
      <c r="N235" s="48">
        <f t="shared" si="152"/>
        <v>0</v>
      </c>
      <c r="O235" s="48">
        <f t="shared" si="152"/>
        <v>1400</v>
      </c>
      <c r="P235" s="48">
        <f t="shared" si="152"/>
        <v>2748164.66</v>
      </c>
      <c r="Q235" s="48">
        <f t="shared" ref="Q235:V235" si="154">Q237+Q242+Q244+Q247+Q249+Q250</f>
        <v>4075887.05</v>
      </c>
      <c r="R235" s="48">
        <f t="shared" si="154"/>
        <v>1398264.66</v>
      </c>
      <c r="S235" s="48">
        <f t="shared" si="154"/>
        <v>2627722.39</v>
      </c>
      <c r="T235" s="48">
        <f t="shared" si="154"/>
        <v>0</v>
      </c>
      <c r="U235" s="48">
        <f t="shared" si="154"/>
        <v>0</v>
      </c>
      <c r="V235" s="48">
        <f t="shared" si="154"/>
        <v>1448164.66</v>
      </c>
      <c r="W235" s="153">
        <f t="shared" si="142"/>
        <v>71.125400232374304</v>
      </c>
      <c r="X235" s="138">
        <f t="shared" si="143"/>
        <v>9128652.9600000009</v>
      </c>
    </row>
    <row r="236" spans="1:24" s="53" customFormat="1" ht="54.75" customHeight="1" x14ac:dyDescent="0.25">
      <c r="A236" s="69"/>
      <c r="B236" s="72"/>
      <c r="C236" s="73" t="s">
        <v>381</v>
      </c>
      <c r="D236" s="74">
        <f>D238</f>
        <v>588815</v>
      </c>
      <c r="E236" s="74">
        <f t="shared" ref="E236:P236" si="155">E238</f>
        <v>482635</v>
      </c>
      <c r="F236" s="74">
        <f t="shared" si="155"/>
        <v>0</v>
      </c>
      <c r="G236" s="74">
        <f>G238</f>
        <v>546835</v>
      </c>
      <c r="H236" s="74">
        <f t="shared" ref="H236:I236" si="156">H238</f>
        <v>448227</v>
      </c>
      <c r="I236" s="74">
        <f t="shared" si="156"/>
        <v>0</v>
      </c>
      <c r="J236" s="170">
        <f t="shared" si="141"/>
        <v>92.870426194984844</v>
      </c>
      <c r="K236" s="74">
        <f t="shared" si="155"/>
        <v>0</v>
      </c>
      <c r="L236" s="74">
        <f t="shared" si="155"/>
        <v>0</v>
      </c>
      <c r="M236" s="74">
        <f t="shared" si="155"/>
        <v>0</v>
      </c>
      <c r="N236" s="74">
        <f t="shared" si="155"/>
        <v>0</v>
      </c>
      <c r="O236" s="74">
        <f t="shared" si="155"/>
        <v>0</v>
      </c>
      <c r="P236" s="74">
        <f t="shared" si="155"/>
        <v>0</v>
      </c>
      <c r="Q236" s="74">
        <f t="shared" ref="Q236:V236" si="157">Q238</f>
        <v>0</v>
      </c>
      <c r="R236" s="74">
        <f t="shared" si="157"/>
        <v>0</v>
      </c>
      <c r="S236" s="74">
        <f t="shared" si="157"/>
        <v>0</v>
      </c>
      <c r="T236" s="74">
        <f t="shared" si="157"/>
        <v>0</v>
      </c>
      <c r="U236" s="74">
        <f t="shared" si="157"/>
        <v>0</v>
      </c>
      <c r="V236" s="74">
        <f t="shared" si="157"/>
        <v>0</v>
      </c>
      <c r="W236" s="181" t="e">
        <f t="shared" si="142"/>
        <v>#DIV/0!</v>
      </c>
      <c r="X236" s="143">
        <f t="shared" si="143"/>
        <v>546835</v>
      </c>
    </row>
    <row r="237" spans="1:24" s="52" customFormat="1" ht="51.75" customHeight="1" x14ac:dyDescent="0.25">
      <c r="A237" s="38" t="s">
        <v>96</v>
      </c>
      <c r="B237" s="39"/>
      <c r="C237" s="2" t="s">
        <v>517</v>
      </c>
      <c r="D237" s="48">
        <f t="shared" ref="D237:P237" si="158">D239+D240</f>
        <v>3496856.98</v>
      </c>
      <c r="E237" s="48">
        <f t="shared" si="158"/>
        <v>1941308</v>
      </c>
      <c r="F237" s="48">
        <f t="shared" si="158"/>
        <v>80055</v>
      </c>
      <c r="G237" s="48">
        <f t="shared" ref="G237:I237" si="159">G239+G240</f>
        <v>3443360.25</v>
      </c>
      <c r="H237" s="48">
        <f t="shared" si="159"/>
        <v>1906713.35</v>
      </c>
      <c r="I237" s="48">
        <f t="shared" si="159"/>
        <v>75452.789999999994</v>
      </c>
      <c r="J237" s="152">
        <f t="shared" si="141"/>
        <v>98.470148184327527</v>
      </c>
      <c r="K237" s="48">
        <f t="shared" si="158"/>
        <v>1403964.66</v>
      </c>
      <c r="L237" s="48">
        <f t="shared" si="158"/>
        <v>1398264.66</v>
      </c>
      <c r="M237" s="48">
        <f t="shared" si="158"/>
        <v>5700</v>
      </c>
      <c r="N237" s="48">
        <f t="shared" si="158"/>
        <v>0</v>
      </c>
      <c r="O237" s="48">
        <f t="shared" si="158"/>
        <v>1400</v>
      </c>
      <c r="P237" s="48">
        <f t="shared" si="158"/>
        <v>1398264.66</v>
      </c>
      <c r="Q237" s="48">
        <f t="shared" ref="Q237:V237" si="160">Q239+Q240</f>
        <v>1450307.3299999998</v>
      </c>
      <c r="R237" s="48">
        <f t="shared" si="160"/>
        <v>1398264.66</v>
      </c>
      <c r="S237" s="48">
        <f t="shared" si="160"/>
        <v>52042.67</v>
      </c>
      <c r="T237" s="48">
        <f t="shared" si="160"/>
        <v>0</v>
      </c>
      <c r="U237" s="48">
        <f t="shared" si="160"/>
        <v>0</v>
      </c>
      <c r="V237" s="48">
        <f t="shared" si="160"/>
        <v>1398264.66</v>
      </c>
      <c r="W237" s="153">
        <f t="shared" si="142"/>
        <v>103.30084305683307</v>
      </c>
      <c r="X237" s="138">
        <f t="shared" si="143"/>
        <v>4893667.58</v>
      </c>
    </row>
    <row r="238" spans="1:24" s="53" customFormat="1" ht="53.25" customHeight="1" x14ac:dyDescent="0.25">
      <c r="A238" s="69"/>
      <c r="B238" s="72"/>
      <c r="C238" s="75" t="str">
        <f>C241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38" s="74">
        <f>D241</f>
        <v>588815</v>
      </c>
      <c r="E238" s="74">
        <f t="shared" ref="E238:P238" si="161">E241</f>
        <v>482635</v>
      </c>
      <c r="F238" s="74">
        <f t="shared" si="161"/>
        <v>0</v>
      </c>
      <c r="G238" s="74">
        <f>G241</f>
        <v>546835</v>
      </c>
      <c r="H238" s="74">
        <f t="shared" ref="H238:I238" si="162">H241</f>
        <v>448227</v>
      </c>
      <c r="I238" s="74">
        <f t="shared" si="162"/>
        <v>0</v>
      </c>
      <c r="J238" s="170">
        <f t="shared" si="141"/>
        <v>92.870426194984844</v>
      </c>
      <c r="K238" s="74">
        <f t="shared" si="161"/>
        <v>0</v>
      </c>
      <c r="L238" s="74">
        <f t="shared" si="161"/>
        <v>0</v>
      </c>
      <c r="M238" s="74">
        <f t="shared" si="161"/>
        <v>0</v>
      </c>
      <c r="N238" s="74">
        <f t="shared" si="161"/>
        <v>0</v>
      </c>
      <c r="O238" s="74">
        <f t="shared" si="161"/>
        <v>0</v>
      </c>
      <c r="P238" s="74">
        <f t="shared" si="161"/>
        <v>0</v>
      </c>
      <c r="Q238" s="74">
        <f t="shared" ref="Q238:V238" si="163">Q241</f>
        <v>0</v>
      </c>
      <c r="R238" s="74">
        <f t="shared" si="163"/>
        <v>0</v>
      </c>
      <c r="S238" s="74">
        <f t="shared" si="163"/>
        <v>0</v>
      </c>
      <c r="T238" s="74">
        <f t="shared" si="163"/>
        <v>0</v>
      </c>
      <c r="U238" s="74">
        <f t="shared" si="163"/>
        <v>0</v>
      </c>
      <c r="V238" s="74">
        <f t="shared" si="163"/>
        <v>0</v>
      </c>
      <c r="W238" s="181" t="e">
        <f t="shared" si="142"/>
        <v>#DIV/0!</v>
      </c>
      <c r="X238" s="143">
        <f t="shared" si="143"/>
        <v>546835</v>
      </c>
    </row>
    <row r="239" spans="1:24" ht="36.75" customHeight="1" x14ac:dyDescent="0.25">
      <c r="A239" s="40" t="s">
        <v>7</v>
      </c>
      <c r="B239" s="40" t="s">
        <v>89</v>
      </c>
      <c r="C239" s="3" t="s">
        <v>297</v>
      </c>
      <c r="D239" s="49">
        <f>'дод 2'!E56+'дод 2'!E267</f>
        <v>1005771.98</v>
      </c>
      <c r="E239" s="49">
        <f>'дод 2'!F56+'дод 2'!F267</f>
        <v>0</v>
      </c>
      <c r="F239" s="49">
        <f>'дод 2'!G56+'дод 2'!G267</f>
        <v>6350</v>
      </c>
      <c r="G239" s="49">
        <f>'дод 2'!H56+'дод 2'!H267</f>
        <v>999923.12</v>
      </c>
      <c r="H239" s="49">
        <f>'дод 2'!I56+'дод 2'!I267</f>
        <v>0</v>
      </c>
      <c r="I239" s="49">
        <f>'дод 2'!J56+'дод 2'!J267</f>
        <v>2568.5</v>
      </c>
      <c r="J239" s="168">
        <f t="shared" si="141"/>
        <v>99.418470576203561</v>
      </c>
      <c r="K239" s="49">
        <f>'дод 2'!L56+'дод 2'!L267</f>
        <v>1398264.66</v>
      </c>
      <c r="L239" s="49">
        <f>'дод 2'!M56+'дод 2'!M267</f>
        <v>1398264.66</v>
      </c>
      <c r="M239" s="49">
        <f>'дод 2'!N56+'дод 2'!N267</f>
        <v>0</v>
      </c>
      <c r="N239" s="49">
        <f>'дод 2'!O56+'дод 2'!O267</f>
        <v>0</v>
      </c>
      <c r="O239" s="49">
        <f>'дод 2'!P56+'дод 2'!P267</f>
        <v>0</v>
      </c>
      <c r="P239" s="49">
        <f>'дод 2'!Q56+'дод 2'!Q267</f>
        <v>1398264.66</v>
      </c>
      <c r="Q239" s="49">
        <f>'дод 2'!R56+'дод 2'!R267</f>
        <v>1398264.66</v>
      </c>
      <c r="R239" s="49">
        <f>'дод 2'!S56+'дод 2'!S267</f>
        <v>1398264.66</v>
      </c>
      <c r="S239" s="49">
        <f>'дод 2'!T56+'дод 2'!T267</f>
        <v>0</v>
      </c>
      <c r="T239" s="49">
        <f>'дод 2'!U56+'дод 2'!U267</f>
        <v>0</v>
      </c>
      <c r="U239" s="49">
        <f>'дод 2'!V56+'дод 2'!V267</f>
        <v>0</v>
      </c>
      <c r="V239" s="49">
        <f>'дод 2'!W56+'дод 2'!W267</f>
        <v>1398264.66</v>
      </c>
      <c r="W239" s="169">
        <f t="shared" si="142"/>
        <v>100</v>
      </c>
      <c r="X239" s="142">
        <f t="shared" si="143"/>
        <v>2398187.7799999998</v>
      </c>
    </row>
    <row r="240" spans="1:24" ht="27" customHeight="1" x14ac:dyDescent="0.25">
      <c r="A240" s="37" t="s">
        <v>148</v>
      </c>
      <c r="B240" s="42" t="s">
        <v>89</v>
      </c>
      <c r="C240" s="3" t="s">
        <v>515</v>
      </c>
      <c r="D240" s="49">
        <f>'дод 2'!E57</f>
        <v>2491085</v>
      </c>
      <c r="E240" s="49">
        <f>'дод 2'!F57</f>
        <v>1941308</v>
      </c>
      <c r="F240" s="49">
        <f>'дод 2'!G57</f>
        <v>73705</v>
      </c>
      <c r="G240" s="49">
        <f>'дод 2'!H57</f>
        <v>2443437.13</v>
      </c>
      <c r="H240" s="49">
        <f>'дод 2'!I57</f>
        <v>1906713.35</v>
      </c>
      <c r="I240" s="49">
        <f>'дод 2'!J57</f>
        <v>72884.289999999994</v>
      </c>
      <c r="J240" s="168">
        <f t="shared" si="141"/>
        <v>98.087264384796185</v>
      </c>
      <c r="K240" s="49">
        <f>'дод 2'!L57</f>
        <v>5700</v>
      </c>
      <c r="L240" s="49">
        <f>'дод 2'!M57</f>
        <v>0</v>
      </c>
      <c r="M240" s="49">
        <f>'дод 2'!N57</f>
        <v>5700</v>
      </c>
      <c r="N240" s="49">
        <f>'дод 2'!O57</f>
        <v>0</v>
      </c>
      <c r="O240" s="49">
        <f>'дод 2'!P57</f>
        <v>1400</v>
      </c>
      <c r="P240" s="49">
        <f>'дод 2'!Q57</f>
        <v>0</v>
      </c>
      <c r="Q240" s="49">
        <f>'дод 2'!R57</f>
        <v>52042.67</v>
      </c>
      <c r="R240" s="49">
        <f>'дод 2'!S57</f>
        <v>0</v>
      </c>
      <c r="S240" s="49">
        <f>'дод 2'!T57</f>
        <v>52042.67</v>
      </c>
      <c r="T240" s="49">
        <f>'дод 2'!U57</f>
        <v>0</v>
      </c>
      <c r="U240" s="49">
        <f>'дод 2'!V57</f>
        <v>0</v>
      </c>
      <c r="V240" s="49">
        <f>'дод 2'!W57</f>
        <v>0</v>
      </c>
      <c r="W240" s="169">
        <f t="shared" si="142"/>
        <v>913.02929824561397</v>
      </c>
      <c r="X240" s="142">
        <f t="shared" si="143"/>
        <v>2495479.7999999998</v>
      </c>
    </row>
    <row r="241" spans="1:24" s="54" customFormat="1" ht="47.25" x14ac:dyDescent="0.25">
      <c r="A241" s="76"/>
      <c r="B241" s="86"/>
      <c r="C241" s="85" t="s">
        <v>381</v>
      </c>
      <c r="D241" s="78">
        <f>'дод 2'!E58</f>
        <v>588815</v>
      </c>
      <c r="E241" s="78">
        <f>'дод 2'!F58</f>
        <v>482635</v>
      </c>
      <c r="F241" s="78">
        <f>'дод 2'!G58</f>
        <v>0</v>
      </c>
      <c r="G241" s="78">
        <f>'дод 2'!H58</f>
        <v>546835</v>
      </c>
      <c r="H241" s="78">
        <f>'дод 2'!I58</f>
        <v>448227</v>
      </c>
      <c r="I241" s="78">
        <f>'дод 2'!J58</f>
        <v>0</v>
      </c>
      <c r="J241" s="172">
        <f t="shared" si="141"/>
        <v>92.870426194984844</v>
      </c>
      <c r="K241" s="78">
        <f>'дод 2'!L58</f>
        <v>0</v>
      </c>
      <c r="L241" s="78">
        <f>'дод 2'!M58</f>
        <v>0</v>
      </c>
      <c r="M241" s="78">
        <f>'дод 2'!N58</f>
        <v>0</v>
      </c>
      <c r="N241" s="78">
        <f>'дод 2'!O58</f>
        <v>0</v>
      </c>
      <c r="O241" s="78">
        <f>'дод 2'!P58</f>
        <v>0</v>
      </c>
      <c r="P241" s="78">
        <f>'дод 2'!Q58</f>
        <v>0</v>
      </c>
      <c r="Q241" s="78">
        <f>'дод 2'!R58</f>
        <v>0</v>
      </c>
      <c r="R241" s="78">
        <f>'дод 2'!S58</f>
        <v>0</v>
      </c>
      <c r="S241" s="78">
        <f>'дод 2'!T58</f>
        <v>0</v>
      </c>
      <c r="T241" s="78">
        <f>'дод 2'!U58</f>
        <v>0</v>
      </c>
      <c r="U241" s="78">
        <f>'дод 2'!V58</f>
        <v>0</v>
      </c>
      <c r="V241" s="78">
        <f>'дод 2'!W58</f>
        <v>0</v>
      </c>
      <c r="W241" s="182" t="e">
        <f t="shared" si="142"/>
        <v>#DIV/0!</v>
      </c>
      <c r="X241" s="144">
        <f t="shared" si="143"/>
        <v>546835</v>
      </c>
    </row>
    <row r="242" spans="1:24" s="52" customFormat="1" ht="23.25" customHeight="1" x14ac:dyDescent="0.25">
      <c r="A242" s="38" t="s">
        <v>250</v>
      </c>
      <c r="B242" s="38"/>
      <c r="C242" s="12" t="s">
        <v>251</v>
      </c>
      <c r="D242" s="48">
        <f t="shared" ref="D242:V242" si="164">D243</f>
        <v>462056</v>
      </c>
      <c r="E242" s="48">
        <f t="shared" si="164"/>
        <v>0</v>
      </c>
      <c r="F242" s="48">
        <f t="shared" si="164"/>
        <v>292742</v>
      </c>
      <c r="G242" s="48">
        <f t="shared" si="164"/>
        <v>432264.22</v>
      </c>
      <c r="H242" s="48">
        <f t="shared" si="164"/>
        <v>0</v>
      </c>
      <c r="I242" s="48">
        <f t="shared" si="164"/>
        <v>263909.96000000002</v>
      </c>
      <c r="J242" s="152">
        <f t="shared" si="141"/>
        <v>93.552344304586455</v>
      </c>
      <c r="K242" s="48">
        <f t="shared" si="164"/>
        <v>0</v>
      </c>
      <c r="L242" s="48">
        <f t="shared" si="164"/>
        <v>0</v>
      </c>
      <c r="M242" s="48">
        <f t="shared" si="164"/>
        <v>0</v>
      </c>
      <c r="N242" s="48">
        <f t="shared" si="164"/>
        <v>0</v>
      </c>
      <c r="O242" s="48">
        <f t="shared" si="164"/>
        <v>0</v>
      </c>
      <c r="P242" s="48">
        <f t="shared" si="164"/>
        <v>0</v>
      </c>
      <c r="Q242" s="48">
        <f t="shared" si="164"/>
        <v>0</v>
      </c>
      <c r="R242" s="48">
        <f t="shared" si="164"/>
        <v>0</v>
      </c>
      <c r="S242" s="48">
        <f t="shared" si="164"/>
        <v>0</v>
      </c>
      <c r="T242" s="48">
        <f t="shared" si="164"/>
        <v>0</v>
      </c>
      <c r="U242" s="48">
        <f t="shared" si="164"/>
        <v>0</v>
      </c>
      <c r="V242" s="48">
        <f t="shared" si="164"/>
        <v>0</v>
      </c>
      <c r="W242" s="183" t="e">
        <f t="shared" si="142"/>
        <v>#DIV/0!</v>
      </c>
      <c r="X242" s="138">
        <f t="shared" si="143"/>
        <v>432264.22</v>
      </c>
    </row>
    <row r="243" spans="1:24" ht="22.5" customHeight="1" x14ac:dyDescent="0.25">
      <c r="A243" s="37" t="s">
        <v>244</v>
      </c>
      <c r="B243" s="42" t="s">
        <v>245</v>
      </c>
      <c r="C243" s="3" t="s">
        <v>246</v>
      </c>
      <c r="D243" s="49">
        <f>'дод 2'!E59+'дод 2'!E268</f>
        <v>462056</v>
      </c>
      <c r="E243" s="49">
        <f>'дод 2'!F59+'дод 2'!F268</f>
        <v>0</v>
      </c>
      <c r="F243" s="49">
        <f>'дод 2'!G59+'дод 2'!G268</f>
        <v>292742</v>
      </c>
      <c r="G243" s="49">
        <f>'дод 2'!H59+'дод 2'!H268</f>
        <v>432264.22</v>
      </c>
      <c r="H243" s="49">
        <f>'дод 2'!I59+'дод 2'!I268</f>
        <v>0</v>
      </c>
      <c r="I243" s="49">
        <f>'дод 2'!J59+'дод 2'!J268</f>
        <v>263909.96000000002</v>
      </c>
      <c r="J243" s="168">
        <f t="shared" si="141"/>
        <v>93.552344304586455</v>
      </c>
      <c r="K243" s="49">
        <f>'дод 2'!L59+'дод 2'!L268</f>
        <v>0</v>
      </c>
      <c r="L243" s="49">
        <f>'дод 2'!M59+'дод 2'!M268</f>
        <v>0</v>
      </c>
      <c r="M243" s="49">
        <f>'дод 2'!N59+'дод 2'!N268</f>
        <v>0</v>
      </c>
      <c r="N243" s="49">
        <f>'дод 2'!O59+'дод 2'!O268</f>
        <v>0</v>
      </c>
      <c r="O243" s="49">
        <f>'дод 2'!P59+'дод 2'!P268</f>
        <v>0</v>
      </c>
      <c r="P243" s="49">
        <f>'дод 2'!Q59+'дод 2'!Q268</f>
        <v>0</v>
      </c>
      <c r="Q243" s="49">
        <f>'дод 2'!R59+'дод 2'!R268</f>
        <v>0</v>
      </c>
      <c r="R243" s="49">
        <f>'дод 2'!S59+'дод 2'!S268</f>
        <v>0</v>
      </c>
      <c r="S243" s="49">
        <f>'дод 2'!T59+'дод 2'!T268</f>
        <v>0</v>
      </c>
      <c r="T243" s="49">
        <f>'дод 2'!U59+'дод 2'!U268</f>
        <v>0</v>
      </c>
      <c r="U243" s="49">
        <f>'дод 2'!V59+'дод 2'!V268</f>
        <v>0</v>
      </c>
      <c r="V243" s="49">
        <f>'дод 2'!W59+'дод 2'!W268</f>
        <v>0</v>
      </c>
      <c r="W243" s="180" t="e">
        <f t="shared" si="142"/>
        <v>#DIV/0!</v>
      </c>
      <c r="X243" s="142">
        <f t="shared" si="143"/>
        <v>432264.22</v>
      </c>
    </row>
    <row r="244" spans="1:24" s="52" customFormat="1" ht="22.5" customHeight="1" x14ac:dyDescent="0.25">
      <c r="A244" s="38" t="s">
        <v>6</v>
      </c>
      <c r="B244" s="39"/>
      <c r="C244" s="2" t="s">
        <v>8</v>
      </c>
      <c r="D244" s="48">
        <f t="shared" ref="D244:P244" si="165">D246+D245</f>
        <v>75000</v>
      </c>
      <c r="E244" s="48">
        <f t="shared" si="165"/>
        <v>0</v>
      </c>
      <c r="F244" s="48">
        <f t="shared" si="165"/>
        <v>0</v>
      </c>
      <c r="G244" s="48">
        <f t="shared" ref="G244:I244" si="166">G246+G245</f>
        <v>31591.64</v>
      </c>
      <c r="H244" s="48">
        <f t="shared" si="166"/>
        <v>0</v>
      </c>
      <c r="I244" s="48">
        <f t="shared" si="166"/>
        <v>0</v>
      </c>
      <c r="J244" s="152">
        <f t="shared" si="141"/>
        <v>42.122186666666664</v>
      </c>
      <c r="K244" s="48">
        <f t="shared" si="165"/>
        <v>4326600</v>
      </c>
      <c r="L244" s="48">
        <f t="shared" si="165"/>
        <v>0</v>
      </c>
      <c r="M244" s="48">
        <f t="shared" si="165"/>
        <v>2976700</v>
      </c>
      <c r="N244" s="48">
        <f t="shared" si="165"/>
        <v>0</v>
      </c>
      <c r="O244" s="48">
        <f t="shared" si="165"/>
        <v>0</v>
      </c>
      <c r="P244" s="48">
        <f t="shared" si="165"/>
        <v>1349900</v>
      </c>
      <c r="Q244" s="48">
        <f t="shared" ref="Q244:V244" si="167">Q246+Q245</f>
        <v>2625579.7200000002</v>
      </c>
      <c r="R244" s="48">
        <f t="shared" si="167"/>
        <v>0</v>
      </c>
      <c r="S244" s="48">
        <f t="shared" si="167"/>
        <v>2575679.7200000002</v>
      </c>
      <c r="T244" s="48">
        <f t="shared" si="167"/>
        <v>0</v>
      </c>
      <c r="U244" s="48">
        <f t="shared" si="167"/>
        <v>0</v>
      </c>
      <c r="V244" s="48">
        <f t="shared" si="167"/>
        <v>49900</v>
      </c>
      <c r="W244" s="153">
        <f t="shared" si="142"/>
        <v>60.684595756483148</v>
      </c>
      <c r="X244" s="138">
        <f t="shared" si="143"/>
        <v>2657171.3600000003</v>
      </c>
    </row>
    <row r="245" spans="1:24" ht="33.75" customHeight="1" x14ac:dyDescent="0.25">
      <c r="A245" s="37">
        <v>8330</v>
      </c>
      <c r="B245" s="58" t="s">
        <v>92</v>
      </c>
      <c r="C245" s="3" t="s">
        <v>348</v>
      </c>
      <c r="D245" s="49">
        <f>'дод 2'!E326</f>
        <v>75000</v>
      </c>
      <c r="E245" s="49">
        <f>'дод 2'!F326</f>
        <v>0</v>
      </c>
      <c r="F245" s="49">
        <f>'дод 2'!G326</f>
        <v>0</v>
      </c>
      <c r="G245" s="49">
        <f>'дод 2'!H326</f>
        <v>31591.64</v>
      </c>
      <c r="H245" s="49">
        <f>'дод 2'!I326</f>
        <v>0</v>
      </c>
      <c r="I245" s="49">
        <f>'дод 2'!J326</f>
        <v>0</v>
      </c>
      <c r="J245" s="168">
        <f t="shared" si="141"/>
        <v>42.122186666666664</v>
      </c>
      <c r="K245" s="49">
        <f>'дод 2'!L326</f>
        <v>0</v>
      </c>
      <c r="L245" s="49">
        <f>'дод 2'!M326</f>
        <v>0</v>
      </c>
      <c r="M245" s="49">
        <f>'дод 2'!N326</f>
        <v>0</v>
      </c>
      <c r="N245" s="49">
        <f>'дод 2'!O326</f>
        <v>0</v>
      </c>
      <c r="O245" s="49">
        <f>'дод 2'!P326</f>
        <v>0</v>
      </c>
      <c r="P245" s="49">
        <f>'дод 2'!Q326</f>
        <v>0</v>
      </c>
      <c r="Q245" s="49">
        <f>'дод 2'!R326</f>
        <v>0</v>
      </c>
      <c r="R245" s="49">
        <f>'дод 2'!S326</f>
        <v>0</v>
      </c>
      <c r="S245" s="49">
        <f>'дод 2'!T326</f>
        <v>0</v>
      </c>
      <c r="T245" s="49">
        <f>'дод 2'!U326</f>
        <v>0</v>
      </c>
      <c r="U245" s="49">
        <f>'дод 2'!V326</f>
        <v>0</v>
      </c>
      <c r="V245" s="49">
        <f>'дод 2'!W326</f>
        <v>0</v>
      </c>
      <c r="W245" s="180" t="e">
        <f t="shared" si="142"/>
        <v>#DIV/0!</v>
      </c>
      <c r="X245" s="142">
        <f t="shared" si="143"/>
        <v>31591.64</v>
      </c>
    </row>
    <row r="246" spans="1:24" ht="19.5" customHeight="1" x14ac:dyDescent="0.25">
      <c r="A246" s="37" t="s">
        <v>9</v>
      </c>
      <c r="B246" s="37" t="s">
        <v>92</v>
      </c>
      <c r="C246" s="3" t="s">
        <v>10</v>
      </c>
      <c r="D246" s="49">
        <f>'дод 2'!E60+'дод 2'!E123+'дод 2'!E269+'дод 2'!E327</f>
        <v>0</v>
      </c>
      <c r="E246" s="49">
        <f>'дод 2'!F60+'дод 2'!F123+'дод 2'!F269+'дод 2'!F327</f>
        <v>0</v>
      </c>
      <c r="F246" s="49">
        <f>'дод 2'!G60+'дод 2'!G123+'дод 2'!G269+'дод 2'!G327</f>
        <v>0</v>
      </c>
      <c r="G246" s="49">
        <f>'дод 2'!H60+'дод 2'!H123+'дод 2'!H269+'дод 2'!H327</f>
        <v>0</v>
      </c>
      <c r="H246" s="49">
        <f>'дод 2'!I60+'дод 2'!I123+'дод 2'!I269+'дод 2'!I327</f>
        <v>0</v>
      </c>
      <c r="I246" s="49">
        <f>'дод 2'!J60+'дод 2'!J123+'дод 2'!J269+'дод 2'!J327</f>
        <v>0</v>
      </c>
      <c r="J246" s="174" t="e">
        <f t="shared" si="141"/>
        <v>#DIV/0!</v>
      </c>
      <c r="K246" s="49">
        <f>'дод 2'!L60+'дод 2'!L123+'дод 2'!L269+'дод 2'!L327</f>
        <v>4326600</v>
      </c>
      <c r="L246" s="49">
        <f>'дод 2'!M60+'дод 2'!M123+'дод 2'!M269+'дод 2'!M327</f>
        <v>0</v>
      </c>
      <c r="M246" s="49">
        <f>'дод 2'!N60+'дод 2'!N123+'дод 2'!N269+'дод 2'!N327</f>
        <v>2976700</v>
      </c>
      <c r="N246" s="49">
        <f>'дод 2'!O60+'дод 2'!O123+'дод 2'!O269+'дод 2'!O327</f>
        <v>0</v>
      </c>
      <c r="O246" s="49">
        <f>'дод 2'!P60+'дод 2'!P123+'дод 2'!P269+'дод 2'!P327</f>
        <v>0</v>
      </c>
      <c r="P246" s="49">
        <f>'дод 2'!Q60+'дод 2'!Q123+'дод 2'!Q269+'дод 2'!Q327</f>
        <v>1349900</v>
      </c>
      <c r="Q246" s="49">
        <f>'дод 2'!R60+'дод 2'!R123+'дод 2'!R269+'дод 2'!R327</f>
        <v>2625579.7200000002</v>
      </c>
      <c r="R246" s="49">
        <f>'дод 2'!S60+'дод 2'!S123+'дод 2'!S269+'дод 2'!S327</f>
        <v>0</v>
      </c>
      <c r="S246" s="49">
        <f>'дод 2'!T60+'дод 2'!T123+'дод 2'!T269+'дод 2'!T327</f>
        <v>2575679.7200000002</v>
      </c>
      <c r="T246" s="49">
        <f>'дод 2'!U60+'дод 2'!U123+'дод 2'!U269+'дод 2'!U327</f>
        <v>0</v>
      </c>
      <c r="U246" s="49">
        <f>'дод 2'!V60+'дод 2'!V123+'дод 2'!V269+'дод 2'!V327</f>
        <v>0</v>
      </c>
      <c r="V246" s="49">
        <f>'дод 2'!W60+'дод 2'!W123+'дод 2'!W269+'дод 2'!W327</f>
        <v>49900</v>
      </c>
      <c r="W246" s="169">
        <f t="shared" si="142"/>
        <v>60.684595756483148</v>
      </c>
      <c r="X246" s="142">
        <f t="shared" si="143"/>
        <v>2625579.7200000002</v>
      </c>
    </row>
    <row r="247" spans="1:24" s="52" customFormat="1" ht="20.25" customHeight="1" x14ac:dyDescent="0.25">
      <c r="A247" s="38" t="s">
        <v>133</v>
      </c>
      <c r="B247" s="39"/>
      <c r="C247" s="2" t="s">
        <v>76</v>
      </c>
      <c r="D247" s="48">
        <f t="shared" ref="D247:V247" si="168">D248</f>
        <v>78700</v>
      </c>
      <c r="E247" s="48">
        <f t="shared" si="168"/>
        <v>0</v>
      </c>
      <c r="F247" s="48">
        <f t="shared" si="168"/>
        <v>0</v>
      </c>
      <c r="G247" s="48">
        <f t="shared" si="168"/>
        <v>78690</v>
      </c>
      <c r="H247" s="48">
        <f t="shared" si="168"/>
        <v>0</v>
      </c>
      <c r="I247" s="48">
        <f t="shared" si="168"/>
        <v>0</v>
      </c>
      <c r="J247" s="152">
        <f t="shared" si="141"/>
        <v>99.987293519695044</v>
      </c>
      <c r="K247" s="48">
        <f t="shared" si="168"/>
        <v>0</v>
      </c>
      <c r="L247" s="48">
        <f t="shared" si="168"/>
        <v>0</v>
      </c>
      <c r="M247" s="48">
        <f t="shared" si="168"/>
        <v>0</v>
      </c>
      <c r="N247" s="48">
        <f t="shared" si="168"/>
        <v>0</v>
      </c>
      <c r="O247" s="48">
        <f t="shared" si="168"/>
        <v>0</v>
      </c>
      <c r="P247" s="48">
        <f t="shared" si="168"/>
        <v>0</v>
      </c>
      <c r="Q247" s="48">
        <f t="shared" si="168"/>
        <v>0</v>
      </c>
      <c r="R247" s="48">
        <f t="shared" si="168"/>
        <v>0</v>
      </c>
      <c r="S247" s="48">
        <f t="shared" si="168"/>
        <v>0</v>
      </c>
      <c r="T247" s="48">
        <f t="shared" si="168"/>
        <v>0</v>
      </c>
      <c r="U247" s="48">
        <f t="shared" si="168"/>
        <v>0</v>
      </c>
      <c r="V247" s="48">
        <f t="shared" si="168"/>
        <v>0</v>
      </c>
      <c r="W247" s="183" t="e">
        <f t="shared" si="142"/>
        <v>#DIV/0!</v>
      </c>
      <c r="X247" s="138">
        <f t="shared" si="143"/>
        <v>78690</v>
      </c>
    </row>
    <row r="248" spans="1:24" ht="21" customHeight="1" x14ac:dyDescent="0.25">
      <c r="A248" s="37" t="s">
        <v>255</v>
      </c>
      <c r="B248" s="42" t="s">
        <v>77</v>
      </c>
      <c r="C248" s="3" t="s">
        <v>256</v>
      </c>
      <c r="D248" s="49">
        <f>'дод 2'!E61</f>
        <v>78700</v>
      </c>
      <c r="E248" s="49">
        <f>'дод 2'!F61</f>
        <v>0</v>
      </c>
      <c r="F248" s="49">
        <f>'дод 2'!G61</f>
        <v>0</v>
      </c>
      <c r="G248" s="49">
        <f>'дод 2'!H61</f>
        <v>78690</v>
      </c>
      <c r="H248" s="49">
        <f>'дод 2'!I61</f>
        <v>0</v>
      </c>
      <c r="I248" s="49">
        <f>'дод 2'!J61</f>
        <v>0</v>
      </c>
      <c r="J248" s="168">
        <f t="shared" si="141"/>
        <v>99.987293519695044</v>
      </c>
      <c r="K248" s="49">
        <f>'дод 2'!L61</f>
        <v>0</v>
      </c>
      <c r="L248" s="49">
        <f>'дод 2'!M61</f>
        <v>0</v>
      </c>
      <c r="M248" s="49">
        <f>'дод 2'!N61</f>
        <v>0</v>
      </c>
      <c r="N248" s="49">
        <f>'дод 2'!O61</f>
        <v>0</v>
      </c>
      <c r="O248" s="49">
        <f>'дод 2'!P61</f>
        <v>0</v>
      </c>
      <c r="P248" s="49">
        <f>'дод 2'!Q61</f>
        <v>0</v>
      </c>
      <c r="Q248" s="49">
        <f>'дод 2'!R61</f>
        <v>0</v>
      </c>
      <c r="R248" s="49">
        <f>'дод 2'!S61</f>
        <v>0</v>
      </c>
      <c r="S248" s="49">
        <f>'дод 2'!T61</f>
        <v>0</v>
      </c>
      <c r="T248" s="49">
        <f>'дод 2'!U61</f>
        <v>0</v>
      </c>
      <c r="U248" s="49">
        <f>'дод 2'!V61</f>
        <v>0</v>
      </c>
      <c r="V248" s="49">
        <f>'дод 2'!W61</f>
        <v>0</v>
      </c>
      <c r="W248" s="180" t="e">
        <f t="shared" si="142"/>
        <v>#DIV/0!</v>
      </c>
      <c r="X248" s="142">
        <f t="shared" si="143"/>
        <v>78690</v>
      </c>
    </row>
    <row r="249" spans="1:24" s="52" customFormat="1" ht="21" customHeight="1" x14ac:dyDescent="0.25">
      <c r="A249" s="38" t="s">
        <v>95</v>
      </c>
      <c r="B249" s="38" t="s">
        <v>90</v>
      </c>
      <c r="C249" s="2" t="s">
        <v>11</v>
      </c>
      <c r="D249" s="48">
        <f>'дод 2'!E328</f>
        <v>1086239</v>
      </c>
      <c r="E249" s="48">
        <f>'дод 2'!F328</f>
        <v>0</v>
      </c>
      <c r="F249" s="48">
        <f>'дод 2'!G328</f>
        <v>0</v>
      </c>
      <c r="G249" s="48">
        <f>'дод 2'!H328</f>
        <v>1066859.8</v>
      </c>
      <c r="H249" s="48">
        <f>'дод 2'!I328</f>
        <v>0</v>
      </c>
      <c r="I249" s="48">
        <f>'дод 2'!J328</f>
        <v>0</v>
      </c>
      <c r="J249" s="152">
        <f t="shared" si="141"/>
        <v>98.215935903608695</v>
      </c>
      <c r="K249" s="48">
        <f>'дод 2'!L328</f>
        <v>0</v>
      </c>
      <c r="L249" s="48">
        <f>'дод 2'!M328</f>
        <v>0</v>
      </c>
      <c r="M249" s="48">
        <f>'дод 2'!N328</f>
        <v>0</v>
      </c>
      <c r="N249" s="48">
        <f>'дод 2'!O328</f>
        <v>0</v>
      </c>
      <c r="O249" s="48">
        <f>'дод 2'!P328</f>
        <v>0</v>
      </c>
      <c r="P249" s="48">
        <f>'дод 2'!Q328</f>
        <v>0</v>
      </c>
      <c r="Q249" s="48">
        <f>'дод 2'!R328</f>
        <v>0</v>
      </c>
      <c r="R249" s="48">
        <f>'дод 2'!S328</f>
        <v>0</v>
      </c>
      <c r="S249" s="48">
        <f>'дод 2'!T328</f>
        <v>0</v>
      </c>
      <c r="T249" s="48">
        <f>'дод 2'!U328</f>
        <v>0</v>
      </c>
      <c r="U249" s="48">
        <f>'дод 2'!V328</f>
        <v>0</v>
      </c>
      <c r="V249" s="48">
        <f>'дод 2'!W328</f>
        <v>0</v>
      </c>
      <c r="W249" s="183" t="e">
        <f t="shared" si="142"/>
        <v>#DIV/0!</v>
      </c>
      <c r="X249" s="138">
        <f t="shared" si="143"/>
        <v>1066859.8</v>
      </c>
    </row>
    <row r="250" spans="1:24" s="52" customFormat="1" ht="25.5" customHeight="1" x14ac:dyDescent="0.25">
      <c r="A250" s="38">
        <v>8710</v>
      </c>
      <c r="B250" s="38" t="s">
        <v>93</v>
      </c>
      <c r="C250" s="2" t="s">
        <v>514</v>
      </c>
      <c r="D250" s="48">
        <f>'дод 2'!E329</f>
        <v>17756821.34</v>
      </c>
      <c r="E250" s="48">
        <f>'дод 2'!F329</f>
        <v>0</v>
      </c>
      <c r="F250" s="48">
        <f>'дод 2'!G329</f>
        <v>0</v>
      </c>
      <c r="G250" s="48">
        <f>'дод 2'!H329</f>
        <v>0</v>
      </c>
      <c r="H250" s="48">
        <f>'дод 2'!I329</f>
        <v>0</v>
      </c>
      <c r="I250" s="48">
        <f>'дод 2'!J329</f>
        <v>0</v>
      </c>
      <c r="J250" s="152">
        <f t="shared" si="141"/>
        <v>0</v>
      </c>
      <c r="K250" s="48">
        <f>'дод 2'!L329</f>
        <v>0</v>
      </c>
      <c r="L250" s="48">
        <f>'дод 2'!M329</f>
        <v>0</v>
      </c>
      <c r="M250" s="48">
        <f>'дод 2'!N329</f>
        <v>0</v>
      </c>
      <c r="N250" s="48">
        <f>'дод 2'!O329</f>
        <v>0</v>
      </c>
      <c r="O250" s="48">
        <f>'дод 2'!P329</f>
        <v>0</v>
      </c>
      <c r="P250" s="48">
        <f>'дод 2'!Q329</f>
        <v>0</v>
      </c>
      <c r="Q250" s="48">
        <f>'дод 2'!R329</f>
        <v>0</v>
      </c>
      <c r="R250" s="48">
        <f>'дод 2'!S329</f>
        <v>0</v>
      </c>
      <c r="S250" s="48">
        <f>'дод 2'!T329</f>
        <v>0</v>
      </c>
      <c r="T250" s="48">
        <f>'дод 2'!U329</f>
        <v>0</v>
      </c>
      <c r="U250" s="48">
        <f>'дод 2'!V329</f>
        <v>0</v>
      </c>
      <c r="V250" s="48">
        <f>'дод 2'!W329</f>
        <v>0</v>
      </c>
      <c r="W250" s="183" t="e">
        <f t="shared" si="142"/>
        <v>#DIV/0!</v>
      </c>
      <c r="X250" s="138">
        <f t="shared" si="143"/>
        <v>0</v>
      </c>
    </row>
    <row r="251" spans="1:24" s="52" customFormat="1" ht="24" customHeight="1" x14ac:dyDescent="0.25">
      <c r="A251" s="38" t="s">
        <v>12</v>
      </c>
      <c r="B251" s="38"/>
      <c r="C251" s="2" t="s">
        <v>540</v>
      </c>
      <c r="D251" s="48">
        <f>D253+D255+D259+D263</f>
        <v>190102213</v>
      </c>
      <c r="E251" s="48">
        <f t="shared" ref="E251:P251" si="169">E253+E255+E259+E263</f>
        <v>0</v>
      </c>
      <c r="F251" s="48">
        <f t="shared" si="169"/>
        <v>0</v>
      </c>
      <c r="G251" s="48">
        <f>G253+G255+G259+G263</f>
        <v>187439909.39000002</v>
      </c>
      <c r="H251" s="48">
        <f t="shared" ref="H251:I251" si="170">H253+H255+H259+H263</f>
        <v>0</v>
      </c>
      <c r="I251" s="48">
        <f t="shared" si="170"/>
        <v>0</v>
      </c>
      <c r="J251" s="152">
        <f t="shared" si="141"/>
        <v>98.599540969047013</v>
      </c>
      <c r="K251" s="48">
        <f t="shared" si="169"/>
        <v>16837739.43</v>
      </c>
      <c r="L251" s="48">
        <f t="shared" si="169"/>
        <v>16837739.43</v>
      </c>
      <c r="M251" s="48">
        <f t="shared" si="169"/>
        <v>0</v>
      </c>
      <c r="N251" s="48">
        <f t="shared" si="169"/>
        <v>0</v>
      </c>
      <c r="O251" s="48">
        <f t="shared" si="169"/>
        <v>0</v>
      </c>
      <c r="P251" s="48">
        <f t="shared" si="169"/>
        <v>16837739.43</v>
      </c>
      <c r="Q251" s="48">
        <f t="shared" ref="Q251:V251" si="171">Q253+Q255+Q259+Q263</f>
        <v>16709536.75</v>
      </c>
      <c r="R251" s="48">
        <f t="shared" si="171"/>
        <v>16709536.75</v>
      </c>
      <c r="S251" s="48">
        <f t="shared" si="171"/>
        <v>0</v>
      </c>
      <c r="T251" s="48">
        <f t="shared" si="171"/>
        <v>0</v>
      </c>
      <c r="U251" s="48">
        <f t="shared" si="171"/>
        <v>0</v>
      </c>
      <c r="V251" s="48">
        <f t="shared" si="171"/>
        <v>16709536.75</v>
      </c>
      <c r="W251" s="153">
        <f t="shared" si="142"/>
        <v>99.238599216165682</v>
      </c>
      <c r="X251" s="138">
        <f t="shared" si="143"/>
        <v>204149446.14000002</v>
      </c>
    </row>
    <row r="252" spans="1:24" s="53" customFormat="1" ht="36.75" customHeight="1" x14ac:dyDescent="0.25">
      <c r="A252" s="69"/>
      <c r="B252" s="69"/>
      <c r="C252" s="75" t="s">
        <v>536</v>
      </c>
      <c r="D252" s="74">
        <f>D256</f>
        <v>693000</v>
      </c>
      <c r="E252" s="74">
        <f t="shared" ref="E252:P252" si="172">E256</f>
        <v>0</v>
      </c>
      <c r="F252" s="74">
        <f t="shared" si="172"/>
        <v>0</v>
      </c>
      <c r="G252" s="74">
        <f>G256</f>
        <v>693000</v>
      </c>
      <c r="H252" s="74">
        <f t="shared" ref="H252:I252" si="173">H256</f>
        <v>0</v>
      </c>
      <c r="I252" s="74">
        <f t="shared" si="173"/>
        <v>0</v>
      </c>
      <c r="J252" s="170">
        <f t="shared" si="141"/>
        <v>100</v>
      </c>
      <c r="K252" s="74">
        <f t="shared" si="172"/>
        <v>3307000</v>
      </c>
      <c r="L252" s="74">
        <f t="shared" si="172"/>
        <v>3307000</v>
      </c>
      <c r="M252" s="74">
        <f t="shared" si="172"/>
        <v>0</v>
      </c>
      <c r="N252" s="74">
        <f t="shared" si="172"/>
        <v>0</v>
      </c>
      <c r="O252" s="74">
        <f t="shared" si="172"/>
        <v>0</v>
      </c>
      <c r="P252" s="74">
        <f t="shared" si="172"/>
        <v>3307000</v>
      </c>
      <c r="Q252" s="74">
        <f t="shared" ref="Q252:V252" si="174">Q256</f>
        <v>3291724.68</v>
      </c>
      <c r="R252" s="74">
        <f t="shared" si="174"/>
        <v>3291724.68</v>
      </c>
      <c r="S252" s="74">
        <f t="shared" si="174"/>
        <v>0</v>
      </c>
      <c r="T252" s="74">
        <f t="shared" si="174"/>
        <v>0</v>
      </c>
      <c r="U252" s="74">
        <f t="shared" si="174"/>
        <v>0</v>
      </c>
      <c r="V252" s="74">
        <f t="shared" si="174"/>
        <v>3291724.68</v>
      </c>
      <c r="W252" s="171">
        <f t="shared" si="142"/>
        <v>99.538091321439381</v>
      </c>
      <c r="X252" s="143">
        <f t="shared" si="143"/>
        <v>3984724.68</v>
      </c>
    </row>
    <row r="253" spans="1:24" s="52" customFormat="1" ht="21.75" customHeight="1" x14ac:dyDescent="0.25">
      <c r="A253" s="38" t="s">
        <v>253</v>
      </c>
      <c r="B253" s="38"/>
      <c r="C253" s="2" t="s">
        <v>298</v>
      </c>
      <c r="D253" s="48">
        <f t="shared" ref="D253:V253" si="175">D254</f>
        <v>100870700</v>
      </c>
      <c r="E253" s="48">
        <f t="shared" si="175"/>
        <v>0</v>
      </c>
      <c r="F253" s="48">
        <f t="shared" si="175"/>
        <v>0</v>
      </c>
      <c r="G253" s="48">
        <f t="shared" si="175"/>
        <v>100870700</v>
      </c>
      <c r="H253" s="48">
        <f t="shared" si="175"/>
        <v>0</v>
      </c>
      <c r="I253" s="48">
        <f t="shared" si="175"/>
        <v>0</v>
      </c>
      <c r="J253" s="152">
        <f t="shared" si="141"/>
        <v>100</v>
      </c>
      <c r="K253" s="48">
        <f t="shared" si="175"/>
        <v>0</v>
      </c>
      <c r="L253" s="48">
        <f t="shared" si="175"/>
        <v>0</v>
      </c>
      <c r="M253" s="48">
        <f t="shared" si="175"/>
        <v>0</v>
      </c>
      <c r="N253" s="48">
        <f t="shared" si="175"/>
        <v>0</v>
      </c>
      <c r="O253" s="48">
        <f t="shared" si="175"/>
        <v>0</v>
      </c>
      <c r="P253" s="48">
        <f t="shared" si="175"/>
        <v>0</v>
      </c>
      <c r="Q253" s="48">
        <f t="shared" si="175"/>
        <v>0</v>
      </c>
      <c r="R253" s="48">
        <f t="shared" si="175"/>
        <v>0</v>
      </c>
      <c r="S253" s="48">
        <f t="shared" si="175"/>
        <v>0</v>
      </c>
      <c r="T253" s="48">
        <f t="shared" si="175"/>
        <v>0</v>
      </c>
      <c r="U253" s="48">
        <f t="shared" si="175"/>
        <v>0</v>
      </c>
      <c r="V253" s="48">
        <f t="shared" si="175"/>
        <v>0</v>
      </c>
      <c r="W253" s="183" t="e">
        <f t="shared" si="142"/>
        <v>#DIV/0!</v>
      </c>
      <c r="X253" s="138">
        <f t="shared" si="143"/>
        <v>100870700</v>
      </c>
    </row>
    <row r="254" spans="1:24" ht="21" customHeight="1" x14ac:dyDescent="0.25">
      <c r="A254" s="37" t="s">
        <v>91</v>
      </c>
      <c r="B254" s="42" t="s">
        <v>45</v>
      </c>
      <c r="C254" s="3" t="s">
        <v>110</v>
      </c>
      <c r="D254" s="49">
        <f>'дод 2'!E330</f>
        <v>100870700</v>
      </c>
      <c r="E254" s="49">
        <f>'дод 2'!F330</f>
        <v>0</v>
      </c>
      <c r="F254" s="49">
        <f>'дод 2'!G330</f>
        <v>0</v>
      </c>
      <c r="G254" s="49">
        <f>'дод 2'!H330</f>
        <v>100870700</v>
      </c>
      <c r="H254" s="49">
        <f>'дод 2'!I330</f>
        <v>0</v>
      </c>
      <c r="I254" s="49">
        <f>'дод 2'!J330</f>
        <v>0</v>
      </c>
      <c r="J254" s="168">
        <f t="shared" si="141"/>
        <v>100</v>
      </c>
      <c r="K254" s="49">
        <f>'дод 2'!L330</f>
        <v>0</v>
      </c>
      <c r="L254" s="49">
        <f>'дод 2'!M330</f>
        <v>0</v>
      </c>
      <c r="M254" s="49">
        <f>'дод 2'!N330</f>
        <v>0</v>
      </c>
      <c r="N254" s="49">
        <f>'дод 2'!O330</f>
        <v>0</v>
      </c>
      <c r="O254" s="49">
        <f>'дод 2'!P330</f>
        <v>0</v>
      </c>
      <c r="P254" s="49">
        <f>'дод 2'!Q330</f>
        <v>0</v>
      </c>
      <c r="Q254" s="49">
        <f>'дод 2'!R330</f>
        <v>0</v>
      </c>
      <c r="R254" s="49">
        <f>'дод 2'!S330</f>
        <v>0</v>
      </c>
      <c r="S254" s="49">
        <f>'дод 2'!T330</f>
        <v>0</v>
      </c>
      <c r="T254" s="49">
        <f>'дод 2'!U330</f>
        <v>0</v>
      </c>
      <c r="U254" s="49">
        <f>'дод 2'!V330</f>
        <v>0</v>
      </c>
      <c r="V254" s="49">
        <f>'дод 2'!W330</f>
        <v>0</v>
      </c>
      <c r="W254" s="180" t="e">
        <f t="shared" si="142"/>
        <v>#DIV/0!</v>
      </c>
      <c r="X254" s="142">
        <f t="shared" si="143"/>
        <v>100870700</v>
      </c>
    </row>
    <row r="255" spans="1:24" s="52" customFormat="1" ht="69" customHeight="1" x14ac:dyDescent="0.25">
      <c r="A255" s="38">
        <v>9300</v>
      </c>
      <c r="B255" s="102"/>
      <c r="C255" s="2" t="s">
        <v>533</v>
      </c>
      <c r="D255" s="48">
        <f>D257</f>
        <v>693000</v>
      </c>
      <c r="E255" s="48">
        <f t="shared" ref="E255:P255" si="176">E257</f>
        <v>0</v>
      </c>
      <c r="F255" s="48">
        <f t="shared" si="176"/>
        <v>0</v>
      </c>
      <c r="G255" s="48">
        <f>G257</f>
        <v>693000</v>
      </c>
      <c r="H255" s="48">
        <f t="shared" ref="H255:I255" si="177">H257</f>
        <v>0</v>
      </c>
      <c r="I255" s="48">
        <f t="shared" si="177"/>
        <v>0</v>
      </c>
      <c r="J255" s="152">
        <f t="shared" si="141"/>
        <v>100</v>
      </c>
      <c r="K255" s="48">
        <f t="shared" si="176"/>
        <v>3307000</v>
      </c>
      <c r="L255" s="48">
        <f t="shared" si="176"/>
        <v>3307000</v>
      </c>
      <c r="M255" s="48">
        <f t="shared" si="176"/>
        <v>0</v>
      </c>
      <c r="N255" s="48">
        <f t="shared" si="176"/>
        <v>0</v>
      </c>
      <c r="O255" s="48">
        <f t="shared" si="176"/>
        <v>0</v>
      </c>
      <c r="P255" s="48">
        <f t="shared" si="176"/>
        <v>3307000</v>
      </c>
      <c r="Q255" s="48">
        <f t="shared" ref="Q255:V255" si="178">Q257</f>
        <v>3291724.68</v>
      </c>
      <c r="R255" s="48">
        <f t="shared" si="178"/>
        <v>3291724.68</v>
      </c>
      <c r="S255" s="48">
        <f t="shared" si="178"/>
        <v>0</v>
      </c>
      <c r="T255" s="48">
        <f t="shared" si="178"/>
        <v>0</v>
      </c>
      <c r="U255" s="48">
        <f t="shared" si="178"/>
        <v>0</v>
      </c>
      <c r="V255" s="48">
        <f t="shared" si="178"/>
        <v>3291724.68</v>
      </c>
      <c r="W255" s="153">
        <f t="shared" si="142"/>
        <v>99.538091321439381</v>
      </c>
      <c r="X255" s="138">
        <f t="shared" si="143"/>
        <v>3984724.68</v>
      </c>
    </row>
    <row r="256" spans="1:24" s="53" customFormat="1" ht="36.75" customHeight="1" x14ac:dyDescent="0.25">
      <c r="A256" s="69"/>
      <c r="B256" s="101"/>
      <c r="C256" s="75" t="s">
        <v>536</v>
      </c>
      <c r="D256" s="74">
        <f>D258</f>
        <v>693000</v>
      </c>
      <c r="E256" s="74">
        <f t="shared" ref="E256:P256" si="179">E258</f>
        <v>0</v>
      </c>
      <c r="F256" s="74">
        <f t="shared" si="179"/>
        <v>0</v>
      </c>
      <c r="G256" s="74">
        <f>G258</f>
        <v>693000</v>
      </c>
      <c r="H256" s="74">
        <f t="shared" ref="H256:I256" si="180">H258</f>
        <v>0</v>
      </c>
      <c r="I256" s="74">
        <f t="shared" si="180"/>
        <v>0</v>
      </c>
      <c r="J256" s="170">
        <f t="shared" si="141"/>
        <v>100</v>
      </c>
      <c r="K256" s="74">
        <f t="shared" si="179"/>
        <v>3307000</v>
      </c>
      <c r="L256" s="74">
        <f t="shared" si="179"/>
        <v>3307000</v>
      </c>
      <c r="M256" s="74">
        <f t="shared" si="179"/>
        <v>0</v>
      </c>
      <c r="N256" s="74">
        <f t="shared" si="179"/>
        <v>0</v>
      </c>
      <c r="O256" s="74">
        <f t="shared" si="179"/>
        <v>0</v>
      </c>
      <c r="P256" s="74">
        <f t="shared" si="179"/>
        <v>3307000</v>
      </c>
      <c r="Q256" s="74">
        <f t="shared" ref="Q256:V256" si="181">Q258</f>
        <v>3291724.68</v>
      </c>
      <c r="R256" s="74">
        <f t="shared" si="181"/>
        <v>3291724.68</v>
      </c>
      <c r="S256" s="74">
        <f t="shared" si="181"/>
        <v>0</v>
      </c>
      <c r="T256" s="74">
        <f t="shared" si="181"/>
        <v>0</v>
      </c>
      <c r="U256" s="74">
        <f t="shared" si="181"/>
        <v>0</v>
      </c>
      <c r="V256" s="74">
        <f t="shared" si="181"/>
        <v>3291724.68</v>
      </c>
      <c r="W256" s="171">
        <f t="shared" si="142"/>
        <v>99.538091321439381</v>
      </c>
      <c r="X256" s="143">
        <f t="shared" si="143"/>
        <v>3984724.68</v>
      </c>
    </row>
    <row r="257" spans="1:24" ht="53.25" customHeight="1" x14ac:dyDescent="0.25">
      <c r="A257" s="37">
        <v>9320</v>
      </c>
      <c r="B257" s="99" t="s">
        <v>45</v>
      </c>
      <c r="C257" s="6" t="s">
        <v>534</v>
      </c>
      <c r="D257" s="49">
        <f>'дод 2'!E124</f>
        <v>693000</v>
      </c>
      <c r="E257" s="49">
        <f>'дод 2'!F124</f>
        <v>0</v>
      </c>
      <c r="F257" s="49">
        <f>'дод 2'!G124</f>
        <v>0</v>
      </c>
      <c r="G257" s="49">
        <f>'дод 2'!H124</f>
        <v>693000</v>
      </c>
      <c r="H257" s="49">
        <f>'дод 2'!I124</f>
        <v>0</v>
      </c>
      <c r="I257" s="49">
        <f>'дод 2'!J124</f>
        <v>0</v>
      </c>
      <c r="J257" s="168">
        <f t="shared" si="141"/>
        <v>100</v>
      </c>
      <c r="K257" s="49">
        <f>'дод 2'!L124</f>
        <v>3307000</v>
      </c>
      <c r="L257" s="49">
        <f>'дод 2'!M124</f>
        <v>3307000</v>
      </c>
      <c r="M257" s="49">
        <f>'дод 2'!N124</f>
        <v>0</v>
      </c>
      <c r="N257" s="49">
        <f>'дод 2'!O124</f>
        <v>0</v>
      </c>
      <c r="O257" s="49">
        <f>'дод 2'!P124</f>
        <v>0</v>
      </c>
      <c r="P257" s="49">
        <f>'дод 2'!Q124</f>
        <v>3307000</v>
      </c>
      <c r="Q257" s="49">
        <f>'дод 2'!R124</f>
        <v>3291724.68</v>
      </c>
      <c r="R257" s="49">
        <f>'дод 2'!S124</f>
        <v>3291724.68</v>
      </c>
      <c r="S257" s="49">
        <f>'дод 2'!T124</f>
        <v>0</v>
      </c>
      <c r="T257" s="49">
        <f>'дод 2'!U124</f>
        <v>0</v>
      </c>
      <c r="U257" s="49">
        <f>'дод 2'!V124</f>
        <v>0</v>
      </c>
      <c r="V257" s="49">
        <f>'дод 2'!W124</f>
        <v>3291724.68</v>
      </c>
      <c r="W257" s="169">
        <f t="shared" si="142"/>
        <v>99.538091321439381</v>
      </c>
      <c r="X257" s="142">
        <f t="shared" si="143"/>
        <v>3984724.68</v>
      </c>
    </row>
    <row r="258" spans="1:24" s="54" customFormat="1" ht="36.75" customHeight="1" x14ac:dyDescent="0.25">
      <c r="A258" s="76"/>
      <c r="B258" s="101"/>
      <c r="C258" s="85" t="s">
        <v>536</v>
      </c>
      <c r="D258" s="78">
        <f>'дод 2'!E125</f>
        <v>693000</v>
      </c>
      <c r="E258" s="78">
        <f>'дод 2'!F125</f>
        <v>0</v>
      </c>
      <c r="F258" s="78">
        <f>'дод 2'!G125</f>
        <v>0</v>
      </c>
      <c r="G258" s="78">
        <f>'дод 2'!H125</f>
        <v>693000</v>
      </c>
      <c r="H258" s="78">
        <f>'дод 2'!I125</f>
        <v>0</v>
      </c>
      <c r="I258" s="78">
        <f>'дод 2'!J125</f>
        <v>0</v>
      </c>
      <c r="J258" s="172">
        <f t="shared" si="141"/>
        <v>100</v>
      </c>
      <c r="K258" s="78">
        <f>'дод 2'!L125</f>
        <v>3307000</v>
      </c>
      <c r="L258" s="78">
        <f>'дод 2'!M125</f>
        <v>3307000</v>
      </c>
      <c r="M258" s="78">
        <f>'дод 2'!N125</f>
        <v>0</v>
      </c>
      <c r="N258" s="78">
        <f>'дод 2'!O125</f>
        <v>0</v>
      </c>
      <c r="O258" s="78">
        <f>'дод 2'!P125</f>
        <v>0</v>
      </c>
      <c r="P258" s="78">
        <f>'дод 2'!Q125</f>
        <v>3307000</v>
      </c>
      <c r="Q258" s="78">
        <f>'дод 2'!R125</f>
        <v>3291724.68</v>
      </c>
      <c r="R258" s="78">
        <f>'дод 2'!S125</f>
        <v>3291724.68</v>
      </c>
      <c r="S258" s="78">
        <f>'дод 2'!T125</f>
        <v>0</v>
      </c>
      <c r="T258" s="78">
        <f>'дод 2'!U125</f>
        <v>0</v>
      </c>
      <c r="U258" s="78">
        <f>'дод 2'!V125</f>
        <v>0</v>
      </c>
      <c r="V258" s="78">
        <f>'дод 2'!W125</f>
        <v>3291724.68</v>
      </c>
      <c r="W258" s="173">
        <f t="shared" si="142"/>
        <v>99.538091321439381</v>
      </c>
      <c r="X258" s="144">
        <f t="shared" si="143"/>
        <v>3984724.68</v>
      </c>
    </row>
    <row r="259" spans="1:24" s="52" customFormat="1" ht="57.75" customHeight="1" x14ac:dyDescent="0.25">
      <c r="A259" s="38" t="s">
        <v>13</v>
      </c>
      <c r="B259" s="102"/>
      <c r="C259" s="2" t="s">
        <v>347</v>
      </c>
      <c r="D259" s="48">
        <f>D260+D261+D262</f>
        <v>86430784</v>
      </c>
      <c r="E259" s="48">
        <f t="shared" ref="E259:P259" si="182">E260+E261+E262</f>
        <v>0</v>
      </c>
      <c r="F259" s="48">
        <f t="shared" si="182"/>
        <v>0</v>
      </c>
      <c r="G259" s="48">
        <f>G260+G261+G262</f>
        <v>83769491.989999995</v>
      </c>
      <c r="H259" s="48">
        <f t="shared" ref="H259:I259" si="183">H260+H261+H262</f>
        <v>0</v>
      </c>
      <c r="I259" s="48">
        <f t="shared" si="183"/>
        <v>0</v>
      </c>
      <c r="J259" s="152">
        <f t="shared" si="141"/>
        <v>96.920897986995001</v>
      </c>
      <c r="K259" s="48">
        <f t="shared" si="182"/>
        <v>10647739.43</v>
      </c>
      <c r="L259" s="48">
        <f t="shared" si="182"/>
        <v>10647739.43</v>
      </c>
      <c r="M259" s="48">
        <f t="shared" si="182"/>
        <v>0</v>
      </c>
      <c r="N259" s="48">
        <f t="shared" si="182"/>
        <v>0</v>
      </c>
      <c r="O259" s="48">
        <f t="shared" si="182"/>
        <v>0</v>
      </c>
      <c r="P259" s="48">
        <f t="shared" si="182"/>
        <v>10647739.43</v>
      </c>
      <c r="Q259" s="48">
        <f t="shared" ref="Q259:V259" si="184">Q260+Q261+Q262</f>
        <v>10606497.82</v>
      </c>
      <c r="R259" s="48">
        <f t="shared" si="184"/>
        <v>10606497.82</v>
      </c>
      <c r="S259" s="48">
        <f t="shared" si="184"/>
        <v>0</v>
      </c>
      <c r="T259" s="48">
        <f t="shared" si="184"/>
        <v>0</v>
      </c>
      <c r="U259" s="48">
        <f t="shared" si="184"/>
        <v>0</v>
      </c>
      <c r="V259" s="48">
        <f t="shared" si="184"/>
        <v>10606497.82</v>
      </c>
      <c r="W259" s="153">
        <f t="shared" si="142"/>
        <v>99.61267262153504</v>
      </c>
      <c r="X259" s="138">
        <f t="shared" si="143"/>
        <v>94375989.810000002</v>
      </c>
    </row>
    <row r="260" spans="1:24" s="52" customFormat="1" ht="79.5" hidden="1" customHeight="1" x14ac:dyDescent="0.25">
      <c r="A260" s="91">
        <v>9730</v>
      </c>
      <c r="B260" s="59" t="s">
        <v>45</v>
      </c>
      <c r="C260" s="60" t="s">
        <v>568</v>
      </c>
      <c r="D260" s="49">
        <f>'дод 2'!E270</f>
        <v>0</v>
      </c>
      <c r="E260" s="49">
        <f>'дод 2'!F270</f>
        <v>0</v>
      </c>
      <c r="F260" s="49">
        <f>'дод 2'!G270</f>
        <v>0</v>
      </c>
      <c r="G260" s="49">
        <f>'дод 2'!H270</f>
        <v>0</v>
      </c>
      <c r="H260" s="49">
        <f>'дод 2'!I270</f>
        <v>0</v>
      </c>
      <c r="I260" s="49">
        <f>'дод 2'!J270</f>
        <v>0</v>
      </c>
      <c r="J260" s="152" t="e">
        <f t="shared" si="141"/>
        <v>#DIV/0!</v>
      </c>
      <c r="K260" s="49">
        <f>'дод 2'!L270</f>
        <v>0</v>
      </c>
      <c r="L260" s="49">
        <f>'дод 2'!M270</f>
        <v>0</v>
      </c>
      <c r="M260" s="49">
        <f>'дод 2'!N270</f>
        <v>0</v>
      </c>
      <c r="N260" s="49">
        <f>'дод 2'!O270</f>
        <v>0</v>
      </c>
      <c r="O260" s="49">
        <f>'дод 2'!P270</f>
        <v>0</v>
      </c>
      <c r="P260" s="49">
        <f>'дод 2'!Q270</f>
        <v>0</v>
      </c>
      <c r="Q260" s="49">
        <f>'дод 2'!R270</f>
        <v>0</v>
      </c>
      <c r="R260" s="49">
        <f>'дод 2'!S270</f>
        <v>0</v>
      </c>
      <c r="S260" s="49">
        <f>'дод 2'!T270</f>
        <v>0</v>
      </c>
      <c r="T260" s="49">
        <f>'дод 2'!U270</f>
        <v>0</v>
      </c>
      <c r="U260" s="49">
        <f>'дод 2'!V270</f>
        <v>0</v>
      </c>
      <c r="V260" s="49">
        <f>'дод 2'!W270</f>
        <v>0</v>
      </c>
      <c r="W260" s="153" t="e">
        <f t="shared" si="142"/>
        <v>#DIV/0!</v>
      </c>
      <c r="X260" s="138">
        <f t="shared" si="143"/>
        <v>0</v>
      </c>
    </row>
    <row r="261" spans="1:24" ht="33.75" customHeight="1" x14ac:dyDescent="0.25">
      <c r="A261" s="37">
        <v>9750</v>
      </c>
      <c r="B261" s="42" t="s">
        <v>45</v>
      </c>
      <c r="C261" s="60" t="s">
        <v>525</v>
      </c>
      <c r="D261" s="49">
        <f>'дод 2'!E296</f>
        <v>0</v>
      </c>
      <c r="E261" s="49">
        <f>'дод 2'!F296</f>
        <v>0</v>
      </c>
      <c r="F261" s="49">
        <f>'дод 2'!G296</f>
        <v>0</v>
      </c>
      <c r="G261" s="49">
        <f>'дод 2'!H296</f>
        <v>0</v>
      </c>
      <c r="H261" s="49">
        <f>'дод 2'!I296</f>
        <v>0</v>
      </c>
      <c r="I261" s="49">
        <f>'дод 2'!J296</f>
        <v>0</v>
      </c>
      <c r="J261" s="174" t="e">
        <f t="shared" si="141"/>
        <v>#DIV/0!</v>
      </c>
      <c r="K261" s="49">
        <f>'дод 2'!L296</f>
        <v>86000</v>
      </c>
      <c r="L261" s="49">
        <f>'дод 2'!M296</f>
        <v>86000</v>
      </c>
      <c r="M261" s="49">
        <f>'дод 2'!N296</f>
        <v>0</v>
      </c>
      <c r="N261" s="49">
        <f>'дод 2'!O296</f>
        <v>0</v>
      </c>
      <c r="O261" s="49">
        <f>'дод 2'!P296</f>
        <v>0</v>
      </c>
      <c r="P261" s="49">
        <f>'дод 2'!Q296</f>
        <v>86000</v>
      </c>
      <c r="Q261" s="49">
        <f>'дод 2'!R296</f>
        <v>64998.29</v>
      </c>
      <c r="R261" s="49">
        <f>'дод 2'!S296</f>
        <v>64998.29</v>
      </c>
      <c r="S261" s="49">
        <f>'дод 2'!T296</f>
        <v>0</v>
      </c>
      <c r="T261" s="49">
        <f>'дод 2'!U296</f>
        <v>0</v>
      </c>
      <c r="U261" s="49">
        <f>'дод 2'!V296</f>
        <v>0</v>
      </c>
      <c r="V261" s="49">
        <f>'дод 2'!W296</f>
        <v>64998.29</v>
      </c>
      <c r="W261" s="169">
        <f t="shared" si="142"/>
        <v>75.579406976744195</v>
      </c>
      <c r="X261" s="142">
        <f t="shared" si="143"/>
        <v>64998.29</v>
      </c>
    </row>
    <row r="262" spans="1:24" ht="22.5" customHeight="1" x14ac:dyDescent="0.25">
      <c r="A262" s="37" t="s">
        <v>14</v>
      </c>
      <c r="B262" s="42" t="s">
        <v>45</v>
      </c>
      <c r="C262" s="6" t="s">
        <v>356</v>
      </c>
      <c r="D262" s="49">
        <f>'дод 2'!E126+'дод 2'!E164+'дод 2'!E205+'дод 2'!E271+'дод 2'!E62</f>
        <v>86430784</v>
      </c>
      <c r="E262" s="49">
        <f>'дод 2'!F126+'дод 2'!F164+'дод 2'!F205+'дод 2'!F271+'дод 2'!F62</f>
        <v>0</v>
      </c>
      <c r="F262" s="49">
        <f>'дод 2'!G126+'дод 2'!G164+'дод 2'!G205+'дод 2'!G271+'дод 2'!G62</f>
        <v>0</v>
      </c>
      <c r="G262" s="49">
        <f>'дод 2'!H126+'дод 2'!H164+'дод 2'!H205+'дод 2'!H271+'дод 2'!H62</f>
        <v>83769491.989999995</v>
      </c>
      <c r="H262" s="49">
        <f>'дод 2'!I126+'дод 2'!I164+'дод 2'!I205+'дод 2'!I271+'дод 2'!I62</f>
        <v>0</v>
      </c>
      <c r="I262" s="49">
        <f>'дод 2'!J126+'дод 2'!J164+'дод 2'!J205+'дод 2'!J271+'дод 2'!J62</f>
        <v>0</v>
      </c>
      <c r="J262" s="168">
        <f t="shared" si="141"/>
        <v>96.920897986995001</v>
      </c>
      <c r="K262" s="49">
        <f>'дод 2'!L126+'дод 2'!L164+'дод 2'!L205+'дод 2'!L271+'дод 2'!L62</f>
        <v>10561739.43</v>
      </c>
      <c r="L262" s="49">
        <f>'дод 2'!M126+'дод 2'!M164+'дод 2'!M205+'дод 2'!M271+'дод 2'!M62</f>
        <v>10561739.43</v>
      </c>
      <c r="M262" s="49">
        <f>'дод 2'!N126+'дод 2'!N164+'дод 2'!N205+'дод 2'!N271+'дод 2'!N62</f>
        <v>0</v>
      </c>
      <c r="N262" s="49">
        <f>'дод 2'!O126+'дод 2'!O164+'дод 2'!O205+'дод 2'!O271+'дод 2'!O62</f>
        <v>0</v>
      </c>
      <c r="O262" s="49">
        <f>'дод 2'!P126+'дод 2'!P164+'дод 2'!P205+'дод 2'!P271+'дод 2'!P62</f>
        <v>0</v>
      </c>
      <c r="P262" s="49">
        <f>'дод 2'!Q126+'дод 2'!Q164+'дод 2'!Q205+'дод 2'!Q271+'дод 2'!Q62</f>
        <v>10561739.43</v>
      </c>
      <c r="Q262" s="49">
        <f>'дод 2'!R126+'дод 2'!R164+'дод 2'!R205+'дод 2'!R271+'дод 2'!R62</f>
        <v>10541499.530000001</v>
      </c>
      <c r="R262" s="49">
        <f>'дод 2'!S126+'дод 2'!S164+'дод 2'!S205+'дод 2'!S271+'дод 2'!S62</f>
        <v>10541499.530000001</v>
      </c>
      <c r="S262" s="49">
        <f>'дод 2'!T126+'дод 2'!T164+'дод 2'!T205+'дод 2'!T271+'дод 2'!T62</f>
        <v>0</v>
      </c>
      <c r="T262" s="49">
        <f>'дод 2'!U126+'дод 2'!U164+'дод 2'!U205+'дод 2'!U271+'дод 2'!U62</f>
        <v>0</v>
      </c>
      <c r="U262" s="49">
        <f>'дод 2'!V126+'дод 2'!V164+'дод 2'!V205+'дод 2'!V271+'дод 2'!V62</f>
        <v>0</v>
      </c>
      <c r="V262" s="49">
        <f>'дод 2'!W126+'дод 2'!W164+'дод 2'!W205+'дод 2'!W271+'дод 2'!W62</f>
        <v>10541499.530000001</v>
      </c>
      <c r="W262" s="169">
        <f t="shared" si="142"/>
        <v>99.80836584604134</v>
      </c>
      <c r="X262" s="142">
        <f t="shared" si="143"/>
        <v>94310991.519999996</v>
      </c>
    </row>
    <row r="263" spans="1:24" s="52" customFormat="1" ht="51" customHeight="1" x14ac:dyDescent="0.25">
      <c r="A263" s="38">
        <v>9800</v>
      </c>
      <c r="B263" s="39" t="s">
        <v>45</v>
      </c>
      <c r="C263" s="9" t="s">
        <v>366</v>
      </c>
      <c r="D263" s="48">
        <f>'дод 2'!E127+'дод 2'!E63</f>
        <v>2107729</v>
      </c>
      <c r="E263" s="48">
        <f>'дод 2'!F127+'дод 2'!F63</f>
        <v>0</v>
      </c>
      <c r="F263" s="48">
        <f>'дод 2'!G127+'дод 2'!G63</f>
        <v>0</v>
      </c>
      <c r="G263" s="48">
        <f>'дод 2'!H127+'дод 2'!H63</f>
        <v>2106717.4</v>
      </c>
      <c r="H263" s="48">
        <f>'дод 2'!I127+'дод 2'!I63</f>
        <v>0</v>
      </c>
      <c r="I263" s="48">
        <f>'дод 2'!J127+'дод 2'!J63</f>
        <v>0</v>
      </c>
      <c r="J263" s="152">
        <f t="shared" si="141"/>
        <v>99.952005215091688</v>
      </c>
      <c r="K263" s="48">
        <f>'дод 2'!L127+'дод 2'!L63</f>
        <v>2883000</v>
      </c>
      <c r="L263" s="48">
        <f>'дод 2'!M127+'дод 2'!M63</f>
        <v>2883000</v>
      </c>
      <c r="M263" s="48">
        <f>'дод 2'!N127+'дод 2'!N63</f>
        <v>0</v>
      </c>
      <c r="N263" s="48">
        <f>'дод 2'!O127+'дод 2'!O63</f>
        <v>0</v>
      </c>
      <c r="O263" s="48">
        <f>'дод 2'!P127+'дод 2'!P63</f>
        <v>0</v>
      </c>
      <c r="P263" s="48">
        <f>'дод 2'!Q127+'дод 2'!Q63</f>
        <v>2883000</v>
      </c>
      <c r="Q263" s="48">
        <f>'дод 2'!R127+'дод 2'!R63</f>
        <v>2811314.25</v>
      </c>
      <c r="R263" s="48">
        <f>'дод 2'!S127+'дод 2'!S63</f>
        <v>2811314.25</v>
      </c>
      <c r="S263" s="48">
        <f>'дод 2'!T127+'дод 2'!T63</f>
        <v>0</v>
      </c>
      <c r="T263" s="48">
        <f>'дод 2'!U127+'дод 2'!U63</f>
        <v>0</v>
      </c>
      <c r="U263" s="48">
        <f>'дод 2'!V127+'дод 2'!V63</f>
        <v>0</v>
      </c>
      <c r="V263" s="48">
        <f>'дод 2'!W127+'дод 2'!W63</f>
        <v>2811314.25</v>
      </c>
      <c r="W263" s="153">
        <f t="shared" si="142"/>
        <v>97.51350156087409</v>
      </c>
      <c r="X263" s="138">
        <f t="shared" si="143"/>
        <v>4918031.6500000004</v>
      </c>
    </row>
    <row r="264" spans="1:24" s="52" customFormat="1" ht="18.75" customHeight="1" x14ac:dyDescent="0.25">
      <c r="A264" s="7"/>
      <c r="B264" s="7"/>
      <c r="C264" s="2" t="s">
        <v>407</v>
      </c>
      <c r="D264" s="48">
        <f t="shared" ref="D264:P264" si="185">D17+D24+D79+D101+D142+D147+D156+D171+D235+D251</f>
        <v>2341655695.52</v>
      </c>
      <c r="E264" s="48">
        <f t="shared" si="185"/>
        <v>1078577654</v>
      </c>
      <c r="F264" s="48">
        <f t="shared" si="185"/>
        <v>137296117</v>
      </c>
      <c r="G264" s="48">
        <f t="shared" ref="G264:I264" si="186">G17+G24+G79+G101+G142+G147+G156+G171+G235+G251</f>
        <v>2293839676.77</v>
      </c>
      <c r="H264" s="48">
        <f t="shared" si="186"/>
        <v>1074834838.9100001</v>
      </c>
      <c r="I264" s="48">
        <f t="shared" si="186"/>
        <v>130407553.87</v>
      </c>
      <c r="J264" s="152">
        <f t="shared" si="141"/>
        <v>97.958025219442789</v>
      </c>
      <c r="K264" s="48">
        <f t="shared" si="185"/>
        <v>1008150386.5799999</v>
      </c>
      <c r="L264" s="48">
        <f t="shared" si="185"/>
        <v>727670581.65999985</v>
      </c>
      <c r="M264" s="48">
        <f t="shared" si="185"/>
        <v>256464462.27000001</v>
      </c>
      <c r="N264" s="48">
        <f t="shared" si="185"/>
        <v>6033355</v>
      </c>
      <c r="O264" s="48">
        <f t="shared" si="185"/>
        <v>266522</v>
      </c>
      <c r="P264" s="48">
        <f t="shared" si="185"/>
        <v>751685924.30999994</v>
      </c>
      <c r="Q264" s="48">
        <f t="shared" ref="Q264:V264" si="187">Q17+Q24+Q79+Q101+Q142+Q147+Q156+Q171+Q235+Q251</f>
        <v>846368103.32999992</v>
      </c>
      <c r="R264" s="48">
        <f t="shared" si="187"/>
        <v>556371709.29999995</v>
      </c>
      <c r="S264" s="48">
        <f t="shared" si="187"/>
        <v>252844835.17999998</v>
      </c>
      <c r="T264" s="48">
        <f t="shared" si="187"/>
        <v>7001590.4300000006</v>
      </c>
      <c r="U264" s="48">
        <f t="shared" si="187"/>
        <v>229831.37</v>
      </c>
      <c r="V264" s="48">
        <f t="shared" si="187"/>
        <v>593523268.14999998</v>
      </c>
      <c r="W264" s="153">
        <f t="shared" si="142"/>
        <v>83.952564478120934</v>
      </c>
      <c r="X264" s="138">
        <f t="shared" si="143"/>
        <v>3140207780.0999999</v>
      </c>
    </row>
    <row r="265" spans="1:24" s="53" customFormat="1" ht="21" customHeight="1" x14ac:dyDescent="0.25">
      <c r="A265" s="84"/>
      <c r="B265" s="84"/>
      <c r="C265" s="73" t="s">
        <v>400</v>
      </c>
      <c r="D265" s="74">
        <f>D25+D32+D252+D181+D33+D174</f>
        <v>485697135.60000002</v>
      </c>
      <c r="E265" s="74">
        <f t="shared" ref="E265:V265" si="188">E25+E32+E252+E181+E33+E174</f>
        <v>395816000</v>
      </c>
      <c r="F265" s="74">
        <f t="shared" si="188"/>
        <v>0</v>
      </c>
      <c r="G265" s="74">
        <f t="shared" si="188"/>
        <v>485510565.82999998</v>
      </c>
      <c r="H265" s="74">
        <f t="shared" si="188"/>
        <v>395803486.15999997</v>
      </c>
      <c r="I265" s="74">
        <f t="shared" si="188"/>
        <v>0</v>
      </c>
      <c r="J265" s="179" t="e">
        <f t="shared" si="188"/>
        <v>#DIV/0!</v>
      </c>
      <c r="K265" s="74">
        <f t="shared" si="188"/>
        <v>40444460.18</v>
      </c>
      <c r="L265" s="74">
        <f t="shared" si="188"/>
        <v>36951510.18</v>
      </c>
      <c r="M265" s="74">
        <f t="shared" si="188"/>
        <v>0</v>
      </c>
      <c r="N265" s="74">
        <f t="shared" si="188"/>
        <v>0</v>
      </c>
      <c r="O265" s="74">
        <f t="shared" si="188"/>
        <v>0</v>
      </c>
      <c r="P265" s="74">
        <f t="shared" si="188"/>
        <v>40444460.18</v>
      </c>
      <c r="Q265" s="74">
        <f t="shared" si="188"/>
        <v>26635149.039999999</v>
      </c>
      <c r="R265" s="74">
        <f t="shared" si="188"/>
        <v>23142199.039999999</v>
      </c>
      <c r="S265" s="74">
        <f t="shared" si="188"/>
        <v>0</v>
      </c>
      <c r="T265" s="74">
        <f t="shared" si="188"/>
        <v>0</v>
      </c>
      <c r="U265" s="74">
        <f t="shared" si="188"/>
        <v>0</v>
      </c>
      <c r="V265" s="74">
        <f t="shared" si="188"/>
        <v>26635149.039999999</v>
      </c>
      <c r="W265" s="171">
        <f t="shared" si="142"/>
        <v>65.856112113893957</v>
      </c>
      <c r="X265" s="74">
        <f>X25+X32+X252+X181+X33+X174</f>
        <v>512145714.87</v>
      </c>
    </row>
    <row r="266" spans="1:24" s="53" customFormat="1" ht="34.5" customHeight="1" x14ac:dyDescent="0.25">
      <c r="A266" s="84"/>
      <c r="B266" s="84"/>
      <c r="C266" s="73" t="s">
        <v>401</v>
      </c>
      <c r="D266" s="74">
        <f>D26+D27+D29+D104+D105+D106+D241+D31+D35+D82+D83+D148+D34+D158+D176+D168+D173+D175</f>
        <v>32479367.16</v>
      </c>
      <c r="E266" s="74">
        <f t="shared" ref="E266:P266" si="189">E26+E27+E29+E104+E105+E106+E241+E31+E35+E82+E83+E148+E34+E158+E176+E168+E173+E175</f>
        <v>4045670</v>
      </c>
      <c r="F266" s="74">
        <f t="shared" si="189"/>
        <v>0</v>
      </c>
      <c r="G266" s="74">
        <f>G26+G27+G29+G104+G105+G106+G241+G31+G35+G82+G83+G148+G34+G158+G176+G168+G173+G175</f>
        <v>29479781.050000001</v>
      </c>
      <c r="H266" s="74">
        <f t="shared" ref="H266:I266" si="190">H26+H27+H29+H104+H105+H106+H241+H31+H35+H82+H83+H148+H34+H158+H176+H168+H173+H175</f>
        <v>3131095.2199999997</v>
      </c>
      <c r="I266" s="74">
        <f t="shared" si="190"/>
        <v>0</v>
      </c>
      <c r="J266" s="170">
        <f t="shared" si="141"/>
        <v>90.764641148260608</v>
      </c>
      <c r="K266" s="74">
        <f t="shared" si="189"/>
        <v>228565632.65000001</v>
      </c>
      <c r="L266" s="74">
        <f t="shared" si="189"/>
        <v>16673672.25</v>
      </c>
      <c r="M266" s="74">
        <f t="shared" si="189"/>
        <v>206891960.40000001</v>
      </c>
      <c r="N266" s="74">
        <f t="shared" si="189"/>
        <v>0</v>
      </c>
      <c r="O266" s="74">
        <f t="shared" si="189"/>
        <v>0</v>
      </c>
      <c r="P266" s="74">
        <f t="shared" si="189"/>
        <v>21673672.25</v>
      </c>
      <c r="Q266" s="74">
        <f>Q26+Q27+Q29+Q104+Q105+Q106+Q241+Q31+Q35+Q82+Q83+Q148+Q34+Q158+Q176+Q168+Q173+Q175</f>
        <v>224880389.19999999</v>
      </c>
      <c r="R266" s="74">
        <f t="shared" ref="R266:V266" si="191">R26+R27+R29+R104+R105+R106+R241+R31+R35+R82+R83+R148+R34+R158+R176+R168+R173+R175</f>
        <v>14733189.800000001</v>
      </c>
      <c r="S266" s="74">
        <f t="shared" si="191"/>
        <v>205147199.40000001</v>
      </c>
      <c r="T266" s="74">
        <f t="shared" si="191"/>
        <v>0</v>
      </c>
      <c r="U266" s="74">
        <f t="shared" si="191"/>
        <v>0</v>
      </c>
      <c r="V266" s="74">
        <f t="shared" si="191"/>
        <v>19733189.800000001</v>
      </c>
      <c r="W266" s="171">
        <f t="shared" si="142"/>
        <v>98.387665106397165</v>
      </c>
      <c r="X266" s="143">
        <f t="shared" si="143"/>
        <v>254360170.25</v>
      </c>
    </row>
    <row r="267" spans="1:24" s="53" customFormat="1" ht="23.25" customHeight="1" x14ac:dyDescent="0.25">
      <c r="A267" s="69"/>
      <c r="B267" s="69"/>
      <c r="C267" s="81" t="s">
        <v>418</v>
      </c>
      <c r="D267" s="74">
        <f>D177</f>
        <v>0</v>
      </c>
      <c r="E267" s="74">
        <f t="shared" ref="E267:P267" si="192">E177</f>
        <v>0</v>
      </c>
      <c r="F267" s="74">
        <f t="shared" si="192"/>
        <v>0</v>
      </c>
      <c r="G267" s="74">
        <f>G177</f>
        <v>0</v>
      </c>
      <c r="H267" s="74">
        <f t="shared" ref="H267:I267" si="193">H177</f>
        <v>0</v>
      </c>
      <c r="I267" s="74">
        <f t="shared" si="193"/>
        <v>0</v>
      </c>
      <c r="J267" s="176" t="e">
        <f t="shared" si="141"/>
        <v>#DIV/0!</v>
      </c>
      <c r="K267" s="74">
        <f t="shared" si="192"/>
        <v>127771665.12</v>
      </c>
      <c r="L267" s="74">
        <f t="shared" si="192"/>
        <v>127771665.12</v>
      </c>
      <c r="M267" s="74">
        <f t="shared" si="192"/>
        <v>0</v>
      </c>
      <c r="N267" s="74">
        <f t="shared" si="192"/>
        <v>0</v>
      </c>
      <c r="O267" s="74">
        <f t="shared" si="192"/>
        <v>0</v>
      </c>
      <c r="P267" s="74">
        <f t="shared" si="192"/>
        <v>127771665.12</v>
      </c>
      <c r="Q267" s="74">
        <f t="shared" ref="Q267:V267" si="194">Q177</f>
        <v>4662070.12</v>
      </c>
      <c r="R267" s="74">
        <f t="shared" si="194"/>
        <v>4662070.12</v>
      </c>
      <c r="S267" s="74">
        <f t="shared" si="194"/>
        <v>0</v>
      </c>
      <c r="T267" s="74">
        <f t="shared" si="194"/>
        <v>0</v>
      </c>
      <c r="U267" s="74">
        <f t="shared" si="194"/>
        <v>0</v>
      </c>
      <c r="V267" s="74">
        <f t="shared" si="194"/>
        <v>4662070.12</v>
      </c>
      <c r="W267" s="171">
        <f t="shared" si="142"/>
        <v>3.6487511653084419</v>
      </c>
      <c r="X267" s="143">
        <f t="shared" si="143"/>
        <v>4662070.12</v>
      </c>
    </row>
    <row r="268" spans="1:24" s="53" customFormat="1" ht="33" customHeight="1" x14ac:dyDescent="0.25">
      <c r="A268" s="128"/>
      <c r="B268" s="128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</row>
    <row r="269" spans="1:24" s="52" customFormat="1" ht="24.75" customHeight="1" x14ac:dyDescent="0.25">
      <c r="A269" s="63"/>
      <c r="B269" s="63"/>
      <c r="C269" s="64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</row>
    <row r="270" spans="1:24" s="52" customFormat="1" ht="29.25" customHeight="1" x14ac:dyDescent="0.25">
      <c r="A270" s="63"/>
      <c r="B270" s="63"/>
      <c r="C270" s="64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151"/>
      <c r="S270" s="65"/>
      <c r="T270" s="65"/>
      <c r="U270" s="65"/>
      <c r="V270" s="65"/>
    </row>
    <row r="271" spans="1:24" s="52" customFormat="1" ht="29.25" customHeight="1" x14ac:dyDescent="0.25">
      <c r="A271" s="63"/>
      <c r="B271" s="63"/>
      <c r="C271" s="64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151"/>
      <c r="S271" s="65"/>
      <c r="T271" s="65"/>
      <c r="U271" s="65"/>
      <c r="V271" s="65"/>
    </row>
    <row r="272" spans="1:24" s="52" customFormat="1" ht="29.25" customHeight="1" x14ac:dyDescent="0.25">
      <c r="A272" s="63"/>
      <c r="B272" s="63"/>
      <c r="C272" s="64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151"/>
      <c r="S272" s="65"/>
      <c r="T272" s="65"/>
      <c r="U272" s="65"/>
      <c r="V272" s="65"/>
    </row>
    <row r="273" spans="1:514" s="52" customFormat="1" ht="30" customHeight="1" x14ac:dyDescent="0.55000000000000004">
      <c r="A273" s="63"/>
      <c r="B273" s="63"/>
      <c r="C273" s="64"/>
      <c r="D273" s="65"/>
      <c r="E273" s="65"/>
      <c r="F273" s="65"/>
      <c r="G273" s="65"/>
      <c r="H273" s="65"/>
      <c r="I273" s="65"/>
      <c r="J273" s="65"/>
      <c r="K273" s="65"/>
      <c r="L273" s="120"/>
      <c r="M273" s="65"/>
      <c r="N273" s="65"/>
      <c r="O273" s="65"/>
      <c r="P273" s="65"/>
      <c r="Q273" s="65"/>
      <c r="R273" s="120"/>
      <c r="S273" s="65"/>
      <c r="T273" s="65"/>
      <c r="U273" s="65"/>
      <c r="V273" s="65"/>
    </row>
    <row r="274" spans="1:514" s="52" customFormat="1" ht="30" customHeight="1" x14ac:dyDescent="0.55000000000000004">
      <c r="A274" s="63"/>
      <c r="B274" s="63"/>
      <c r="C274" s="64"/>
      <c r="D274" s="65"/>
      <c r="E274" s="65"/>
      <c r="F274" s="65"/>
      <c r="G274" s="65"/>
      <c r="H274" s="65"/>
      <c r="I274" s="65"/>
      <c r="J274" s="65"/>
      <c r="K274" s="65"/>
      <c r="L274" s="120"/>
      <c r="M274" s="65"/>
      <c r="N274" s="65"/>
      <c r="O274" s="65"/>
      <c r="P274" s="65"/>
      <c r="Q274" s="65"/>
      <c r="R274" s="120"/>
      <c r="S274" s="65"/>
      <c r="T274" s="65"/>
      <c r="U274" s="65"/>
      <c r="V274" s="65"/>
    </row>
    <row r="275" spans="1:514" s="192" customFormat="1" ht="47.25" customHeight="1" x14ac:dyDescent="0.55000000000000004">
      <c r="A275" s="185" t="s">
        <v>600</v>
      </c>
      <c r="B275" s="186"/>
      <c r="C275" s="187"/>
      <c r="D275" s="188"/>
      <c r="E275" s="188"/>
      <c r="F275" s="188"/>
      <c r="G275" s="188"/>
      <c r="H275" s="188"/>
      <c r="I275" s="188"/>
      <c r="J275" s="188"/>
      <c r="K275" s="188"/>
      <c r="L275" s="189"/>
      <c r="M275" s="188"/>
      <c r="N275" s="188"/>
      <c r="O275" s="190"/>
      <c r="P275" s="190"/>
      <c r="Q275" s="188"/>
      <c r="R275" s="189"/>
      <c r="S275" s="188"/>
      <c r="T275" s="188" t="s">
        <v>602</v>
      </c>
      <c r="U275" s="190"/>
      <c r="V275" s="190"/>
      <c r="W275" s="191"/>
      <c r="X275" s="191"/>
      <c r="Y275" s="191"/>
      <c r="Z275" s="191"/>
      <c r="AA275" s="191"/>
      <c r="AB275" s="191"/>
      <c r="AC275" s="191"/>
      <c r="AD275" s="191"/>
      <c r="AE275" s="191"/>
      <c r="AF275" s="191"/>
      <c r="AG275" s="191"/>
      <c r="AH275" s="191"/>
      <c r="AI275" s="191"/>
      <c r="AJ275" s="191"/>
      <c r="AK275" s="191"/>
      <c r="AL275" s="191"/>
      <c r="AM275" s="191"/>
      <c r="AN275" s="191"/>
      <c r="AO275" s="191"/>
      <c r="AP275" s="191"/>
      <c r="AQ275" s="191"/>
      <c r="AR275" s="191"/>
      <c r="AS275" s="191"/>
      <c r="AT275" s="191"/>
      <c r="AU275" s="191"/>
      <c r="AV275" s="191"/>
      <c r="AW275" s="191"/>
      <c r="AX275" s="191"/>
      <c r="AY275" s="191"/>
      <c r="AZ275" s="191"/>
      <c r="BA275" s="191"/>
      <c r="BB275" s="191"/>
      <c r="BC275" s="191"/>
      <c r="BD275" s="191"/>
      <c r="BE275" s="191"/>
      <c r="BF275" s="191"/>
      <c r="BG275" s="191"/>
      <c r="BH275" s="191"/>
      <c r="BI275" s="191"/>
      <c r="BJ275" s="191"/>
      <c r="BK275" s="191"/>
      <c r="BL275" s="191"/>
      <c r="BM275" s="191"/>
      <c r="BN275" s="191"/>
      <c r="BO275" s="191"/>
      <c r="BP275" s="191"/>
      <c r="BQ275" s="191"/>
      <c r="BR275" s="191"/>
      <c r="BS275" s="191"/>
      <c r="BT275" s="191"/>
      <c r="BU275" s="191"/>
      <c r="BV275" s="191"/>
      <c r="BW275" s="191"/>
      <c r="BX275" s="191"/>
      <c r="BY275" s="191"/>
      <c r="BZ275" s="191"/>
      <c r="CA275" s="191"/>
      <c r="CB275" s="191"/>
      <c r="CC275" s="191"/>
      <c r="CD275" s="191"/>
      <c r="CE275" s="191"/>
      <c r="CF275" s="191"/>
      <c r="CG275" s="191"/>
      <c r="CH275" s="191"/>
      <c r="CI275" s="191"/>
      <c r="CJ275" s="191"/>
      <c r="CK275" s="191"/>
      <c r="CL275" s="191"/>
      <c r="CM275" s="191"/>
      <c r="CN275" s="191"/>
      <c r="CO275" s="191"/>
      <c r="CP275" s="191"/>
      <c r="CQ275" s="191"/>
      <c r="CR275" s="191"/>
      <c r="CS275" s="191"/>
      <c r="CT275" s="191"/>
      <c r="CU275" s="191"/>
      <c r="CV275" s="191"/>
      <c r="CW275" s="191"/>
      <c r="CX275" s="191"/>
      <c r="CY275" s="191"/>
      <c r="CZ275" s="191"/>
      <c r="DA275" s="191"/>
      <c r="DB275" s="191"/>
      <c r="DC275" s="191"/>
      <c r="DD275" s="191"/>
      <c r="DE275" s="191"/>
      <c r="DF275" s="191"/>
      <c r="DG275" s="191"/>
      <c r="DH275" s="191"/>
      <c r="DI275" s="191"/>
      <c r="DJ275" s="191"/>
      <c r="DK275" s="191"/>
      <c r="DL275" s="191"/>
      <c r="DM275" s="191"/>
      <c r="DN275" s="191"/>
      <c r="DO275" s="191"/>
      <c r="DP275" s="191"/>
      <c r="DQ275" s="191"/>
      <c r="DR275" s="191"/>
      <c r="DS275" s="191"/>
      <c r="DT275" s="191"/>
      <c r="DU275" s="191"/>
      <c r="DV275" s="191"/>
      <c r="DW275" s="191"/>
      <c r="DX275" s="191"/>
      <c r="DY275" s="191"/>
      <c r="DZ275" s="191"/>
      <c r="EA275" s="191"/>
      <c r="EB275" s="191"/>
      <c r="EC275" s="191"/>
      <c r="ED275" s="191"/>
      <c r="EE275" s="191"/>
      <c r="EF275" s="191"/>
      <c r="EG275" s="191"/>
      <c r="EH275" s="191"/>
      <c r="EI275" s="191"/>
      <c r="EJ275" s="191"/>
      <c r="EK275" s="191"/>
      <c r="EL275" s="191"/>
      <c r="EM275" s="191"/>
      <c r="EN275" s="191"/>
      <c r="EO275" s="191"/>
      <c r="EP275" s="191"/>
      <c r="EQ275" s="191"/>
      <c r="ER275" s="191"/>
      <c r="ES275" s="191"/>
      <c r="ET275" s="191"/>
      <c r="EU275" s="191"/>
      <c r="EV275" s="191"/>
      <c r="EW275" s="191"/>
      <c r="EX275" s="191"/>
      <c r="EY275" s="191"/>
      <c r="EZ275" s="191"/>
      <c r="FA275" s="191"/>
      <c r="FB275" s="191"/>
      <c r="FC275" s="191"/>
      <c r="FD275" s="191"/>
      <c r="FE275" s="191"/>
      <c r="FF275" s="191"/>
      <c r="FG275" s="191"/>
      <c r="FH275" s="191"/>
      <c r="FI275" s="191"/>
      <c r="FJ275" s="191"/>
      <c r="FK275" s="191"/>
      <c r="FL275" s="191"/>
      <c r="FM275" s="191"/>
      <c r="FN275" s="191"/>
      <c r="FO275" s="191"/>
      <c r="FP275" s="191"/>
      <c r="FQ275" s="191"/>
      <c r="FR275" s="191"/>
      <c r="FS275" s="191"/>
      <c r="FT275" s="191"/>
      <c r="FU275" s="191"/>
      <c r="FV275" s="191"/>
      <c r="FW275" s="191"/>
      <c r="FX275" s="191"/>
      <c r="FY275" s="191"/>
      <c r="FZ275" s="191"/>
      <c r="GA275" s="191"/>
      <c r="GB275" s="191"/>
      <c r="GC275" s="191"/>
      <c r="GD275" s="191"/>
      <c r="GE275" s="191"/>
      <c r="GF275" s="191"/>
      <c r="GG275" s="191"/>
      <c r="GH275" s="191"/>
      <c r="GI275" s="191"/>
      <c r="GJ275" s="191"/>
      <c r="GK275" s="191"/>
      <c r="GL275" s="191"/>
      <c r="GM275" s="191"/>
      <c r="GN275" s="191"/>
      <c r="GO275" s="191"/>
      <c r="GP275" s="191"/>
      <c r="GQ275" s="191"/>
      <c r="GR275" s="191"/>
      <c r="GS275" s="191"/>
      <c r="GT275" s="191"/>
      <c r="GU275" s="191"/>
      <c r="GV275" s="191"/>
      <c r="GW275" s="191"/>
      <c r="GX275" s="191"/>
      <c r="GY275" s="191"/>
      <c r="GZ275" s="191"/>
      <c r="HA275" s="191"/>
      <c r="HB275" s="191"/>
      <c r="HC275" s="191"/>
      <c r="HD275" s="191"/>
      <c r="HE275" s="191"/>
      <c r="HF275" s="191"/>
      <c r="HG275" s="191"/>
      <c r="HH275" s="191"/>
      <c r="HI275" s="191"/>
      <c r="HJ275" s="191"/>
      <c r="HK275" s="191"/>
      <c r="HL275" s="191"/>
      <c r="HM275" s="191"/>
      <c r="HN275" s="191"/>
      <c r="HO275" s="191"/>
      <c r="HP275" s="191"/>
      <c r="HQ275" s="191"/>
      <c r="HR275" s="191"/>
      <c r="HS275" s="191"/>
      <c r="HT275" s="191"/>
      <c r="HU275" s="191"/>
      <c r="HV275" s="191"/>
      <c r="HW275" s="191"/>
      <c r="HX275" s="191"/>
      <c r="HY275" s="191"/>
      <c r="HZ275" s="191"/>
      <c r="IA275" s="191"/>
      <c r="IB275" s="191"/>
      <c r="IC275" s="191"/>
      <c r="ID275" s="191"/>
      <c r="IE275" s="191"/>
      <c r="IF275" s="191"/>
      <c r="IG275" s="191"/>
      <c r="IH275" s="191"/>
      <c r="II275" s="191"/>
      <c r="IJ275" s="191"/>
      <c r="IK275" s="191"/>
      <c r="IL275" s="191"/>
      <c r="IM275" s="191"/>
      <c r="IN275" s="191"/>
      <c r="IO275" s="191"/>
      <c r="IP275" s="191"/>
      <c r="IQ275" s="191"/>
      <c r="IR275" s="191"/>
      <c r="IS275" s="191"/>
      <c r="IT275" s="191"/>
      <c r="IU275" s="191"/>
      <c r="IV275" s="191"/>
      <c r="IW275" s="191"/>
      <c r="IX275" s="191"/>
      <c r="IY275" s="191"/>
      <c r="IZ275" s="191"/>
      <c r="JA275" s="191"/>
      <c r="JB275" s="191"/>
      <c r="JC275" s="191"/>
      <c r="JD275" s="191"/>
      <c r="JE275" s="191"/>
      <c r="JF275" s="191"/>
      <c r="JG275" s="191"/>
      <c r="JH275" s="191"/>
      <c r="JI275" s="191"/>
      <c r="JJ275" s="191"/>
      <c r="JK275" s="191"/>
      <c r="JL275" s="191"/>
      <c r="JM275" s="191"/>
      <c r="JN275" s="191"/>
      <c r="JO275" s="191"/>
      <c r="JP275" s="191"/>
      <c r="JQ275" s="191"/>
      <c r="JR275" s="191"/>
      <c r="JS275" s="191"/>
      <c r="JT275" s="191"/>
      <c r="JU275" s="191"/>
      <c r="JV275" s="191"/>
      <c r="JW275" s="191"/>
      <c r="JX275" s="191"/>
      <c r="JY275" s="191"/>
      <c r="JZ275" s="191"/>
      <c r="KA275" s="191"/>
      <c r="KB275" s="191"/>
      <c r="KC275" s="191"/>
      <c r="KD275" s="191"/>
      <c r="KE275" s="191"/>
      <c r="KF275" s="191"/>
      <c r="KG275" s="191"/>
      <c r="KH275" s="191"/>
      <c r="KI275" s="191"/>
      <c r="KJ275" s="191"/>
      <c r="KK275" s="191"/>
      <c r="KL275" s="191"/>
      <c r="KM275" s="191"/>
      <c r="KN275" s="191"/>
      <c r="KO275" s="191"/>
      <c r="KP275" s="191"/>
      <c r="KQ275" s="191"/>
      <c r="KR275" s="191"/>
      <c r="KS275" s="191"/>
      <c r="KT275" s="191"/>
      <c r="KU275" s="191"/>
      <c r="KV275" s="191"/>
      <c r="KW275" s="191"/>
      <c r="KX275" s="191"/>
      <c r="KY275" s="191"/>
      <c r="KZ275" s="191"/>
      <c r="LA275" s="191"/>
      <c r="LB275" s="191"/>
      <c r="LC275" s="191"/>
      <c r="LD275" s="191"/>
      <c r="LE275" s="191"/>
      <c r="LF275" s="191"/>
      <c r="LG275" s="191"/>
      <c r="LH275" s="191"/>
      <c r="LI275" s="191"/>
      <c r="LJ275" s="191"/>
      <c r="LK275" s="191"/>
      <c r="LL275" s="191"/>
      <c r="LM275" s="191"/>
      <c r="LN275" s="191"/>
      <c r="LO275" s="191"/>
      <c r="LP275" s="191"/>
      <c r="LQ275" s="191"/>
      <c r="LR275" s="191"/>
      <c r="LS275" s="191"/>
      <c r="LT275" s="191"/>
      <c r="LU275" s="191"/>
      <c r="LV275" s="191"/>
      <c r="LW275" s="191"/>
      <c r="LX275" s="191"/>
      <c r="LY275" s="191"/>
      <c r="LZ275" s="191"/>
      <c r="MA275" s="191"/>
      <c r="MB275" s="191"/>
      <c r="MC275" s="191"/>
      <c r="MD275" s="191"/>
      <c r="ME275" s="191"/>
      <c r="MF275" s="191"/>
      <c r="MG275" s="191"/>
      <c r="MH275" s="191"/>
      <c r="MI275" s="191"/>
      <c r="MJ275" s="191"/>
      <c r="MK275" s="191"/>
      <c r="ML275" s="191"/>
      <c r="MM275" s="191"/>
      <c r="MN275" s="191"/>
      <c r="MO275" s="191"/>
      <c r="MP275" s="191"/>
      <c r="MQ275" s="191"/>
      <c r="MR275" s="191"/>
      <c r="MS275" s="191"/>
      <c r="MT275" s="191"/>
      <c r="MU275" s="191"/>
      <c r="MV275" s="191"/>
      <c r="MW275" s="191"/>
      <c r="MX275" s="191"/>
      <c r="MY275" s="191"/>
      <c r="MZ275" s="191"/>
      <c r="NA275" s="191"/>
      <c r="NB275" s="191"/>
      <c r="NC275" s="191"/>
      <c r="ND275" s="191"/>
      <c r="NE275" s="191"/>
      <c r="NF275" s="191"/>
      <c r="NG275" s="191"/>
      <c r="NH275" s="191"/>
      <c r="NI275" s="191"/>
      <c r="NJ275" s="191"/>
      <c r="NK275" s="191"/>
      <c r="NL275" s="191"/>
      <c r="NM275" s="191"/>
      <c r="NN275" s="191"/>
      <c r="NO275" s="191"/>
      <c r="NP275" s="191"/>
      <c r="NQ275" s="191"/>
      <c r="NR275" s="191"/>
      <c r="NS275" s="191"/>
      <c r="NT275" s="191"/>
      <c r="NU275" s="191"/>
      <c r="NV275" s="191"/>
      <c r="NW275" s="191"/>
      <c r="NX275" s="191"/>
      <c r="NY275" s="191"/>
      <c r="NZ275" s="191"/>
      <c r="OA275" s="191"/>
      <c r="OB275" s="191"/>
      <c r="OC275" s="191"/>
      <c r="OD275" s="191"/>
      <c r="OE275" s="191"/>
      <c r="OF275" s="191"/>
      <c r="OG275" s="191"/>
      <c r="OH275" s="191"/>
      <c r="OI275" s="191"/>
      <c r="OJ275" s="191"/>
      <c r="OK275" s="191"/>
      <c r="OL275" s="191"/>
      <c r="OM275" s="191"/>
      <c r="ON275" s="191"/>
      <c r="OO275" s="191"/>
      <c r="OP275" s="191"/>
      <c r="OQ275" s="191"/>
      <c r="OR275" s="191"/>
      <c r="OS275" s="191"/>
      <c r="OT275" s="191"/>
      <c r="OU275" s="191"/>
      <c r="OV275" s="191"/>
      <c r="OW275" s="191"/>
      <c r="OX275" s="191"/>
      <c r="OY275" s="191"/>
      <c r="OZ275" s="191"/>
      <c r="PA275" s="191"/>
      <c r="PB275" s="191"/>
      <c r="PC275" s="191"/>
      <c r="PD275" s="191"/>
      <c r="PE275" s="191"/>
      <c r="PF275" s="191"/>
      <c r="PG275" s="191"/>
      <c r="PH275" s="191"/>
      <c r="PI275" s="191"/>
      <c r="PJ275" s="191"/>
      <c r="PK275" s="191"/>
      <c r="PL275" s="191"/>
      <c r="PM275" s="191"/>
      <c r="PN275" s="191"/>
      <c r="PO275" s="191"/>
      <c r="PP275" s="191"/>
      <c r="PQ275" s="191"/>
      <c r="PR275" s="191"/>
      <c r="PS275" s="191"/>
      <c r="PT275" s="191"/>
      <c r="PU275" s="191"/>
      <c r="PV275" s="191"/>
      <c r="PW275" s="191"/>
      <c r="PX275" s="191"/>
      <c r="PY275" s="191"/>
      <c r="PZ275" s="191"/>
      <c r="QA275" s="191"/>
      <c r="QB275" s="191"/>
      <c r="QC275" s="191"/>
      <c r="QD275" s="191"/>
      <c r="QE275" s="191"/>
      <c r="QF275" s="191"/>
      <c r="QG275" s="191"/>
      <c r="QH275" s="191"/>
      <c r="QI275" s="191"/>
      <c r="QJ275" s="191"/>
      <c r="QK275" s="191"/>
      <c r="QL275" s="191"/>
      <c r="QM275" s="191"/>
      <c r="QN275" s="191"/>
      <c r="QO275" s="191"/>
      <c r="QP275" s="191"/>
      <c r="QQ275" s="191"/>
      <c r="QR275" s="191"/>
      <c r="QS275" s="191"/>
      <c r="QT275" s="191"/>
      <c r="QU275" s="191"/>
      <c r="QV275" s="191"/>
      <c r="QW275" s="191"/>
      <c r="QX275" s="191"/>
      <c r="QY275" s="191"/>
      <c r="QZ275" s="191"/>
      <c r="RA275" s="191"/>
      <c r="RB275" s="191"/>
      <c r="RC275" s="191"/>
      <c r="RD275" s="191"/>
      <c r="RE275" s="191"/>
      <c r="RF275" s="191"/>
      <c r="RG275" s="191"/>
      <c r="RH275" s="191"/>
      <c r="RI275" s="191"/>
      <c r="RJ275" s="191"/>
      <c r="RK275" s="191"/>
      <c r="RL275" s="191"/>
      <c r="RM275" s="191"/>
      <c r="RN275" s="191"/>
      <c r="RO275" s="191"/>
      <c r="RP275" s="191"/>
      <c r="RQ275" s="191"/>
      <c r="RR275" s="191"/>
      <c r="RS275" s="191"/>
      <c r="RT275" s="191"/>
      <c r="RU275" s="191"/>
      <c r="RV275" s="191"/>
      <c r="RW275" s="191"/>
      <c r="RX275" s="191"/>
      <c r="RY275" s="191"/>
      <c r="RZ275" s="191"/>
      <c r="SA275" s="191"/>
      <c r="SB275" s="191"/>
      <c r="SC275" s="191"/>
      <c r="SD275" s="191"/>
      <c r="SE275" s="191"/>
      <c r="SF275" s="191"/>
      <c r="SG275" s="191"/>
      <c r="SH275" s="191"/>
      <c r="SI275" s="191"/>
      <c r="SJ275" s="191"/>
      <c r="SK275" s="191"/>
      <c r="SL275" s="191"/>
      <c r="SM275" s="191"/>
      <c r="SN275" s="191"/>
      <c r="SO275" s="191"/>
      <c r="SP275" s="191"/>
      <c r="SQ275" s="191"/>
      <c r="SR275" s="191"/>
      <c r="SS275" s="191"/>
      <c r="ST275" s="191"/>
    </row>
    <row r="276" spans="1:514" s="28" customFormat="1" ht="22.5" customHeight="1" x14ac:dyDescent="0.45">
      <c r="A276" s="56"/>
      <c r="B276" s="61"/>
      <c r="C276" s="61"/>
      <c r="D276" s="35"/>
      <c r="E276" s="47"/>
      <c r="F276" s="47"/>
      <c r="G276" s="47"/>
      <c r="H276" s="47"/>
      <c r="I276" s="47"/>
      <c r="J276" s="47"/>
      <c r="K276" s="47"/>
      <c r="L276" s="121"/>
      <c r="M276" s="47"/>
      <c r="N276" s="47"/>
      <c r="O276" s="47"/>
      <c r="P276" s="47"/>
      <c r="Q276" s="47"/>
      <c r="R276" s="121"/>
      <c r="S276" s="47"/>
      <c r="T276" s="47"/>
      <c r="U276" s="47"/>
      <c r="V276" s="47"/>
    </row>
    <row r="277" spans="1:514" s="195" customFormat="1" ht="35.25" x14ac:dyDescent="0.5">
      <c r="A277" s="193" t="s">
        <v>631</v>
      </c>
      <c r="B277" s="193"/>
      <c r="C277" s="193"/>
      <c r="D277" s="193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</row>
    <row r="278" spans="1:514" s="116" customFormat="1" ht="25.5" customHeight="1" x14ac:dyDescent="0.4">
      <c r="A278" s="212"/>
      <c r="B278" s="212"/>
      <c r="C278" s="117"/>
      <c r="D278" s="127"/>
      <c r="E278" s="115"/>
      <c r="F278" s="115"/>
      <c r="G278" s="115"/>
      <c r="H278" s="115"/>
      <c r="I278" s="115"/>
      <c r="J278" s="115"/>
      <c r="K278" s="115"/>
      <c r="L278" s="118"/>
      <c r="M278" s="115"/>
      <c r="N278" s="115"/>
      <c r="O278" s="115"/>
      <c r="P278" s="115"/>
      <c r="Q278" s="115"/>
      <c r="R278" s="118"/>
      <c r="S278" s="115"/>
      <c r="T278" s="115"/>
      <c r="U278" s="115"/>
      <c r="V278" s="115"/>
    </row>
  </sheetData>
  <mergeCells count="32">
    <mergeCell ref="W13:W16"/>
    <mergeCell ref="X13:X16"/>
    <mergeCell ref="D14:F14"/>
    <mergeCell ref="G14:I14"/>
    <mergeCell ref="J13:J16"/>
    <mergeCell ref="K14:P14"/>
    <mergeCell ref="Q14:V14"/>
    <mergeCell ref="Q15:Q16"/>
    <mergeCell ref="R15:R16"/>
    <mergeCell ref="S15:S16"/>
    <mergeCell ref="T15:U15"/>
    <mergeCell ref="V15:V16"/>
    <mergeCell ref="K13:V13"/>
    <mergeCell ref="N15:O15"/>
    <mergeCell ref="P15:P16"/>
    <mergeCell ref="L15:L16"/>
    <mergeCell ref="B13:B16"/>
    <mergeCell ref="C13:C16"/>
    <mergeCell ref="D15:D16"/>
    <mergeCell ref="E15:F15"/>
    <mergeCell ref="A278:B278"/>
    <mergeCell ref="A13:A16"/>
    <mergeCell ref="G15:G16"/>
    <mergeCell ref="H15:I15"/>
    <mergeCell ref="D13:I13"/>
    <mergeCell ref="M15:M16"/>
    <mergeCell ref="K15:K16"/>
    <mergeCell ref="A10:X10"/>
    <mergeCell ref="A11:X11"/>
    <mergeCell ref="S1:W1"/>
    <mergeCell ref="S3:X3"/>
    <mergeCell ref="A9:X9"/>
  </mergeCells>
  <phoneticPr fontId="2" type="noConversion"/>
  <printOptions horizontalCentered="1"/>
  <pageMargins left="0" right="0" top="0.86614173228346458" bottom="0.59055118110236227" header="0" footer="0.31496062992125984"/>
  <pageSetup paperSize="9" scale="30" fitToHeight="100" orientation="landscape" verticalDpi="300" r:id="rId1"/>
  <headerFooter scaleWithDoc="0" alignWithMargins="0">
    <oddHeader xml:space="preserve">&amp;R
</oddHeader>
    <oddFooter>&amp;R&amp;9Сторінка &amp;P</oddFooter>
  </headerFooter>
  <rowBreaks count="2" manualBreakCount="2">
    <brk id="201" max="23" man="1"/>
    <brk id="23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2022-09-28T12:03:53Z</cp:lastPrinted>
  <dcterms:created xsi:type="dcterms:W3CDTF">2014-01-17T10:52:16Z</dcterms:created>
  <dcterms:modified xsi:type="dcterms:W3CDTF">2022-09-28T12:04:18Z</dcterms:modified>
</cp:coreProperties>
</file>