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60" windowWidth="14730" windowHeight="13080" activeTab="0"/>
  </bookViews>
  <sheets>
    <sheet name="1" sheetId="1" r:id="rId1"/>
  </sheets>
  <definedNames>
    <definedName name="_xlnm.Print_Area" localSheetId="0">'1'!$A$1:$G$458</definedName>
  </definedNames>
  <calcPr fullCalcOnLoad="1"/>
</workbook>
</file>

<file path=xl/sharedStrings.xml><?xml version="1.0" encoding="utf-8"?>
<sst xmlns="http://schemas.openxmlformats.org/spreadsheetml/2006/main" count="493" uniqueCount="315">
  <si>
    <t>Назва міської програми</t>
  </si>
  <si>
    <t>Планові обсяги фінансування</t>
  </si>
  <si>
    <t>Фактичні обсяги фінансування</t>
  </si>
  <si>
    <t>% виконання</t>
  </si>
  <si>
    <t>Примітка</t>
  </si>
  <si>
    <t>сума, грн.</t>
  </si>
  <si>
    <t>осіб</t>
  </si>
  <si>
    <t xml:space="preserve">Підпрограма 1. Турбота про громадян міста, які потребують особливої уваги. </t>
  </si>
  <si>
    <t>Всього на виконання підпрограми:</t>
  </si>
  <si>
    <r>
      <t xml:space="preserve">Завдання 1. </t>
    </r>
    <r>
      <rPr>
        <sz val="12"/>
        <rFont val="Times New Roman"/>
        <family val="1"/>
      </rPr>
      <t>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потребуючих допомоги та підтримки;
- відомості про надання всіх видів допомоги громадянам.</t>
    </r>
  </si>
  <si>
    <t>-</t>
  </si>
  <si>
    <t>Виконання завдання зебезпечено працівниками комунальної установи «Сумський міський територіальний центр соціального обслуговування (надання соціальних послуг) «Берегиня» і коштів не потребувало.</t>
  </si>
  <si>
    <t xml:space="preserve">Підпрограма 2. Соціальні гарантії громадянам міста. </t>
  </si>
  <si>
    <r>
      <t xml:space="preserve">Завдання 1. </t>
    </r>
    <r>
      <rPr>
        <sz val="12"/>
        <rFont val="Times New Roman"/>
        <family val="1"/>
      </rPr>
      <t>Забезпечити надання матеріальної допомоги окремим громадянам:</t>
    </r>
  </si>
  <si>
    <t>- громадянам міста, які опинилися в складних життєвих обставинах (надання  матеріальної допомоги);</t>
  </si>
  <si>
    <t>- надання грошової допомоги на проведення поховання деяких категорій осіб;</t>
  </si>
  <si>
    <t>За допомогою звернулась менша кількість мешканців міста, ніж планувалось.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</si>
  <si>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</si>
  <si>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Продовження додатка 2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</si>
  <si>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</si>
  <si>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дітям з багатодітних сімей,  які вступили до вищих навчальних закладів (надання одноразової матеріальної допомоги);</t>
  </si>
  <si>
    <t>Профінансовано фактичну потребу  щодо надання одноразової матеріальної допомоги.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</si>
  <si>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</si>
  <si>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</si>
  <si>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</si>
  <si>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донорам України - мешканцям міста Суми (надання одноразової матеріальної допомоги);</t>
  </si>
  <si>
    <t xml:space="preserve"> 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</si>
  <si>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 xml:space="preserve"> 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катастрофи, мешканцям міста Суми (надання одноразової матеріальної допомоги);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</si>
  <si>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</si>
  <si>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>Фінансування не проводилось у зв'язку з відсутністю звернень.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</si>
  <si>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</si>
  <si>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</si>
  <si>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</si>
  <si>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</si>
  <si>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</si>
  <si>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</si>
  <si>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</si>
  <si>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</si>
  <si>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</si>
  <si>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>-Батехі В.В. (надання матеріальної допомоги на вирішення соціально-побутових питань);</t>
  </si>
  <si>
    <t xml:space="preserve"> - Дремовій І.Г. (надання цільової матеріальної допомоги для проведення хірургічного лікування доньки Дремової Поліни, 2004 року народження);</t>
  </si>
  <si>
    <t>- Долгому О.М. (надання одноразової цільової матеріальної допомоги  для відшкодування витрат на поховання рідних);</t>
  </si>
  <si>
    <t>- Долгих О.В. (надання цільової матеріальної допомоги для проведення дороговартісного оперативного лікування її сина Долгих О.М.).</t>
  </si>
  <si>
    <r>
      <t>Завдання 2.</t>
    </r>
    <r>
      <rPr>
        <sz val="12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</si>
  <si>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(компенсація вартості самостійного санаторно–курортного лікування);</t>
  </si>
  <si>
    <t>- Почесним громадянам міста Суми (виплата щомісячної грошової винагороди);</t>
  </si>
  <si>
    <t>- громадянам, яким виповнилося 100 і більше років – мешканцям міста Суми (щомісячна стипендія);</t>
  </si>
  <si>
    <t xml:space="preserve"> - одиноким громадянам похилого віку, особам з інвалідністю та внутрішньо переміщеним особам (благодійні обіди);</t>
  </si>
  <si>
    <t>Проведено оплату за фактично проведені благодійні обіди для одиноких громадян похилого віку та осіб з інвалідністю.</t>
  </si>
  <si>
    <t>- особам з інвалідністю та дітям з інвалідністю (оплата послуг з доступу до інформаційної мережі Інтернет);</t>
  </si>
  <si>
    <t>Профінансовано менше затвердженої суми, у зв'язку з тим, що розмір фактичного відшкодування, який отримали особи з інвалідністю, був менший ніж  встановлений розмір оплати послуг до інформаційної мережі Інтернет.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</si>
  <si>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</si>
  <si>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- Почесним громадянам міста Суми (забезпечення поховання та проведення поминального обіду);</t>
  </si>
  <si>
    <t>Фінансування не проводилось у зв'язку з відсутністю фактичної потреби.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</si>
  <si>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</si>
  <si>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- ветеранам війни та праці (проведення підписки на газети "Урядовий кур'єр" та "Голос України");</t>
  </si>
  <si>
    <t>- Почесним донорам України, мешканцям міста Суми (надання грошової допомоги для компенсації вартості санаторно–курортного лікування);</t>
  </si>
  <si>
    <t xml:space="preserve">- дітям з інвалідністю, хворим на фенілкетонурію, мешканцям міста Суми (щомісячна грошова допомога). </t>
  </si>
  <si>
    <r>
      <t xml:space="preserve">Завдання 3. </t>
    </r>
    <r>
      <rPr>
        <sz val="12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ЧАЕС:</t>
    </r>
  </si>
  <si>
    <t xml:space="preserve"> - вшанування під час проведення в місті святкових заходів, відзначення пам’ятних дат;</t>
  </si>
  <si>
    <t>Фактичні видатки менше, ніж заплановані, у зв'язку зі смертю отримувачів.</t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</si>
  <si>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</si>
  <si>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r>
      <t xml:space="preserve">Завдання 4. </t>
    </r>
    <r>
      <rPr>
        <sz val="12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</si>
  <si>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t>Профінансовано фактичну потребу  щодо надання пільг громадським організаціям по оплаті за користування комунальними послугами.</t>
  </si>
  <si>
    <r>
      <t>Завдання 5.</t>
    </r>
    <r>
      <rPr>
        <sz val="12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</si>
  <si>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t>Профінансовано фактичну потребу  щодо забезпечення новорічними подарунками дітей.</t>
  </si>
  <si>
    <r>
      <t xml:space="preserve">Завдання 6. </t>
    </r>
    <r>
      <rPr>
        <sz val="12"/>
        <rFont val="Times New Roman"/>
        <family val="1"/>
      </rPr>
      <t>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</si>
  <si>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>Забезпечено надання  в повному обсязі цільової матеріальної допомоги 3 особам.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</si>
  <si>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</si>
  <si>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r>
      <t>Завдання 1.</t>
    </r>
    <r>
      <rPr>
        <sz val="12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</si>
  <si>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</si>
  <si>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Профінансовано фактичну потребу громадських організацій для реалізації соціального захисту та соціального забезпечення ветеранів в межах визначених програм (проектів, заходів).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</si>
  <si>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</si>
  <si>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</si>
  <si>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 xml:space="preserve">Завдання 1. </t>
    </r>
    <r>
      <rPr>
        <sz val="12"/>
        <rFont val="Times New Roman"/>
        <family val="1"/>
      </rPr>
      <t>Забезпечення надання пільг населенню на оплату житлово-комунальних послуг:</t>
    </r>
  </si>
  <si>
    <t>- Почесним громадянам міста Суми (100 % пільги);</t>
  </si>
  <si>
    <t>Зменшення фактичних видатків в порівнянні з запланованими, пояснюється зниженням тарифів на послуги з газопостачання та зменшенням соціальних нормативів для надання пільг на  послуги з постачання теплової енергії (для потреб централізованого або автономного опалення) та індивідуального опалення.</t>
  </si>
  <si>
    <t>- Почесним донорам України -мешканцям міста Суми  (25 % пільги);</t>
  </si>
  <si>
    <t>- сім'ям осіб з інвалідністі І-ІІ груп по зору - мешканцям міста Суми (50 % пільги);</t>
  </si>
  <si>
    <t>- сім’ям, в яких виховуються онкохворі діти та діти, хворі на спінальну м'язову атрофію - мешканцям міста Суми (50 % пільги);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</si>
  <si>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пільги).</t>
  </si>
  <si>
    <t>Підпрограма 5. Соціальні пільги та гарантії громадянам, які мають заслуги перед містом та сім'ям загиблих.</t>
  </si>
  <si>
    <r>
      <t xml:space="preserve">Завдання 1. </t>
    </r>
    <r>
      <rPr>
        <sz val="12"/>
        <rFont val="Times New Roman"/>
        <family val="1"/>
      </rPr>
      <t>Забезпечити надання пільг по оплаті за житлово-комунальні послуги:</t>
    </r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</si>
  <si>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бюджету);</t>
  </si>
  <si>
    <t>- сім'ям осіб, які загинули під час участі у Революції Гідності (50 % пільги).</t>
  </si>
  <si>
    <r>
      <t xml:space="preserve">Завдання 2. </t>
    </r>
    <r>
      <rPr>
        <sz val="12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</si>
  <si>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t>- учасникам бойових дій, які захищали та визволяли місто Суми у період Другої світової війни – мешканцям міста Суми (щомісячна грошова виплата);</t>
  </si>
  <si>
    <t>- учасникам бойових дій та особам з інвалідністю внаслідок війни, яким виповнилося 95 і більше років – мешканцям міста Суми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</si>
  <si>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</si>
  <si>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</si>
  <si>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</si>
  <si>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t>Підпрограма 6. Компенсаційні виплати на пільговий проїзд міським електротранспортом окремих категорій громадян.</t>
  </si>
  <si>
    <r>
      <rPr>
        <b/>
        <sz val="12"/>
        <rFont val="Times New Roman"/>
        <family val="1"/>
      </rPr>
      <t xml:space="preserve">Завдання 1. </t>
    </r>
    <r>
      <rPr>
        <sz val="12"/>
        <rFont val="Times New Roman"/>
        <family val="1"/>
      </rPr>
      <t>Проведення розрахунків за пільговий проїзд електротранспортом  Почесних донорів України - мешканців міста Суми (100 % пільги).</t>
    </r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</si>
  <si>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</si>
  <si>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Надання транспортних послуг "Соціальне таксі" людям з обмеженими фізичними можливостями.</t>
    </r>
  </si>
  <si>
    <t>Підпрограма 8. Забезпечення обробки інформації з нарахування та виплати допомог і компенсацій.</t>
  </si>
  <si>
    <r>
      <t xml:space="preserve">Завдання 1. </t>
    </r>
    <r>
      <rPr>
        <sz val="12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</si>
  <si>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>Підпрограма 9. Надання пільг, встановлених чинним законодавством</t>
  </si>
  <si>
    <r>
      <t>Завдання 1.</t>
    </r>
    <r>
      <rPr>
        <sz val="12"/>
        <rFont val="Times New Roman"/>
        <family val="1"/>
      </rPr>
      <t xml:space="preserve"> Забезпечення надання інших, передбачених законодавством, пільг окремим категоріям громадян відповідно до законодавства:</t>
    </r>
  </si>
  <si>
    <t xml:space="preserve"> - особам, які мають особливі заслуги перед Батьківщиною (компенсація витрат на автомобільне паливо); </t>
  </si>
  <si>
    <t>Профінансовано фактичну потребу щодо компенсації витрат на автомобільне паливо.</t>
  </si>
  <si>
    <t xml:space="preserve"> - особам з інвалідністю внаслідок війни, учасникам бойових дій та постраждалим учасникам Революції Гідності (надання пільг на проїзд на залізничному транспорті у міжміському сполученні); 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</si>
  <si>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</si>
  <si>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 xml:space="preserve">Профінансовано фактичну потребу щодо надання інших передбачених законодавством пільг громадянам, які постраждали внаслідок Чорнобильської катастрофи. </t>
  </si>
  <si>
    <r>
      <t>Завдання 2.</t>
    </r>
    <r>
      <rPr>
        <sz val="12"/>
        <rFont val="Times New Roman"/>
        <family val="1"/>
      </rPr>
      <t xml:space="preserve"> Забезпечення надання пільг з послуг зв’язку </t>
    </r>
  </si>
  <si>
    <t>За отриманням пільги звернулась менша кількість мешканців міста, ніж планувалось, у зв’язку   з вибуттям пільговиків за межі міста, смертю пільговиків, а також відмовою пільговиків від користування послугами зв’язку через високу вартість щомісячної абонплати.</t>
  </si>
  <si>
    <r>
      <t xml:space="preserve">Завдання 3. </t>
    </r>
    <r>
      <rPr>
        <sz val="12"/>
        <rFont val="Times New Roman"/>
        <family val="1"/>
      </rPr>
      <t xml:space="preserve"> Забезпечення проведення розрахунків з підприємствами автомобільного транспорту за пільговий проїзд окремих категорій громадян.</t>
    </r>
  </si>
  <si>
    <r>
      <t>Завдання 4.</t>
    </r>
    <r>
      <rPr>
        <sz val="12"/>
        <rFont val="Times New Roman"/>
        <family val="1"/>
      </rPr>
      <t xml:space="preserve"> Забезпечення проведення розрахунків за пільговий проїзд окремих категорій громадян електротранспортом.</t>
    </r>
  </si>
  <si>
    <r>
      <t xml:space="preserve">Завдання 5.  </t>
    </r>
    <r>
      <rPr>
        <sz val="12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</si>
  <si>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</si>
  <si>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2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</si>
  <si>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Фактичні видатки менше, ніж заплановані, у зв'язку зі смертю осіб, за якими здійснюється догляд.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</si>
  <si>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</si>
  <si>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2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</si>
  <si>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12. Соціальна підтримка вихованців закладів дошкільної освіти, які потребують особливої соціальної уваги.</t>
  </si>
  <si>
    <r>
      <t xml:space="preserve">Завдання 1. </t>
    </r>
    <r>
      <rPr>
        <sz val="12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</si>
  <si>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t>Профінансовано фактичну потребу закладів дошкільної освіти щодо соціальної підтримки дітей, які потребують особливої соціальної уваги.</t>
  </si>
  <si>
    <t xml:space="preserve">  - дітей, батьки яких є учасниками бойових дій на території інших держав;</t>
  </si>
  <si>
    <t xml:space="preserve"> - дітей, батьки яких загинули або отримали тілесні ушкодження під час участі у Революції Гідності.</t>
  </si>
  <si>
    <r>
      <t xml:space="preserve">Завдання 2. </t>
    </r>
    <r>
      <rPr>
        <sz val="12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</si>
  <si>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2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</si>
  <si>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t xml:space="preserve"> - дітей, батьки яких є учасниками бойових дій на території інших держав;</t>
  </si>
  <si>
    <t xml:space="preserve"> - дітей, батьки яких загинули або отримали тілесні ушкодження під час участі у Революції Гідності;</t>
  </si>
  <si>
    <t xml:space="preserve"> - дітей з багатодітних сімей, де виховується четверо і більше дітей. </t>
  </si>
  <si>
    <t>Підпрограма 13. Соціальна підтримка учнів закладів загальної середньої освіти, які потребують особливої соціальної уваги.</t>
  </si>
  <si>
    <t>Профінансовано фактичну потребу закладів загальної середньої освіти щодо соціальної підтримки дітей, які потребують особливої соціальної уваги.</t>
  </si>
  <si>
    <r>
      <t xml:space="preserve">Завдання 1. </t>
    </r>
    <r>
      <rPr>
        <sz val="12"/>
        <rFont val="Times New Roman"/>
        <family val="1"/>
      </rPr>
      <t>Забезпечити безкоштовним харчуванням  учнів закладів загальної середньої освіти:</t>
    </r>
  </si>
  <si>
    <t xml:space="preserve"> - учнів, батьки яких є учасниками бойових дій на території інших держав;</t>
  </si>
  <si>
    <r>
      <t xml:space="preserve"> - </t>
    </r>
    <r>
      <rPr>
        <sz val="12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</si>
  <si>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2. </t>
    </r>
    <r>
      <rPr>
        <sz val="12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</si>
  <si>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t xml:space="preserve"> - учнів та вихованців, батьки яких є учасниками бойових дій на території інших держав;</t>
  </si>
  <si>
    <r>
      <t xml:space="preserve"> - </t>
    </r>
    <r>
      <rPr>
        <sz val="12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Гідності;</t>
    </r>
  </si>
  <si>
    <r>
      <t xml:space="preserve"> - </t>
    </r>
    <r>
      <rPr>
        <sz val="12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</si>
  <si>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2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</si>
  <si>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- забезпечення безкоштовними путівками до позаміських дитячих закладів оздоровлення та відпочинку (м. Суми) учнів, батьки яких є учасниками бойових дій на території інших держав;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</si>
  <si>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Гідності.</t>
  </si>
  <si>
    <t xml:space="preserve">програма Сумської міської територіальної громади «Милосердя» на 2019-2021 роки» </t>
  </si>
  <si>
    <t xml:space="preserve">Підпрограма 2. Соціальні гарантії окремим категоріям громадян. </t>
  </si>
  <si>
    <t>Завдання 1. Забезпечити надання матеріальної допомоги окремим громадянам:</t>
  </si>
  <si>
    <t>- особам, які опинилися в складних життєвих обставинах (надання  матеріальної допомоги);</t>
  </si>
  <si>
    <t>Профінансовано фактичну потребу на проведення поховання деяких категорій осіб.</t>
  </si>
  <si>
    <t>- дітям з багатодітних сімей,  які вступили до закладів вищої освіти (надання одноразової матеріальної допомоги);</t>
  </si>
  <si>
    <t>- Почесним донорам України  (надання одноразової матеріальної допомоги);</t>
  </si>
  <si>
    <t>За допомогою звернулась менша кількість громадян, ніж планувалось.</t>
  </si>
  <si>
    <t xml:space="preserve"> 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 (надання одноразової матеріальної допомоги);</t>
  </si>
  <si>
    <t>- Cухорученко К.М. (надання цільової одноразової матеріальної допомоги на лікування та вирішення соціально-побутових питань);</t>
  </si>
  <si>
    <t xml:space="preserve"> - Бондарєвій В.В. (надання цільової матеріальної допомоги за проведене лікування та поховання її чоловіка Бондарєва М.О. – голови ради Сумської міської організації ветеранів України);</t>
  </si>
  <si>
    <t xml:space="preserve"> - Головко А.А. (надання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</si>
  <si>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Лютій І.В. (надання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</si>
  <si>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Зайцевій Г.А. (надання цільової матеріальної допомоги для вирішення соціально-побутових питань (ліквідація наслідіків пожежі);</t>
  </si>
  <si>
    <t>-   Отичу П.К. (надання цільової одноразової матеріальної допомоги за проведене оперативне лікування захворювання легень);</t>
  </si>
  <si>
    <t>- Великій І.І. (надання одноразової цільової матеріальної допомоги для лікування онкологічного захворювання);</t>
  </si>
  <si>
    <t>- Ломаці Г.М. (надання цільової матеріальної допомоги за проведене лікування та поховання Голосної К.А.);</t>
  </si>
  <si>
    <t>- Мартиненко С.О. (надання цільової матеріальної допомоги для проведення лікування);</t>
  </si>
  <si>
    <t>- Хроленку М.П. (надання цільової матеріальної допомоги для проведення лікування).</t>
  </si>
  <si>
    <t>- Крикуненку М.В. (надання цільової матеріальної допомоги для проведення лікування).</t>
  </si>
  <si>
    <t>- Литвин А.С. (надання цільової матеріальної допомоги для проведення термінового оперативного лікування).</t>
  </si>
  <si>
    <t>- громадянам, яким виповнилося 100 і більше років (щомісячна стипендія);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</si>
  <si>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</si>
  <si>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>- особам інвалідністю, які пересуваються за допомогою крісел колісних, особам з інвалідністю I групи по зору, дітям з інвалідністю  (оплата послуг з доступу до інформаційної мережі Інтернет);</t>
  </si>
  <si>
    <t>- Почесним донорам України (надання грошової допомоги для компенсації вартості санаторно–курортного лікування);</t>
  </si>
  <si>
    <t xml:space="preserve">- дітям з інвалідністю, хворим на фенілкетонурію або бульозний епідермоліз (щомісячна грошова допомога). </t>
  </si>
  <si>
    <r>
      <t xml:space="preserve">Завдання 3. </t>
    </r>
    <r>
      <rPr>
        <sz val="12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громадян, які постраждали внаслідок Чорнобильської катастрофи, та людей похилого віку:</t>
    </r>
  </si>
  <si>
    <t xml:space="preserve"> - проведення заходів та надання матеріальної допомоги до святкових та визначних дат ветеранам війни та праці, особам з інвалідністю та дітям з інвалідністю, громадянам, які постраждали внаслідок Чорнобильської катастрофи;</t>
  </si>
  <si>
    <t xml:space="preserve"> - проведення заходів для людей похилого віку;</t>
  </si>
  <si>
    <t>Профінансовано фактичну потребу для  проведення заходів для людей похилого віку.</t>
  </si>
  <si>
    <r>
      <t xml:space="preserve">Завдання 4. </t>
    </r>
    <r>
      <rPr>
        <sz val="12"/>
        <rFont val="Times New Roman"/>
        <family val="1"/>
      </rPr>
      <t>Забезпечити надання пільг громадським організаціям по оплаті за користування комунальними послугами та абонентної плати за користування телефоном (включаючи погашення заборгованості за спожиту теплову енергію за минулі періоди, в тому числі у зв'язку з проведеними перерахунками ТОВ «Сумитеплоенерго»).</t>
    </r>
  </si>
  <si>
    <r>
      <t>Завдання 5.</t>
    </r>
    <r>
      <rPr>
        <sz val="12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  </r>
  </si>
  <si>
    <t>Забезпечено надання  в повному обсязі цільової матеріальної допомоги 4 особам.</t>
  </si>
  <si>
    <r>
      <rPr>
        <b/>
        <sz val="12"/>
        <rFont val="Times New Roman"/>
        <family val="1"/>
      </rPr>
      <t>Завдання 7</t>
    </r>
    <r>
      <rPr>
        <sz val="12"/>
        <rFont val="Times New Roman"/>
        <family val="1"/>
      </rPr>
      <t>. Забезпечити проведення компенсаційних виплат власникам автостоянок вартості послуг із зберігання транспортних засобів водіїв з інвалідністю, водіїв,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безкоштовно.</t>
    </r>
  </si>
  <si>
    <t>Профінансовано фактичну потребу  щодо забезпечення  проведення компенсаційних виплат.</t>
  </si>
  <si>
    <t xml:space="preserve"> - надання фінансової підтримки за підсумками проведення конкурсу з визначення програм (проектів, заходів), розроблених інститутами громадянського суспільства, для виконання (реалізації) яких надається фінансова підтримка з  бюджету Сумської міської об'єднаної територіальної громади;</t>
  </si>
  <si>
    <t>Профінансовано фактичну потребу переможців конкурсу в межах визначених програм (проектів, заходів).</t>
  </si>
  <si>
    <t xml:space="preserve"> - надання фінансової підтримки за підсумками проведення конкурсу з визначення програм (проектів, заходів), розроблених громадськими об'єднаннями ветеранів, для виконання (реалізації) яких надається фінансова підтримка з бюджету Сумської міської об'єднаної територіальної громади.</t>
  </si>
  <si>
    <t>Зменшення фактичних видатків в порівнянні з запланованими, пояснюється зниженням тарифів на послуги з газопостачання та смертю пільговиків.</t>
  </si>
  <si>
    <t>- Почесним донорам України  (25 % пільги);</t>
  </si>
  <si>
    <t>- сім'ям осіб з інвалідністю І-ІІ груп по зору  (50 % пільги);</t>
  </si>
  <si>
    <t>- сім’ям, в яких виховуються онкохворі діти та діти, хворі на спінальну м'язову атрофію (50 % пільги);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</si>
  <si>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(50 % пільги), а також особам з інвалідністю з дитинства І А групи з діагнозом ДЦП (100% пільги).</t>
  </si>
  <si>
    <t>Підпрограма 5. Соціальні пільги та гарантії громадянам, які мають особливі заслуги та сім'ям загиблих.</t>
  </si>
  <si>
    <t>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бюджету);</t>
  </si>
  <si>
    <r>
      <t xml:space="preserve">Завдання 2. </t>
    </r>
    <r>
      <rPr>
        <sz val="12"/>
        <rFont val="Times New Roman"/>
        <family val="1"/>
      </rPr>
      <t>Забезпечити виплату соціальних гарантій громадянам, які мають особливі заслуги:</t>
    </r>
  </si>
  <si>
    <t>- учасникам бойових дій, які захищали та визволяли місто Суми у період Другої світової війни  (щомісячна грошова виплата);</t>
  </si>
  <si>
    <t>- ветеранам підпільно-партизанського руху в роки Другої світової війни (виплата щомісячної стипендії);</t>
  </si>
  <si>
    <t>- учасникам бойових дій та особам з інвалідністю внаслідок війни, яким виповнилося 95 і більше років 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</si>
  <si>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 (виплата разової грошової допомоги);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</si>
  <si>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 (виплата щомісячної грошової допомоги);</t>
  </si>
  <si>
    <r>
      <rPr>
        <b/>
        <sz val="12"/>
        <rFont val="Times New Roman"/>
        <family val="1"/>
      </rPr>
      <t xml:space="preserve">Завдання 1. </t>
    </r>
    <r>
      <rPr>
        <sz val="12"/>
        <rFont val="Times New Roman"/>
        <family val="1"/>
      </rPr>
      <t>Проведення розрахунків за пільговий проїзд міським електротранспортом  Почесних донорів України  (100 % пільги).</t>
    </r>
  </si>
  <si>
    <t>Профінансовано фактичну потребу щодо надання транспортних послуг "Соціальне таксі" людям з обмеженими фізичними можливостями.</t>
  </si>
  <si>
    <t>Профінансовано фактичну потребу щодо обробки інформації з нарахування та виплати допомог, компенсацій та субсидій</t>
  </si>
  <si>
    <t xml:space="preserve"> - особам, які мають особливі трудові заслуги перед Батьківщиною (компенсація витрат на автомобільне паливо); </t>
  </si>
  <si>
    <t xml:space="preserve"> - особам з інвалідністю внаслідок війни, учасникам бойових дій, постраждалим учасникам Революції Гідності та особам з числа жертв нацистських переслідувань (надання пільг на проїзд на залізничному транспорті у міжміському сполученні); </t>
  </si>
  <si>
    <t xml:space="preserve">Профінансовано фактичну потребу щодо надання пільг на проїзд на залізничному транспорті у міжміському сполученні. </t>
  </si>
  <si>
    <r>
      <t>Завдання 2.</t>
    </r>
    <r>
      <rPr>
        <sz val="12"/>
        <rFont val="Times New Roman"/>
        <family val="1"/>
      </rPr>
      <t xml:space="preserve"> Забезпечення надання пільг з оплати послуг зв’язку </t>
    </r>
  </si>
  <si>
    <t>За отриманням пільги звернулась менша кількість громадян, ніж планувалось, у зв’язку   з вибуттям пільговиків за межі міста, смертю пільговиків, а також відмовою пільговиків від користування послугами зв’язку через високу вартість щомісячної абонплати.</t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</si>
  <si>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</si>
  <si>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rPr>
        <b/>
        <sz val="12"/>
        <rFont val="Times New Roman"/>
        <family val="1"/>
      </rPr>
      <t>Завдання 4.</t>
    </r>
    <r>
      <rPr>
        <sz val="12"/>
        <rFont val="Times New Roman"/>
        <family val="1"/>
      </rPr>
      <t xml:space="preserve">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</si>
  <si>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rPr>
        <b/>
        <sz val="12"/>
        <rFont val="Times New Roman"/>
        <family val="1"/>
      </rPr>
      <t>Завдання 5.</t>
    </r>
    <r>
      <rPr>
        <sz val="12"/>
        <rFont val="Times New Roman"/>
        <family val="1"/>
      </rPr>
      <t xml:space="preserve"> 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</t>
    </r>
  </si>
  <si>
    <r>
      <t xml:space="preserve">Завдання 6.  </t>
    </r>
    <r>
      <rPr>
        <sz val="12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</si>
  <si>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</si>
  <si>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Фактичні видатки менше, ніж заплановані у зв'язку зі змінами внесеними до постанови Кабінету Міністрів України № 558 та прийняттям постанови Кабінету Міністрів України від 23.09.2020 № 859, відсутністю програмного забезпечення для призначення відповідної компенсації,а також зі смертю осіб, за якими здійснюється догляд.</t>
  </si>
  <si>
    <t xml:space="preserve">  - дітей, батьки яких є учасниками бойових дій на території інших держав.</t>
  </si>
  <si>
    <t>- особам, яким виповнюється 100 і більше років з нагоди Дня народження (надання одноразової грошової допомоги);</t>
  </si>
  <si>
    <t>- Почесним донорам України (надання одноразової матеріальної допомоги);</t>
  </si>
  <si>
    <t xml:space="preserve"> - мешканцям Сумської міської територіальної громади з числа осіб з інвалідністю, що пересуваються за допомогою крісел колісних (надання цільової матеріальної допомоги, для вирішення ними питань, пов'язаних з проведенням реконструкції житлових будинків (квартир));</t>
  </si>
  <si>
    <t xml:space="preserve"> - одиноким громадянам похилого віку, особам з інвалідністю та внутрішньо переміщеним особам, які знаходяться на обслуговуванні в комунальній установі СМТЦСО (НСП) "Берегиня" (надання безкоштовних гарячих обідів);</t>
  </si>
  <si>
    <t>- особам з інвалідністю, які пересуваються за допомогою крісел колісних, особам з інвалідністю I групи по зору, дітям з інвалідністю  (оплата послуг з доступу до інформаційної мережі Інтернет);</t>
  </si>
  <si>
    <t xml:space="preserve">- дітям з інвалідністю, хворим на рідкісні (орфанні) захворювання, які потребують спеціального дієтичного харчування та постійного прийому медичних препаратів (щомісячна грошова допомога).  </t>
  </si>
  <si>
    <t xml:space="preserve"> - повнолітнім особам з інвалідністю внаслідок інтелектуальних порушень, а також хворим на ДЦП (надання грошової компенсації за оздоровлення);</t>
  </si>
  <si>
    <t>Підпрограма 3. Забезпечення заходів з реалізації сімейної політики, запобігання домашньому насильству та торгівлі людьми</t>
  </si>
  <si>
    <t>Підпрограма 4. Надання фінансової підтримки інститутам громадянського суспільства, громадським об'єднанням ветеранів, діяльність яких має соціальну спрямованість.</t>
  </si>
  <si>
    <t>Підпрограма 5. Надання пільг на оплату житлово-комунальних послуг окремим категоріям громадян – мешканцям громади.</t>
  </si>
  <si>
    <t>- Почесним донорам України (25 % пільги);</t>
  </si>
  <si>
    <t>Підпрограма 6. Соціальні пільги та гарантії громадянам, які мають особливі заслуги, та сім'ям загиблих.</t>
  </si>
  <si>
    <t>- учасникам бойових дій, які захищали та визволяли місто Суми у період Другої світової війни (щомісячна грошова виплата);</t>
  </si>
  <si>
    <t>- учасникам бойових дій та особам з інвалідністю внаслідок війни, яким виповнилося 95 і більше років (виплата щомісячної стипендії);</t>
  </si>
  <si>
    <t>Підпрограма 7. Компенсаційні виплати на пільговий проїзд міським електротранспортом окремих категорій громадян</t>
  </si>
  <si>
    <t>Підпрограма 9. Забезпечення обробки інформації з нарахування та виплати допомог і компенсацій.</t>
  </si>
  <si>
    <t>Підпрограма 10. Надання пільг, встановлених чинним законодавством</t>
  </si>
  <si>
    <t>Підпрограма 11. Надання компенсації фізичним особам, які надають соціальні послуги з догляду на непрофесійній основі.</t>
  </si>
  <si>
    <t>Підпрограма 13. Соціальна підтримка вихованців закладів дошкільної освіти, які потребують особливої соціальної уваги.</t>
  </si>
  <si>
    <t>Підпрограма 14. Соціальна підтримка учнів закладів загальної середньої освіти, які потребують особливої соціальної уваги.</t>
  </si>
  <si>
    <t>Всього на виконання підпрограми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</si>
  <si>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 (надання одноразової матеріальної допомоги);</t>
  </si>
  <si>
    <t>-  громадянам, які постраждали внаслідок Чорнобильської катастрофи категорії 2 (надання одноразової матеріальної допомоги);</t>
  </si>
  <si>
    <t>- сім’ям, в яких виховуються діти з інвалідністю з вадами слуху (надання матеріальної допомоги для/за придбання слухових апаратів );</t>
  </si>
  <si>
    <t>- особам пенсійного віку, які є слухачами Університету третього віку комунальної установи «СМТЦСО (НСП) «Берегиня» та переможцями трьох і більше спортивних змагань, організованих комунальною установою «СМТЦСО (НСП) «Берегиня» спільно з комунальною установою «Міський центр фізичного здоров'я населення «Спорт для всіх» та інших міських, регіональних, міжнародних творчих конкурсів та змагань (надання грошової  компенсації за оздоровлення).</t>
  </si>
  <si>
    <t xml:space="preserve"> - організація надання послуг, пов’язаних з  проведенням заходів, та надання матеріальної допомоги до святкових та визначних дат ветеранам війни та праці, особам з інвалідністю та дітям з інвалідністю, громадянам, які постраждали внаслідок Чорнобильської катастрофи;</t>
  </si>
  <si>
    <t xml:space="preserve"> -  громадянам, які постраждали внаслідок Чорнобильської катастрофи категорії І та ІІ (надання одноразової матеріальної допомоги до Міжнародного дня пам’яті жертв радіаційних аварій і катастроф); </t>
  </si>
  <si>
    <t xml:space="preserve"> - учасникам ліквідації наслідків аварії на Чорнобильській АЕС у 1986 році  (надання одноразової матеріальної допомоги до Дня вшанування учасників ліквідації наслідків аварії на Чорнобильській АЕС). </t>
  </si>
  <si>
    <t xml:space="preserve"> - вихованців закладів дошкільної освіти;</t>
  </si>
  <si>
    <t xml:space="preserve"> -учнів закладів загальної середньої освіти, вихованців та учнів навчально-виховних комплексів.</t>
  </si>
  <si>
    <t xml:space="preserve"> - надання фінансової підтримки за підсумками проведення конкурсу з визначення програм (проектів, заходів), розроблених інститутами громадянського суспільства, для виконання (реалізації) яких надається фінансова підтримка з бюджету Сумської міської територіальної громади;</t>
  </si>
  <si>
    <t xml:space="preserve"> -надання фінансової підтримки за підсумками проведення конкурсу з визначення програм (проектів, заходів), розроблених громадськими об’єднаннями ветеранів, для виконання (реалізації) яких надається фінансова підтримка з бюджету Сумської міської територіальної громади.</t>
  </si>
  <si>
    <t>- сім'ям осіб з інвалідністю І-ІІ груп по зору (50 % пільги);</t>
  </si>
  <si>
    <t>- сім’ям, в яких виховуються онкохворі діти, діти, хворі на спінальну м'язову атрофію або бульозний епідермоліз (50 % пільги);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</si>
  <si>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</si>
  <si>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(виплата разової грошової допомоги);</t>
  </si>
  <si>
    <t xml:space="preserve"> - на автобусних маршрутах загального користування, що не виходять за межі Сумської міської територіальної громади</t>
  </si>
  <si>
    <t xml:space="preserve"> - на автобусних маршрутах загального користування, що не виходять за межі Сумського району</t>
  </si>
  <si>
    <t>Підпрограма 12.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</si>
  <si>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- забезпечення безкоштовними путівками до позаміських дитячих закладів оздоровлення та відпочинку (Сумської міської ТГ) учнів, батьки яких є учасниками бойових дій на території інших держав;</t>
  </si>
  <si>
    <t>- надання цільової матеріальної допомоги для проведення лікування, вирішення соціально-побутових або інших питань.</t>
  </si>
  <si>
    <t xml:space="preserve">                              Додаток 2</t>
  </si>
  <si>
    <t>(назва програми)</t>
  </si>
  <si>
    <r>
      <t xml:space="preserve">1.  </t>
    </r>
    <r>
      <rPr>
        <u val="single"/>
        <sz val="16"/>
        <rFont val="Times New Roman"/>
        <family val="1"/>
      </rPr>
      <t>08</t>
    </r>
    <r>
      <rPr>
        <sz val="16"/>
        <rFont val="Times New Roman"/>
        <family val="1"/>
      </rPr>
      <t xml:space="preserve">                                                         </t>
    </r>
    <r>
      <rPr>
        <u val="single"/>
        <sz val="16"/>
        <rFont val="Times New Roman"/>
        <family val="1"/>
      </rPr>
      <t xml:space="preserve">Департамент соціального захисту населення Сумської міської ради </t>
    </r>
  </si>
  <si>
    <t xml:space="preserve">         КВК                                                                                                                                                                    найменування головного розпорядника коштів</t>
  </si>
  <si>
    <r>
      <t xml:space="preserve">2.  </t>
    </r>
    <r>
      <rPr>
        <u val="single"/>
        <sz val="16"/>
        <rFont val="Times New Roman"/>
        <family val="1"/>
      </rPr>
      <t>08</t>
    </r>
    <r>
      <rPr>
        <sz val="16"/>
        <rFont val="Times New Roman"/>
        <family val="1"/>
      </rPr>
      <t xml:space="preserve">                                                         </t>
    </r>
    <r>
      <rPr>
        <u val="single"/>
        <sz val="16"/>
        <rFont val="Times New Roman"/>
        <family val="1"/>
      </rPr>
      <t xml:space="preserve">Департамент соціального захисту населення Сумської міської ради </t>
    </r>
  </si>
  <si>
    <t>найменування програми, дата і номер рішення міської ради про її затвердження</t>
  </si>
  <si>
    <r>
      <t xml:space="preserve">          </t>
    </r>
    <r>
      <rPr>
        <u val="single"/>
        <sz val="14"/>
        <rFont val="Times New Roman"/>
        <family val="1"/>
      </rPr>
      <t>затверджена рішенням Сумської міської ради від 28 листопада 2018 року № 4148-МР (зі змінами)</t>
    </r>
  </si>
  <si>
    <t>Інформація про виконання програми за 2019-2021 роки</t>
  </si>
  <si>
    <r>
      <t xml:space="preserve">Програма Сумської міської територіальної громади «Милосердя» на 2019-2021 роки», </t>
    </r>
    <r>
      <rPr>
        <b/>
        <i/>
        <sz val="14"/>
        <rFont val="Times New Roman"/>
        <family val="1"/>
      </rPr>
      <t>в тому числі:</t>
    </r>
  </si>
  <si>
    <r>
      <rPr>
        <sz val="14"/>
        <rFont val="Times New Roman"/>
        <family val="1"/>
      </rPr>
      <t xml:space="preserve">3.     </t>
    </r>
    <r>
      <rPr>
        <u val="single"/>
        <sz val="14"/>
        <rFont val="Times New Roman"/>
        <family val="1"/>
      </rPr>
      <t xml:space="preserve">      </t>
    </r>
    <r>
      <rPr>
        <sz val="14"/>
        <rFont val="Times New Roman"/>
        <family val="1"/>
      </rPr>
      <t xml:space="preserve">                                  </t>
    </r>
    <r>
      <rPr>
        <u val="single"/>
        <sz val="14"/>
        <rFont val="Times New Roman"/>
        <family val="1"/>
      </rPr>
      <t xml:space="preserve">програма Сумської міської територіальної громади «Милосердя» на 2019-2021 роки», </t>
    </r>
  </si>
  <si>
    <t>Програма Сумської міської територіальної громади «Милосердя» за 2019 рік</t>
  </si>
  <si>
    <t>Програма Сумської міської територіальної громади «Милосердя» за 2020 рік</t>
  </si>
  <si>
    <t>Програма Сумської міської територіальної громади «Милосердя» за 2021 рік</t>
  </si>
  <si>
    <r>
      <t xml:space="preserve">Програма Сумської міської територіальної громади «Милосердя» за 2019 рік, </t>
    </r>
    <r>
      <rPr>
        <b/>
        <i/>
        <sz val="13"/>
        <rFont val="Times New Roman"/>
        <family val="1"/>
      </rPr>
      <t>в тому числі:</t>
    </r>
  </si>
  <si>
    <t>- дітям, мешканцям міста Суми, батьки яких загинули під час участі у Революції Гідності (щомісячна грошова допомога);</t>
  </si>
  <si>
    <t>Програма Сумської міської територіальної громади «Милосердя» за 2021 рік, в т.ч.</t>
  </si>
  <si>
    <t>Програма Сумської міської територіальної громади «Милосердя» за 2020 рік, в т.ч.</t>
  </si>
  <si>
    <r>
      <t>Підпрограма 1. Турбота про громадян, які потребують особливої уваги.</t>
    </r>
    <r>
      <rPr>
        <i/>
        <sz val="14"/>
        <rFont val="Times New Roman"/>
        <family val="1"/>
      </rPr>
      <t xml:space="preserve"> </t>
    </r>
  </si>
  <si>
    <r>
      <t>Завдання 1.</t>
    </r>
    <r>
      <rPr>
        <sz val="12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</si>
  <si>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>Підпрограма 2. Соціальні гарантії окремим категоріям громадян.</t>
    </r>
    <r>
      <rPr>
        <i/>
        <sz val="14"/>
        <rFont val="Times New Roman"/>
        <family val="1"/>
      </rPr>
      <t xml:space="preserve"> </t>
    </r>
  </si>
  <si>
    <r>
      <t xml:space="preserve">Завдання 3. </t>
    </r>
    <r>
      <rPr>
        <sz val="12"/>
        <rFont val="Times New Roman"/>
        <family val="1"/>
      </rPr>
      <t>Забезпечити організацію надання послуг, пов’язаних з  проведенням заходів, та надання матеріальної допомоги до святкових та визначних дат ветеранам війни та праці, особам з інвалідністю та дітям з інвалідністю, громадянам, які постраждали внаслідок Чорнобильської катастрофи,  людям похилого віку:</t>
    </r>
  </si>
  <si>
    <t>- організація надання послуг, пов’язаних з  проведенням заходів, для людей похилого віку.</t>
  </si>
  <si>
    <r>
      <t xml:space="preserve">Завдання 4. </t>
    </r>
    <r>
      <rPr>
        <sz val="12"/>
        <rFont val="Times New Roman"/>
        <family val="1"/>
      </rPr>
      <t>Забезпечити надання пільг громадським організаціям ветеранів війни по оплаті за користування комунальними послугами та абонентної плати за користування телефоном.</t>
    </r>
  </si>
  <si>
    <r>
      <rPr>
        <b/>
        <sz val="12"/>
        <rFont val="Times New Roman"/>
        <family val="1"/>
      </rPr>
      <t>Завдання 5.</t>
    </r>
    <r>
      <rPr>
        <sz val="12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</si>
  <si>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r>
      <rPr>
        <b/>
        <sz val="12"/>
        <rFont val="Times New Roman"/>
        <family val="1"/>
      </rPr>
      <t xml:space="preserve">Завдання 6. </t>
    </r>
    <r>
      <rPr>
        <sz val="12"/>
        <rFont val="Times New Roman"/>
        <family val="1"/>
      </rPr>
      <t>Забезпечити проведення компенсаційних виплат власникам автостоянок вартості послуг із зберігання транспортних засобів водіїв з інвалідністю, водіїв,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безкоштовно.</t>
    </r>
  </si>
  <si>
    <r>
      <rPr>
        <b/>
        <sz val="12"/>
        <rFont val="Times New Roman"/>
        <family val="1"/>
      </rPr>
      <t>Завдання 7.</t>
    </r>
    <r>
      <rPr>
        <sz val="12"/>
        <rFont val="Times New Roman"/>
        <family val="1"/>
      </rPr>
      <t xml:space="preserve"> Забезпечення відзначення громадян, які постраждали внаслідок Чорнобильської катастрофи, з нагоди 35 річниці аварії на Чорнобильській АЕС.</t>
    </r>
  </si>
  <si>
    <r>
      <t xml:space="preserve">Завдання 1. </t>
    </r>
    <r>
      <rPr>
        <sz val="12"/>
        <rFont val="Times New Roman"/>
        <family val="1"/>
      </rPr>
      <t>Забезпечити надання матеріальної допомоги окремим категоріям сімей:</t>
    </r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</si>
  <si>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</t>
    </r>
  </si>
  <si>
    <r>
      <t xml:space="preserve"> - </t>
    </r>
    <r>
      <rPr>
        <sz val="12"/>
        <rFont val="Times New Roman"/>
        <family val="1"/>
      </rPr>
      <t>дітей, які не перебувають на обліку в закладах освіти;</t>
    </r>
  </si>
  <si>
    <t>- дітям з інвалідністю з багатодітних сімей, де виховуються 2 та більше дітей з інвалідністю (надання одноразової матеріальної допомоги).</t>
  </si>
  <si>
    <r>
      <t>Завдання 1.</t>
    </r>
    <r>
      <rPr>
        <sz val="12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 та громадським об'єднанням ветеранів:</t>
    </r>
  </si>
  <si>
    <r>
      <t xml:space="preserve">Завдання 1. </t>
    </r>
    <r>
      <rPr>
        <sz val="12"/>
        <rFont val="Times New Roman"/>
        <family val="1"/>
      </rPr>
      <t>Забезпечення надання пільг на оплату житлово-комунальних послуг окремим категоріям громадян – мешканцям громади:</t>
    </r>
  </si>
  <si>
    <r>
      <t xml:space="preserve">Завдання 1. </t>
    </r>
    <r>
      <rPr>
        <sz val="12"/>
        <rFont val="Times New Roman"/>
        <family val="1"/>
      </rPr>
      <t>Проведення розрахунків за пільговий проїзд міським електротранспортом  Почесних донорів України  (100 % пільги):</t>
    </r>
  </si>
  <si>
    <r>
      <t xml:space="preserve">Завдання 1. </t>
    </r>
    <r>
      <rPr>
        <sz val="12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</si>
  <si>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2. </t>
    </r>
    <r>
      <rPr>
        <sz val="12"/>
        <rFont val="Times New Roman"/>
        <family val="1"/>
      </rPr>
      <t xml:space="preserve">Забезпечення надання пільг з оплати послуг зв’язку </t>
    </r>
  </si>
  <si>
    <r>
      <rPr>
        <b/>
        <sz val="12"/>
        <rFont val="Times New Roman"/>
        <family val="1"/>
      </rPr>
      <t>Завдання 3.</t>
    </r>
    <r>
      <rPr>
        <sz val="12"/>
        <rFont val="Times New Roman"/>
        <family val="1"/>
      </rPr>
      <t xml:space="preserve">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громади).  </t>
    </r>
  </si>
  <si>
    <r>
      <rPr>
        <b/>
        <sz val="12"/>
        <rFont val="Times New Roman"/>
        <family val="1"/>
      </rPr>
      <t>Завдання 4</t>
    </r>
    <r>
      <rPr>
        <sz val="12"/>
        <rFont val="Times New Roman"/>
        <family val="1"/>
      </rPr>
      <t xml:space="preserve">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громади).  </t>
    </r>
  </si>
  <si>
    <r>
      <t xml:space="preserve">Завдання 6. </t>
    </r>
    <r>
      <rPr>
        <sz val="12"/>
        <rFont val="Times New Roman"/>
        <family val="1"/>
      </rPr>
      <t>Забезпечення надання пільг на проїзд залізничним транспортом приміського сполучення окремим категоріям громадян (100% пільги для окремих категорій громадян, для яких визначене таке право відповідно до законів України та постанов Уряду).</t>
    </r>
  </si>
  <si>
    <r>
      <t xml:space="preserve">Завдання 7. </t>
    </r>
    <r>
      <rPr>
        <sz val="12"/>
        <rFont val="Times New Roman"/>
        <family val="1"/>
      </rPr>
      <t>Забезпечення надання пільг на проїзд автомобільним транспортом на приміських автобусних маршрутах загального користування окремим категоріям громадян (100% пільги для окремих категорій громадян, мешканців  громади):</t>
    </r>
  </si>
  <si>
    <r>
      <t xml:space="preserve">Завдання 1. </t>
    </r>
    <r>
      <rPr>
        <sz val="12"/>
        <rFont val="Times New Roman"/>
        <family val="1"/>
      </rPr>
      <t>Забезпечення виплати компенсації фізичним особам, які надають соціальні послуги з догляду на непрофесійній основі.</t>
    </r>
  </si>
  <si>
    <t xml:space="preserve"> - дітей, батьки яких є учасниками бойових дій на території інших держав.</t>
  </si>
  <si>
    <t>За допомогою звернулась менша кількість громадян, ніж планувалось, та у зв'язку зі смертю отримувачів.</t>
  </si>
  <si>
    <t>Профінансово фактичну потребу для надання безкоштовних гарячих обідів.</t>
  </si>
  <si>
    <t>Профінансово фактичну потребу для забезпечення поховання та проведення поминального обіду.</t>
  </si>
  <si>
    <t>Фактичні видатки менше, ніж заплановані, у зв'язку з тим, що один отримувач допомоги скористався правом на отримання грошової компенсаційї в неповному обсязі.</t>
  </si>
  <si>
    <t>Проведено відшкодування підриємствам за фактично надані пільги, а також у зв'язку зі смертю пільговиків.</t>
  </si>
  <si>
    <t>Проведено відшкодування підриємствам за фактично надані пільги, а також у зв'язку зі смертю пільговика.</t>
  </si>
  <si>
    <t>Проведено відшкодування за фактично надані пільги на проїзд міським електротранспортом.</t>
  </si>
  <si>
    <t>Зменшення фактичних видатків в порівнянні з запланованими, пояснюється поданням звітів перевізниками за менший звітний період, ніж було заплановано, у зв'язку з відсутністю договорів на організацію перевезень, а також із роботою перевізників в режимі карантинних обмежень, тощо.</t>
  </si>
  <si>
    <t>Профінансовано фактичну потребу щодо виплати компенсації фізичним особам, які надають соціальні послуги з догляду на непрофесійній основі.</t>
  </si>
  <si>
    <t>Профінансовано фактичну потребу щодо обробки інформації з нарахування та виплати допомог, компенсацій та субсидій.</t>
  </si>
  <si>
    <t xml:space="preserve">Фактичні видатки менше, ніж заплановані, у зв'язку зі смертю отримувачів, розірванням договору про  надання послуг з доступу до інформаційної мережі Інтернет, тощо. </t>
  </si>
  <si>
    <t>Профінансовано фактичну потребу  щодо виплати щомісячної грошової винагороди.</t>
  </si>
  <si>
    <t>- ветеранам підпільно-партизанського руху в роки Другої світової війни-мешканцям міста Суми (виплата щомісячної стипендії);</t>
  </si>
  <si>
    <t>Профінансовано фактичну потребу  щодо виплати щомісячної стипендії ветеранам підпільно-партизанського руха.</t>
  </si>
  <si>
    <t>Профінансовано фактичну потребу  щодо виплати щомісячної стипендії учасникам бойових дій та особам з інвалідністю внаслідок війни, яким виповнилося 95 і більше років.</t>
  </si>
  <si>
    <t>Профінансовано фактичну потребу  щодо надання транспортних послуг "Соціальне таксі".</t>
  </si>
  <si>
    <r>
      <t xml:space="preserve">Завдання 1. </t>
    </r>
    <r>
      <rPr>
        <sz val="11.5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</si>
  <si>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>Фінансування на проводилось у зв'язку з відсутністю зверень.</t>
  </si>
  <si>
    <t>Профінансовано фактичну потребу закладів загальної середньої освіти щодо оздоровлення учнів, які потребують особливої соціальної уваги.</t>
  </si>
  <si>
    <t>Профінансовано фактичну потребу на надання одноразової грошової допомоги.</t>
  </si>
  <si>
    <t>Профінансовано фактичну потребу щодо виплати щомісячної грошової винагороди.</t>
  </si>
  <si>
    <t>Профінансово фактичну потребу для надання щомісячної стипендії.</t>
  </si>
  <si>
    <t>Профінансовано фактичну потребу для   надання пільг громадським організаціям ветеранів війни.</t>
  </si>
  <si>
    <t>Профінансовано фактичну потребу для виплати щомісячної стипендії.</t>
  </si>
  <si>
    <t>Сумський міський голова</t>
  </si>
  <si>
    <t xml:space="preserve">__________ </t>
  </si>
  <si>
    <t>Олександр ЛИСЕНКО</t>
  </si>
  <si>
    <t>Виконавець:  Масік Т.О</t>
  </si>
  <si>
    <t>до рішення Сумської міської ради              «Про виконання програми Сумської міської територіальної громади «Милосердя» за         2019-2021 роки, затвердженої рішенням Сумської міської ради від 28 листопада                2018 року № 4148-МР (зі змінами)»</t>
  </si>
  <si>
    <t>Відсутність необхідності перерахування коштів в запланованих обсягах (згідно з усною інформацією Департаменту фінансів Сумської обласної державної адміністрації).</t>
  </si>
  <si>
    <t>від 23 лютого 2022 року № 2929-МР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</si>
</sst>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;[Red]0.0"/>
    <numFmt numFmtId="210" formatCode="0;[Red]0"/>
    <numFmt numFmtId="211" formatCode="000000"/>
    <numFmt numFmtId="212" formatCode="#,##0.0"/>
    <numFmt numFmtId="213" formatCode="0.0000000000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0.000"/>
    <numFmt numFmtId="219" formatCode="0.0%"/>
    <numFmt numFmtId="220" formatCode="#,##0.000"/>
    <numFmt numFmtId="221" formatCode="#,##0.0000"/>
  </numFmts>
  <fonts count="7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sz val="9"/>
      <name val="Times New Roman"/>
      <family val="1"/>
    </font>
    <font>
      <u val="single"/>
      <sz val="16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justify" vertical="center"/>
    </xf>
    <xf numFmtId="4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219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justify" vertical="top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NumberFormat="1" applyFont="1" applyFill="1" applyBorder="1" applyAlignment="1">
      <alignment horizontal="justify" wrapText="1"/>
    </xf>
    <xf numFmtId="4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justify" wrapText="1"/>
    </xf>
    <xf numFmtId="49" fontId="8" fillId="33" borderId="10" xfId="0" applyNumberFormat="1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 shrinkToFit="1"/>
    </xf>
    <xf numFmtId="2" fontId="8" fillId="0" borderId="12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justify" wrapText="1" shrinkToFit="1"/>
    </xf>
    <xf numFmtId="0" fontId="8" fillId="0" borderId="10" xfId="0" applyFont="1" applyBorder="1" applyAlignment="1">
      <alignment horizontal="justify" vertical="center" wrapText="1"/>
    </xf>
    <xf numFmtId="0" fontId="15" fillId="33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center" wrapText="1" shrinkToFit="1"/>
    </xf>
    <xf numFmtId="0" fontId="8" fillId="33" borderId="10" xfId="0" applyFont="1" applyFill="1" applyBorder="1" applyAlignment="1">
      <alignment horizontal="justify" vertical="center" wrapText="1" shrinkToFi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 shrinkToFi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top"/>
    </xf>
    <xf numFmtId="0" fontId="8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top" wrapText="1"/>
    </xf>
    <xf numFmtId="3" fontId="6" fillId="33" borderId="10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/>
    </xf>
    <xf numFmtId="0" fontId="19" fillId="0" borderId="0" xfId="0" applyFont="1" applyBorder="1" applyAlignment="1">
      <alignment vertical="top"/>
    </xf>
    <xf numFmtId="0" fontId="67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34" borderId="13" xfId="0" applyFont="1" applyFill="1" applyBorder="1" applyAlignment="1">
      <alignment horizontal="justify" vertical="center" wrapText="1"/>
    </xf>
    <xf numFmtId="0" fontId="68" fillId="34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justify" vertical="center" wrapText="1"/>
    </xf>
    <xf numFmtId="0" fontId="69" fillId="0" borderId="0" xfId="0" applyFont="1" applyBorder="1" applyAlignment="1">
      <alignment horizontal="center" vertical="top"/>
    </xf>
    <xf numFmtId="3" fontId="68" fillId="0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219" fontId="6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justify" vertical="center" wrapText="1"/>
    </xf>
    <xf numFmtId="0" fontId="12" fillId="34" borderId="10" xfId="0" applyFont="1" applyFill="1" applyBorder="1" applyAlignment="1">
      <alignment horizontal="justify" vertical="center" wrapText="1"/>
    </xf>
    <xf numFmtId="0" fontId="70" fillId="0" borderId="10" xfId="0" applyFont="1" applyFill="1" applyBorder="1" applyAlignment="1">
      <alignment/>
    </xf>
    <xf numFmtId="0" fontId="70" fillId="0" borderId="0" xfId="0" applyFont="1" applyFill="1" applyAlignment="1">
      <alignment/>
    </xf>
    <xf numFmtId="3" fontId="67" fillId="33" borderId="1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justify" vertical="center"/>
    </xf>
    <xf numFmtId="49" fontId="8" fillId="0" borderId="12" xfId="0" applyNumberFormat="1" applyFont="1" applyFill="1" applyBorder="1" applyAlignment="1">
      <alignment horizontal="justify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/>
    </xf>
    <xf numFmtId="0" fontId="8" fillId="0" borderId="12" xfId="0" applyNumberFormat="1" applyFont="1" applyFill="1" applyBorder="1" applyAlignment="1">
      <alignment horizontal="justify" vertical="center" wrapText="1"/>
    </xf>
    <xf numFmtId="3" fontId="9" fillId="33" borderId="1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justify" vertical="center" wrapText="1"/>
    </xf>
    <xf numFmtId="3" fontId="8" fillId="33" borderId="1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4" fontId="8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3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vertical="top" wrapText="1"/>
    </xf>
    <xf numFmtId="219" fontId="18" fillId="0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219" fontId="18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/>
    </xf>
    <xf numFmtId="4" fontId="17" fillId="0" borderId="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justify"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justify" vertical="center" wrapText="1"/>
    </xf>
    <xf numFmtId="219" fontId="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49" fontId="25" fillId="33" borderId="10" xfId="0" applyNumberFormat="1" applyFont="1" applyFill="1" applyBorder="1" applyAlignment="1">
      <alignment horizontal="justify" vertical="center"/>
    </xf>
    <xf numFmtId="0" fontId="17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top" wrapText="1"/>
    </xf>
    <xf numFmtId="49" fontId="8" fillId="33" borderId="10" xfId="0" applyNumberFormat="1" applyFont="1" applyFill="1" applyBorder="1" applyAlignment="1">
      <alignment horizontal="justify" vertical="top"/>
    </xf>
    <xf numFmtId="0" fontId="25" fillId="33" borderId="10" xfId="0" applyFont="1" applyFill="1" applyBorder="1" applyAlignment="1">
      <alignment horizontal="justify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justify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justify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219" fontId="6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justify" vertical="center"/>
    </xf>
    <xf numFmtId="49" fontId="12" fillId="0" borderId="13" xfId="0" applyNumberFormat="1" applyFont="1" applyFill="1" applyBorder="1" applyAlignment="1">
      <alignment horizontal="justify" vertical="center"/>
    </xf>
    <xf numFmtId="49" fontId="12" fillId="0" borderId="15" xfId="0" applyNumberFormat="1" applyFont="1" applyFill="1" applyBorder="1" applyAlignment="1">
      <alignment horizontal="justify" vertical="center"/>
    </xf>
    <xf numFmtId="49" fontId="12" fillId="0" borderId="16" xfId="0" applyNumberFormat="1" applyFont="1" applyFill="1" applyBorder="1" applyAlignment="1">
      <alignment horizontal="justify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 shrinkToFit="1"/>
    </xf>
    <xf numFmtId="0" fontId="12" fillId="33" borderId="15" xfId="0" applyFont="1" applyFill="1" applyBorder="1" applyAlignment="1">
      <alignment horizontal="left" vertical="center" wrapText="1" shrinkToFit="1"/>
    </xf>
    <xf numFmtId="0" fontId="12" fillId="33" borderId="16" xfId="0" applyFont="1" applyFill="1" applyBorder="1" applyAlignment="1">
      <alignment horizontal="left" vertical="center" wrapText="1" shrinkToFit="1"/>
    </xf>
    <xf numFmtId="0" fontId="25" fillId="33" borderId="12" xfId="0" applyFont="1" applyFill="1" applyBorder="1" applyAlignment="1">
      <alignment horizontal="justify" vertical="center" wrapText="1"/>
    </xf>
    <xf numFmtId="0" fontId="25" fillId="33" borderId="11" xfId="0" applyFont="1" applyFill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2" fontId="8" fillId="0" borderId="12" xfId="0" applyNumberFormat="1" applyFont="1" applyFill="1" applyBorder="1" applyAlignment="1">
      <alignment horizontal="justify" vertical="center" wrapText="1"/>
    </xf>
    <xf numFmtId="2" fontId="8" fillId="0" borderId="11" xfId="0" applyNumberFormat="1" applyFont="1" applyFill="1" applyBorder="1" applyAlignment="1">
      <alignment horizontal="justify" vertical="center" wrapText="1"/>
    </xf>
    <xf numFmtId="49" fontId="12" fillId="33" borderId="13" xfId="0" applyNumberFormat="1" applyFont="1" applyFill="1" applyBorder="1" applyAlignment="1">
      <alignment horizontal="left" vertical="justify"/>
    </xf>
    <xf numFmtId="49" fontId="12" fillId="33" borderId="15" xfId="0" applyNumberFormat="1" applyFont="1" applyFill="1" applyBorder="1" applyAlignment="1">
      <alignment horizontal="left" vertical="justify"/>
    </xf>
    <xf numFmtId="49" fontId="12" fillId="33" borderId="16" xfId="0" applyNumberFormat="1" applyFont="1" applyFill="1" applyBorder="1" applyAlignment="1">
      <alignment horizontal="left" vertical="justify"/>
    </xf>
    <xf numFmtId="0" fontId="12" fillId="33" borderId="13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0" fontId="12" fillId="33" borderId="16" xfId="0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justify"/>
    </xf>
    <xf numFmtId="49" fontId="12" fillId="0" borderId="15" xfId="0" applyNumberFormat="1" applyFont="1" applyFill="1" applyBorder="1" applyAlignment="1">
      <alignment horizontal="left" vertical="justify"/>
    </xf>
    <xf numFmtId="49" fontId="12" fillId="0" borderId="16" xfId="0" applyNumberFormat="1" applyFont="1" applyFill="1" applyBorder="1" applyAlignment="1">
      <alignment horizontal="left" vertical="justify"/>
    </xf>
    <xf numFmtId="0" fontId="12" fillId="0" borderId="13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justify" wrapText="1"/>
    </xf>
    <xf numFmtId="0" fontId="12" fillId="0" borderId="15" xfId="0" applyFont="1" applyFill="1" applyBorder="1" applyAlignment="1">
      <alignment horizontal="justify" vertical="justify" wrapText="1"/>
    </xf>
    <xf numFmtId="0" fontId="12" fillId="0" borderId="16" xfId="0" applyFont="1" applyFill="1" applyBorder="1" applyAlignment="1">
      <alignment horizontal="justify" vertical="justify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2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8"/>
  <sheetViews>
    <sheetView tabSelected="1" zoomScale="80" zoomScaleNormal="80" zoomScalePageLayoutView="0" workbookViewId="0" topLeftCell="A214">
      <selection activeCell="A5" sqref="A5:G5"/>
    </sheetView>
  </sheetViews>
  <sheetFormatPr defaultColWidth="9.00390625" defaultRowHeight="12.75"/>
  <cols>
    <col min="1" max="1" width="64.875" style="71" customWidth="1"/>
    <col min="2" max="2" width="17.25390625" style="71" customWidth="1"/>
    <col min="3" max="3" width="8.625" style="71" customWidth="1"/>
    <col min="4" max="4" width="16.75390625" style="70" customWidth="1"/>
    <col min="5" max="5" width="8.625" style="70" customWidth="1"/>
    <col min="6" max="6" width="10.125" style="71" customWidth="1"/>
    <col min="7" max="7" width="40.25390625" style="71" customWidth="1"/>
    <col min="8" max="8" width="9.125" style="71" customWidth="1"/>
    <col min="9" max="9" width="39.125" style="71" customWidth="1"/>
    <col min="10" max="10" width="9.125" style="71" customWidth="1"/>
    <col min="11" max="11" width="16.00390625" style="71" bestFit="1" customWidth="1"/>
    <col min="12" max="16384" width="9.125" style="71" customWidth="1"/>
  </cols>
  <sheetData>
    <row r="1" spans="2:7" s="70" customFormat="1" ht="16.5">
      <c r="B1" s="71"/>
      <c r="C1" s="71"/>
      <c r="F1" s="226" t="s">
        <v>243</v>
      </c>
      <c r="G1" s="226"/>
    </row>
    <row r="2" spans="2:7" s="70" customFormat="1" ht="3.75" customHeight="1" hidden="1">
      <c r="B2" s="71"/>
      <c r="C2" s="71"/>
      <c r="F2" s="227"/>
      <c r="G2" s="227"/>
    </row>
    <row r="3" spans="2:7" s="70" customFormat="1" ht="113.25" customHeight="1">
      <c r="B3" s="71"/>
      <c r="C3" s="71"/>
      <c r="F3" s="227" t="s">
        <v>312</v>
      </c>
      <c r="G3" s="227"/>
    </row>
    <row r="4" spans="2:7" s="70" customFormat="1" ht="16.5" customHeight="1">
      <c r="B4" s="71"/>
      <c r="C4" s="71"/>
      <c r="F4" s="231" t="s">
        <v>314</v>
      </c>
      <c r="G4" s="231"/>
    </row>
    <row r="5" spans="1:7" s="65" customFormat="1" ht="26.25" customHeight="1">
      <c r="A5" s="228" t="s">
        <v>250</v>
      </c>
      <c r="B5" s="228"/>
      <c r="C5" s="228"/>
      <c r="D5" s="228"/>
      <c r="E5" s="228"/>
      <c r="F5" s="228"/>
      <c r="G5" s="228"/>
    </row>
    <row r="6" spans="1:7" s="65" customFormat="1" ht="39" customHeight="1" thickBot="1">
      <c r="A6" s="229" t="s">
        <v>136</v>
      </c>
      <c r="B6" s="229"/>
      <c r="C6" s="229"/>
      <c r="D6" s="229"/>
      <c r="E6" s="229"/>
      <c r="F6" s="229"/>
      <c r="G6" s="229"/>
    </row>
    <row r="7" spans="1:7" s="65" customFormat="1" ht="12.75">
      <c r="A7" s="230" t="s">
        <v>244</v>
      </c>
      <c r="B7" s="230"/>
      <c r="C7" s="230"/>
      <c r="D7" s="230"/>
      <c r="E7" s="230"/>
      <c r="F7" s="230"/>
      <c r="G7" s="230"/>
    </row>
    <row r="8" s="65" customFormat="1" ht="3.75" customHeight="1">
      <c r="C8" s="30"/>
    </row>
    <row r="9" spans="1:9" s="65" customFormat="1" ht="20.25">
      <c r="A9" s="232" t="s">
        <v>245</v>
      </c>
      <c r="B9" s="232"/>
      <c r="C9" s="232"/>
      <c r="D9" s="232"/>
      <c r="E9" s="232"/>
      <c r="F9" s="232"/>
      <c r="G9" s="232"/>
      <c r="I9" s="12"/>
    </row>
    <row r="10" spans="1:7" s="65" customFormat="1" ht="12.75">
      <c r="A10" s="233" t="s">
        <v>246</v>
      </c>
      <c r="B10" s="233"/>
      <c r="C10" s="233"/>
      <c r="D10" s="233"/>
      <c r="E10" s="233"/>
      <c r="F10" s="233"/>
      <c r="G10" s="233"/>
    </row>
    <row r="11" spans="1:7" s="65" customFormat="1" ht="12.75">
      <c r="A11" s="84"/>
      <c r="B11" s="84"/>
      <c r="C11" s="84"/>
      <c r="D11" s="84"/>
      <c r="E11" s="84"/>
      <c r="F11" s="84"/>
      <c r="G11" s="84"/>
    </row>
    <row r="12" spans="1:7" s="65" customFormat="1" ht="20.25">
      <c r="A12" s="232" t="s">
        <v>247</v>
      </c>
      <c r="B12" s="232"/>
      <c r="C12" s="232"/>
      <c r="D12" s="232"/>
      <c r="E12" s="232"/>
      <c r="F12" s="232"/>
      <c r="G12" s="232"/>
    </row>
    <row r="13" spans="1:7" s="65" customFormat="1" ht="12.75">
      <c r="A13" s="233" t="s">
        <v>246</v>
      </c>
      <c r="B13" s="233"/>
      <c r="C13" s="233"/>
      <c r="D13" s="233"/>
      <c r="E13" s="233"/>
      <c r="F13" s="233"/>
      <c r="G13" s="233"/>
    </row>
    <row r="14" spans="1:7" s="65" customFormat="1" ht="18.75">
      <c r="A14" s="234" t="s">
        <v>252</v>
      </c>
      <c r="B14" s="234"/>
      <c r="C14" s="234"/>
      <c r="D14" s="234"/>
      <c r="E14" s="234"/>
      <c r="F14" s="234"/>
      <c r="G14" s="234"/>
    </row>
    <row r="15" spans="1:7" s="65" customFormat="1" ht="19.5" customHeight="1">
      <c r="A15" s="235" t="s">
        <v>249</v>
      </c>
      <c r="B15" s="235"/>
      <c r="C15" s="235"/>
      <c r="D15" s="235"/>
      <c r="E15" s="235"/>
      <c r="F15" s="235"/>
      <c r="G15" s="235"/>
    </row>
    <row r="16" spans="2:7" s="65" customFormat="1" ht="12.75">
      <c r="B16" s="85" t="s">
        <v>248</v>
      </c>
      <c r="C16" s="85"/>
      <c r="D16" s="85"/>
      <c r="E16" s="85"/>
      <c r="F16" s="85"/>
      <c r="G16" s="85"/>
    </row>
    <row r="17" spans="2:7" s="70" customFormat="1" ht="12.75">
      <c r="B17" s="97"/>
      <c r="C17" s="97"/>
      <c r="D17" s="97"/>
      <c r="E17" s="97"/>
      <c r="F17" s="97"/>
      <c r="G17" s="97"/>
    </row>
    <row r="18" spans="2:7" s="70" customFormat="1" ht="12.75">
      <c r="B18" s="97"/>
      <c r="C18" s="97"/>
      <c r="D18" s="97"/>
      <c r="E18" s="97"/>
      <c r="F18" s="97"/>
      <c r="G18" s="97"/>
    </row>
    <row r="19" spans="1:7" s="65" customFormat="1" ht="47.25" customHeight="1">
      <c r="A19" s="215" t="s">
        <v>0</v>
      </c>
      <c r="B19" s="217" t="s">
        <v>1</v>
      </c>
      <c r="C19" s="218"/>
      <c r="D19" s="219" t="s">
        <v>2</v>
      </c>
      <c r="E19" s="220"/>
      <c r="F19" s="221" t="s">
        <v>3</v>
      </c>
      <c r="G19" s="223" t="s">
        <v>4</v>
      </c>
    </row>
    <row r="20" spans="1:9" s="65" customFormat="1" ht="18.75" customHeight="1">
      <c r="A20" s="216"/>
      <c r="B20" s="13" t="s">
        <v>5</v>
      </c>
      <c r="C20" s="14" t="s">
        <v>6</v>
      </c>
      <c r="D20" s="13" t="s">
        <v>5</v>
      </c>
      <c r="E20" s="14" t="s">
        <v>6</v>
      </c>
      <c r="F20" s="222"/>
      <c r="G20" s="224"/>
      <c r="H20" s="15"/>
      <c r="I20" s="15"/>
    </row>
    <row r="21" spans="1:9" s="65" customFormat="1" ht="12.75" customHeight="1">
      <c r="A21" s="87">
        <v>1</v>
      </c>
      <c r="B21" s="88">
        <v>2</v>
      </c>
      <c r="C21" s="88">
        <v>3</v>
      </c>
      <c r="D21" s="89">
        <v>4</v>
      </c>
      <c r="E21" s="89">
        <v>5</v>
      </c>
      <c r="F21" s="89">
        <v>6</v>
      </c>
      <c r="G21" s="89">
        <v>7</v>
      </c>
      <c r="H21" s="15"/>
      <c r="I21" s="15"/>
    </row>
    <row r="22" spans="1:9" s="70" customFormat="1" ht="60.75" customHeight="1">
      <c r="A22" s="90" t="s">
        <v>251</v>
      </c>
      <c r="B22" s="135">
        <f>+B23+B24+B25</f>
        <v>223453432.05</v>
      </c>
      <c r="C22" s="136"/>
      <c r="D22" s="135">
        <f>+D23+D24+D25</f>
        <v>220823865.06</v>
      </c>
      <c r="E22" s="136"/>
      <c r="F22" s="137">
        <f>D22/B22</f>
        <v>0.9882321476744577</v>
      </c>
      <c r="G22" s="91"/>
      <c r="H22" s="86"/>
      <c r="I22" s="86"/>
    </row>
    <row r="23" spans="1:9" s="70" customFormat="1" ht="30.75" customHeight="1">
      <c r="A23" s="92" t="s">
        <v>253</v>
      </c>
      <c r="B23" s="3">
        <f>+B28</f>
        <v>84712331</v>
      </c>
      <c r="C23" s="88"/>
      <c r="D23" s="3">
        <f>+D28</f>
        <v>84136288.60999998</v>
      </c>
      <c r="E23" s="88"/>
      <c r="F23" s="134">
        <f>D23/B23</f>
        <v>0.9932000172442426</v>
      </c>
      <c r="G23" s="93"/>
      <c r="H23" s="86"/>
      <c r="I23" s="86"/>
    </row>
    <row r="24" spans="1:9" s="70" customFormat="1" ht="34.5" customHeight="1">
      <c r="A24" s="92" t="s">
        <v>254</v>
      </c>
      <c r="B24" s="3">
        <f>+B179</f>
        <v>58694438.5</v>
      </c>
      <c r="C24" s="88"/>
      <c r="D24" s="3">
        <f>+D179</f>
        <v>57871139.65</v>
      </c>
      <c r="E24" s="88"/>
      <c r="F24" s="134">
        <f>D24/B24</f>
        <v>0.9859731369608382</v>
      </c>
      <c r="G24" s="93"/>
      <c r="H24" s="86"/>
      <c r="I24" s="86"/>
    </row>
    <row r="25" spans="1:9" s="70" customFormat="1" ht="34.5" customHeight="1">
      <c r="A25" s="92" t="s">
        <v>255</v>
      </c>
      <c r="B25" s="3">
        <f>+B312</f>
        <v>80046662.55</v>
      </c>
      <c r="C25" s="88"/>
      <c r="D25" s="3">
        <f>+D312</f>
        <v>78816436.8</v>
      </c>
      <c r="E25" s="88"/>
      <c r="F25" s="134">
        <f>D25/B25</f>
        <v>0.9846311425010186</v>
      </c>
      <c r="G25" s="93"/>
      <c r="H25" s="86"/>
      <c r="I25" s="86"/>
    </row>
    <row r="26" spans="1:7" s="19" customFormat="1" ht="22.5" customHeight="1">
      <c r="A26" s="94"/>
      <c r="B26" s="33"/>
      <c r="C26" s="95"/>
      <c r="D26" s="33"/>
      <c r="E26" s="95"/>
      <c r="F26" s="225" t="s">
        <v>18</v>
      </c>
      <c r="G26" s="225"/>
    </row>
    <row r="27" spans="1:7" s="19" customFormat="1" ht="12.75" customHeight="1">
      <c r="A27" s="87">
        <v>1</v>
      </c>
      <c r="B27" s="88">
        <v>2</v>
      </c>
      <c r="C27" s="88">
        <v>3</v>
      </c>
      <c r="D27" s="89">
        <v>4</v>
      </c>
      <c r="E27" s="89">
        <v>5</v>
      </c>
      <c r="F27" s="89">
        <v>6</v>
      </c>
      <c r="G27" s="89">
        <v>7</v>
      </c>
    </row>
    <row r="28" spans="1:7" s="18" customFormat="1" ht="39" customHeight="1">
      <c r="A28" s="96" t="s">
        <v>256</v>
      </c>
      <c r="B28" s="99">
        <f>+B33+B94+B98+B108+B124+B126+B128+B133+B146+B148+B150+B165</f>
        <v>84712331</v>
      </c>
      <c r="C28" s="100"/>
      <c r="D28" s="99">
        <f>+D33+D94+D98+D108+D124+D126+D128+D133+D146+D148+D150+D165</f>
        <v>84136288.60999998</v>
      </c>
      <c r="E28" s="101"/>
      <c r="F28" s="102">
        <f>+D28/B28</f>
        <v>0.9932000172442426</v>
      </c>
      <c r="G28" s="103"/>
    </row>
    <row r="29" spans="1:7" s="19" customFormat="1" ht="21.75" customHeight="1">
      <c r="A29" s="206" t="s">
        <v>7</v>
      </c>
      <c r="B29" s="207"/>
      <c r="C29" s="207"/>
      <c r="D29" s="207"/>
      <c r="E29" s="207"/>
      <c r="F29" s="207"/>
      <c r="G29" s="208"/>
    </row>
    <row r="30" spans="1:7" s="18" customFormat="1" ht="19.5" customHeight="1">
      <c r="A30" s="20" t="s">
        <v>8</v>
      </c>
      <c r="B30" s="1">
        <v>0</v>
      </c>
      <c r="C30" s="1"/>
      <c r="D30" s="1">
        <v>0</v>
      </c>
      <c r="E30" s="1"/>
      <c r="F30" s="9"/>
      <c r="G30" s="21"/>
    </row>
    <row r="31" spans="1:7" s="18" customFormat="1" ht="101.25" customHeight="1">
      <c r="A31" s="20" t="s">
        <v>9</v>
      </c>
      <c r="B31" s="1">
        <v>0</v>
      </c>
      <c r="C31" s="1"/>
      <c r="D31" s="1">
        <v>0</v>
      </c>
      <c r="E31" s="1"/>
      <c r="F31" s="9" t="s">
        <v>10</v>
      </c>
      <c r="G31" s="21" t="s">
        <v>11</v>
      </c>
    </row>
    <row r="32" spans="1:7" s="19" customFormat="1" ht="21.75" customHeight="1">
      <c r="A32" s="206" t="s">
        <v>12</v>
      </c>
      <c r="B32" s="207"/>
      <c r="C32" s="207"/>
      <c r="D32" s="207"/>
      <c r="E32" s="207"/>
      <c r="F32" s="207"/>
      <c r="G32" s="208"/>
    </row>
    <row r="33" spans="1:7" s="18" customFormat="1" ht="20.25" customHeight="1">
      <c r="A33" s="20" t="s">
        <v>8</v>
      </c>
      <c r="B33" s="1">
        <f>+B34+B69+B84+B87+B91+B92</f>
        <v>12891832</v>
      </c>
      <c r="C33" s="1"/>
      <c r="D33" s="1">
        <f>+D34+D69+D84+D87+D91+D92</f>
        <v>12601645.129999999</v>
      </c>
      <c r="E33" s="1"/>
      <c r="F33" s="9"/>
      <c r="G33" s="21"/>
    </row>
    <row r="34" spans="1:7" s="19" customFormat="1" ht="33" customHeight="1">
      <c r="A34" s="22" t="s">
        <v>13</v>
      </c>
      <c r="B34" s="23">
        <f>++B35+B36+B37+B38+B39+B43+B44+B45+B46+B47+B48+B49+B50+B51+B55+B56+B57+B58+B59+B60+B61+B65+B66+B67+B68</f>
        <v>11322908</v>
      </c>
      <c r="C34" s="24"/>
      <c r="D34" s="23">
        <f>++D35+D36+D37+D38+D39+D43+D44+D45+D46+D47+D48+D49+D50+D51+D55+D56+D57+D58+D59+D60+D61+D65+D66+D67+D68</f>
        <v>11244012</v>
      </c>
      <c r="E34" s="24"/>
      <c r="F34" s="25"/>
      <c r="G34" s="25"/>
    </row>
    <row r="35" spans="1:7" s="30" customFormat="1" ht="38.25" customHeight="1">
      <c r="A35" s="26" t="s">
        <v>14</v>
      </c>
      <c r="B35" s="5">
        <v>6196340</v>
      </c>
      <c r="C35" s="4">
        <v>1517</v>
      </c>
      <c r="D35" s="27">
        <v>6195340</v>
      </c>
      <c r="E35" s="28">
        <v>879</v>
      </c>
      <c r="F35" s="29">
        <f>+D35/B35</f>
        <v>0.9998386144078601</v>
      </c>
      <c r="G35" s="21"/>
    </row>
    <row r="36" spans="1:7" s="19" customFormat="1" ht="50.25" customHeight="1">
      <c r="A36" s="21" t="s">
        <v>15</v>
      </c>
      <c r="B36" s="5">
        <v>400098</v>
      </c>
      <c r="C36" s="4">
        <v>216</v>
      </c>
      <c r="D36" s="27">
        <v>379667.73</v>
      </c>
      <c r="E36" s="28">
        <v>211</v>
      </c>
      <c r="F36" s="29">
        <f>+D36/B36</f>
        <v>0.9489368354753085</v>
      </c>
      <c r="G36" s="21" t="s">
        <v>16</v>
      </c>
    </row>
    <row r="37" spans="1:7" s="31" customFormat="1" ht="54" customHeight="1">
      <c r="A37" s="26" t="s">
        <v>17</v>
      </c>
      <c r="B37" s="10">
        <v>30158</v>
      </c>
      <c r="C37" s="11">
        <v>6</v>
      </c>
      <c r="D37" s="27">
        <v>30158</v>
      </c>
      <c r="E37" s="28">
        <v>6</v>
      </c>
      <c r="F37" s="29">
        <f aca="true" t="shared" si="0" ref="F37:F122">+D37/B37</f>
        <v>1</v>
      </c>
      <c r="G37" s="21"/>
    </row>
    <row r="38" spans="1:7" s="30" customFormat="1" ht="52.5" customHeight="1">
      <c r="A38" s="38" t="s">
        <v>19</v>
      </c>
      <c r="B38" s="10">
        <v>20958</v>
      </c>
      <c r="C38" s="11">
        <v>7</v>
      </c>
      <c r="D38" s="27">
        <v>20958</v>
      </c>
      <c r="E38" s="28">
        <v>7</v>
      </c>
      <c r="F38" s="29">
        <f t="shared" si="0"/>
        <v>1</v>
      </c>
      <c r="G38" s="39"/>
    </row>
    <row r="39" spans="1:7" s="30" customFormat="1" ht="51.75" customHeight="1">
      <c r="A39" s="38" t="s">
        <v>20</v>
      </c>
      <c r="B39" s="10">
        <v>75436</v>
      </c>
      <c r="C39" s="11">
        <v>38</v>
      </c>
      <c r="D39" s="27">
        <v>75330</v>
      </c>
      <c r="E39" s="28">
        <v>38</v>
      </c>
      <c r="F39" s="29">
        <f t="shared" si="0"/>
        <v>0.9985948353571239</v>
      </c>
      <c r="G39" s="21" t="s">
        <v>21</v>
      </c>
    </row>
    <row r="40" spans="1:7" s="18" customFormat="1" ht="14.25" customHeight="1">
      <c r="A40" s="32"/>
      <c r="B40" s="33"/>
      <c r="C40" s="33"/>
      <c r="D40" s="33"/>
      <c r="E40" s="34"/>
      <c r="F40" s="35"/>
      <c r="G40" s="36"/>
    </row>
    <row r="41" spans="1:7" s="18" customFormat="1" ht="27" customHeight="1">
      <c r="A41" s="32"/>
      <c r="B41" s="33"/>
      <c r="C41" s="33"/>
      <c r="D41" s="33"/>
      <c r="E41" s="34"/>
      <c r="F41" s="35"/>
      <c r="G41" s="37" t="s">
        <v>18</v>
      </c>
    </row>
    <row r="42" spans="1:9" s="12" customFormat="1" ht="18.75" customHeight="1">
      <c r="A42" s="16">
        <v>1</v>
      </c>
      <c r="B42" s="17">
        <v>2</v>
      </c>
      <c r="C42" s="17">
        <v>3</v>
      </c>
      <c r="D42" s="16">
        <v>4</v>
      </c>
      <c r="E42" s="16">
        <v>5</v>
      </c>
      <c r="F42" s="16">
        <v>6</v>
      </c>
      <c r="G42" s="16">
        <v>7</v>
      </c>
      <c r="H42" s="15"/>
      <c r="I42" s="15"/>
    </row>
    <row r="43" spans="1:7" s="30" customFormat="1" ht="71.25" customHeight="1">
      <c r="A43" s="38" t="s">
        <v>22</v>
      </c>
      <c r="B43" s="10">
        <f>-24125+500000+24125</f>
        <v>500000</v>
      </c>
      <c r="C43" s="11">
        <f>-2+47+2</f>
        <v>47</v>
      </c>
      <c r="D43" s="27">
        <v>500000</v>
      </c>
      <c r="E43" s="28">
        <v>12</v>
      </c>
      <c r="F43" s="29">
        <f t="shared" si="0"/>
        <v>1</v>
      </c>
      <c r="G43" s="39"/>
    </row>
    <row r="44" spans="1:7" s="30" customFormat="1" ht="54.75" customHeight="1">
      <c r="A44" s="38" t="s">
        <v>23</v>
      </c>
      <c r="B44" s="10">
        <v>71856</v>
      </c>
      <c r="C44" s="11">
        <v>32</v>
      </c>
      <c r="D44" s="27">
        <v>71856</v>
      </c>
      <c r="E44" s="28">
        <v>32</v>
      </c>
      <c r="F44" s="29">
        <f t="shared" si="0"/>
        <v>1</v>
      </c>
      <c r="G44" s="39"/>
    </row>
    <row r="45" spans="1:7" s="30" customFormat="1" ht="53.25" customHeight="1">
      <c r="A45" s="38" t="s">
        <v>24</v>
      </c>
      <c r="B45" s="10">
        <v>19067</v>
      </c>
      <c r="C45" s="11">
        <v>10</v>
      </c>
      <c r="D45" s="27">
        <v>19067</v>
      </c>
      <c r="E45" s="28">
        <v>10</v>
      </c>
      <c r="F45" s="29">
        <f t="shared" si="0"/>
        <v>1</v>
      </c>
      <c r="G45" s="39"/>
    </row>
    <row r="46" spans="1:7" s="30" customFormat="1" ht="54.75" customHeight="1">
      <c r="A46" s="38" t="s">
        <v>25</v>
      </c>
      <c r="B46" s="10">
        <v>633445</v>
      </c>
      <c r="C46" s="11">
        <v>745</v>
      </c>
      <c r="D46" s="27">
        <v>623070.16</v>
      </c>
      <c r="E46" s="28">
        <v>733</v>
      </c>
      <c r="F46" s="29">
        <f t="shared" si="0"/>
        <v>0.9836215614615318</v>
      </c>
      <c r="G46" s="21" t="s">
        <v>16</v>
      </c>
    </row>
    <row r="47" spans="1:7" s="30" customFormat="1" ht="50.25" customHeight="1">
      <c r="A47" s="38" t="s">
        <v>26</v>
      </c>
      <c r="B47" s="10">
        <f>-66000+600000+66000</f>
        <v>600000</v>
      </c>
      <c r="C47" s="11">
        <f>-22+200+22</f>
        <v>200</v>
      </c>
      <c r="D47" s="27">
        <v>570000</v>
      </c>
      <c r="E47" s="28">
        <v>190</v>
      </c>
      <c r="F47" s="29">
        <f t="shared" si="0"/>
        <v>0.95</v>
      </c>
      <c r="G47" s="21" t="s">
        <v>16</v>
      </c>
    </row>
    <row r="48" spans="1:7" s="30" customFormat="1" ht="69" customHeight="1">
      <c r="A48" s="40" t="s">
        <v>27</v>
      </c>
      <c r="B48" s="10">
        <v>752750</v>
      </c>
      <c r="C48" s="11">
        <v>684</v>
      </c>
      <c r="D48" s="27">
        <v>741565.1100000001</v>
      </c>
      <c r="E48" s="28">
        <v>674</v>
      </c>
      <c r="F48" s="29">
        <f t="shared" si="0"/>
        <v>0.9851412952507475</v>
      </c>
      <c r="G48" s="21" t="s">
        <v>16</v>
      </c>
    </row>
    <row r="49" spans="1:7" s="30" customFormat="1" ht="65.25" customHeight="1">
      <c r="A49" s="38" t="s">
        <v>28</v>
      </c>
      <c r="B49" s="10">
        <v>5800</v>
      </c>
      <c r="C49" s="11">
        <v>1</v>
      </c>
      <c r="D49" s="27">
        <v>0</v>
      </c>
      <c r="E49" s="28">
        <v>0</v>
      </c>
      <c r="F49" s="29" t="s">
        <v>10</v>
      </c>
      <c r="G49" s="21" t="s">
        <v>29</v>
      </c>
    </row>
    <row r="50" spans="1:7" s="30" customFormat="1" ht="56.25" customHeight="1">
      <c r="A50" s="41" t="s">
        <v>30</v>
      </c>
      <c r="B50" s="10">
        <v>100000</v>
      </c>
      <c r="C50" s="11">
        <v>1</v>
      </c>
      <c r="D50" s="27">
        <v>100000</v>
      </c>
      <c r="E50" s="28">
        <v>1</v>
      </c>
      <c r="F50" s="29">
        <f t="shared" si="0"/>
        <v>1</v>
      </c>
      <c r="G50" s="39"/>
    </row>
    <row r="51" spans="1:7" s="30" customFormat="1" ht="82.5" customHeight="1">
      <c r="A51" s="41" t="s">
        <v>31</v>
      </c>
      <c r="B51" s="10">
        <v>500000</v>
      </c>
      <c r="C51" s="11">
        <v>1</v>
      </c>
      <c r="D51" s="27">
        <v>500000</v>
      </c>
      <c r="E51" s="28">
        <v>1</v>
      </c>
      <c r="F51" s="29">
        <f t="shared" si="0"/>
        <v>1</v>
      </c>
      <c r="G51" s="39"/>
    </row>
    <row r="52" spans="1:7" s="18" customFormat="1" ht="14.25" customHeight="1">
      <c r="A52" s="32"/>
      <c r="B52" s="33"/>
      <c r="C52" s="33"/>
      <c r="D52" s="33"/>
      <c r="E52" s="34"/>
      <c r="F52" s="35"/>
      <c r="G52" s="36"/>
    </row>
    <row r="53" spans="1:7" s="18" customFormat="1" ht="27" customHeight="1">
      <c r="A53" s="32"/>
      <c r="B53" s="33"/>
      <c r="C53" s="33"/>
      <c r="D53" s="33"/>
      <c r="E53" s="34"/>
      <c r="F53" s="35"/>
      <c r="G53" s="37" t="s">
        <v>18</v>
      </c>
    </row>
    <row r="54" spans="1:9" s="12" customFormat="1" ht="18.75" customHeight="1">
      <c r="A54" s="16">
        <v>1</v>
      </c>
      <c r="B54" s="17">
        <v>2</v>
      </c>
      <c r="C54" s="17">
        <v>3</v>
      </c>
      <c r="D54" s="16">
        <v>4</v>
      </c>
      <c r="E54" s="16">
        <v>5</v>
      </c>
      <c r="F54" s="16">
        <v>6</v>
      </c>
      <c r="G54" s="16">
        <v>7</v>
      </c>
      <c r="H54" s="15"/>
      <c r="I54" s="15"/>
    </row>
    <row r="55" spans="1:7" s="30" customFormat="1" ht="65.25" customHeight="1">
      <c r="A55" s="41" t="s">
        <v>32</v>
      </c>
      <c r="B55" s="10">
        <v>400000</v>
      </c>
      <c r="C55" s="11">
        <v>1</v>
      </c>
      <c r="D55" s="27">
        <v>400000</v>
      </c>
      <c r="E55" s="28">
        <v>1</v>
      </c>
      <c r="F55" s="29">
        <f t="shared" si="0"/>
        <v>1</v>
      </c>
      <c r="G55" s="39"/>
    </row>
    <row r="56" spans="1:7" s="30" customFormat="1" ht="51.75" customHeight="1">
      <c r="A56" s="41" t="s">
        <v>33</v>
      </c>
      <c r="B56" s="10">
        <v>110000</v>
      </c>
      <c r="C56" s="11">
        <v>1</v>
      </c>
      <c r="D56" s="27">
        <v>110000</v>
      </c>
      <c r="E56" s="28">
        <v>1</v>
      </c>
      <c r="F56" s="29">
        <f t="shared" si="0"/>
        <v>1</v>
      </c>
      <c r="G56" s="39"/>
    </row>
    <row r="57" spans="1:7" s="30" customFormat="1" ht="99" customHeight="1">
      <c r="A57" s="41" t="s">
        <v>34</v>
      </c>
      <c r="B57" s="10">
        <v>35000</v>
      </c>
      <c r="C57" s="11">
        <v>1</v>
      </c>
      <c r="D57" s="27">
        <v>35000</v>
      </c>
      <c r="E57" s="28">
        <v>1</v>
      </c>
      <c r="F57" s="29">
        <f t="shared" si="0"/>
        <v>1</v>
      </c>
      <c r="G57" s="39"/>
    </row>
    <row r="58" spans="1:7" s="30" customFormat="1" ht="69" customHeight="1">
      <c r="A58" s="41" t="s">
        <v>35</v>
      </c>
      <c r="B58" s="10">
        <v>200000</v>
      </c>
      <c r="C58" s="11">
        <v>1</v>
      </c>
      <c r="D58" s="27">
        <v>200000</v>
      </c>
      <c r="E58" s="28">
        <v>1</v>
      </c>
      <c r="F58" s="29">
        <f t="shared" si="0"/>
        <v>1</v>
      </c>
      <c r="G58" s="39"/>
    </row>
    <row r="59" spans="1:7" s="30" customFormat="1" ht="87.75" customHeight="1">
      <c r="A59" s="41" t="s">
        <v>36</v>
      </c>
      <c r="B59" s="10">
        <v>300000</v>
      </c>
      <c r="C59" s="11">
        <v>1</v>
      </c>
      <c r="D59" s="27">
        <v>300000</v>
      </c>
      <c r="E59" s="28">
        <v>1</v>
      </c>
      <c r="F59" s="29">
        <f t="shared" si="0"/>
        <v>1</v>
      </c>
      <c r="G59" s="39"/>
    </row>
    <row r="60" spans="1:7" s="30" customFormat="1" ht="57" customHeight="1">
      <c r="A60" s="41" t="s">
        <v>37</v>
      </c>
      <c r="B60" s="10">
        <v>50000</v>
      </c>
      <c r="C60" s="11">
        <v>1</v>
      </c>
      <c r="D60" s="27">
        <v>50000</v>
      </c>
      <c r="E60" s="28">
        <v>1</v>
      </c>
      <c r="F60" s="29">
        <f t="shared" si="0"/>
        <v>1</v>
      </c>
      <c r="G60" s="39"/>
    </row>
    <row r="61" spans="1:7" s="30" customFormat="1" ht="100.5" customHeight="1">
      <c r="A61" s="41" t="s">
        <v>38</v>
      </c>
      <c r="B61" s="10">
        <v>90000</v>
      </c>
      <c r="C61" s="11">
        <v>1</v>
      </c>
      <c r="D61" s="27">
        <v>90000</v>
      </c>
      <c r="E61" s="28">
        <v>1</v>
      </c>
      <c r="F61" s="29">
        <f t="shared" si="0"/>
        <v>1</v>
      </c>
      <c r="G61" s="39"/>
    </row>
    <row r="62" spans="1:7" s="18" customFormat="1" ht="14.25" customHeight="1">
      <c r="A62" s="32"/>
      <c r="B62" s="33"/>
      <c r="C62" s="33"/>
      <c r="D62" s="33"/>
      <c r="E62" s="34"/>
      <c r="F62" s="35"/>
      <c r="G62" s="36"/>
    </row>
    <row r="63" spans="1:7" s="18" customFormat="1" ht="27" customHeight="1">
      <c r="A63" s="32"/>
      <c r="B63" s="33"/>
      <c r="C63" s="33"/>
      <c r="D63" s="33"/>
      <c r="E63" s="34"/>
      <c r="F63" s="35"/>
      <c r="G63" s="37" t="s">
        <v>18</v>
      </c>
    </row>
    <row r="64" spans="1:9" s="12" customFormat="1" ht="18.75" customHeight="1">
      <c r="A64" s="16">
        <v>1</v>
      </c>
      <c r="B64" s="17">
        <v>2</v>
      </c>
      <c r="C64" s="17">
        <v>3</v>
      </c>
      <c r="D64" s="16">
        <v>4</v>
      </c>
      <c r="E64" s="16">
        <v>5</v>
      </c>
      <c r="F64" s="16">
        <v>6</v>
      </c>
      <c r="G64" s="16">
        <v>7</v>
      </c>
      <c r="H64" s="15"/>
      <c r="I64" s="15"/>
    </row>
    <row r="65" spans="1:7" s="30" customFormat="1" ht="36.75" customHeight="1">
      <c r="A65" s="41" t="s">
        <v>39</v>
      </c>
      <c r="B65" s="10">
        <v>30000</v>
      </c>
      <c r="C65" s="11">
        <v>1</v>
      </c>
      <c r="D65" s="27">
        <v>30000</v>
      </c>
      <c r="E65" s="28">
        <v>1</v>
      </c>
      <c r="F65" s="29">
        <f t="shared" si="0"/>
        <v>1</v>
      </c>
      <c r="G65" s="39"/>
    </row>
    <row r="66" spans="1:7" s="30" customFormat="1" ht="51.75" customHeight="1">
      <c r="A66" s="41" t="s">
        <v>40</v>
      </c>
      <c r="B66" s="10">
        <v>80000</v>
      </c>
      <c r="C66" s="11">
        <v>1</v>
      </c>
      <c r="D66" s="27">
        <v>80000</v>
      </c>
      <c r="E66" s="28">
        <v>1</v>
      </c>
      <c r="F66" s="29">
        <f t="shared" si="0"/>
        <v>1</v>
      </c>
      <c r="G66" s="39"/>
    </row>
    <row r="67" spans="1:7" s="30" customFormat="1" ht="40.5" customHeight="1">
      <c r="A67" s="41" t="s">
        <v>41</v>
      </c>
      <c r="B67" s="10">
        <v>22000</v>
      </c>
      <c r="C67" s="11">
        <v>1</v>
      </c>
      <c r="D67" s="27">
        <v>22000</v>
      </c>
      <c r="E67" s="28">
        <v>1</v>
      </c>
      <c r="F67" s="29">
        <f t="shared" si="0"/>
        <v>1</v>
      </c>
      <c r="G67" s="39"/>
    </row>
    <row r="68" spans="1:7" s="30" customFormat="1" ht="51.75" customHeight="1">
      <c r="A68" s="41" t="s">
        <v>42</v>
      </c>
      <c r="B68" s="10">
        <v>100000</v>
      </c>
      <c r="C68" s="11">
        <v>1</v>
      </c>
      <c r="D68" s="27">
        <v>100000</v>
      </c>
      <c r="E68" s="28">
        <v>1</v>
      </c>
      <c r="F68" s="29">
        <f t="shared" si="0"/>
        <v>1</v>
      </c>
      <c r="G68" s="39"/>
    </row>
    <row r="69" spans="1:7" s="19" customFormat="1" ht="32.25" customHeight="1">
      <c r="A69" s="42" t="s">
        <v>43</v>
      </c>
      <c r="B69" s="23">
        <f>+B70+B71+B72+B73+B74+B79+B80+B75+B81+B82+B83</f>
        <v>834612</v>
      </c>
      <c r="C69" s="24"/>
      <c r="D69" s="23">
        <f>+D70+D71+D72+D73+D74+D79+D80+D75+D81+D82+D83</f>
        <v>692275.3500000001</v>
      </c>
      <c r="E69" s="24"/>
      <c r="F69" s="29"/>
      <c r="G69" s="25"/>
    </row>
    <row r="70" spans="1:7" s="30" customFormat="1" ht="36" customHeight="1">
      <c r="A70" s="38" t="s">
        <v>44</v>
      </c>
      <c r="B70" s="5">
        <v>9605</v>
      </c>
      <c r="C70" s="4"/>
      <c r="D70" s="27">
        <v>0</v>
      </c>
      <c r="E70" s="4">
        <v>0</v>
      </c>
      <c r="F70" s="29" t="s">
        <v>10</v>
      </c>
      <c r="G70" s="21" t="s">
        <v>29</v>
      </c>
    </row>
    <row r="71" spans="1:7" s="30" customFormat="1" ht="45.75" customHeight="1">
      <c r="A71" s="38" t="s">
        <v>45</v>
      </c>
      <c r="B71" s="5">
        <v>142160</v>
      </c>
      <c r="C71" s="4">
        <v>2</v>
      </c>
      <c r="D71" s="27">
        <v>142063.71</v>
      </c>
      <c r="E71" s="28">
        <v>2</v>
      </c>
      <c r="F71" s="29">
        <f t="shared" si="0"/>
        <v>0.9993226646032639</v>
      </c>
      <c r="G71" s="144" t="s">
        <v>295</v>
      </c>
    </row>
    <row r="72" spans="1:7" s="30" customFormat="1" ht="33.75" customHeight="1">
      <c r="A72" s="38" t="s">
        <v>46</v>
      </c>
      <c r="B72" s="5">
        <v>63059</v>
      </c>
      <c r="C72" s="4">
        <v>6</v>
      </c>
      <c r="D72" s="27">
        <v>63058.55000000001</v>
      </c>
      <c r="E72" s="28">
        <v>6</v>
      </c>
      <c r="F72" s="29">
        <f t="shared" si="0"/>
        <v>0.999992863825941</v>
      </c>
      <c r="G72" s="39"/>
    </row>
    <row r="73" spans="1:7" s="30" customFormat="1" ht="68.25" customHeight="1">
      <c r="A73" s="21" t="s">
        <v>47</v>
      </c>
      <c r="B73" s="5">
        <v>367607</v>
      </c>
      <c r="C73" s="4">
        <v>112</v>
      </c>
      <c r="D73" s="27">
        <v>266918.4</v>
      </c>
      <c r="E73" s="28">
        <v>112</v>
      </c>
      <c r="F73" s="29">
        <f t="shared" si="0"/>
        <v>0.7260971635469401</v>
      </c>
      <c r="G73" s="21" t="s">
        <v>48</v>
      </c>
    </row>
    <row r="74" spans="1:7" s="30" customFormat="1" ht="107.25" customHeight="1">
      <c r="A74" s="26" t="s">
        <v>49</v>
      </c>
      <c r="B74" s="5">
        <v>44726</v>
      </c>
      <c r="C74" s="4">
        <v>66</v>
      </c>
      <c r="D74" s="27">
        <v>43290.71</v>
      </c>
      <c r="E74" s="28">
        <v>62</v>
      </c>
      <c r="F74" s="29">
        <f t="shared" si="0"/>
        <v>0.9679092697759692</v>
      </c>
      <c r="G74" s="69" t="s">
        <v>50</v>
      </c>
    </row>
    <row r="75" spans="1:7" s="30" customFormat="1" ht="72.75" customHeight="1">
      <c r="A75" s="38" t="s">
        <v>51</v>
      </c>
      <c r="B75" s="5">
        <v>22488</v>
      </c>
      <c r="C75" s="4">
        <v>1</v>
      </c>
      <c r="D75" s="27">
        <v>22487.82</v>
      </c>
      <c r="E75" s="28">
        <v>1</v>
      </c>
      <c r="F75" s="29">
        <f t="shared" si="0"/>
        <v>0.9999919957310566</v>
      </c>
      <c r="G75" s="39"/>
    </row>
    <row r="76" spans="1:7" s="18" customFormat="1" ht="8.25" customHeight="1">
      <c r="A76" s="32"/>
      <c r="B76" s="33"/>
      <c r="C76" s="33"/>
      <c r="D76" s="33"/>
      <c r="E76" s="34"/>
      <c r="F76" s="35"/>
      <c r="G76" s="36"/>
    </row>
    <row r="77" spans="1:7" s="18" customFormat="1" ht="27" customHeight="1">
      <c r="A77" s="32"/>
      <c r="B77" s="33"/>
      <c r="C77" s="33"/>
      <c r="D77" s="33"/>
      <c r="E77" s="34"/>
      <c r="F77" s="35"/>
      <c r="G77" s="37" t="s">
        <v>18</v>
      </c>
    </row>
    <row r="78" spans="1:9" s="12" customFormat="1" ht="18.75" customHeight="1">
      <c r="A78" s="16">
        <v>1</v>
      </c>
      <c r="B78" s="17">
        <v>2</v>
      </c>
      <c r="C78" s="17">
        <v>3</v>
      </c>
      <c r="D78" s="16">
        <v>4</v>
      </c>
      <c r="E78" s="16">
        <v>5</v>
      </c>
      <c r="F78" s="16">
        <v>6</v>
      </c>
      <c r="G78" s="16">
        <v>7</v>
      </c>
      <c r="H78" s="15"/>
      <c r="I78" s="15"/>
    </row>
    <row r="79" spans="1:7" s="30" customFormat="1" ht="57" customHeight="1">
      <c r="A79" s="38" t="s">
        <v>52</v>
      </c>
      <c r="B79" s="27">
        <v>30510</v>
      </c>
      <c r="C79" s="28">
        <v>1</v>
      </c>
      <c r="D79" s="27">
        <v>0</v>
      </c>
      <c r="E79" s="4">
        <v>0</v>
      </c>
      <c r="F79" s="29" t="s">
        <v>10</v>
      </c>
      <c r="G79" s="21" t="s">
        <v>53</v>
      </c>
    </row>
    <row r="80" spans="1:7" s="30" customFormat="1" ht="102" customHeight="1">
      <c r="A80" s="38" t="s">
        <v>54</v>
      </c>
      <c r="B80" s="5">
        <v>21000</v>
      </c>
      <c r="C80" s="4">
        <v>3</v>
      </c>
      <c r="D80" s="27">
        <v>21000</v>
      </c>
      <c r="E80" s="4">
        <v>3</v>
      </c>
      <c r="F80" s="29">
        <f t="shared" si="0"/>
        <v>1</v>
      </c>
      <c r="G80" s="39"/>
    </row>
    <row r="81" spans="1:7" s="30" customFormat="1" ht="39.75" customHeight="1">
      <c r="A81" s="38" t="s">
        <v>55</v>
      </c>
      <c r="B81" s="5">
        <v>33480</v>
      </c>
      <c r="C81" s="4">
        <f>20+100</f>
        <v>120</v>
      </c>
      <c r="D81" s="27">
        <v>33480</v>
      </c>
      <c r="E81" s="4">
        <v>120</v>
      </c>
      <c r="F81" s="29">
        <f t="shared" si="0"/>
        <v>1</v>
      </c>
      <c r="G81" s="39"/>
    </row>
    <row r="82" spans="1:7" s="30" customFormat="1" ht="51" customHeight="1">
      <c r="A82" s="38" t="s">
        <v>56</v>
      </c>
      <c r="B82" s="5">
        <f>-7000+14000+7000</f>
        <v>14000</v>
      </c>
      <c r="C82" s="4">
        <f>-1+2+1</f>
        <v>2</v>
      </c>
      <c r="D82" s="27">
        <v>14000</v>
      </c>
      <c r="E82" s="4">
        <v>2</v>
      </c>
      <c r="F82" s="29">
        <f t="shared" si="0"/>
        <v>1</v>
      </c>
      <c r="G82" s="39"/>
    </row>
    <row r="83" spans="1:7" s="30" customFormat="1" ht="36.75" customHeight="1">
      <c r="A83" s="38" t="s">
        <v>57</v>
      </c>
      <c r="B83" s="5">
        <v>85977</v>
      </c>
      <c r="C83" s="4">
        <v>12</v>
      </c>
      <c r="D83" s="27">
        <v>85976.16</v>
      </c>
      <c r="E83" s="28">
        <v>12</v>
      </c>
      <c r="F83" s="29">
        <f t="shared" si="0"/>
        <v>0.9999902299452179</v>
      </c>
      <c r="G83" s="39"/>
    </row>
    <row r="84" spans="1:7" s="30" customFormat="1" ht="54.75" customHeight="1">
      <c r="A84" s="43" t="s">
        <v>58</v>
      </c>
      <c r="B84" s="3">
        <f>+B85+B86</f>
        <v>414600</v>
      </c>
      <c r="C84" s="2"/>
      <c r="D84" s="3">
        <f>+D85+D86</f>
        <v>388858.45000000007</v>
      </c>
      <c r="E84" s="2"/>
      <c r="F84" s="29"/>
      <c r="G84" s="39"/>
    </row>
    <row r="85" spans="1:7" s="30" customFormat="1" ht="62.25" customHeight="1">
      <c r="A85" s="44" t="s">
        <v>59</v>
      </c>
      <c r="B85" s="5">
        <v>314456</v>
      </c>
      <c r="C85" s="4">
        <v>762</v>
      </c>
      <c r="D85" s="27">
        <v>288714.67000000004</v>
      </c>
      <c r="E85" s="28">
        <v>754</v>
      </c>
      <c r="F85" s="29">
        <f t="shared" si="0"/>
        <v>0.918140121352431</v>
      </c>
      <c r="G85" s="21" t="s">
        <v>60</v>
      </c>
    </row>
    <row r="86" spans="1:7" s="30" customFormat="1" ht="48.75" customHeight="1">
      <c r="A86" s="44" t="s">
        <v>61</v>
      </c>
      <c r="B86" s="5">
        <v>100144</v>
      </c>
      <c r="C86" s="4">
        <v>241</v>
      </c>
      <c r="D86" s="27">
        <v>100143.78</v>
      </c>
      <c r="E86" s="28">
        <v>241</v>
      </c>
      <c r="F86" s="29">
        <f t="shared" si="0"/>
        <v>0.9999978031634447</v>
      </c>
      <c r="G86" s="39"/>
    </row>
    <row r="87" spans="1:7" s="30" customFormat="1" ht="86.25" customHeight="1">
      <c r="A87" s="45" t="s">
        <v>62</v>
      </c>
      <c r="B87" s="5">
        <v>68552</v>
      </c>
      <c r="C87" s="4"/>
      <c r="D87" s="27">
        <v>37821.33</v>
      </c>
      <c r="E87" s="28"/>
      <c r="F87" s="29">
        <f t="shared" si="0"/>
        <v>0.5517173824250204</v>
      </c>
      <c r="G87" s="21" t="s">
        <v>63</v>
      </c>
    </row>
    <row r="88" spans="1:7" s="18" customFormat="1" ht="14.25" customHeight="1">
      <c r="A88" s="32"/>
      <c r="B88" s="33"/>
      <c r="C88" s="33"/>
      <c r="D88" s="33"/>
      <c r="E88" s="34"/>
      <c r="F88" s="35"/>
      <c r="G88" s="36"/>
    </row>
    <row r="89" spans="1:7" s="18" customFormat="1" ht="27" customHeight="1">
      <c r="A89" s="32"/>
      <c r="B89" s="33"/>
      <c r="C89" s="33"/>
      <c r="D89" s="33"/>
      <c r="E89" s="34"/>
      <c r="F89" s="35"/>
      <c r="G89" s="37" t="s">
        <v>18</v>
      </c>
    </row>
    <row r="90" spans="1:9" s="12" customFormat="1" ht="18.75" customHeight="1">
      <c r="A90" s="16">
        <v>1</v>
      </c>
      <c r="B90" s="17">
        <v>2</v>
      </c>
      <c r="C90" s="17">
        <v>3</v>
      </c>
      <c r="D90" s="16">
        <v>4</v>
      </c>
      <c r="E90" s="16">
        <v>5</v>
      </c>
      <c r="F90" s="16">
        <v>6</v>
      </c>
      <c r="G90" s="16">
        <v>7</v>
      </c>
      <c r="H90" s="15"/>
      <c r="I90" s="15"/>
    </row>
    <row r="91" spans="1:7" s="31" customFormat="1" ht="65.25" customHeight="1">
      <c r="A91" s="46" t="s">
        <v>64</v>
      </c>
      <c r="B91" s="27">
        <v>18560</v>
      </c>
      <c r="C91" s="28">
        <v>232</v>
      </c>
      <c r="D91" s="27">
        <v>16000</v>
      </c>
      <c r="E91" s="28">
        <v>200</v>
      </c>
      <c r="F91" s="29">
        <f t="shared" si="0"/>
        <v>0.8620689655172413</v>
      </c>
      <c r="G91" s="21" t="s">
        <v>65</v>
      </c>
    </row>
    <row r="92" spans="1:7" s="31" customFormat="1" ht="84.75" customHeight="1">
      <c r="A92" s="46" t="s">
        <v>66</v>
      </c>
      <c r="B92" s="27">
        <f>190600+42000</f>
        <v>232600</v>
      </c>
      <c r="C92" s="28">
        <v>4</v>
      </c>
      <c r="D92" s="27">
        <v>222678</v>
      </c>
      <c r="E92" s="28">
        <v>3</v>
      </c>
      <c r="F92" s="29">
        <f t="shared" si="0"/>
        <v>0.9573430782459157</v>
      </c>
      <c r="G92" s="21" t="s">
        <v>67</v>
      </c>
    </row>
    <row r="93" spans="1:7" s="30" customFormat="1" ht="40.5" customHeight="1">
      <c r="A93" s="185" t="s">
        <v>68</v>
      </c>
      <c r="B93" s="186"/>
      <c r="C93" s="186"/>
      <c r="D93" s="186"/>
      <c r="E93" s="186"/>
      <c r="F93" s="186"/>
      <c r="G93" s="187"/>
    </row>
    <row r="94" spans="1:7" s="30" customFormat="1" ht="54" customHeight="1">
      <c r="A94" s="20" t="s">
        <v>69</v>
      </c>
      <c r="B94" s="3">
        <f>+B95+B96</f>
        <v>1385920</v>
      </c>
      <c r="C94" s="3"/>
      <c r="D94" s="47">
        <v>1352887.08</v>
      </c>
      <c r="E94" s="48"/>
      <c r="F94" s="29"/>
      <c r="G94" s="39"/>
    </row>
    <row r="95" spans="1:10" s="30" customFormat="1" ht="81.75" customHeight="1">
      <c r="A95" s="21" t="s">
        <v>70</v>
      </c>
      <c r="B95" s="5">
        <v>498928</v>
      </c>
      <c r="C95" s="3"/>
      <c r="D95" s="27">
        <f>191497.37+93982.66+180855.36</f>
        <v>466335.39</v>
      </c>
      <c r="E95" s="48"/>
      <c r="F95" s="29">
        <f t="shared" si="0"/>
        <v>0.9346747226052657</v>
      </c>
      <c r="G95" s="21" t="s">
        <v>71</v>
      </c>
      <c r="J95" s="36"/>
    </row>
    <row r="96" spans="1:7" s="30" customFormat="1" ht="63" customHeight="1">
      <c r="A96" s="21" t="s">
        <v>72</v>
      </c>
      <c r="B96" s="5">
        <v>886992</v>
      </c>
      <c r="C96" s="3"/>
      <c r="D96" s="27">
        <v>886551.69</v>
      </c>
      <c r="E96" s="48"/>
      <c r="F96" s="29">
        <f t="shared" si="0"/>
        <v>0.9995035919151468</v>
      </c>
      <c r="G96" s="39"/>
    </row>
    <row r="97" spans="1:7" s="19" customFormat="1" ht="39" customHeight="1">
      <c r="A97" s="209" t="s">
        <v>73</v>
      </c>
      <c r="B97" s="210"/>
      <c r="C97" s="210"/>
      <c r="D97" s="210"/>
      <c r="E97" s="210"/>
      <c r="F97" s="210"/>
      <c r="G97" s="211"/>
    </row>
    <row r="98" spans="1:7" s="19" customFormat="1" ht="34.5" customHeight="1">
      <c r="A98" s="49" t="s">
        <v>74</v>
      </c>
      <c r="B98" s="3">
        <f>+B102+B103+B104+B105+B106</f>
        <v>1704214</v>
      </c>
      <c r="C98" s="2"/>
      <c r="D98" s="3">
        <f>+D102+D103+D104+D105+D106</f>
        <v>1540000.4300000002</v>
      </c>
      <c r="E98" s="2"/>
      <c r="F98" s="29"/>
      <c r="G98" s="25"/>
    </row>
    <row r="99" spans="1:7" s="18" customFormat="1" ht="9" customHeight="1">
      <c r="A99" s="32"/>
      <c r="B99" s="33"/>
      <c r="C99" s="33"/>
      <c r="D99" s="33"/>
      <c r="E99" s="34"/>
      <c r="F99" s="35"/>
      <c r="G99" s="36"/>
    </row>
    <row r="100" spans="1:7" s="18" customFormat="1" ht="27" customHeight="1">
      <c r="A100" s="32"/>
      <c r="B100" s="33"/>
      <c r="C100" s="33"/>
      <c r="D100" s="33"/>
      <c r="E100" s="34"/>
      <c r="F100" s="35"/>
      <c r="G100" s="37" t="s">
        <v>18</v>
      </c>
    </row>
    <row r="101" spans="1:9" s="12" customFormat="1" ht="18.75" customHeight="1">
      <c r="A101" s="16">
        <v>1</v>
      </c>
      <c r="B101" s="17">
        <v>2</v>
      </c>
      <c r="C101" s="17">
        <v>3</v>
      </c>
      <c r="D101" s="16">
        <v>4</v>
      </c>
      <c r="E101" s="16">
        <v>5</v>
      </c>
      <c r="F101" s="16">
        <v>6</v>
      </c>
      <c r="G101" s="16">
        <v>7</v>
      </c>
      <c r="H101" s="15"/>
      <c r="I101" s="15"/>
    </row>
    <row r="102" spans="1:7" s="30" customFormat="1" ht="26.25" customHeight="1">
      <c r="A102" s="26" t="s">
        <v>75</v>
      </c>
      <c r="B102" s="5">
        <v>15824</v>
      </c>
      <c r="C102" s="4">
        <v>1</v>
      </c>
      <c r="D102" s="27">
        <v>10516.220000000001</v>
      </c>
      <c r="E102" s="28">
        <v>1</v>
      </c>
      <c r="F102" s="29">
        <f t="shared" si="0"/>
        <v>0.6645740647118302</v>
      </c>
      <c r="G102" s="212" t="s">
        <v>76</v>
      </c>
    </row>
    <row r="103" spans="1:7" s="30" customFormat="1" ht="38.25" customHeight="1">
      <c r="A103" s="26" t="s">
        <v>77</v>
      </c>
      <c r="B103" s="5">
        <v>721180</v>
      </c>
      <c r="C103" s="4">
        <v>620</v>
      </c>
      <c r="D103" s="27">
        <v>668890.5800000001</v>
      </c>
      <c r="E103" s="28">
        <v>619</v>
      </c>
      <c r="F103" s="29">
        <f t="shared" si="0"/>
        <v>0.9274946337946145</v>
      </c>
      <c r="G103" s="213"/>
    </row>
    <row r="104" spans="1:7" s="30" customFormat="1" ht="36.75" customHeight="1">
      <c r="A104" s="50" t="s">
        <v>78</v>
      </c>
      <c r="B104" s="5">
        <v>245633</v>
      </c>
      <c r="C104" s="4">
        <v>90</v>
      </c>
      <c r="D104" s="27">
        <v>199656.72</v>
      </c>
      <c r="E104" s="28">
        <v>89</v>
      </c>
      <c r="F104" s="29">
        <f t="shared" si="0"/>
        <v>0.8128253125597945</v>
      </c>
      <c r="G104" s="213"/>
    </row>
    <row r="105" spans="1:7" s="30" customFormat="1" ht="54.75" customHeight="1">
      <c r="A105" s="26" t="s">
        <v>79</v>
      </c>
      <c r="B105" s="5">
        <v>219742</v>
      </c>
      <c r="C105" s="4">
        <v>100</v>
      </c>
      <c r="D105" s="27">
        <v>195045.24000000002</v>
      </c>
      <c r="E105" s="28">
        <v>98</v>
      </c>
      <c r="F105" s="29">
        <f t="shared" si="0"/>
        <v>0.8876101974133302</v>
      </c>
      <c r="G105" s="213"/>
    </row>
    <row r="106" spans="1:7" s="30" customFormat="1" ht="84" customHeight="1">
      <c r="A106" s="41" t="s">
        <v>80</v>
      </c>
      <c r="B106" s="5">
        <v>501835</v>
      </c>
      <c r="C106" s="4">
        <v>203</v>
      </c>
      <c r="D106" s="27">
        <v>465891.67000000004</v>
      </c>
      <c r="E106" s="28">
        <v>203</v>
      </c>
      <c r="F106" s="29">
        <f t="shared" si="0"/>
        <v>0.9283761993483914</v>
      </c>
      <c r="G106" s="214"/>
    </row>
    <row r="107" spans="1:7" s="19" customFormat="1" ht="24.75" customHeight="1">
      <c r="A107" s="206" t="s">
        <v>81</v>
      </c>
      <c r="B107" s="207"/>
      <c r="C107" s="207"/>
      <c r="D107" s="207"/>
      <c r="E107" s="207"/>
      <c r="F107" s="207"/>
      <c r="G107" s="208"/>
    </row>
    <row r="108" spans="1:7" s="19" customFormat="1" ht="24.75" customHeight="1">
      <c r="A108" s="20" t="s">
        <v>8</v>
      </c>
      <c r="B108" s="1">
        <f>B109+B112</f>
        <v>991969</v>
      </c>
      <c r="C108" s="6"/>
      <c r="D108" s="1">
        <f>D109+D112</f>
        <v>967510.2999999999</v>
      </c>
      <c r="E108" s="2"/>
      <c r="F108" s="29"/>
      <c r="G108" s="25"/>
    </row>
    <row r="109" spans="1:7" s="19" customFormat="1" ht="33" customHeight="1">
      <c r="A109" s="52" t="s">
        <v>82</v>
      </c>
      <c r="B109" s="3">
        <f>+B110+B111</f>
        <v>124475</v>
      </c>
      <c r="C109" s="2"/>
      <c r="D109" s="3">
        <f>+D110+D111</f>
        <v>102970.35</v>
      </c>
      <c r="E109" s="2"/>
      <c r="F109" s="29"/>
      <c r="G109" s="25"/>
    </row>
    <row r="110" spans="1:7" s="30" customFormat="1" ht="63" customHeight="1">
      <c r="A110" s="38" t="s">
        <v>83</v>
      </c>
      <c r="B110" s="5">
        <v>112540</v>
      </c>
      <c r="C110" s="4">
        <v>16</v>
      </c>
      <c r="D110" s="5">
        <v>92894.88</v>
      </c>
      <c r="E110" s="4">
        <v>16</v>
      </c>
      <c r="F110" s="29">
        <f>+D110/B110</f>
        <v>0.8254387773236183</v>
      </c>
      <c r="G110" s="195" t="s">
        <v>76</v>
      </c>
    </row>
    <row r="111" spans="1:7" s="30" customFormat="1" ht="101.25" customHeight="1">
      <c r="A111" s="38" t="s">
        <v>84</v>
      </c>
      <c r="B111" s="5">
        <v>11935</v>
      </c>
      <c r="C111" s="4">
        <v>3</v>
      </c>
      <c r="D111" s="5">
        <v>10075.47</v>
      </c>
      <c r="E111" s="4">
        <v>3</v>
      </c>
      <c r="F111" s="29">
        <f>+D111/B111</f>
        <v>0.8441952241307079</v>
      </c>
      <c r="G111" s="196"/>
    </row>
    <row r="112" spans="1:7" s="19" customFormat="1" ht="33.75" customHeight="1">
      <c r="A112" s="54" t="s">
        <v>85</v>
      </c>
      <c r="B112" s="1">
        <f>+B113+B117+B118+B119+B120+B122+B121</f>
        <v>867494</v>
      </c>
      <c r="C112" s="6"/>
      <c r="D112" s="1">
        <f>+D113+D117+D118+D119+D120+D122+D121</f>
        <v>864539.95</v>
      </c>
      <c r="E112" s="6"/>
      <c r="F112" s="29"/>
      <c r="G112" s="25"/>
    </row>
    <row r="113" spans="1:7" s="30" customFormat="1" ht="57" customHeight="1">
      <c r="A113" s="38" t="s">
        <v>86</v>
      </c>
      <c r="B113" s="5">
        <v>22488</v>
      </c>
      <c r="C113" s="4">
        <v>1</v>
      </c>
      <c r="D113" s="27">
        <v>22487.82</v>
      </c>
      <c r="E113" s="28">
        <v>1</v>
      </c>
      <c r="F113" s="29">
        <f t="shared" si="0"/>
        <v>0.9999919957310566</v>
      </c>
      <c r="G113" s="39"/>
    </row>
    <row r="114" spans="1:7" s="18" customFormat="1" ht="9" customHeight="1">
      <c r="A114" s="32"/>
      <c r="B114" s="33"/>
      <c r="C114" s="33"/>
      <c r="D114" s="33"/>
      <c r="E114" s="34"/>
      <c r="F114" s="35"/>
      <c r="G114" s="36"/>
    </row>
    <row r="115" spans="1:7" s="18" customFormat="1" ht="15.75" customHeight="1">
      <c r="A115" s="32"/>
      <c r="B115" s="33"/>
      <c r="C115" s="33"/>
      <c r="D115" s="33"/>
      <c r="E115" s="34"/>
      <c r="F115" s="35"/>
      <c r="G115" s="37" t="s">
        <v>18</v>
      </c>
    </row>
    <row r="116" spans="1:9" s="12" customFormat="1" ht="18.75" customHeight="1">
      <c r="A116" s="16">
        <v>1</v>
      </c>
      <c r="B116" s="17">
        <v>2</v>
      </c>
      <c r="C116" s="17">
        <v>3</v>
      </c>
      <c r="D116" s="16">
        <v>4</v>
      </c>
      <c r="E116" s="16">
        <v>5</v>
      </c>
      <c r="F116" s="16">
        <v>6</v>
      </c>
      <c r="G116" s="16">
        <v>7</v>
      </c>
      <c r="H116" s="15"/>
      <c r="I116" s="15"/>
    </row>
    <row r="117" spans="1:7" s="30" customFormat="1" ht="58.5" customHeight="1">
      <c r="A117" s="50" t="s">
        <v>296</v>
      </c>
      <c r="B117" s="27">
        <v>144552</v>
      </c>
      <c r="C117" s="28">
        <v>6</v>
      </c>
      <c r="D117" s="27">
        <v>142540.67</v>
      </c>
      <c r="E117" s="28">
        <v>6</v>
      </c>
      <c r="F117" s="145">
        <f t="shared" si="0"/>
        <v>0.9860857684431901</v>
      </c>
      <c r="G117" s="146" t="s">
        <v>297</v>
      </c>
    </row>
    <row r="118" spans="1:7" s="30" customFormat="1" ht="77.25" customHeight="1">
      <c r="A118" s="41" t="s">
        <v>87</v>
      </c>
      <c r="B118" s="27">
        <v>243143</v>
      </c>
      <c r="C118" s="28">
        <v>22</v>
      </c>
      <c r="D118" s="27">
        <v>242201.88</v>
      </c>
      <c r="E118" s="28">
        <v>22</v>
      </c>
      <c r="F118" s="145">
        <f t="shared" si="0"/>
        <v>0.9961293559757015</v>
      </c>
      <c r="G118" s="146" t="s">
        <v>298</v>
      </c>
    </row>
    <row r="119" spans="1:7" s="30" customFormat="1" ht="61.5" customHeight="1">
      <c r="A119" s="147" t="s">
        <v>88</v>
      </c>
      <c r="B119" s="27">
        <v>83372</v>
      </c>
      <c r="C119" s="28">
        <v>83</v>
      </c>
      <c r="D119" s="27">
        <v>83371.3</v>
      </c>
      <c r="E119" s="28">
        <v>83</v>
      </c>
      <c r="F119" s="145">
        <f t="shared" si="0"/>
        <v>0.9999916038957923</v>
      </c>
      <c r="G119" s="148"/>
    </row>
    <row r="120" spans="1:7" s="30" customFormat="1" ht="64.5" customHeight="1">
      <c r="A120" s="149" t="s">
        <v>89</v>
      </c>
      <c r="B120" s="27">
        <v>339512</v>
      </c>
      <c r="C120" s="28">
        <v>22</v>
      </c>
      <c r="D120" s="27">
        <v>339511.44</v>
      </c>
      <c r="E120" s="28">
        <v>22</v>
      </c>
      <c r="F120" s="145">
        <f t="shared" si="0"/>
        <v>0.9999983505737647</v>
      </c>
      <c r="G120" s="148"/>
    </row>
    <row r="121" spans="1:7" s="30" customFormat="1" ht="39.75" customHeight="1">
      <c r="A121" s="41" t="s">
        <v>257</v>
      </c>
      <c r="B121" s="27">
        <v>24427</v>
      </c>
      <c r="C121" s="28">
        <v>1</v>
      </c>
      <c r="D121" s="27">
        <v>24426.840000000004</v>
      </c>
      <c r="E121" s="28">
        <v>1</v>
      </c>
      <c r="F121" s="145">
        <f t="shared" si="0"/>
        <v>0.9999934498710444</v>
      </c>
      <c r="G121" s="148"/>
    </row>
    <row r="122" spans="1:7" s="30" customFormat="1" ht="50.25" customHeight="1">
      <c r="A122" s="41" t="s">
        <v>90</v>
      </c>
      <c r="B122" s="27">
        <v>10000</v>
      </c>
      <c r="C122" s="28">
        <v>1</v>
      </c>
      <c r="D122" s="27">
        <v>10000</v>
      </c>
      <c r="E122" s="28">
        <v>1</v>
      </c>
      <c r="F122" s="145">
        <f t="shared" si="0"/>
        <v>1</v>
      </c>
      <c r="G122" s="148"/>
    </row>
    <row r="123" spans="1:7" s="30" customFormat="1" ht="18.75" customHeight="1">
      <c r="A123" s="197" t="s">
        <v>91</v>
      </c>
      <c r="B123" s="198"/>
      <c r="C123" s="198"/>
      <c r="D123" s="198"/>
      <c r="E123" s="198"/>
      <c r="F123" s="198"/>
      <c r="G123" s="199"/>
    </row>
    <row r="124" spans="1:11" s="30" customFormat="1" ht="48.75" customHeight="1">
      <c r="A124" s="150" t="s">
        <v>92</v>
      </c>
      <c r="B124" s="27">
        <v>255150</v>
      </c>
      <c r="C124" s="28">
        <v>189</v>
      </c>
      <c r="D124" s="27">
        <v>255150</v>
      </c>
      <c r="E124" s="28">
        <v>173</v>
      </c>
      <c r="F124" s="145">
        <f>+D124/B124</f>
        <v>1</v>
      </c>
      <c r="G124" s="148"/>
      <c r="K124" s="73">
        <f>+D124+D136+D139+D140+D144</f>
        <v>63847450</v>
      </c>
    </row>
    <row r="125" spans="1:7" s="30" customFormat="1" ht="39" customHeight="1">
      <c r="A125" s="200" t="s">
        <v>93</v>
      </c>
      <c r="B125" s="201"/>
      <c r="C125" s="201"/>
      <c r="D125" s="201"/>
      <c r="E125" s="201"/>
      <c r="F125" s="201"/>
      <c r="G125" s="202"/>
    </row>
    <row r="126" spans="1:7" s="30" customFormat="1" ht="48" customHeight="1">
      <c r="A126" s="151" t="s">
        <v>94</v>
      </c>
      <c r="B126" s="27">
        <v>305300</v>
      </c>
      <c r="C126" s="28">
        <v>135</v>
      </c>
      <c r="D126" s="27">
        <v>302467.41000000003</v>
      </c>
      <c r="E126" s="28">
        <v>135</v>
      </c>
      <c r="F126" s="145">
        <f>+D126/B126</f>
        <v>0.990721945627252</v>
      </c>
      <c r="G126" s="152" t="s">
        <v>299</v>
      </c>
    </row>
    <row r="127" spans="1:7" s="30" customFormat="1" ht="26.25" customHeight="1">
      <c r="A127" s="203" t="s">
        <v>95</v>
      </c>
      <c r="B127" s="204"/>
      <c r="C127" s="204"/>
      <c r="D127" s="204"/>
      <c r="E127" s="204"/>
      <c r="F127" s="204"/>
      <c r="G127" s="205"/>
    </row>
    <row r="128" spans="1:7" s="30" customFormat="1" ht="52.5" customHeight="1">
      <c r="A128" s="140" t="s">
        <v>300</v>
      </c>
      <c r="B128" s="5">
        <v>81525</v>
      </c>
      <c r="C128" s="2"/>
      <c r="D128" s="27">
        <v>81524.62999999999</v>
      </c>
      <c r="E128" s="28"/>
      <c r="F128" s="29">
        <f>+D128/B128</f>
        <v>0.9999954615148726</v>
      </c>
      <c r="G128" s="39"/>
    </row>
    <row r="129" spans="1:7" s="18" customFormat="1" ht="9" customHeight="1">
      <c r="A129" s="32"/>
      <c r="B129" s="33"/>
      <c r="C129" s="33"/>
      <c r="D129" s="33"/>
      <c r="E129" s="34"/>
      <c r="F129" s="35"/>
      <c r="G129" s="36"/>
    </row>
    <row r="130" spans="1:7" s="18" customFormat="1" ht="27" customHeight="1">
      <c r="A130" s="32"/>
      <c r="B130" s="33"/>
      <c r="C130" s="33"/>
      <c r="D130" s="33"/>
      <c r="E130" s="34"/>
      <c r="F130" s="35"/>
      <c r="G130" s="37" t="s">
        <v>18</v>
      </c>
    </row>
    <row r="131" spans="1:9" s="12" customFormat="1" ht="18.75" customHeight="1">
      <c r="A131" s="16">
        <v>1</v>
      </c>
      <c r="B131" s="17">
        <v>2</v>
      </c>
      <c r="C131" s="17">
        <v>3</v>
      </c>
      <c r="D131" s="16">
        <v>4</v>
      </c>
      <c r="E131" s="16">
        <v>5</v>
      </c>
      <c r="F131" s="16">
        <v>6</v>
      </c>
      <c r="G131" s="16">
        <v>7</v>
      </c>
      <c r="H131" s="15"/>
      <c r="I131" s="15"/>
    </row>
    <row r="132" spans="1:7" s="30" customFormat="1" ht="26.25" customHeight="1">
      <c r="A132" s="185" t="s">
        <v>97</v>
      </c>
      <c r="B132" s="186"/>
      <c r="C132" s="186"/>
      <c r="D132" s="186"/>
      <c r="E132" s="186"/>
      <c r="F132" s="186"/>
      <c r="G132" s="187"/>
    </row>
    <row r="133" spans="1:7" s="19" customFormat="1" ht="20.25" customHeight="1">
      <c r="A133" s="20" t="s">
        <v>8</v>
      </c>
      <c r="B133" s="1">
        <f>+B139+B140+B138+B134+B144</f>
        <v>65106533</v>
      </c>
      <c r="C133" s="6"/>
      <c r="D133" s="1">
        <f>+D139+D140+D138+D134+D144</f>
        <v>65072298.56</v>
      </c>
      <c r="E133" s="6"/>
      <c r="F133" s="29"/>
      <c r="G133" s="25"/>
    </row>
    <row r="134" spans="1:7" s="19" customFormat="1" ht="49.5" customHeight="1">
      <c r="A134" s="52" t="s">
        <v>98</v>
      </c>
      <c r="B134" s="5">
        <f>+B135+B136++B137</f>
        <v>563976</v>
      </c>
      <c r="C134" s="4"/>
      <c r="D134" s="5">
        <v>545073.67</v>
      </c>
      <c r="E134" s="4"/>
      <c r="F134" s="29"/>
      <c r="G134" s="25"/>
    </row>
    <row r="135" spans="1:7" s="30" customFormat="1" ht="51.75" customHeight="1">
      <c r="A135" s="21" t="s">
        <v>99</v>
      </c>
      <c r="B135" s="5">
        <v>38400</v>
      </c>
      <c r="C135" s="4">
        <v>2</v>
      </c>
      <c r="D135" s="27">
        <v>32084.53</v>
      </c>
      <c r="E135" s="28">
        <v>2</v>
      </c>
      <c r="F135" s="29">
        <f aca="true" t="shared" si="1" ref="F135:F140">+D135/B135</f>
        <v>0.8355346354166666</v>
      </c>
      <c r="G135" s="21" t="s">
        <v>100</v>
      </c>
    </row>
    <row r="136" spans="1:7" s="30" customFormat="1" ht="72" customHeight="1">
      <c r="A136" s="21" t="s">
        <v>101</v>
      </c>
      <c r="B136" s="5">
        <v>392300</v>
      </c>
      <c r="C136" s="4">
        <v>3270</v>
      </c>
      <c r="D136" s="27">
        <v>392300</v>
      </c>
      <c r="E136" s="28">
        <v>3063</v>
      </c>
      <c r="F136" s="29">
        <f t="shared" si="1"/>
        <v>1</v>
      </c>
      <c r="G136" s="39"/>
    </row>
    <row r="137" spans="1:7" s="30" customFormat="1" ht="89.25" customHeight="1">
      <c r="A137" s="38" t="s">
        <v>102</v>
      </c>
      <c r="B137" s="5">
        <f>53840+79436</f>
        <v>133276</v>
      </c>
      <c r="C137" s="4">
        <v>190</v>
      </c>
      <c r="D137" s="27">
        <v>120689.14000000001</v>
      </c>
      <c r="E137" s="28">
        <v>189</v>
      </c>
      <c r="F137" s="29">
        <f t="shared" si="1"/>
        <v>0.9055579399141632</v>
      </c>
      <c r="G137" s="21" t="s">
        <v>103</v>
      </c>
    </row>
    <row r="138" spans="1:7" s="30" customFormat="1" ht="131.25" customHeight="1">
      <c r="A138" s="52" t="s">
        <v>104</v>
      </c>
      <c r="B138" s="5">
        <v>1342557</v>
      </c>
      <c r="C138" s="4">
        <v>3504</v>
      </c>
      <c r="D138" s="27">
        <v>1327224.8900000001</v>
      </c>
      <c r="E138" s="28">
        <v>3482</v>
      </c>
      <c r="F138" s="29">
        <f t="shared" si="1"/>
        <v>0.9885799187669501</v>
      </c>
      <c r="G138" s="55" t="s">
        <v>105</v>
      </c>
    </row>
    <row r="139" spans="1:7" s="30" customFormat="1" ht="51.75" customHeight="1">
      <c r="A139" s="43" t="s">
        <v>106</v>
      </c>
      <c r="B139" s="10">
        <v>22566202</v>
      </c>
      <c r="C139" s="4">
        <v>59320</v>
      </c>
      <c r="D139" s="27">
        <v>22566202</v>
      </c>
      <c r="E139" s="4">
        <v>58359</v>
      </c>
      <c r="F139" s="29">
        <f t="shared" si="1"/>
        <v>1</v>
      </c>
      <c r="G139" s="39"/>
    </row>
    <row r="140" spans="1:7" s="30" customFormat="1" ht="36.75" customHeight="1">
      <c r="A140" s="43" t="s">
        <v>107</v>
      </c>
      <c r="B140" s="5">
        <v>38633798</v>
      </c>
      <c r="C140" s="4">
        <v>59320</v>
      </c>
      <c r="D140" s="27">
        <v>38633798</v>
      </c>
      <c r="E140" s="4">
        <v>58359</v>
      </c>
      <c r="F140" s="29">
        <f t="shared" si="1"/>
        <v>1</v>
      </c>
      <c r="G140" s="39"/>
    </row>
    <row r="141" spans="1:7" s="18" customFormat="1" ht="9" customHeight="1">
      <c r="A141" s="32"/>
      <c r="B141" s="33"/>
      <c r="C141" s="33"/>
      <c r="D141" s="33"/>
      <c r="E141" s="34"/>
      <c r="F141" s="35"/>
      <c r="G141" s="36"/>
    </row>
    <row r="142" spans="1:7" s="18" customFormat="1" ht="27" customHeight="1">
      <c r="A142" s="32"/>
      <c r="B142" s="33"/>
      <c r="C142" s="33"/>
      <c r="D142" s="33"/>
      <c r="E142" s="34"/>
      <c r="F142" s="35"/>
      <c r="G142" s="37" t="s">
        <v>18</v>
      </c>
    </row>
    <row r="143" spans="1:9" s="12" customFormat="1" ht="18.75" customHeight="1">
      <c r="A143" s="16">
        <v>1</v>
      </c>
      <c r="B143" s="17">
        <v>2</v>
      </c>
      <c r="C143" s="17">
        <v>3</v>
      </c>
      <c r="D143" s="16">
        <v>4</v>
      </c>
      <c r="E143" s="16">
        <v>5</v>
      </c>
      <c r="F143" s="16">
        <v>6</v>
      </c>
      <c r="G143" s="16">
        <v>7</v>
      </c>
      <c r="H143" s="15"/>
      <c r="I143" s="15"/>
    </row>
    <row r="144" spans="1:7" s="30" customFormat="1" ht="59.25" customHeight="1">
      <c r="A144" s="43" t="s">
        <v>108</v>
      </c>
      <c r="B144" s="5">
        <v>2000000</v>
      </c>
      <c r="C144" s="4">
        <v>59320</v>
      </c>
      <c r="D144" s="27">
        <v>2000000</v>
      </c>
      <c r="E144" s="4">
        <v>58359</v>
      </c>
      <c r="F144" s="29">
        <f>+D144/B144</f>
        <v>1</v>
      </c>
      <c r="G144" s="39"/>
    </row>
    <row r="145" spans="1:7" s="30" customFormat="1" ht="37.5" customHeight="1">
      <c r="A145" s="203" t="s">
        <v>109</v>
      </c>
      <c r="B145" s="204"/>
      <c r="C145" s="204"/>
      <c r="D145" s="204"/>
      <c r="E145" s="204"/>
      <c r="F145" s="204"/>
      <c r="G145" s="205"/>
    </row>
    <row r="146" spans="1:7" s="30" customFormat="1" ht="99.75" customHeight="1">
      <c r="A146" s="43" t="s">
        <v>110</v>
      </c>
      <c r="B146" s="5">
        <v>1743118</v>
      </c>
      <c r="C146" s="4">
        <v>679</v>
      </c>
      <c r="D146" s="27">
        <v>1727284.2699999998</v>
      </c>
      <c r="E146" s="28">
        <v>675</v>
      </c>
      <c r="F146" s="29">
        <f>+D146/B146</f>
        <v>0.9909164325077245</v>
      </c>
      <c r="G146" s="21" t="s">
        <v>111</v>
      </c>
    </row>
    <row r="147" spans="1:7" s="30" customFormat="1" ht="37.5" customHeight="1">
      <c r="A147" s="182" t="s">
        <v>112</v>
      </c>
      <c r="B147" s="183"/>
      <c r="C147" s="183"/>
      <c r="D147" s="183"/>
      <c r="E147" s="183"/>
      <c r="F147" s="183"/>
      <c r="G147" s="184"/>
    </row>
    <row r="148" spans="1:28" s="56" customFormat="1" ht="84.75" customHeight="1">
      <c r="A148" s="22" t="s">
        <v>113</v>
      </c>
      <c r="B148" s="27">
        <v>70000</v>
      </c>
      <c r="C148" s="48"/>
      <c r="D148" s="27">
        <v>70000</v>
      </c>
      <c r="E148" s="28"/>
      <c r="F148" s="29">
        <f>+D148/B148</f>
        <v>1</v>
      </c>
      <c r="G148" s="25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1:7" s="30" customFormat="1" ht="28.5" customHeight="1">
      <c r="A149" s="185" t="s">
        <v>114</v>
      </c>
      <c r="B149" s="186"/>
      <c r="C149" s="186"/>
      <c r="D149" s="186"/>
      <c r="E149" s="186"/>
      <c r="F149" s="186"/>
      <c r="G149" s="187"/>
    </row>
    <row r="150" spans="1:7" s="30" customFormat="1" ht="19.5" customHeight="1">
      <c r="A150" s="20" t="s">
        <v>8</v>
      </c>
      <c r="B150" s="57">
        <f>+B151+B154+B160</f>
        <v>22830</v>
      </c>
      <c r="C150" s="58"/>
      <c r="D150" s="57">
        <v>17740.8</v>
      </c>
      <c r="E150" s="58"/>
      <c r="F150" s="29"/>
      <c r="G150" s="39"/>
    </row>
    <row r="151" spans="1:7" s="30" customFormat="1" ht="39.75" customHeight="1">
      <c r="A151" s="52" t="s">
        <v>115</v>
      </c>
      <c r="B151" s="8">
        <f>+B152+B153</f>
        <v>4652</v>
      </c>
      <c r="C151" s="2"/>
      <c r="D151" s="8">
        <v>0</v>
      </c>
      <c r="E151" s="2"/>
      <c r="F151" s="29"/>
      <c r="G151" s="141"/>
    </row>
    <row r="152" spans="1:7" s="30" customFormat="1" ht="34.5" customHeight="1">
      <c r="A152" s="60" t="s">
        <v>117</v>
      </c>
      <c r="B152" s="153">
        <v>3102</v>
      </c>
      <c r="C152" s="28">
        <v>2</v>
      </c>
      <c r="D152" s="27">
        <v>0</v>
      </c>
      <c r="E152" s="28">
        <v>0</v>
      </c>
      <c r="F152" s="145" t="s">
        <v>10</v>
      </c>
      <c r="G152" s="193" t="s">
        <v>301</v>
      </c>
    </row>
    <row r="153" spans="1:7" s="30" customFormat="1" ht="34.5" customHeight="1">
      <c r="A153" s="60" t="s">
        <v>118</v>
      </c>
      <c r="B153" s="153">
        <v>1550</v>
      </c>
      <c r="C153" s="28">
        <v>1</v>
      </c>
      <c r="D153" s="27">
        <v>0</v>
      </c>
      <c r="E153" s="28">
        <v>0</v>
      </c>
      <c r="F153" s="145" t="s">
        <v>10</v>
      </c>
      <c r="G153" s="194"/>
    </row>
    <row r="154" spans="1:7" s="30" customFormat="1" ht="37.5" customHeight="1">
      <c r="A154" s="62" t="s">
        <v>119</v>
      </c>
      <c r="B154" s="23">
        <f>+B158+B159</f>
        <v>9858</v>
      </c>
      <c r="C154" s="24"/>
      <c r="D154" s="23">
        <v>9420.8</v>
      </c>
      <c r="E154" s="24"/>
      <c r="F154" s="145"/>
      <c r="G154" s="142"/>
    </row>
    <row r="155" spans="1:7" s="18" customFormat="1" ht="9" customHeight="1">
      <c r="A155" s="154"/>
      <c r="B155" s="155"/>
      <c r="C155" s="155"/>
      <c r="D155" s="155"/>
      <c r="E155" s="156"/>
      <c r="F155" s="157"/>
      <c r="G155" s="158"/>
    </row>
    <row r="156" spans="1:7" s="18" customFormat="1" ht="27" customHeight="1">
      <c r="A156" s="154"/>
      <c r="B156" s="155"/>
      <c r="C156" s="155"/>
      <c r="D156" s="155"/>
      <c r="E156" s="156"/>
      <c r="F156" s="157"/>
      <c r="G156" s="159" t="s">
        <v>18</v>
      </c>
    </row>
    <row r="157" spans="1:9" s="12" customFormat="1" ht="18.75" customHeight="1">
      <c r="A157" s="160">
        <v>1</v>
      </c>
      <c r="B157" s="160">
        <v>2</v>
      </c>
      <c r="C157" s="160">
        <v>3</v>
      </c>
      <c r="D157" s="160">
        <v>4</v>
      </c>
      <c r="E157" s="160">
        <v>5</v>
      </c>
      <c r="F157" s="160">
        <v>6</v>
      </c>
      <c r="G157" s="160">
        <v>7</v>
      </c>
      <c r="H157" s="15"/>
      <c r="I157" s="15"/>
    </row>
    <row r="158" spans="1:7" s="30" customFormat="1" ht="36.75" customHeight="1">
      <c r="A158" s="60" t="s">
        <v>117</v>
      </c>
      <c r="B158" s="153">
        <v>6664</v>
      </c>
      <c r="C158" s="28">
        <v>4</v>
      </c>
      <c r="D158" s="27">
        <v>6230.400000000001</v>
      </c>
      <c r="E158" s="28">
        <v>2</v>
      </c>
      <c r="F158" s="145">
        <f>+D158/B158</f>
        <v>0.9349339735894359</v>
      </c>
      <c r="G158" s="191" t="s">
        <v>116</v>
      </c>
    </row>
    <row r="159" spans="1:7" s="30" customFormat="1" ht="34.5" customHeight="1">
      <c r="A159" s="60" t="s">
        <v>118</v>
      </c>
      <c r="B159" s="153">
        <v>3194</v>
      </c>
      <c r="C159" s="28">
        <v>1</v>
      </c>
      <c r="D159" s="27">
        <v>3190.399999999999</v>
      </c>
      <c r="E159" s="28">
        <v>1</v>
      </c>
      <c r="F159" s="145">
        <f>+D159/B159</f>
        <v>0.998872886662492</v>
      </c>
      <c r="G159" s="192"/>
    </row>
    <row r="160" spans="1:7" s="30" customFormat="1" ht="40.5" customHeight="1">
      <c r="A160" s="161" t="s">
        <v>120</v>
      </c>
      <c r="B160" s="23">
        <f>+B161+B163+B162</f>
        <v>8320</v>
      </c>
      <c r="C160" s="24"/>
      <c r="D160" s="23">
        <v>8320</v>
      </c>
      <c r="E160" s="24"/>
      <c r="F160" s="145"/>
      <c r="G160" s="162"/>
    </row>
    <row r="161" spans="1:7" s="30" customFormat="1" ht="38.25" customHeight="1">
      <c r="A161" s="60" t="s">
        <v>121</v>
      </c>
      <c r="B161" s="153">
        <v>400</v>
      </c>
      <c r="C161" s="28">
        <v>5</v>
      </c>
      <c r="D161" s="27">
        <v>400</v>
      </c>
      <c r="E161" s="28">
        <v>5</v>
      </c>
      <c r="F161" s="145">
        <f>+D161/B161</f>
        <v>1</v>
      </c>
      <c r="G161" s="162"/>
    </row>
    <row r="162" spans="1:7" s="30" customFormat="1" ht="38.25" customHeight="1">
      <c r="A162" s="163" t="s">
        <v>122</v>
      </c>
      <c r="B162" s="153">
        <v>160</v>
      </c>
      <c r="C162" s="28">
        <v>2</v>
      </c>
      <c r="D162" s="27">
        <v>160</v>
      </c>
      <c r="E162" s="28">
        <v>2</v>
      </c>
      <c r="F162" s="145">
        <f>+D162/B162</f>
        <v>1</v>
      </c>
      <c r="G162" s="162"/>
    </row>
    <row r="163" spans="1:7" s="30" customFormat="1" ht="37.5" customHeight="1">
      <c r="A163" s="163" t="s">
        <v>123</v>
      </c>
      <c r="B163" s="153">
        <v>7760</v>
      </c>
      <c r="C163" s="28">
        <v>97</v>
      </c>
      <c r="D163" s="27">
        <v>7760</v>
      </c>
      <c r="E163" s="28">
        <v>97</v>
      </c>
      <c r="F163" s="145">
        <f>+D163/B163</f>
        <v>1</v>
      </c>
      <c r="G163" s="162"/>
    </row>
    <row r="164" spans="1:7" s="30" customFormat="1" ht="25.5" customHeight="1">
      <c r="A164" s="188" t="s">
        <v>124</v>
      </c>
      <c r="B164" s="189"/>
      <c r="C164" s="189"/>
      <c r="D164" s="189"/>
      <c r="E164" s="189"/>
      <c r="F164" s="189"/>
      <c r="G164" s="190"/>
    </row>
    <row r="165" spans="1:7" s="30" customFormat="1" ht="19.5" customHeight="1">
      <c r="A165" s="164" t="s">
        <v>8</v>
      </c>
      <c r="B165" s="81">
        <f>+B166+B173+B169</f>
        <v>153940</v>
      </c>
      <c r="C165" s="82"/>
      <c r="D165" s="81">
        <v>147780</v>
      </c>
      <c r="E165" s="82"/>
      <c r="F165" s="145"/>
      <c r="G165" s="162"/>
    </row>
    <row r="166" spans="1:7" s="30" customFormat="1" ht="42" customHeight="1">
      <c r="A166" s="62" t="s">
        <v>126</v>
      </c>
      <c r="B166" s="47">
        <f>+B167+B168</f>
        <v>66890</v>
      </c>
      <c r="C166" s="48"/>
      <c r="D166" s="47">
        <v>61460</v>
      </c>
      <c r="E166" s="48"/>
      <c r="F166" s="145"/>
      <c r="G166" s="162"/>
    </row>
    <row r="167" spans="1:7" s="30" customFormat="1" ht="34.5" customHeight="1">
      <c r="A167" s="60" t="s">
        <v>127</v>
      </c>
      <c r="B167" s="27">
        <v>64580</v>
      </c>
      <c r="C167" s="165">
        <v>35</v>
      </c>
      <c r="D167" s="27">
        <v>59178</v>
      </c>
      <c r="E167" s="28">
        <v>35</v>
      </c>
      <c r="F167" s="145">
        <f>+D167/B167</f>
        <v>0.9163518117064107</v>
      </c>
      <c r="G167" s="191" t="s">
        <v>125</v>
      </c>
    </row>
    <row r="168" spans="1:7" s="30" customFormat="1" ht="37.5" customHeight="1">
      <c r="A168" s="62" t="s">
        <v>128</v>
      </c>
      <c r="B168" s="27">
        <v>2310</v>
      </c>
      <c r="C168" s="165">
        <v>1</v>
      </c>
      <c r="D168" s="27">
        <v>2282</v>
      </c>
      <c r="E168" s="28">
        <v>1</v>
      </c>
      <c r="F168" s="145">
        <f>+D168/B168</f>
        <v>0.9878787878787879</v>
      </c>
      <c r="G168" s="192"/>
    </row>
    <row r="169" spans="1:7" s="30" customFormat="1" ht="48.75" customHeight="1">
      <c r="A169" s="52" t="s">
        <v>129</v>
      </c>
      <c r="B169" s="3">
        <f>+B170+B172+B171</f>
        <v>19920</v>
      </c>
      <c r="C169" s="2"/>
      <c r="D169" s="3">
        <v>19920</v>
      </c>
      <c r="E169" s="2"/>
      <c r="F169" s="29"/>
      <c r="G169" s="143"/>
    </row>
    <row r="170" spans="1:7" s="30" customFormat="1" ht="37.5" customHeight="1">
      <c r="A170" s="59" t="s">
        <v>130</v>
      </c>
      <c r="B170" s="5">
        <v>3040</v>
      </c>
      <c r="C170" s="9">
        <v>38</v>
      </c>
      <c r="D170" s="27">
        <v>3040</v>
      </c>
      <c r="E170" s="28">
        <v>38</v>
      </c>
      <c r="F170" s="29">
        <f>+D170/B170</f>
        <v>1</v>
      </c>
      <c r="G170" s="143"/>
    </row>
    <row r="171" spans="1:7" s="30" customFormat="1" ht="38.25" customHeight="1">
      <c r="A171" s="52" t="s">
        <v>131</v>
      </c>
      <c r="B171" s="5">
        <v>80</v>
      </c>
      <c r="C171" s="9">
        <v>1</v>
      </c>
      <c r="D171" s="27">
        <v>80</v>
      </c>
      <c r="E171" s="28">
        <v>1</v>
      </c>
      <c r="F171" s="29">
        <f>+D171/B171</f>
        <v>1</v>
      </c>
      <c r="G171" s="143"/>
    </row>
    <row r="172" spans="1:7" s="30" customFormat="1" ht="32.25" customHeight="1">
      <c r="A172" s="52" t="s">
        <v>132</v>
      </c>
      <c r="B172" s="5">
        <v>16800</v>
      </c>
      <c r="C172" s="9">
        <v>210</v>
      </c>
      <c r="D172" s="27">
        <v>16800</v>
      </c>
      <c r="E172" s="28">
        <v>210</v>
      </c>
      <c r="F172" s="29">
        <f>+D172/B172</f>
        <v>1</v>
      </c>
      <c r="G172" s="143"/>
    </row>
    <row r="173" spans="1:7" s="19" customFormat="1" ht="35.25" customHeight="1">
      <c r="A173" s="63" t="s">
        <v>133</v>
      </c>
      <c r="B173" s="3">
        <f>+B177+B178</f>
        <v>67130</v>
      </c>
      <c r="C173" s="7"/>
      <c r="D173" s="47">
        <v>66400</v>
      </c>
      <c r="E173" s="64"/>
      <c r="F173" s="29"/>
      <c r="G173" s="143"/>
    </row>
    <row r="174" spans="1:7" s="18" customFormat="1" ht="9" customHeight="1">
      <c r="A174" s="32"/>
      <c r="B174" s="33"/>
      <c r="C174" s="33"/>
      <c r="D174" s="33"/>
      <c r="E174" s="34"/>
      <c r="F174" s="35"/>
      <c r="G174" s="36"/>
    </row>
    <row r="175" spans="1:7" s="18" customFormat="1" ht="21.75" customHeight="1">
      <c r="A175" s="32"/>
      <c r="B175" s="33"/>
      <c r="C175" s="33"/>
      <c r="D175" s="33"/>
      <c r="E175" s="34"/>
      <c r="F175" s="35"/>
      <c r="G175" s="37" t="s">
        <v>18</v>
      </c>
    </row>
    <row r="176" spans="1:9" s="12" customFormat="1" ht="18.75" customHeight="1">
      <c r="A176" s="16">
        <v>1</v>
      </c>
      <c r="B176" s="17">
        <v>2</v>
      </c>
      <c r="C176" s="17">
        <v>3</v>
      </c>
      <c r="D176" s="16">
        <v>4</v>
      </c>
      <c r="E176" s="16">
        <v>5</v>
      </c>
      <c r="F176" s="16">
        <v>6</v>
      </c>
      <c r="G176" s="16">
        <v>7</v>
      </c>
      <c r="H176" s="15"/>
      <c r="I176" s="15"/>
    </row>
    <row r="177" spans="1:7" s="30" customFormat="1" ht="69" customHeight="1">
      <c r="A177" s="41" t="s">
        <v>134</v>
      </c>
      <c r="B177" s="27">
        <v>60130</v>
      </c>
      <c r="C177" s="165">
        <v>9</v>
      </c>
      <c r="D177" s="27">
        <v>59400</v>
      </c>
      <c r="E177" s="28">
        <v>9</v>
      </c>
      <c r="F177" s="145">
        <f>+D177/B177</f>
        <v>0.987859637452187</v>
      </c>
      <c r="G177" s="152" t="s">
        <v>302</v>
      </c>
    </row>
    <row r="178" spans="1:7" s="30" customFormat="1" ht="68.25" customHeight="1">
      <c r="A178" s="41" t="s">
        <v>135</v>
      </c>
      <c r="B178" s="27">
        <v>7000</v>
      </c>
      <c r="C178" s="165">
        <v>1</v>
      </c>
      <c r="D178" s="27">
        <v>7000</v>
      </c>
      <c r="E178" s="28">
        <v>1</v>
      </c>
      <c r="F178" s="145">
        <f>+D178/B178</f>
        <v>1</v>
      </c>
      <c r="G178" s="166"/>
    </row>
    <row r="179" spans="1:7" s="18" customFormat="1" ht="47.25" customHeight="1">
      <c r="A179" s="167" t="s">
        <v>259</v>
      </c>
      <c r="B179" s="23">
        <f>+B184+B239+B246+B253+B266+B271+B273+B275+B292+B294+B296+B306</f>
        <v>58694438.5</v>
      </c>
      <c r="C179" s="168"/>
      <c r="D179" s="23">
        <f>+D184+D239+D246+D253+D266+D271+D273+D275+D292+D294+D296+D306</f>
        <v>57871139.65</v>
      </c>
      <c r="E179" s="169"/>
      <c r="F179" s="170">
        <f>+D179/B179</f>
        <v>0.9859731369608382</v>
      </c>
      <c r="G179" s="171"/>
    </row>
    <row r="180" spans="1:7" s="19" customFormat="1" ht="21.75" customHeight="1">
      <c r="A180" s="200" t="s">
        <v>7</v>
      </c>
      <c r="B180" s="201"/>
      <c r="C180" s="201"/>
      <c r="D180" s="201"/>
      <c r="E180" s="201"/>
      <c r="F180" s="201"/>
      <c r="G180" s="202"/>
    </row>
    <row r="181" spans="1:7" s="18" customFormat="1" ht="33" customHeight="1">
      <c r="A181" s="164" t="s">
        <v>8</v>
      </c>
      <c r="B181" s="23">
        <v>0</v>
      </c>
      <c r="C181" s="23"/>
      <c r="D181" s="23">
        <v>0</v>
      </c>
      <c r="E181" s="23"/>
      <c r="F181" s="165"/>
      <c r="G181" s="144"/>
    </row>
    <row r="182" spans="1:7" s="18" customFormat="1" ht="111.75" customHeight="1">
      <c r="A182" s="164" t="s">
        <v>9</v>
      </c>
      <c r="B182" s="23">
        <v>0</v>
      </c>
      <c r="C182" s="23"/>
      <c r="D182" s="23">
        <v>0</v>
      </c>
      <c r="E182" s="23"/>
      <c r="F182" s="165" t="s">
        <v>10</v>
      </c>
      <c r="G182" s="144" t="s">
        <v>11</v>
      </c>
    </row>
    <row r="183" spans="1:7" s="19" customFormat="1" ht="21.75" customHeight="1">
      <c r="A183" s="200" t="s">
        <v>137</v>
      </c>
      <c r="B183" s="201"/>
      <c r="C183" s="201"/>
      <c r="D183" s="201"/>
      <c r="E183" s="201"/>
      <c r="F183" s="201"/>
      <c r="G183" s="202"/>
    </row>
    <row r="184" spans="1:7" s="18" customFormat="1" ht="20.25" customHeight="1">
      <c r="A184" s="164" t="s">
        <v>8</v>
      </c>
      <c r="B184" s="23">
        <f>+B185+B215+B228+B234+B235+B237+B236</f>
        <v>11738505</v>
      </c>
      <c r="C184" s="23"/>
      <c r="D184" s="23">
        <f>+D185+D215+D228+D234+D235+D237+D236</f>
        <v>11618193.62</v>
      </c>
      <c r="E184" s="23"/>
      <c r="F184" s="165"/>
      <c r="G184" s="144"/>
    </row>
    <row r="185" spans="1:7" s="19" customFormat="1" ht="32.25" customHeight="1">
      <c r="A185" s="22" t="s">
        <v>138</v>
      </c>
      <c r="B185" s="23">
        <f>++B186+B187+B188+B192+B193+B194+B195+B196+B197+B198+B199+B200+B201+B205+B206+B207+B208+B209+B210+B211+B212+B213+B214</f>
        <v>9855101</v>
      </c>
      <c r="C185" s="24"/>
      <c r="D185" s="23">
        <f>++D186+D187+D188+D192+D193+D194+D195+D196+D197+D198+D199+D200+D201+D205+D206+D207+D208+D209+D210+D211+D212+D213+D214</f>
        <v>9799128.95</v>
      </c>
      <c r="E185" s="24"/>
      <c r="F185" s="172"/>
      <c r="G185" s="172"/>
    </row>
    <row r="186" spans="1:7" s="30" customFormat="1" ht="42.75" customHeight="1">
      <c r="A186" s="50" t="s">
        <v>139</v>
      </c>
      <c r="B186" s="27">
        <v>5588775</v>
      </c>
      <c r="C186" s="28">
        <v>1142</v>
      </c>
      <c r="D186" s="27">
        <v>5588753.26</v>
      </c>
      <c r="E186" s="28">
        <v>786</v>
      </c>
      <c r="F186" s="145">
        <f>+D186/B186</f>
        <v>0.9999961100598969</v>
      </c>
      <c r="G186" s="144"/>
    </row>
    <row r="187" spans="1:7" s="19" customFormat="1" ht="53.25" customHeight="1">
      <c r="A187" s="41" t="s">
        <v>15</v>
      </c>
      <c r="B187" s="27">
        <v>555000</v>
      </c>
      <c r="C187" s="28">
        <v>209</v>
      </c>
      <c r="D187" s="27">
        <v>546320.74</v>
      </c>
      <c r="E187" s="28">
        <v>209</v>
      </c>
      <c r="F187" s="145">
        <f>+D187/B187</f>
        <v>0.9843616936936936</v>
      </c>
      <c r="G187" s="144" t="s">
        <v>140</v>
      </c>
    </row>
    <row r="188" spans="1:7" s="31" customFormat="1" ht="56.25" customHeight="1">
      <c r="A188" s="50" t="s">
        <v>17</v>
      </c>
      <c r="B188" s="153">
        <v>35198</v>
      </c>
      <c r="C188" s="173">
        <v>7</v>
      </c>
      <c r="D188" s="27">
        <v>35172.5</v>
      </c>
      <c r="E188" s="28">
        <v>7</v>
      </c>
      <c r="F188" s="145">
        <f>+D188/B188</f>
        <v>0.9992755270185806</v>
      </c>
      <c r="G188" s="144" t="s">
        <v>303</v>
      </c>
    </row>
    <row r="189" spans="1:7" s="18" customFormat="1" ht="14.25" customHeight="1">
      <c r="A189" s="32"/>
      <c r="B189" s="33"/>
      <c r="C189" s="33"/>
      <c r="D189" s="33"/>
      <c r="E189" s="34"/>
      <c r="F189" s="35"/>
      <c r="G189" s="36"/>
    </row>
    <row r="190" spans="1:7" s="18" customFormat="1" ht="27" customHeight="1">
      <c r="A190" s="32"/>
      <c r="B190" s="33"/>
      <c r="C190" s="33"/>
      <c r="D190" s="33"/>
      <c r="E190" s="34"/>
      <c r="F190" s="35"/>
      <c r="G190" s="37" t="s">
        <v>18</v>
      </c>
    </row>
    <row r="191" spans="1:9" s="12" customFormat="1" ht="18.75" customHeight="1">
      <c r="A191" s="16">
        <v>1</v>
      </c>
      <c r="B191" s="17">
        <v>2</v>
      </c>
      <c r="C191" s="17">
        <v>3</v>
      </c>
      <c r="D191" s="16">
        <v>4</v>
      </c>
      <c r="E191" s="16">
        <v>5</v>
      </c>
      <c r="F191" s="16">
        <v>6</v>
      </c>
      <c r="G191" s="16">
        <v>7</v>
      </c>
      <c r="H191" s="15"/>
      <c r="I191" s="15"/>
    </row>
    <row r="192" spans="1:7" s="30" customFormat="1" ht="54" customHeight="1">
      <c r="A192" s="38" t="s">
        <v>19</v>
      </c>
      <c r="B192" s="10">
        <v>16380</v>
      </c>
      <c r="C192" s="11">
        <v>5</v>
      </c>
      <c r="D192" s="27">
        <v>16380</v>
      </c>
      <c r="E192" s="28">
        <v>5</v>
      </c>
      <c r="F192" s="29">
        <f aca="true" t="shared" si="2" ref="F192:F208">+D192/B192</f>
        <v>1</v>
      </c>
      <c r="G192" s="39"/>
    </row>
    <row r="193" spans="1:7" s="30" customFormat="1" ht="39.75" customHeight="1">
      <c r="A193" s="38" t="s">
        <v>141</v>
      </c>
      <c r="B193" s="10">
        <v>86400</v>
      </c>
      <c r="C193" s="11">
        <v>40</v>
      </c>
      <c r="D193" s="27">
        <v>86400</v>
      </c>
      <c r="E193" s="28">
        <v>40</v>
      </c>
      <c r="F193" s="29">
        <f t="shared" si="2"/>
        <v>1</v>
      </c>
      <c r="G193" s="21"/>
    </row>
    <row r="194" spans="1:7" s="30" customFormat="1" ht="70.5" customHeight="1">
      <c r="A194" s="38" t="s">
        <v>22</v>
      </c>
      <c r="B194" s="10">
        <v>530000</v>
      </c>
      <c r="C194" s="11">
        <v>50</v>
      </c>
      <c r="D194" s="27">
        <v>530000</v>
      </c>
      <c r="E194" s="28">
        <v>20</v>
      </c>
      <c r="F194" s="29">
        <f t="shared" si="2"/>
        <v>1</v>
      </c>
      <c r="G194" s="39"/>
    </row>
    <row r="195" spans="1:7" s="30" customFormat="1" ht="61.5" customHeight="1">
      <c r="A195" s="38" t="s">
        <v>23</v>
      </c>
      <c r="B195" s="10">
        <v>7371</v>
      </c>
      <c r="C195" s="11">
        <v>3</v>
      </c>
      <c r="D195" s="27">
        <v>0</v>
      </c>
      <c r="E195" s="28"/>
      <c r="F195" s="29" t="s">
        <v>10</v>
      </c>
      <c r="G195" s="21" t="s">
        <v>53</v>
      </c>
    </row>
    <row r="196" spans="1:7" s="30" customFormat="1" ht="54.75" customHeight="1">
      <c r="A196" s="38" t="s">
        <v>24</v>
      </c>
      <c r="B196" s="10">
        <v>26177</v>
      </c>
      <c r="C196" s="11">
        <v>12</v>
      </c>
      <c r="D196" s="27">
        <v>26177</v>
      </c>
      <c r="E196" s="28">
        <v>12</v>
      </c>
      <c r="F196" s="29">
        <f t="shared" si="2"/>
        <v>1</v>
      </c>
      <c r="G196" s="39"/>
    </row>
    <row r="197" spans="1:7" s="30" customFormat="1" ht="32.25" customHeight="1">
      <c r="A197" s="38" t="s">
        <v>142</v>
      </c>
      <c r="B197" s="10">
        <v>739100</v>
      </c>
      <c r="C197" s="11">
        <v>739</v>
      </c>
      <c r="D197" s="27">
        <v>730046</v>
      </c>
      <c r="E197" s="28">
        <v>730</v>
      </c>
      <c r="F197" s="29">
        <f t="shared" si="2"/>
        <v>0.9877499661750778</v>
      </c>
      <c r="G197" s="21" t="s">
        <v>143</v>
      </c>
    </row>
    <row r="198" spans="1:7" s="30" customFormat="1" ht="70.5" customHeight="1">
      <c r="A198" s="40" t="s">
        <v>144</v>
      </c>
      <c r="B198" s="10">
        <v>742800</v>
      </c>
      <c r="C198" s="11">
        <v>675</v>
      </c>
      <c r="D198" s="27">
        <v>724027.7</v>
      </c>
      <c r="E198" s="28">
        <v>658</v>
      </c>
      <c r="F198" s="29">
        <f t="shared" si="2"/>
        <v>0.9747276521270867</v>
      </c>
      <c r="G198" s="21" t="s">
        <v>143</v>
      </c>
    </row>
    <row r="199" spans="1:7" s="30" customFormat="1" ht="55.5" customHeight="1">
      <c r="A199" s="38" t="s">
        <v>145</v>
      </c>
      <c r="B199" s="10">
        <v>350000</v>
      </c>
      <c r="C199" s="11">
        <v>1</v>
      </c>
      <c r="D199" s="27">
        <v>350000</v>
      </c>
      <c r="E199" s="28">
        <v>1</v>
      </c>
      <c r="F199" s="29">
        <f t="shared" si="2"/>
        <v>1</v>
      </c>
      <c r="G199" s="21"/>
    </row>
    <row r="200" spans="1:7" s="30" customFormat="1" ht="54.75" customHeight="1">
      <c r="A200" s="41" t="s">
        <v>146</v>
      </c>
      <c r="B200" s="10">
        <v>28800</v>
      </c>
      <c r="C200" s="11">
        <v>1</v>
      </c>
      <c r="D200" s="27">
        <v>28800</v>
      </c>
      <c r="E200" s="28">
        <v>1</v>
      </c>
      <c r="F200" s="29">
        <f t="shared" si="2"/>
        <v>1</v>
      </c>
      <c r="G200" s="39"/>
    </row>
    <row r="201" spans="1:7" s="30" customFormat="1" ht="51.75" customHeight="1">
      <c r="A201" s="41" t="s">
        <v>147</v>
      </c>
      <c r="B201" s="10">
        <v>100000</v>
      </c>
      <c r="C201" s="11">
        <v>1</v>
      </c>
      <c r="D201" s="27">
        <v>100000</v>
      </c>
      <c r="E201" s="28">
        <v>1</v>
      </c>
      <c r="F201" s="29">
        <f t="shared" si="2"/>
        <v>1</v>
      </c>
      <c r="G201" s="39"/>
    </row>
    <row r="202" spans="1:7" s="18" customFormat="1" ht="14.25" customHeight="1">
      <c r="A202" s="32"/>
      <c r="B202" s="33"/>
      <c r="C202" s="33"/>
      <c r="D202" s="33"/>
      <c r="E202" s="34"/>
      <c r="F202" s="35"/>
      <c r="G202" s="36"/>
    </row>
    <row r="203" spans="1:7" s="18" customFormat="1" ht="27" customHeight="1">
      <c r="A203" s="32"/>
      <c r="B203" s="33"/>
      <c r="C203" s="33"/>
      <c r="D203" s="33"/>
      <c r="E203" s="34"/>
      <c r="F203" s="35"/>
      <c r="G203" s="37" t="s">
        <v>18</v>
      </c>
    </row>
    <row r="204" spans="1:9" s="12" customFormat="1" ht="18.75" customHeight="1">
      <c r="A204" s="16">
        <v>1</v>
      </c>
      <c r="B204" s="17">
        <v>2</v>
      </c>
      <c r="C204" s="17">
        <v>3</v>
      </c>
      <c r="D204" s="16">
        <v>4</v>
      </c>
      <c r="E204" s="16">
        <v>5</v>
      </c>
      <c r="F204" s="16">
        <v>6</v>
      </c>
      <c r="G204" s="16">
        <v>7</v>
      </c>
      <c r="H204" s="15"/>
      <c r="I204" s="15"/>
    </row>
    <row r="205" spans="1:7" s="30" customFormat="1" ht="51.75" customHeight="1">
      <c r="A205" s="41" t="s">
        <v>148</v>
      </c>
      <c r="B205" s="10">
        <v>200000</v>
      </c>
      <c r="C205" s="11">
        <v>1</v>
      </c>
      <c r="D205" s="27">
        <v>200000</v>
      </c>
      <c r="E205" s="28">
        <v>1</v>
      </c>
      <c r="F205" s="29">
        <f t="shared" si="2"/>
        <v>1</v>
      </c>
      <c r="G205" s="39"/>
    </row>
    <row r="206" spans="1:7" s="30" customFormat="1" ht="48.75" customHeight="1">
      <c r="A206" s="41" t="s">
        <v>149</v>
      </c>
      <c r="B206" s="10">
        <v>15000</v>
      </c>
      <c r="C206" s="11">
        <v>1</v>
      </c>
      <c r="D206" s="27">
        <v>15000</v>
      </c>
      <c r="E206" s="28">
        <v>1</v>
      </c>
      <c r="F206" s="29">
        <f t="shared" si="2"/>
        <v>1</v>
      </c>
      <c r="G206" s="39"/>
    </row>
    <row r="207" spans="1:7" s="30" customFormat="1" ht="56.25" customHeight="1">
      <c r="A207" s="41" t="s">
        <v>224</v>
      </c>
      <c r="B207" s="10">
        <v>537100</v>
      </c>
      <c r="C207" s="11">
        <v>1074</v>
      </c>
      <c r="D207" s="27">
        <v>525051.75</v>
      </c>
      <c r="E207" s="28">
        <v>1050</v>
      </c>
      <c r="F207" s="29">
        <f t="shared" si="2"/>
        <v>0.9775679575498045</v>
      </c>
      <c r="G207" s="21" t="s">
        <v>143</v>
      </c>
    </row>
    <row r="208" spans="1:7" s="30" customFormat="1" ht="50.25" customHeight="1">
      <c r="A208" s="41" t="s">
        <v>150</v>
      </c>
      <c r="B208" s="10">
        <v>30000</v>
      </c>
      <c r="C208" s="11">
        <v>1</v>
      </c>
      <c r="D208" s="27">
        <v>30000</v>
      </c>
      <c r="E208" s="28">
        <v>1</v>
      </c>
      <c r="F208" s="29">
        <f t="shared" si="2"/>
        <v>1</v>
      </c>
      <c r="G208" s="39"/>
    </row>
    <row r="209" spans="1:7" s="30" customFormat="1" ht="48" customHeight="1">
      <c r="A209" s="41" t="s">
        <v>151</v>
      </c>
      <c r="B209" s="10">
        <v>35000</v>
      </c>
      <c r="C209" s="11">
        <v>1</v>
      </c>
      <c r="D209" s="27">
        <v>35000</v>
      </c>
      <c r="E209" s="28">
        <v>1</v>
      </c>
      <c r="F209" s="29">
        <f aca="true" t="shared" si="3" ref="F209:F214">+D209/B209</f>
        <v>1</v>
      </c>
      <c r="G209" s="39"/>
    </row>
    <row r="210" spans="1:7" s="30" customFormat="1" ht="33.75" customHeight="1">
      <c r="A210" s="41" t="s">
        <v>152</v>
      </c>
      <c r="B210" s="10">
        <v>25000</v>
      </c>
      <c r="C210" s="11">
        <v>1</v>
      </c>
      <c r="D210" s="27">
        <v>25000</v>
      </c>
      <c r="E210" s="28">
        <v>1</v>
      </c>
      <c r="F210" s="29">
        <f t="shared" si="3"/>
        <v>1</v>
      </c>
      <c r="G210" s="39"/>
    </row>
    <row r="211" spans="1:7" s="30" customFormat="1" ht="48" customHeight="1">
      <c r="A211" s="41" t="s">
        <v>153</v>
      </c>
      <c r="B211" s="10">
        <v>100000</v>
      </c>
      <c r="C211" s="11">
        <v>1</v>
      </c>
      <c r="D211" s="27">
        <v>100000</v>
      </c>
      <c r="E211" s="28">
        <v>1</v>
      </c>
      <c r="F211" s="29">
        <f t="shared" si="3"/>
        <v>1</v>
      </c>
      <c r="G211" s="39"/>
    </row>
    <row r="212" spans="1:7" s="30" customFormat="1" ht="36.75" customHeight="1">
      <c r="A212" s="41" t="s">
        <v>154</v>
      </c>
      <c r="B212" s="10">
        <v>7000</v>
      </c>
      <c r="C212" s="11">
        <v>1</v>
      </c>
      <c r="D212" s="27">
        <v>7000</v>
      </c>
      <c r="E212" s="28">
        <v>1</v>
      </c>
      <c r="F212" s="29">
        <f t="shared" si="3"/>
        <v>1</v>
      </c>
      <c r="G212" s="39"/>
    </row>
    <row r="213" spans="1:7" s="30" customFormat="1" ht="36.75" customHeight="1">
      <c r="A213" s="41" t="s">
        <v>155</v>
      </c>
      <c r="B213" s="10">
        <v>50000</v>
      </c>
      <c r="C213" s="11">
        <v>1</v>
      </c>
      <c r="D213" s="27">
        <v>50000</v>
      </c>
      <c r="E213" s="28">
        <v>1</v>
      </c>
      <c r="F213" s="29">
        <f t="shared" si="3"/>
        <v>1</v>
      </c>
      <c r="G213" s="39"/>
    </row>
    <row r="214" spans="1:7" s="30" customFormat="1" ht="37.5" customHeight="1">
      <c r="A214" s="41" t="s">
        <v>156</v>
      </c>
      <c r="B214" s="10">
        <v>50000</v>
      </c>
      <c r="C214" s="11">
        <v>1</v>
      </c>
      <c r="D214" s="27">
        <v>50000</v>
      </c>
      <c r="E214" s="28">
        <v>1</v>
      </c>
      <c r="F214" s="29">
        <f t="shared" si="3"/>
        <v>1</v>
      </c>
      <c r="G214" s="39"/>
    </row>
    <row r="215" spans="1:7" s="19" customFormat="1" ht="32.25" customHeight="1">
      <c r="A215" s="42" t="s">
        <v>43</v>
      </c>
      <c r="B215" s="1">
        <f>B216+B217+B221+B222+B223+B224+B225+B226+B227</f>
        <v>1263215</v>
      </c>
      <c r="C215" s="6"/>
      <c r="D215" s="1">
        <f>D216+D217+D221+D222+D223+D224+D225+D226+D227</f>
        <v>1217812.5</v>
      </c>
      <c r="E215" s="6"/>
      <c r="F215" s="29"/>
      <c r="G215" s="25"/>
    </row>
    <row r="216" spans="1:7" s="30" customFormat="1" ht="48.75" customHeight="1">
      <c r="A216" s="38" t="s">
        <v>45</v>
      </c>
      <c r="B216" s="5">
        <v>155390</v>
      </c>
      <c r="C216" s="4">
        <v>2</v>
      </c>
      <c r="D216" s="27">
        <v>155295.63</v>
      </c>
      <c r="E216" s="28">
        <v>2</v>
      </c>
      <c r="F216" s="29">
        <f>+D216/B216</f>
        <v>0.9993926893622499</v>
      </c>
      <c r="G216" s="144" t="s">
        <v>304</v>
      </c>
    </row>
    <row r="217" spans="1:7" s="30" customFormat="1" ht="52.5" customHeight="1">
      <c r="A217" s="38" t="s">
        <v>157</v>
      </c>
      <c r="B217" s="5">
        <v>80988</v>
      </c>
      <c r="C217" s="4">
        <v>7</v>
      </c>
      <c r="D217" s="27">
        <v>76220.38</v>
      </c>
      <c r="E217" s="28">
        <v>6</v>
      </c>
      <c r="F217" s="29">
        <f>+D217/B217</f>
        <v>0.9411317726082877</v>
      </c>
      <c r="G217" s="21" t="s">
        <v>60</v>
      </c>
    </row>
    <row r="218" spans="1:7" s="18" customFormat="1" ht="14.25" customHeight="1">
      <c r="A218" s="32"/>
      <c r="B218" s="33"/>
      <c r="C218" s="33"/>
      <c r="D218" s="33"/>
      <c r="E218" s="34"/>
      <c r="F218" s="35"/>
      <c r="G218" s="36"/>
    </row>
    <row r="219" spans="1:7" s="18" customFormat="1" ht="27" customHeight="1">
      <c r="A219" s="32"/>
      <c r="B219" s="33"/>
      <c r="C219" s="33"/>
      <c r="D219" s="33"/>
      <c r="E219" s="34"/>
      <c r="F219" s="35"/>
      <c r="G219" s="37" t="s">
        <v>18</v>
      </c>
    </row>
    <row r="220" spans="1:9" s="12" customFormat="1" ht="18.75" customHeight="1">
      <c r="A220" s="16">
        <v>1</v>
      </c>
      <c r="B220" s="17">
        <v>2</v>
      </c>
      <c r="C220" s="17">
        <v>3</v>
      </c>
      <c r="D220" s="16">
        <v>4</v>
      </c>
      <c r="E220" s="16">
        <v>5</v>
      </c>
      <c r="F220" s="16">
        <v>6</v>
      </c>
      <c r="G220" s="16">
        <v>7</v>
      </c>
      <c r="H220" s="15"/>
      <c r="I220" s="15"/>
    </row>
    <row r="221" spans="1:7" s="30" customFormat="1" ht="51.75" customHeight="1">
      <c r="A221" s="21" t="s">
        <v>158</v>
      </c>
      <c r="B221" s="5">
        <v>277580</v>
      </c>
      <c r="C221" s="4">
        <v>100</v>
      </c>
      <c r="D221" s="27">
        <v>277500</v>
      </c>
      <c r="E221" s="28">
        <v>100</v>
      </c>
      <c r="F221" s="29">
        <f>+D221/B221</f>
        <v>0.9997117947978961</v>
      </c>
      <c r="G221" s="21"/>
    </row>
    <row r="222" spans="1:7" s="30" customFormat="1" ht="69.75" customHeight="1">
      <c r="A222" s="26" t="s">
        <v>159</v>
      </c>
      <c r="B222" s="5">
        <v>45020</v>
      </c>
      <c r="C222" s="4">
        <v>64</v>
      </c>
      <c r="D222" s="27">
        <v>41580.09</v>
      </c>
      <c r="E222" s="28">
        <v>61</v>
      </c>
      <c r="F222" s="29">
        <f>+D222/B222</f>
        <v>0.9235915148822744</v>
      </c>
      <c r="G222" s="21" t="s">
        <v>60</v>
      </c>
    </row>
    <row r="223" spans="1:7" s="30" customFormat="1" ht="72" customHeight="1">
      <c r="A223" s="38" t="s">
        <v>51</v>
      </c>
      <c r="B223" s="5">
        <v>24582</v>
      </c>
      <c r="C223" s="4">
        <v>1</v>
      </c>
      <c r="D223" s="27">
        <v>24581.68</v>
      </c>
      <c r="E223" s="28">
        <v>1</v>
      </c>
      <c r="F223" s="29">
        <f>+D223/B223</f>
        <v>0.9999869823448052</v>
      </c>
      <c r="G223" s="39"/>
    </row>
    <row r="224" spans="1:7" s="30" customFormat="1" ht="43.5" customHeight="1">
      <c r="A224" s="38" t="s">
        <v>52</v>
      </c>
      <c r="B224" s="27">
        <v>37020</v>
      </c>
      <c r="C224" s="28">
        <v>1</v>
      </c>
      <c r="D224" s="27">
        <v>0</v>
      </c>
      <c r="E224" s="4">
        <v>0</v>
      </c>
      <c r="F224" s="29" t="s">
        <v>10</v>
      </c>
      <c r="G224" s="21" t="s">
        <v>53</v>
      </c>
    </row>
    <row r="225" spans="1:7" s="30" customFormat="1" ht="108" customHeight="1">
      <c r="A225" s="38" t="s">
        <v>54</v>
      </c>
      <c r="B225" s="5">
        <v>21000</v>
      </c>
      <c r="C225" s="4">
        <v>3</v>
      </c>
      <c r="D225" s="27">
        <v>21000</v>
      </c>
      <c r="E225" s="4">
        <v>3</v>
      </c>
      <c r="F225" s="29">
        <f>+D225/B225</f>
        <v>1</v>
      </c>
      <c r="G225" s="39"/>
    </row>
    <row r="226" spans="1:7" s="30" customFormat="1" ht="35.25" customHeight="1">
      <c r="A226" s="38" t="s">
        <v>160</v>
      </c>
      <c r="B226" s="5">
        <v>7000</v>
      </c>
      <c r="C226" s="4">
        <v>1</v>
      </c>
      <c r="D226" s="27">
        <v>7000</v>
      </c>
      <c r="E226" s="4">
        <v>1</v>
      </c>
      <c r="F226" s="29">
        <f>+D226/B226</f>
        <v>1</v>
      </c>
      <c r="G226" s="39"/>
    </row>
    <row r="227" spans="1:7" s="30" customFormat="1" ht="35.25" customHeight="1">
      <c r="A227" s="38" t="s">
        <v>161</v>
      </c>
      <c r="B227" s="5">
        <v>614635</v>
      </c>
      <c r="C227" s="4">
        <v>14</v>
      </c>
      <c r="D227" s="27">
        <v>614634.72</v>
      </c>
      <c r="E227" s="28">
        <v>14</v>
      </c>
      <c r="F227" s="29">
        <f>+D227/B227</f>
        <v>0.9999995444450771</v>
      </c>
      <c r="G227" s="39"/>
    </row>
    <row r="228" spans="1:7" s="30" customFormat="1" ht="70.5" customHeight="1">
      <c r="A228" s="43" t="s">
        <v>162</v>
      </c>
      <c r="B228" s="3">
        <f>+B229+B233</f>
        <v>309000</v>
      </c>
      <c r="C228" s="2"/>
      <c r="D228" s="3">
        <f>+D229+D233</f>
        <v>305987.27</v>
      </c>
      <c r="E228" s="2"/>
      <c r="F228" s="29"/>
      <c r="G228" s="39"/>
    </row>
    <row r="229" spans="1:7" s="30" customFormat="1" ht="68.25" customHeight="1">
      <c r="A229" s="44" t="s">
        <v>163</v>
      </c>
      <c r="B229" s="5">
        <v>295700</v>
      </c>
      <c r="C229" s="4">
        <v>744</v>
      </c>
      <c r="D229" s="27">
        <v>293350.46</v>
      </c>
      <c r="E229" s="28">
        <v>740</v>
      </c>
      <c r="F229" s="29">
        <f aca="true" t="shared" si="4" ref="F229:F237">+D229/B229</f>
        <v>0.9920543118025026</v>
      </c>
      <c r="G229" s="21" t="s">
        <v>60</v>
      </c>
    </row>
    <row r="230" spans="1:7" s="18" customFormat="1" ht="14.25" customHeight="1">
      <c r="A230" s="32"/>
      <c r="B230" s="33"/>
      <c r="C230" s="33"/>
      <c r="D230" s="33"/>
      <c r="E230" s="34"/>
      <c r="F230" s="35"/>
      <c r="G230" s="36"/>
    </row>
    <row r="231" spans="1:7" s="18" customFormat="1" ht="27" customHeight="1">
      <c r="A231" s="32"/>
      <c r="B231" s="33"/>
      <c r="C231" s="33"/>
      <c r="D231" s="33"/>
      <c r="E231" s="34"/>
      <c r="F231" s="35"/>
      <c r="G231" s="37" t="s">
        <v>18</v>
      </c>
    </row>
    <row r="232" spans="1:9" s="12" customFormat="1" ht="18.75" customHeight="1">
      <c r="A232" s="16">
        <v>1</v>
      </c>
      <c r="B232" s="17">
        <v>2</v>
      </c>
      <c r="C232" s="17">
        <v>3</v>
      </c>
      <c r="D232" s="16">
        <v>4</v>
      </c>
      <c r="E232" s="16">
        <v>5</v>
      </c>
      <c r="F232" s="16">
        <v>6</v>
      </c>
      <c r="G232" s="16">
        <v>7</v>
      </c>
      <c r="H232" s="15"/>
      <c r="I232" s="15"/>
    </row>
    <row r="233" spans="1:7" s="30" customFormat="1" ht="58.5" customHeight="1">
      <c r="A233" s="44" t="s">
        <v>164</v>
      </c>
      <c r="B233" s="5">
        <v>13300</v>
      </c>
      <c r="C233" s="4">
        <v>140</v>
      </c>
      <c r="D233" s="27">
        <v>12636.81</v>
      </c>
      <c r="E233" s="28">
        <v>140</v>
      </c>
      <c r="F233" s="29">
        <f t="shared" si="4"/>
        <v>0.9501360902255639</v>
      </c>
      <c r="G233" s="21" t="s">
        <v>165</v>
      </c>
    </row>
    <row r="234" spans="1:7" s="30" customFormat="1" ht="108.75" customHeight="1">
      <c r="A234" s="45" t="s">
        <v>166</v>
      </c>
      <c r="B234" s="5">
        <v>69032</v>
      </c>
      <c r="C234" s="4"/>
      <c r="D234" s="27">
        <v>62554.4</v>
      </c>
      <c r="E234" s="28"/>
      <c r="F234" s="29">
        <f t="shared" si="4"/>
        <v>0.9061652566925484</v>
      </c>
      <c r="G234" s="21" t="s">
        <v>63</v>
      </c>
    </row>
    <row r="235" spans="1:7" s="31" customFormat="1" ht="58.5" customHeight="1">
      <c r="A235" s="66" t="s">
        <v>167</v>
      </c>
      <c r="B235" s="27">
        <v>18615</v>
      </c>
      <c r="C235" s="28">
        <v>219</v>
      </c>
      <c r="D235" s="27">
        <v>16830</v>
      </c>
      <c r="E235" s="28">
        <v>198</v>
      </c>
      <c r="F235" s="29">
        <f t="shared" si="4"/>
        <v>0.9041095890410958</v>
      </c>
      <c r="G235" s="21" t="s">
        <v>65</v>
      </c>
    </row>
    <row r="236" spans="1:7" s="31" customFormat="1" ht="84" customHeight="1">
      <c r="A236" s="66" t="s">
        <v>66</v>
      </c>
      <c r="B236" s="27">
        <v>218142</v>
      </c>
      <c r="C236" s="28">
        <v>4</v>
      </c>
      <c r="D236" s="27">
        <v>212280.5</v>
      </c>
      <c r="E236" s="28">
        <v>4</v>
      </c>
      <c r="F236" s="29">
        <f t="shared" si="4"/>
        <v>0.9731298878712031</v>
      </c>
      <c r="G236" s="21" t="s">
        <v>168</v>
      </c>
    </row>
    <row r="237" spans="1:7" s="31" customFormat="1" ht="136.5" customHeight="1">
      <c r="A237" s="61" t="s">
        <v>169</v>
      </c>
      <c r="B237" s="27">
        <v>5400</v>
      </c>
      <c r="C237" s="28">
        <v>6</v>
      </c>
      <c r="D237" s="27">
        <v>3600</v>
      </c>
      <c r="E237" s="28">
        <v>4</v>
      </c>
      <c r="F237" s="29">
        <f t="shared" si="4"/>
        <v>0.6666666666666666</v>
      </c>
      <c r="G237" s="21" t="s">
        <v>170</v>
      </c>
    </row>
    <row r="238" spans="1:7" s="30" customFormat="1" ht="41.25" customHeight="1">
      <c r="A238" s="236" t="s">
        <v>68</v>
      </c>
      <c r="B238" s="237"/>
      <c r="C238" s="237"/>
      <c r="D238" s="237"/>
      <c r="E238" s="237"/>
      <c r="F238" s="237"/>
      <c r="G238" s="238"/>
    </row>
    <row r="239" spans="1:7" s="30" customFormat="1" ht="57" customHeight="1">
      <c r="A239" s="20" t="s">
        <v>69</v>
      </c>
      <c r="B239" s="3">
        <f>+B243+B244</f>
        <v>1892237</v>
      </c>
      <c r="C239" s="3"/>
      <c r="D239" s="47">
        <f>+D243+D244</f>
        <v>1714784.85</v>
      </c>
      <c r="E239" s="48"/>
      <c r="F239" s="29"/>
      <c r="G239" s="39"/>
    </row>
    <row r="240" spans="1:7" s="18" customFormat="1" ht="14.25" customHeight="1">
      <c r="A240" s="32"/>
      <c r="B240" s="33"/>
      <c r="C240" s="33"/>
      <c r="D240" s="33"/>
      <c r="E240" s="34"/>
      <c r="F240" s="35"/>
      <c r="G240" s="36"/>
    </row>
    <row r="241" spans="1:7" s="18" customFormat="1" ht="27" customHeight="1">
      <c r="A241" s="32"/>
      <c r="B241" s="33"/>
      <c r="C241" s="33"/>
      <c r="D241" s="33"/>
      <c r="E241" s="34"/>
      <c r="F241" s="35"/>
      <c r="G241" s="37" t="s">
        <v>18</v>
      </c>
    </row>
    <row r="242" spans="1:9" s="12" customFormat="1" ht="18.75" customHeight="1">
      <c r="A242" s="16">
        <v>1</v>
      </c>
      <c r="B242" s="17">
        <v>2</v>
      </c>
      <c r="C242" s="17">
        <v>3</v>
      </c>
      <c r="D242" s="16">
        <v>4</v>
      </c>
      <c r="E242" s="16">
        <v>5</v>
      </c>
      <c r="F242" s="16">
        <v>6</v>
      </c>
      <c r="G242" s="16">
        <v>7</v>
      </c>
      <c r="H242" s="15"/>
      <c r="I242" s="15"/>
    </row>
    <row r="243" spans="1:10" s="30" customFormat="1" ht="89.25" customHeight="1">
      <c r="A243" s="21" t="s">
        <v>171</v>
      </c>
      <c r="B243" s="5">
        <v>1359881</v>
      </c>
      <c r="C243" s="3"/>
      <c r="D243" s="27">
        <v>1356443.2</v>
      </c>
      <c r="E243" s="48"/>
      <c r="F243" s="29">
        <f>+D243/B243</f>
        <v>0.9974719846810125</v>
      </c>
      <c r="G243" s="212" t="s">
        <v>172</v>
      </c>
      <c r="J243" s="36"/>
    </row>
    <row r="244" spans="1:7" s="30" customFormat="1" ht="87" customHeight="1">
      <c r="A244" s="21" t="s">
        <v>173</v>
      </c>
      <c r="B244" s="5">
        <v>532356</v>
      </c>
      <c r="C244" s="3"/>
      <c r="D244" s="27">
        <v>358341.65</v>
      </c>
      <c r="E244" s="48"/>
      <c r="F244" s="29">
        <f>+D244/B244</f>
        <v>0.6731240936516166</v>
      </c>
      <c r="G244" s="214"/>
    </row>
    <row r="245" spans="1:7" s="19" customFormat="1" ht="42.75" customHeight="1">
      <c r="A245" s="209" t="s">
        <v>73</v>
      </c>
      <c r="B245" s="210"/>
      <c r="C245" s="210"/>
      <c r="D245" s="210"/>
      <c r="E245" s="210"/>
      <c r="F245" s="210"/>
      <c r="G245" s="211"/>
    </row>
    <row r="246" spans="1:7" s="19" customFormat="1" ht="34.5" customHeight="1">
      <c r="A246" s="49" t="s">
        <v>74</v>
      </c>
      <c r="B246" s="3">
        <f>+B247+B248+B249+B250+B251</f>
        <v>1959300</v>
      </c>
      <c r="C246" s="2"/>
      <c r="D246" s="3">
        <f>+D247+D248+D249+D250+D251</f>
        <v>1893781.75</v>
      </c>
      <c r="E246" s="2"/>
      <c r="F246" s="29"/>
      <c r="G246" s="25"/>
    </row>
    <row r="247" spans="1:7" s="30" customFormat="1" ht="26.25" customHeight="1">
      <c r="A247" s="26" t="s">
        <v>75</v>
      </c>
      <c r="B247" s="5">
        <v>14820</v>
      </c>
      <c r="C247" s="4">
        <v>1</v>
      </c>
      <c r="D247" s="27">
        <v>13533.63</v>
      </c>
      <c r="E247" s="28">
        <v>1</v>
      </c>
      <c r="F247" s="29">
        <f>+D247/B247</f>
        <v>0.9132004048582996</v>
      </c>
      <c r="G247" s="212" t="s">
        <v>174</v>
      </c>
    </row>
    <row r="248" spans="1:7" s="30" customFormat="1" ht="24.75" customHeight="1">
      <c r="A248" s="26" t="s">
        <v>175</v>
      </c>
      <c r="B248" s="5">
        <v>820800</v>
      </c>
      <c r="C248" s="4">
        <v>635</v>
      </c>
      <c r="D248" s="27">
        <v>811583.91</v>
      </c>
      <c r="E248" s="28">
        <v>600</v>
      </c>
      <c r="F248" s="29">
        <f>+D248/B248</f>
        <v>0.9887718201754386</v>
      </c>
      <c r="G248" s="213"/>
    </row>
    <row r="249" spans="1:7" s="30" customFormat="1" ht="24" customHeight="1">
      <c r="A249" s="50" t="s">
        <v>176</v>
      </c>
      <c r="B249" s="5">
        <v>241630</v>
      </c>
      <c r="C249" s="4">
        <v>76</v>
      </c>
      <c r="D249" s="5">
        <v>228854.6</v>
      </c>
      <c r="E249" s="4">
        <v>78</v>
      </c>
      <c r="F249" s="29">
        <f>+D249/B249</f>
        <v>0.9471282539419774</v>
      </c>
      <c r="G249" s="213"/>
    </row>
    <row r="250" spans="1:7" s="30" customFormat="1" ht="36" customHeight="1">
      <c r="A250" s="26" t="s">
        <v>177</v>
      </c>
      <c r="B250" s="5">
        <v>263150</v>
      </c>
      <c r="C250" s="4">
        <v>103</v>
      </c>
      <c r="D250" s="27">
        <v>231232.71</v>
      </c>
      <c r="E250" s="28">
        <v>101</v>
      </c>
      <c r="F250" s="29">
        <f>+D250/B250</f>
        <v>0.8787106593197795</v>
      </c>
      <c r="G250" s="213"/>
    </row>
    <row r="251" spans="1:7" s="30" customFormat="1" ht="76.5" customHeight="1">
      <c r="A251" s="41" t="s">
        <v>178</v>
      </c>
      <c r="B251" s="5">
        <v>618900</v>
      </c>
      <c r="C251" s="4">
        <v>218</v>
      </c>
      <c r="D251" s="27">
        <v>608576.9</v>
      </c>
      <c r="E251" s="28">
        <v>202</v>
      </c>
      <c r="F251" s="29">
        <f>+D251/B251</f>
        <v>0.983320245597027</v>
      </c>
      <c r="G251" s="214"/>
    </row>
    <row r="252" spans="1:7" s="19" customFormat="1" ht="24.75" customHeight="1">
      <c r="A252" s="206" t="s">
        <v>179</v>
      </c>
      <c r="B252" s="207"/>
      <c r="C252" s="207"/>
      <c r="D252" s="207"/>
      <c r="E252" s="207"/>
      <c r="F252" s="207"/>
      <c r="G252" s="208"/>
    </row>
    <row r="253" spans="1:7" s="19" customFormat="1" ht="24.75" customHeight="1">
      <c r="A253" s="20" t="s">
        <v>8</v>
      </c>
      <c r="B253" s="1">
        <f>B254+B259</f>
        <v>984466</v>
      </c>
      <c r="C253" s="6"/>
      <c r="D253" s="1">
        <f>D254+D259</f>
        <v>952725.29</v>
      </c>
      <c r="E253" s="2"/>
      <c r="F253" s="29"/>
      <c r="G253" s="25"/>
    </row>
    <row r="254" spans="1:7" s="19" customFormat="1" ht="33" customHeight="1">
      <c r="A254" s="52" t="s">
        <v>82</v>
      </c>
      <c r="B254" s="3">
        <f>+B258</f>
        <v>106376</v>
      </c>
      <c r="C254" s="2"/>
      <c r="D254" s="3">
        <f>+D258</f>
        <v>92009.54</v>
      </c>
      <c r="E254" s="2"/>
      <c r="F254" s="29"/>
      <c r="G254" s="25"/>
    </row>
    <row r="255" spans="1:7" s="18" customFormat="1" ht="9" customHeight="1">
      <c r="A255" s="32"/>
      <c r="B255" s="33"/>
      <c r="C255" s="33"/>
      <c r="D255" s="33"/>
      <c r="E255" s="34"/>
      <c r="F255" s="35"/>
      <c r="G255" s="36"/>
    </row>
    <row r="256" spans="1:7" s="18" customFormat="1" ht="27" customHeight="1">
      <c r="A256" s="32"/>
      <c r="B256" s="33"/>
      <c r="C256" s="33"/>
      <c r="D256" s="33"/>
      <c r="E256" s="34"/>
      <c r="F256" s="35"/>
      <c r="G256" s="37" t="s">
        <v>18</v>
      </c>
    </row>
    <row r="257" spans="1:9" s="12" customFormat="1" ht="18.75" customHeight="1">
      <c r="A257" s="16">
        <v>1</v>
      </c>
      <c r="B257" s="17">
        <v>2</v>
      </c>
      <c r="C257" s="17">
        <v>3</v>
      </c>
      <c r="D257" s="16">
        <v>4</v>
      </c>
      <c r="E257" s="16">
        <v>5</v>
      </c>
      <c r="F257" s="16">
        <v>6</v>
      </c>
      <c r="G257" s="16">
        <v>7</v>
      </c>
      <c r="H257" s="15"/>
      <c r="I257" s="15"/>
    </row>
    <row r="258" spans="1:7" s="30" customFormat="1" ht="84.75" customHeight="1">
      <c r="A258" s="38" t="s">
        <v>180</v>
      </c>
      <c r="B258" s="5">
        <v>106376</v>
      </c>
      <c r="C258" s="4">
        <v>15</v>
      </c>
      <c r="D258" s="5">
        <v>92009.54</v>
      </c>
      <c r="E258" s="4">
        <v>15</v>
      </c>
      <c r="F258" s="29">
        <f>+D258/B258</f>
        <v>0.8649464164849213</v>
      </c>
      <c r="G258" s="53" t="s">
        <v>174</v>
      </c>
    </row>
    <row r="259" spans="1:7" s="19" customFormat="1" ht="33.75" customHeight="1">
      <c r="A259" s="54" t="s">
        <v>181</v>
      </c>
      <c r="B259" s="1">
        <f>+B260+B261+B262+B263+B264</f>
        <v>878090</v>
      </c>
      <c r="C259" s="6"/>
      <c r="D259" s="1">
        <f>+D260+D261+D262+D263+D264</f>
        <v>860715.75</v>
      </c>
      <c r="E259" s="6"/>
      <c r="F259" s="29"/>
      <c r="G259" s="25"/>
    </row>
    <row r="260" spans="1:7" s="30" customFormat="1" ht="41.25" customHeight="1">
      <c r="A260" s="38" t="s">
        <v>182</v>
      </c>
      <c r="B260" s="5">
        <v>24582</v>
      </c>
      <c r="C260" s="4">
        <v>1</v>
      </c>
      <c r="D260" s="27">
        <v>24581.68</v>
      </c>
      <c r="E260" s="28">
        <v>1</v>
      </c>
      <c r="F260" s="29">
        <f>+D260/B260</f>
        <v>0.9999869823448052</v>
      </c>
      <c r="G260" s="39"/>
    </row>
    <row r="261" spans="1:7" s="30" customFormat="1" ht="53.25" customHeight="1">
      <c r="A261" s="26" t="s">
        <v>183</v>
      </c>
      <c r="B261" s="5">
        <v>104590</v>
      </c>
      <c r="C261" s="4">
        <v>4</v>
      </c>
      <c r="D261" s="27">
        <v>102391.54</v>
      </c>
      <c r="E261" s="28">
        <v>4</v>
      </c>
      <c r="F261" s="29">
        <f>+D261/B261</f>
        <v>0.9789802084329285</v>
      </c>
      <c r="G261" s="21" t="s">
        <v>60</v>
      </c>
    </row>
    <row r="262" spans="1:7" s="30" customFormat="1" ht="52.5" customHeight="1">
      <c r="A262" s="38" t="s">
        <v>184</v>
      </c>
      <c r="B262" s="5">
        <v>361672</v>
      </c>
      <c r="C262" s="4">
        <v>29</v>
      </c>
      <c r="D262" s="27">
        <v>348936.23</v>
      </c>
      <c r="E262" s="28">
        <v>29</v>
      </c>
      <c r="F262" s="29">
        <f>+D262/B262</f>
        <v>0.9647864086796876</v>
      </c>
      <c r="G262" s="21" t="s">
        <v>60</v>
      </c>
    </row>
    <row r="263" spans="1:7" s="30" customFormat="1" ht="72" customHeight="1">
      <c r="A263" s="26" t="s">
        <v>185</v>
      </c>
      <c r="B263" s="5">
        <v>62368</v>
      </c>
      <c r="C263" s="4">
        <v>62</v>
      </c>
      <c r="D263" s="27">
        <v>62368</v>
      </c>
      <c r="E263" s="28">
        <v>62</v>
      </c>
      <c r="F263" s="29">
        <f>+D263/B263</f>
        <v>1</v>
      </c>
      <c r="G263" s="39"/>
    </row>
    <row r="264" spans="1:7" s="30" customFormat="1" ht="86.25" customHeight="1">
      <c r="A264" s="38" t="s">
        <v>186</v>
      </c>
      <c r="B264" s="5">
        <v>324878</v>
      </c>
      <c r="C264" s="4">
        <v>21</v>
      </c>
      <c r="D264" s="27">
        <v>322438.3</v>
      </c>
      <c r="E264" s="28">
        <v>21</v>
      </c>
      <c r="F264" s="29">
        <f>+D264/B264</f>
        <v>0.992490411785347</v>
      </c>
      <c r="G264" s="21" t="s">
        <v>60</v>
      </c>
    </row>
    <row r="265" spans="1:7" s="30" customFormat="1" ht="24.75" customHeight="1">
      <c r="A265" s="203" t="s">
        <v>91</v>
      </c>
      <c r="B265" s="204"/>
      <c r="C265" s="204"/>
      <c r="D265" s="204"/>
      <c r="E265" s="204"/>
      <c r="F265" s="204"/>
      <c r="G265" s="205"/>
    </row>
    <row r="266" spans="1:11" s="30" customFormat="1" ht="53.25" customHeight="1">
      <c r="A266" s="44" t="s">
        <v>187</v>
      </c>
      <c r="B266" s="5">
        <v>270500</v>
      </c>
      <c r="C266" s="4">
        <v>180</v>
      </c>
      <c r="D266" s="27">
        <v>270500</v>
      </c>
      <c r="E266" s="28">
        <v>129</v>
      </c>
      <c r="F266" s="29">
        <f>+D266/B266</f>
        <v>1</v>
      </c>
      <c r="G266" s="39"/>
      <c r="K266" s="73">
        <f>+D266+D278+D284+D285+D287</f>
        <v>37460318.7</v>
      </c>
    </row>
    <row r="267" spans="1:7" s="18" customFormat="1" ht="17.25" customHeight="1">
      <c r="A267" s="32"/>
      <c r="B267" s="33"/>
      <c r="C267" s="33"/>
      <c r="D267" s="33"/>
      <c r="E267" s="34"/>
      <c r="F267" s="35"/>
      <c r="G267" s="36"/>
    </row>
    <row r="268" spans="1:7" s="18" customFormat="1" ht="27" customHeight="1">
      <c r="A268" s="32"/>
      <c r="B268" s="33"/>
      <c r="C268" s="33"/>
      <c r="D268" s="33"/>
      <c r="E268" s="34"/>
      <c r="F268" s="35"/>
      <c r="G268" s="37" t="s">
        <v>18</v>
      </c>
    </row>
    <row r="269" spans="1:9" s="12" customFormat="1" ht="18.75" customHeight="1">
      <c r="A269" s="16">
        <v>1</v>
      </c>
      <c r="B269" s="17">
        <v>2</v>
      </c>
      <c r="C269" s="17">
        <v>3</v>
      </c>
      <c r="D269" s="16">
        <v>4</v>
      </c>
      <c r="E269" s="16">
        <v>5</v>
      </c>
      <c r="F269" s="16">
        <v>6</v>
      </c>
      <c r="G269" s="16">
        <v>7</v>
      </c>
      <c r="H269" s="15"/>
      <c r="I269" s="15"/>
    </row>
    <row r="270" spans="1:7" s="30" customFormat="1" ht="45" customHeight="1">
      <c r="A270" s="206" t="s">
        <v>93</v>
      </c>
      <c r="B270" s="207"/>
      <c r="C270" s="207"/>
      <c r="D270" s="207"/>
      <c r="E270" s="207"/>
      <c r="F270" s="207"/>
      <c r="G270" s="208"/>
    </row>
    <row r="271" spans="1:7" s="30" customFormat="1" ht="88.5" customHeight="1">
      <c r="A271" s="67" t="s">
        <v>94</v>
      </c>
      <c r="B271" s="5">
        <v>320000</v>
      </c>
      <c r="C271" s="4">
        <v>130</v>
      </c>
      <c r="D271" s="27">
        <v>313288.01</v>
      </c>
      <c r="E271" s="4">
        <v>113</v>
      </c>
      <c r="F271" s="29">
        <f>+D271/B271</f>
        <v>0.9790250312500001</v>
      </c>
      <c r="G271" s="21" t="s">
        <v>188</v>
      </c>
    </row>
    <row r="272" spans="1:7" s="30" customFormat="1" ht="26.25" customHeight="1">
      <c r="A272" s="203" t="s">
        <v>95</v>
      </c>
      <c r="B272" s="204"/>
      <c r="C272" s="204"/>
      <c r="D272" s="204"/>
      <c r="E272" s="204"/>
      <c r="F272" s="204"/>
      <c r="G272" s="205"/>
    </row>
    <row r="273" spans="1:7" s="30" customFormat="1" ht="74.25" customHeight="1">
      <c r="A273" s="20" t="s">
        <v>96</v>
      </c>
      <c r="B273" s="5">
        <v>86500</v>
      </c>
      <c r="C273" s="2"/>
      <c r="D273" s="27">
        <v>76392.86</v>
      </c>
      <c r="E273" s="28"/>
      <c r="F273" s="29">
        <f>+D273/B273</f>
        <v>0.883154450867052</v>
      </c>
      <c r="G273" s="68" t="s">
        <v>189</v>
      </c>
    </row>
    <row r="274" spans="1:7" s="30" customFormat="1" ht="26.25" customHeight="1">
      <c r="A274" s="185" t="s">
        <v>97</v>
      </c>
      <c r="B274" s="186"/>
      <c r="C274" s="186"/>
      <c r="D274" s="186"/>
      <c r="E274" s="186"/>
      <c r="F274" s="186"/>
      <c r="G274" s="187"/>
    </row>
    <row r="275" spans="1:7" s="19" customFormat="1" ht="24.75" customHeight="1">
      <c r="A275" s="20" t="s">
        <v>8</v>
      </c>
      <c r="B275" s="1">
        <f>+B284+B286+B283+B276+B287+B285</f>
        <v>39427290.5</v>
      </c>
      <c r="C275" s="6"/>
      <c r="D275" s="1">
        <f>+D284+D286+D283+D276+D287+D285</f>
        <v>39241616.04</v>
      </c>
      <c r="E275" s="6"/>
      <c r="F275" s="29"/>
      <c r="G275" s="25"/>
    </row>
    <row r="276" spans="1:7" s="19" customFormat="1" ht="43.5" customHeight="1">
      <c r="A276" s="52" t="s">
        <v>98</v>
      </c>
      <c r="B276" s="5">
        <f>+B277+B278++B279</f>
        <v>582400</v>
      </c>
      <c r="C276" s="4"/>
      <c r="D276" s="5">
        <f>+D277+D278++D279</f>
        <v>453447.66</v>
      </c>
      <c r="E276" s="4"/>
      <c r="F276" s="29"/>
      <c r="G276" s="25"/>
    </row>
    <row r="277" spans="1:7" s="30" customFormat="1" ht="60.75" customHeight="1">
      <c r="A277" s="21" t="s">
        <v>190</v>
      </c>
      <c r="B277" s="5">
        <v>33120</v>
      </c>
      <c r="C277" s="4">
        <v>2</v>
      </c>
      <c r="D277" s="27">
        <v>25255.03</v>
      </c>
      <c r="E277" s="28">
        <v>2</v>
      </c>
      <c r="F277" s="29">
        <f>+D277/B277</f>
        <v>0.7625310990338164</v>
      </c>
      <c r="G277" s="21" t="s">
        <v>100</v>
      </c>
    </row>
    <row r="278" spans="1:7" s="30" customFormat="1" ht="77.25" customHeight="1">
      <c r="A278" s="21" t="s">
        <v>191</v>
      </c>
      <c r="B278" s="5">
        <v>415800</v>
      </c>
      <c r="C278" s="4">
        <v>3396</v>
      </c>
      <c r="D278" s="27">
        <v>353018.7</v>
      </c>
      <c r="E278" s="28">
        <v>1220</v>
      </c>
      <c r="F278" s="29">
        <f>+D278/B278</f>
        <v>0.8490108225108225</v>
      </c>
      <c r="G278" s="21" t="s">
        <v>192</v>
      </c>
    </row>
    <row r="279" spans="1:7" s="30" customFormat="1" ht="95.25" customHeight="1">
      <c r="A279" s="38" t="s">
        <v>102</v>
      </c>
      <c r="B279" s="5">
        <v>133480</v>
      </c>
      <c r="C279" s="4">
        <v>190</v>
      </c>
      <c r="D279" s="27">
        <v>75173.93</v>
      </c>
      <c r="E279" s="28">
        <v>97</v>
      </c>
      <c r="F279" s="29">
        <f>+D279/B279</f>
        <v>0.5631849715313155</v>
      </c>
      <c r="G279" s="21" t="s">
        <v>103</v>
      </c>
    </row>
    <row r="280" spans="1:7" s="18" customFormat="1" ht="17.25" customHeight="1">
      <c r="A280" s="32"/>
      <c r="B280" s="33"/>
      <c r="C280" s="33"/>
      <c r="D280" s="33"/>
      <c r="E280" s="34"/>
      <c r="F280" s="35"/>
      <c r="G280" s="36"/>
    </row>
    <row r="281" spans="1:7" s="18" customFormat="1" ht="27" customHeight="1">
      <c r="A281" s="32"/>
      <c r="B281" s="33"/>
      <c r="C281" s="33"/>
      <c r="D281" s="33"/>
      <c r="E281" s="34"/>
      <c r="F281" s="35"/>
      <c r="G281" s="37" t="s">
        <v>18</v>
      </c>
    </row>
    <row r="282" spans="1:9" s="12" customFormat="1" ht="18.75" customHeight="1">
      <c r="A282" s="16">
        <v>1</v>
      </c>
      <c r="B282" s="17">
        <v>2</v>
      </c>
      <c r="C282" s="17">
        <v>3</v>
      </c>
      <c r="D282" s="16">
        <v>4</v>
      </c>
      <c r="E282" s="16">
        <v>5</v>
      </c>
      <c r="F282" s="16">
        <v>6</v>
      </c>
      <c r="G282" s="16">
        <v>7</v>
      </c>
      <c r="H282" s="15"/>
      <c r="I282" s="15"/>
    </row>
    <row r="283" spans="1:7" s="30" customFormat="1" ht="135.75" customHeight="1">
      <c r="A283" s="52" t="s">
        <v>193</v>
      </c>
      <c r="B283" s="5">
        <v>1200635</v>
      </c>
      <c r="C283" s="4">
        <v>2810</v>
      </c>
      <c r="D283" s="27">
        <v>1143912.88</v>
      </c>
      <c r="E283" s="28">
        <v>2671</v>
      </c>
      <c r="F283" s="29">
        <f>+D283/B283</f>
        <v>0.9527565663169905</v>
      </c>
      <c r="G283" s="55" t="s">
        <v>194</v>
      </c>
    </row>
    <row r="284" spans="1:7" s="30" customFormat="1" ht="120" customHeight="1">
      <c r="A284" s="44" t="s">
        <v>195</v>
      </c>
      <c r="B284" s="10">
        <v>13373800</v>
      </c>
      <c r="C284" s="4"/>
      <c r="D284" s="27">
        <v>13373800</v>
      </c>
      <c r="E284" s="4"/>
      <c r="F284" s="29">
        <f>+D284/B284</f>
        <v>1</v>
      </c>
      <c r="G284" s="39"/>
    </row>
    <row r="285" spans="1:7" s="30" customFormat="1" ht="117" customHeight="1">
      <c r="A285" s="44" t="s">
        <v>196</v>
      </c>
      <c r="B285" s="5">
        <v>22463000</v>
      </c>
      <c r="C285" s="4">
        <v>58065</v>
      </c>
      <c r="D285" s="27">
        <v>22463000</v>
      </c>
      <c r="E285" s="4">
        <v>56511</v>
      </c>
      <c r="F285" s="29">
        <f>+D285/B285</f>
        <v>1</v>
      </c>
      <c r="G285" s="39"/>
    </row>
    <row r="286" spans="1:7" s="30" customFormat="1" ht="92.25" customHeight="1">
      <c r="A286" s="44" t="s">
        <v>197</v>
      </c>
      <c r="B286" s="5">
        <v>807455.5</v>
      </c>
      <c r="C286" s="4"/>
      <c r="D286" s="27">
        <v>807455.5</v>
      </c>
      <c r="E286" s="4"/>
      <c r="F286" s="29">
        <f>+D286/B286</f>
        <v>1</v>
      </c>
      <c r="G286" s="39"/>
    </row>
    <row r="287" spans="1:7" s="30" customFormat="1" ht="56.25" customHeight="1">
      <c r="A287" s="43" t="s">
        <v>198</v>
      </c>
      <c r="B287" s="5">
        <v>1000000</v>
      </c>
      <c r="C287" s="4"/>
      <c r="D287" s="27">
        <v>1000000</v>
      </c>
      <c r="E287" s="4"/>
      <c r="F287" s="29">
        <f>+D287/B287</f>
        <v>1</v>
      </c>
      <c r="G287" s="39"/>
    </row>
    <row r="288" spans="1:7" s="18" customFormat="1" ht="9" customHeight="1">
      <c r="A288" s="32"/>
      <c r="B288" s="33"/>
      <c r="C288" s="33"/>
      <c r="D288" s="33"/>
      <c r="E288" s="34"/>
      <c r="F288" s="35"/>
      <c r="G288" s="36"/>
    </row>
    <row r="289" spans="1:7" s="18" customFormat="1" ht="27" customHeight="1">
      <c r="A289" s="32"/>
      <c r="B289" s="33"/>
      <c r="C289" s="33"/>
      <c r="D289" s="33"/>
      <c r="E289" s="34"/>
      <c r="F289" s="35"/>
      <c r="G289" s="37" t="s">
        <v>18</v>
      </c>
    </row>
    <row r="290" spans="1:9" s="12" customFormat="1" ht="20.25" customHeight="1">
      <c r="A290" s="16">
        <v>1</v>
      </c>
      <c r="B290" s="17">
        <v>2</v>
      </c>
      <c r="C290" s="17">
        <v>3</v>
      </c>
      <c r="D290" s="16">
        <v>4</v>
      </c>
      <c r="E290" s="16">
        <v>5</v>
      </c>
      <c r="F290" s="16">
        <v>6</v>
      </c>
      <c r="G290" s="16">
        <v>7</v>
      </c>
      <c r="H290" s="15"/>
      <c r="I290" s="15"/>
    </row>
    <row r="291" spans="1:7" s="30" customFormat="1" ht="37.5" customHeight="1">
      <c r="A291" s="203" t="s">
        <v>109</v>
      </c>
      <c r="B291" s="204"/>
      <c r="C291" s="204"/>
      <c r="D291" s="204"/>
      <c r="E291" s="204"/>
      <c r="F291" s="204"/>
      <c r="G291" s="205"/>
    </row>
    <row r="292" spans="1:7" s="30" customFormat="1" ht="148.5" customHeight="1">
      <c r="A292" s="44" t="s">
        <v>199</v>
      </c>
      <c r="B292" s="5">
        <v>1884220</v>
      </c>
      <c r="C292" s="4">
        <v>672</v>
      </c>
      <c r="D292" s="27">
        <v>1660805.23</v>
      </c>
      <c r="E292" s="28">
        <v>598</v>
      </c>
      <c r="F292" s="29">
        <f>+D292/B292</f>
        <v>0.8814285115326236</v>
      </c>
      <c r="G292" s="69" t="s">
        <v>200</v>
      </c>
    </row>
    <row r="293" spans="1:7" s="30" customFormat="1" ht="48.75" customHeight="1">
      <c r="A293" s="182" t="s">
        <v>112</v>
      </c>
      <c r="B293" s="183"/>
      <c r="C293" s="183"/>
      <c r="D293" s="183"/>
      <c r="E293" s="183"/>
      <c r="F293" s="183"/>
      <c r="G293" s="184"/>
    </row>
    <row r="294" spans="1:28" s="56" customFormat="1" ht="87.75" customHeight="1">
      <c r="A294" s="22" t="s">
        <v>113</v>
      </c>
      <c r="B294" s="27">
        <v>70000</v>
      </c>
      <c r="C294" s="48"/>
      <c r="D294" s="27">
        <v>70000</v>
      </c>
      <c r="E294" s="28"/>
      <c r="F294" s="29">
        <f>+D294/B294</f>
        <v>1</v>
      </c>
      <c r="G294" s="25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</row>
    <row r="295" spans="1:7" s="30" customFormat="1" ht="25.5" customHeight="1">
      <c r="A295" s="185" t="s">
        <v>114</v>
      </c>
      <c r="B295" s="186"/>
      <c r="C295" s="186"/>
      <c r="D295" s="186"/>
      <c r="E295" s="186"/>
      <c r="F295" s="186"/>
      <c r="G295" s="187"/>
    </row>
    <row r="296" spans="1:7" s="30" customFormat="1" ht="19.5" customHeight="1">
      <c r="A296" s="20" t="s">
        <v>8</v>
      </c>
      <c r="B296" s="57">
        <f>+B297+B299</f>
        <v>10375</v>
      </c>
      <c r="C296" s="58"/>
      <c r="D296" s="57">
        <f>+D297+D299</f>
        <v>10315</v>
      </c>
      <c r="E296" s="58"/>
      <c r="F296" s="29"/>
      <c r="G296" s="39"/>
    </row>
    <row r="297" spans="1:7" s="30" customFormat="1" ht="40.5" customHeight="1">
      <c r="A297" s="52" t="s">
        <v>119</v>
      </c>
      <c r="B297" s="1">
        <f>+B298</f>
        <v>3830</v>
      </c>
      <c r="C297" s="6"/>
      <c r="D297" s="1">
        <f>+D298</f>
        <v>3770</v>
      </c>
      <c r="E297" s="6"/>
      <c r="F297" s="29"/>
      <c r="G297" s="51"/>
    </row>
    <row r="298" spans="1:7" s="30" customFormat="1" ht="58.5" customHeight="1">
      <c r="A298" s="60" t="s">
        <v>201</v>
      </c>
      <c r="B298" s="153">
        <v>3830</v>
      </c>
      <c r="C298" s="28">
        <v>2</v>
      </c>
      <c r="D298" s="27">
        <v>3770</v>
      </c>
      <c r="E298" s="28">
        <v>2</v>
      </c>
      <c r="F298" s="145">
        <f>+D298/B298</f>
        <v>0.9843342036553525</v>
      </c>
      <c r="G298" s="146" t="s">
        <v>116</v>
      </c>
    </row>
    <row r="299" spans="1:7" s="30" customFormat="1" ht="32.25" customHeight="1">
      <c r="A299" s="161" t="s">
        <v>120</v>
      </c>
      <c r="B299" s="23">
        <f>+B300+B301</f>
        <v>6545</v>
      </c>
      <c r="C299" s="24"/>
      <c r="D299" s="23">
        <f>+D300+D301</f>
        <v>6545</v>
      </c>
      <c r="E299" s="24"/>
      <c r="F299" s="145"/>
      <c r="G299" s="174"/>
    </row>
    <row r="300" spans="1:7" s="30" customFormat="1" ht="34.5" customHeight="1">
      <c r="A300" s="60" t="s">
        <v>121</v>
      </c>
      <c r="B300" s="153">
        <v>170</v>
      </c>
      <c r="C300" s="28">
        <v>2</v>
      </c>
      <c r="D300" s="27">
        <v>170</v>
      </c>
      <c r="E300" s="28">
        <v>2</v>
      </c>
      <c r="F300" s="145">
        <f>+D300/B300</f>
        <v>1</v>
      </c>
      <c r="G300" s="162"/>
    </row>
    <row r="301" spans="1:7" s="30" customFormat="1" ht="33.75" customHeight="1">
      <c r="A301" s="163" t="s">
        <v>123</v>
      </c>
      <c r="B301" s="153">
        <v>6375</v>
      </c>
      <c r="C301" s="28">
        <v>75</v>
      </c>
      <c r="D301" s="27">
        <v>6375</v>
      </c>
      <c r="E301" s="28">
        <v>75</v>
      </c>
      <c r="F301" s="145">
        <f>+D301/B301</f>
        <v>1</v>
      </c>
      <c r="G301" s="162"/>
    </row>
    <row r="302" spans="1:7" s="18" customFormat="1" ht="9" customHeight="1">
      <c r="A302" s="154"/>
      <c r="B302" s="155"/>
      <c r="C302" s="155"/>
      <c r="D302" s="155"/>
      <c r="E302" s="156"/>
      <c r="F302" s="157"/>
      <c r="G302" s="158"/>
    </row>
    <row r="303" spans="1:7" s="18" customFormat="1" ht="27" customHeight="1">
      <c r="A303" s="154"/>
      <c r="B303" s="155"/>
      <c r="C303" s="155"/>
      <c r="D303" s="155"/>
      <c r="E303" s="156"/>
      <c r="F303" s="157"/>
      <c r="G303" s="159" t="s">
        <v>18</v>
      </c>
    </row>
    <row r="304" spans="1:9" s="12" customFormat="1" ht="20.25" customHeight="1">
      <c r="A304" s="160">
        <v>1</v>
      </c>
      <c r="B304" s="160">
        <v>2</v>
      </c>
      <c r="C304" s="160">
        <v>3</v>
      </c>
      <c r="D304" s="160">
        <v>4</v>
      </c>
      <c r="E304" s="160">
        <v>5</v>
      </c>
      <c r="F304" s="160">
        <v>6</v>
      </c>
      <c r="G304" s="160">
        <v>7</v>
      </c>
      <c r="H304" s="15"/>
      <c r="I304" s="15"/>
    </row>
    <row r="305" spans="1:7" s="30" customFormat="1" ht="21" customHeight="1">
      <c r="A305" s="188" t="s">
        <v>124</v>
      </c>
      <c r="B305" s="189"/>
      <c r="C305" s="189"/>
      <c r="D305" s="189"/>
      <c r="E305" s="189"/>
      <c r="F305" s="189"/>
      <c r="G305" s="190"/>
    </row>
    <row r="306" spans="1:7" s="30" customFormat="1" ht="30.75" customHeight="1">
      <c r="A306" s="164" t="s">
        <v>8</v>
      </c>
      <c r="B306" s="81">
        <f>+B307+B309</f>
        <v>51045</v>
      </c>
      <c r="C306" s="82"/>
      <c r="D306" s="81">
        <f>+D307+D309</f>
        <v>48737</v>
      </c>
      <c r="E306" s="82"/>
      <c r="F306" s="145"/>
      <c r="G306" s="162"/>
    </row>
    <row r="307" spans="1:7" s="30" customFormat="1" ht="33" customHeight="1">
      <c r="A307" s="62" t="s">
        <v>126</v>
      </c>
      <c r="B307" s="47">
        <f>+B308</f>
        <v>25800</v>
      </c>
      <c r="C307" s="48"/>
      <c r="D307" s="47">
        <f>+D308</f>
        <v>23492</v>
      </c>
      <c r="E307" s="48"/>
      <c r="F307" s="145"/>
      <c r="G307" s="162"/>
    </row>
    <row r="308" spans="1:7" s="30" customFormat="1" ht="65.25" customHeight="1">
      <c r="A308" s="60" t="s">
        <v>127</v>
      </c>
      <c r="B308" s="27">
        <v>25800</v>
      </c>
      <c r="C308" s="165">
        <v>28</v>
      </c>
      <c r="D308" s="27">
        <v>23492</v>
      </c>
      <c r="E308" s="28">
        <v>23</v>
      </c>
      <c r="F308" s="145">
        <f>+D308/B308</f>
        <v>0.9105426356589147</v>
      </c>
      <c r="G308" s="146" t="s">
        <v>125</v>
      </c>
    </row>
    <row r="309" spans="1:7" s="30" customFormat="1" ht="48.75" customHeight="1">
      <c r="A309" s="52" t="s">
        <v>129</v>
      </c>
      <c r="B309" s="3">
        <f>+B310+B311</f>
        <v>25245</v>
      </c>
      <c r="C309" s="2"/>
      <c r="D309" s="3">
        <f>+D310+D311</f>
        <v>25245</v>
      </c>
      <c r="E309" s="2"/>
      <c r="F309" s="29"/>
      <c r="G309" s="143"/>
    </row>
    <row r="310" spans="1:7" s="30" customFormat="1" ht="37.5" customHeight="1">
      <c r="A310" s="59" t="s">
        <v>130</v>
      </c>
      <c r="B310" s="5">
        <v>2635</v>
      </c>
      <c r="C310" s="9">
        <v>31</v>
      </c>
      <c r="D310" s="27">
        <v>2635</v>
      </c>
      <c r="E310" s="28">
        <v>31</v>
      </c>
      <c r="F310" s="29">
        <f>+D310/B310</f>
        <v>1</v>
      </c>
      <c r="G310" s="143"/>
    </row>
    <row r="311" spans="1:7" s="30" customFormat="1" ht="42" customHeight="1">
      <c r="A311" s="52" t="s">
        <v>132</v>
      </c>
      <c r="B311" s="5">
        <v>22610</v>
      </c>
      <c r="C311" s="9">
        <v>266</v>
      </c>
      <c r="D311" s="27">
        <v>22610</v>
      </c>
      <c r="E311" s="28">
        <v>266</v>
      </c>
      <c r="F311" s="29">
        <f>+D311/B311</f>
        <v>1</v>
      </c>
      <c r="G311" s="143"/>
    </row>
    <row r="312" spans="1:7" s="18" customFormat="1" ht="36" customHeight="1">
      <c r="A312" s="104" t="s">
        <v>258</v>
      </c>
      <c r="B312" s="99">
        <f>+B317+B366+B379+B383+B393+B406+B408+B410+B429+B431+B436+B442</f>
        <v>80046662.55</v>
      </c>
      <c r="C312" s="100"/>
      <c r="D312" s="99">
        <f>+D317+D366+D379+D383+D393+D406+D408+D410+D429+D431+D436+D442</f>
        <v>78816436.8</v>
      </c>
      <c r="E312" s="100"/>
      <c r="F312" s="102">
        <f>+D312/B312</f>
        <v>0.9846311425010186</v>
      </c>
      <c r="G312" s="103"/>
    </row>
    <row r="313" spans="1:7" ht="33" customHeight="1">
      <c r="A313" s="185" t="s">
        <v>260</v>
      </c>
      <c r="B313" s="186"/>
      <c r="C313" s="186"/>
      <c r="D313" s="186"/>
      <c r="E313" s="186"/>
      <c r="F313" s="186"/>
      <c r="G313" s="187"/>
    </row>
    <row r="314" spans="1:7" s="106" customFormat="1" ht="15.75">
      <c r="A314" s="74" t="s">
        <v>222</v>
      </c>
      <c r="B314" s="1">
        <v>0</v>
      </c>
      <c r="C314" s="1"/>
      <c r="D314" s="1">
        <v>0</v>
      </c>
      <c r="E314" s="109"/>
      <c r="F314" s="39"/>
      <c r="G314" s="105"/>
    </row>
    <row r="315" spans="1:7" s="106" customFormat="1" ht="102.75" customHeight="1">
      <c r="A315" s="43" t="s">
        <v>261</v>
      </c>
      <c r="B315" s="1">
        <v>0</v>
      </c>
      <c r="C315" s="1"/>
      <c r="D315" s="1">
        <v>0</v>
      </c>
      <c r="E315" s="110"/>
      <c r="F315" s="39"/>
      <c r="G315" s="105"/>
    </row>
    <row r="316" spans="1:7" s="106" customFormat="1" ht="33" customHeight="1">
      <c r="A316" s="185" t="s">
        <v>262</v>
      </c>
      <c r="B316" s="186"/>
      <c r="C316" s="186"/>
      <c r="D316" s="186"/>
      <c r="E316" s="186"/>
      <c r="F316" s="186"/>
      <c r="G316" s="187"/>
    </row>
    <row r="317" spans="1:7" s="106" customFormat="1" ht="22.5" customHeight="1">
      <c r="A317" s="74" t="s">
        <v>8</v>
      </c>
      <c r="B317" s="1">
        <f>+B318+B335+B350+B356+B357+B358+B359</f>
        <v>14648041.55</v>
      </c>
      <c r="C317" s="7"/>
      <c r="D317" s="1">
        <f>+D318+D335+D350+D356+D357+D358+D359</f>
        <v>14436460.34</v>
      </c>
      <c r="E317" s="98"/>
      <c r="F317" s="105"/>
      <c r="G317" s="105"/>
    </row>
    <row r="318" spans="1:7" s="106" customFormat="1" ht="34.5" customHeight="1">
      <c r="A318" s="43" t="s">
        <v>13</v>
      </c>
      <c r="B318" s="23">
        <f>+B322+B323+B324+B325+B326+B327+B328+B329+B330+B334</f>
        <v>11390646.55</v>
      </c>
      <c r="C318" s="98"/>
      <c r="D318" s="23">
        <f>+D322+D323+D324+D325+D326+D327+D328+D329+D330+D334</f>
        <v>11250473.82</v>
      </c>
      <c r="E318" s="98"/>
      <c r="F318" s="105"/>
      <c r="G318" s="105"/>
    </row>
    <row r="319" spans="1:7" s="18" customFormat="1" ht="9" customHeight="1">
      <c r="A319" s="32"/>
      <c r="B319" s="33"/>
      <c r="C319" s="33"/>
      <c r="D319" s="33"/>
      <c r="E319" s="34"/>
      <c r="F319" s="35"/>
      <c r="G319" s="36"/>
    </row>
    <row r="320" spans="1:7" s="18" customFormat="1" ht="27" customHeight="1">
      <c r="A320" s="32"/>
      <c r="B320" s="33"/>
      <c r="C320" s="33"/>
      <c r="D320" s="33"/>
      <c r="E320" s="34"/>
      <c r="F320" s="35"/>
      <c r="G320" s="37" t="s">
        <v>18</v>
      </c>
    </row>
    <row r="321" spans="1:9" s="12" customFormat="1" ht="20.25" customHeight="1">
      <c r="A321" s="16">
        <v>1</v>
      </c>
      <c r="B321" s="17">
        <v>2</v>
      </c>
      <c r="C321" s="17">
        <v>3</v>
      </c>
      <c r="D321" s="16">
        <v>4</v>
      </c>
      <c r="E321" s="16">
        <v>5</v>
      </c>
      <c r="F321" s="16">
        <v>6</v>
      </c>
      <c r="G321" s="16">
        <v>7</v>
      </c>
      <c r="H321" s="15"/>
      <c r="I321" s="15"/>
    </row>
    <row r="322" spans="1:7" s="106" customFormat="1" ht="39.75" customHeight="1">
      <c r="A322" s="38" t="s">
        <v>139</v>
      </c>
      <c r="B322" s="5">
        <v>6088797.55</v>
      </c>
      <c r="C322" s="4">
        <v>863</v>
      </c>
      <c r="D322" s="5">
        <v>6088060.42</v>
      </c>
      <c r="E322" s="4">
        <v>778</v>
      </c>
      <c r="F322" s="29">
        <f>+D322/B322</f>
        <v>0.9998789366875895</v>
      </c>
      <c r="G322" s="105"/>
    </row>
    <row r="323" spans="1:7" s="108" customFormat="1" ht="54.75" customHeight="1">
      <c r="A323" s="83" t="s">
        <v>15</v>
      </c>
      <c r="B323" s="5">
        <v>713000</v>
      </c>
      <c r="C323" s="28">
        <v>267</v>
      </c>
      <c r="D323" s="27">
        <v>694500</v>
      </c>
      <c r="E323" s="112">
        <v>260</v>
      </c>
      <c r="F323" s="29">
        <f aca="true" t="shared" si="5" ref="F323:F364">+D323/B323</f>
        <v>0.9740532959326789</v>
      </c>
      <c r="G323" s="21" t="s">
        <v>140</v>
      </c>
    </row>
    <row r="324" spans="1:7" s="108" customFormat="1" ht="40.5" customHeight="1">
      <c r="A324" s="113" t="s">
        <v>202</v>
      </c>
      <c r="B324" s="10">
        <v>55378</v>
      </c>
      <c r="C324" s="11">
        <v>11</v>
      </c>
      <c r="D324" s="27">
        <v>55377.5</v>
      </c>
      <c r="E324" s="112">
        <v>11</v>
      </c>
      <c r="F324" s="29">
        <f t="shared" si="5"/>
        <v>0.9999909711437756</v>
      </c>
      <c r="G324" s="105"/>
    </row>
    <row r="325" spans="1:7" s="108" customFormat="1" ht="73.5" customHeight="1">
      <c r="A325" s="114" t="s">
        <v>22</v>
      </c>
      <c r="B325" s="10">
        <v>700000</v>
      </c>
      <c r="C325" s="11">
        <v>47</v>
      </c>
      <c r="D325" s="27">
        <v>700000</v>
      </c>
      <c r="E325" s="112">
        <v>23</v>
      </c>
      <c r="F325" s="29">
        <f t="shared" si="5"/>
        <v>1</v>
      </c>
      <c r="G325" s="105"/>
    </row>
    <row r="326" spans="1:7" s="108" customFormat="1" ht="58.5" customHeight="1">
      <c r="A326" s="38" t="s">
        <v>203</v>
      </c>
      <c r="B326" s="10">
        <v>753052</v>
      </c>
      <c r="C326" s="11">
        <v>753</v>
      </c>
      <c r="D326" s="5">
        <v>737052</v>
      </c>
      <c r="E326" s="115">
        <v>737</v>
      </c>
      <c r="F326" s="29">
        <f t="shared" si="5"/>
        <v>0.9787531272740794</v>
      </c>
      <c r="G326" s="21" t="s">
        <v>284</v>
      </c>
    </row>
    <row r="327" spans="1:7" s="106" customFormat="1" ht="68.25" customHeight="1">
      <c r="A327" s="114" t="s">
        <v>223</v>
      </c>
      <c r="B327" s="10">
        <v>704258</v>
      </c>
      <c r="C327" s="11">
        <v>640</v>
      </c>
      <c r="D327" s="27">
        <v>700957.3999999999</v>
      </c>
      <c r="E327" s="116">
        <v>637</v>
      </c>
      <c r="F327" s="29">
        <f t="shared" si="5"/>
        <v>0.9953133652723858</v>
      </c>
      <c r="G327" s="21" t="s">
        <v>60</v>
      </c>
    </row>
    <row r="328" spans="1:7" s="106" customFormat="1" ht="54" customHeight="1">
      <c r="A328" s="38" t="s">
        <v>224</v>
      </c>
      <c r="B328" s="10">
        <v>525546</v>
      </c>
      <c r="C328" s="11">
        <v>1051</v>
      </c>
      <c r="D328" s="27">
        <v>524552</v>
      </c>
      <c r="E328" s="112">
        <v>1049</v>
      </c>
      <c r="F328" s="29">
        <f t="shared" si="5"/>
        <v>0.9981086336876315</v>
      </c>
      <c r="G328" s="21" t="s">
        <v>60</v>
      </c>
    </row>
    <row r="329" spans="1:7" s="106" customFormat="1" ht="51.75" customHeight="1">
      <c r="A329" s="38" t="s">
        <v>225</v>
      </c>
      <c r="B329" s="10">
        <v>510000</v>
      </c>
      <c r="C329" s="11">
        <v>15</v>
      </c>
      <c r="D329" s="27">
        <v>409359.5</v>
      </c>
      <c r="E329" s="112">
        <v>12</v>
      </c>
      <c r="F329" s="29">
        <f t="shared" si="5"/>
        <v>0.8026656862745098</v>
      </c>
      <c r="G329" s="21" t="s">
        <v>143</v>
      </c>
    </row>
    <row r="330" spans="1:7" s="106" customFormat="1" ht="97.5" customHeight="1">
      <c r="A330" s="38" t="s">
        <v>204</v>
      </c>
      <c r="B330" s="10">
        <v>87500</v>
      </c>
      <c r="C330" s="11">
        <v>1</v>
      </c>
      <c r="D330" s="27">
        <v>87500</v>
      </c>
      <c r="E330" s="112">
        <v>1</v>
      </c>
      <c r="F330" s="29">
        <f t="shared" si="5"/>
        <v>1</v>
      </c>
      <c r="G330" s="105"/>
    </row>
    <row r="331" spans="1:7" s="18" customFormat="1" ht="9" customHeight="1">
      <c r="A331" s="32"/>
      <c r="B331" s="33"/>
      <c r="C331" s="33"/>
      <c r="D331" s="33"/>
      <c r="E331" s="34"/>
      <c r="F331" s="35"/>
      <c r="G331" s="36"/>
    </row>
    <row r="332" spans="1:7" s="18" customFormat="1" ht="27" customHeight="1">
      <c r="A332" s="32"/>
      <c r="B332" s="33"/>
      <c r="C332" s="33"/>
      <c r="D332" s="33"/>
      <c r="E332" s="34"/>
      <c r="F332" s="35"/>
      <c r="G332" s="37" t="s">
        <v>18</v>
      </c>
    </row>
    <row r="333" spans="1:9" s="12" customFormat="1" ht="20.25" customHeight="1">
      <c r="A333" s="16">
        <v>1</v>
      </c>
      <c r="B333" s="17">
        <v>2</v>
      </c>
      <c r="C333" s="17">
        <v>3</v>
      </c>
      <c r="D333" s="16">
        <v>4</v>
      </c>
      <c r="E333" s="16">
        <v>5</v>
      </c>
      <c r="F333" s="16">
        <v>6</v>
      </c>
      <c r="G333" s="16">
        <v>7</v>
      </c>
      <c r="H333" s="15"/>
      <c r="I333" s="15"/>
    </row>
    <row r="334" spans="1:7" s="106" customFormat="1" ht="42" customHeight="1">
      <c r="A334" s="38" t="s">
        <v>242</v>
      </c>
      <c r="B334" s="10">
        <v>1253115</v>
      </c>
      <c r="C334" s="11">
        <v>11</v>
      </c>
      <c r="D334" s="27">
        <v>1253115</v>
      </c>
      <c r="E334" s="112">
        <v>11</v>
      </c>
      <c r="F334" s="29">
        <f t="shared" si="5"/>
        <v>1</v>
      </c>
      <c r="G334" s="105"/>
    </row>
    <row r="335" spans="1:7" s="106" customFormat="1" ht="42" customHeight="1">
      <c r="A335" s="20" t="s">
        <v>43</v>
      </c>
      <c r="B335" s="1">
        <f>B336+B337+B338+B339+B340+B341+B345+B346+B347+B348+B349</f>
        <v>1584703</v>
      </c>
      <c r="C335" s="6"/>
      <c r="D335" s="1">
        <f>D336+D337+D338+D339+D340+D341+D345+D346+D347+D348+D349</f>
        <v>1536259.27</v>
      </c>
      <c r="E335" s="6"/>
      <c r="F335" s="105"/>
      <c r="G335" s="105"/>
    </row>
    <row r="336" spans="1:7" s="106" customFormat="1" ht="49.5" customHeight="1">
      <c r="A336" s="114" t="s">
        <v>45</v>
      </c>
      <c r="B336" s="5">
        <v>168180</v>
      </c>
      <c r="C336" s="4">
        <v>2</v>
      </c>
      <c r="D336" s="27">
        <v>139122</v>
      </c>
      <c r="E336" s="28">
        <v>2</v>
      </c>
      <c r="F336" s="29">
        <f t="shared" si="5"/>
        <v>0.8272208348198359</v>
      </c>
      <c r="G336" s="21" t="s">
        <v>60</v>
      </c>
    </row>
    <row r="337" spans="1:7" s="106" customFormat="1" ht="36" customHeight="1">
      <c r="A337" s="38" t="s">
        <v>157</v>
      </c>
      <c r="B337" s="5">
        <v>110360</v>
      </c>
      <c r="C337" s="4">
        <v>8</v>
      </c>
      <c r="D337" s="27">
        <v>110146.63</v>
      </c>
      <c r="E337" s="28">
        <v>8</v>
      </c>
      <c r="F337" s="29">
        <f t="shared" si="5"/>
        <v>0.9980666002174702</v>
      </c>
      <c r="G337" s="144" t="s">
        <v>305</v>
      </c>
    </row>
    <row r="338" spans="1:7" s="106" customFormat="1" ht="68.25" customHeight="1">
      <c r="A338" s="83" t="s">
        <v>205</v>
      </c>
      <c r="B338" s="5">
        <v>373500</v>
      </c>
      <c r="C338" s="4">
        <v>100</v>
      </c>
      <c r="D338" s="27">
        <v>360000</v>
      </c>
      <c r="E338" s="28">
        <v>100</v>
      </c>
      <c r="F338" s="29">
        <f t="shared" si="5"/>
        <v>0.963855421686747</v>
      </c>
      <c r="G338" s="21" t="s">
        <v>285</v>
      </c>
    </row>
    <row r="339" spans="1:7" s="106" customFormat="1" ht="87.75" customHeight="1">
      <c r="A339" s="38" t="s">
        <v>206</v>
      </c>
      <c r="B339" s="5">
        <v>44040</v>
      </c>
      <c r="C339" s="4">
        <v>60</v>
      </c>
      <c r="D339" s="27">
        <v>41597.72</v>
      </c>
      <c r="E339" s="28">
        <v>56</v>
      </c>
      <c r="F339" s="29">
        <f t="shared" si="5"/>
        <v>0.944544050862852</v>
      </c>
      <c r="G339" s="21" t="s">
        <v>294</v>
      </c>
    </row>
    <row r="340" spans="1:7" s="106" customFormat="1" ht="69.75" customHeight="1">
      <c r="A340" s="114" t="s">
        <v>51</v>
      </c>
      <c r="B340" s="5">
        <v>26608</v>
      </c>
      <c r="C340" s="4">
        <v>1</v>
      </c>
      <c r="D340" s="27">
        <v>26607.36</v>
      </c>
      <c r="E340" s="28">
        <v>1</v>
      </c>
      <c r="F340" s="29">
        <f t="shared" si="5"/>
        <v>0.999975947083584</v>
      </c>
      <c r="G340" s="105"/>
    </row>
    <row r="341" spans="1:7" s="108" customFormat="1" ht="51" customHeight="1">
      <c r="A341" s="38" t="s">
        <v>52</v>
      </c>
      <c r="B341" s="5">
        <v>34320</v>
      </c>
      <c r="C341" s="4">
        <v>1</v>
      </c>
      <c r="D341" s="27">
        <v>33055.1</v>
      </c>
      <c r="E341" s="4">
        <v>1</v>
      </c>
      <c r="F341" s="29">
        <f t="shared" si="5"/>
        <v>0.9631439393939394</v>
      </c>
      <c r="G341" s="21" t="s">
        <v>286</v>
      </c>
    </row>
    <row r="342" spans="1:7" s="18" customFormat="1" ht="9" customHeight="1">
      <c r="A342" s="32"/>
      <c r="B342" s="33"/>
      <c r="C342" s="33"/>
      <c r="D342" s="33"/>
      <c r="E342" s="34"/>
      <c r="F342" s="35"/>
      <c r="G342" s="36"/>
    </row>
    <row r="343" spans="1:7" s="18" customFormat="1" ht="27" customHeight="1">
      <c r="A343" s="32"/>
      <c r="B343" s="33"/>
      <c r="C343" s="33"/>
      <c r="D343" s="33"/>
      <c r="E343" s="34"/>
      <c r="F343" s="35"/>
      <c r="G343" s="37" t="s">
        <v>18</v>
      </c>
    </row>
    <row r="344" spans="1:9" s="12" customFormat="1" ht="20.25" customHeight="1">
      <c r="A344" s="16">
        <v>1</v>
      </c>
      <c r="B344" s="17">
        <v>2</v>
      </c>
      <c r="C344" s="17">
        <v>3</v>
      </c>
      <c r="D344" s="16">
        <v>4</v>
      </c>
      <c r="E344" s="16">
        <v>5</v>
      </c>
      <c r="F344" s="16">
        <v>6</v>
      </c>
      <c r="G344" s="16">
        <v>7</v>
      </c>
      <c r="H344" s="15"/>
      <c r="I344" s="15"/>
    </row>
    <row r="345" spans="1:7" s="108" customFormat="1" ht="102" customHeight="1">
      <c r="A345" s="114" t="s">
        <v>54</v>
      </c>
      <c r="B345" s="5">
        <v>21000</v>
      </c>
      <c r="C345" s="4">
        <v>3</v>
      </c>
      <c r="D345" s="80">
        <v>21000</v>
      </c>
      <c r="E345" s="79">
        <v>3</v>
      </c>
      <c r="F345" s="29">
        <f t="shared" si="5"/>
        <v>1</v>
      </c>
      <c r="G345" s="105"/>
    </row>
    <row r="346" spans="1:7" s="106" customFormat="1" ht="38.25" customHeight="1">
      <c r="A346" s="114" t="s">
        <v>160</v>
      </c>
      <c r="B346" s="5">
        <v>7000</v>
      </c>
      <c r="C346" s="4">
        <v>1</v>
      </c>
      <c r="D346" s="5">
        <v>7000</v>
      </c>
      <c r="E346" s="4">
        <v>1</v>
      </c>
      <c r="F346" s="29">
        <f t="shared" si="5"/>
        <v>1</v>
      </c>
      <c r="G346" s="105"/>
    </row>
    <row r="347" spans="1:7" s="106" customFormat="1" ht="71.25" customHeight="1">
      <c r="A347" s="114" t="s">
        <v>207</v>
      </c>
      <c r="B347" s="5">
        <v>728050</v>
      </c>
      <c r="C347" s="4">
        <v>17</v>
      </c>
      <c r="D347" s="27">
        <v>728049.4600000002</v>
      </c>
      <c r="E347" s="28">
        <v>17</v>
      </c>
      <c r="F347" s="29">
        <f t="shared" si="5"/>
        <v>0.9999992582927</v>
      </c>
      <c r="G347" s="105"/>
    </row>
    <row r="348" spans="1:7" s="108" customFormat="1" ht="56.25" customHeight="1">
      <c r="A348" s="38" t="s">
        <v>208</v>
      </c>
      <c r="B348" s="10">
        <v>61031</v>
      </c>
      <c r="C348" s="11">
        <v>23</v>
      </c>
      <c r="D348" s="27">
        <v>61030.5</v>
      </c>
      <c r="E348" s="28">
        <v>23</v>
      </c>
      <c r="F348" s="29">
        <f t="shared" si="5"/>
        <v>0.9999918074421196</v>
      </c>
      <c r="G348" s="105"/>
    </row>
    <row r="349" spans="1:7" s="106" customFormat="1" ht="135.75" customHeight="1">
      <c r="A349" s="38" t="s">
        <v>226</v>
      </c>
      <c r="B349" s="10">
        <v>10614</v>
      </c>
      <c r="C349" s="11">
        <v>4</v>
      </c>
      <c r="D349" s="27">
        <v>8650.5</v>
      </c>
      <c r="E349" s="28">
        <v>4</v>
      </c>
      <c r="F349" s="29">
        <f t="shared" si="5"/>
        <v>0.8150084793668739</v>
      </c>
      <c r="G349" s="21" t="s">
        <v>287</v>
      </c>
    </row>
    <row r="350" spans="1:7" s="106" customFormat="1" ht="108" customHeight="1">
      <c r="A350" s="117" t="s">
        <v>263</v>
      </c>
      <c r="B350" s="76">
        <v>319200</v>
      </c>
      <c r="C350" s="2"/>
      <c r="D350" s="76">
        <v>314266.15</v>
      </c>
      <c r="E350" s="2"/>
      <c r="F350" s="39"/>
      <c r="G350" s="105"/>
    </row>
    <row r="351" spans="1:7" s="18" customFormat="1" ht="9" customHeight="1">
      <c r="A351" s="32"/>
      <c r="B351" s="33"/>
      <c r="C351" s="33"/>
      <c r="D351" s="33"/>
      <c r="E351" s="34"/>
      <c r="F351" s="35"/>
      <c r="G351" s="36"/>
    </row>
    <row r="352" spans="1:7" s="18" customFormat="1" ht="27" customHeight="1">
      <c r="A352" s="32"/>
      <c r="B352" s="33"/>
      <c r="C352" s="33"/>
      <c r="D352" s="33"/>
      <c r="E352" s="34"/>
      <c r="F352" s="35"/>
      <c r="G352" s="37" t="s">
        <v>18</v>
      </c>
    </row>
    <row r="353" spans="1:9" s="12" customFormat="1" ht="20.25" customHeight="1">
      <c r="A353" s="16">
        <v>1</v>
      </c>
      <c r="B353" s="17">
        <v>2</v>
      </c>
      <c r="C353" s="17">
        <v>3</v>
      </c>
      <c r="D353" s="16">
        <v>4</v>
      </c>
      <c r="E353" s="16">
        <v>5</v>
      </c>
      <c r="F353" s="16">
        <v>6</v>
      </c>
      <c r="G353" s="16">
        <v>7</v>
      </c>
      <c r="H353" s="15"/>
      <c r="I353" s="15"/>
    </row>
    <row r="354" spans="1:7" s="106" customFormat="1" ht="81.75" customHeight="1">
      <c r="A354" s="21" t="s">
        <v>227</v>
      </c>
      <c r="B354" s="118">
        <v>305200</v>
      </c>
      <c r="C354" s="119">
        <v>816</v>
      </c>
      <c r="D354" s="118">
        <v>300316.15</v>
      </c>
      <c r="E354" s="119">
        <v>807</v>
      </c>
      <c r="F354" s="29">
        <f t="shared" si="5"/>
        <v>0.9839978702490171</v>
      </c>
      <c r="G354" s="21" t="s">
        <v>60</v>
      </c>
    </row>
    <row r="355" spans="1:7" s="106" customFormat="1" ht="49.5" customHeight="1">
      <c r="A355" s="38" t="s">
        <v>264</v>
      </c>
      <c r="B355" s="5">
        <v>14000</v>
      </c>
      <c r="C355" s="4">
        <v>140</v>
      </c>
      <c r="D355" s="27">
        <v>13950</v>
      </c>
      <c r="E355" s="112">
        <v>140</v>
      </c>
      <c r="F355" s="29">
        <f t="shared" si="5"/>
        <v>0.9964285714285714</v>
      </c>
      <c r="G355" s="21" t="s">
        <v>165</v>
      </c>
    </row>
    <row r="356" spans="1:7" s="106" customFormat="1" ht="71.25" customHeight="1">
      <c r="A356" s="120" t="s">
        <v>265</v>
      </c>
      <c r="B356" s="78">
        <v>93000</v>
      </c>
      <c r="C356" s="79"/>
      <c r="D356" s="78">
        <v>92917.53</v>
      </c>
      <c r="E356" s="79"/>
      <c r="F356" s="29">
        <f t="shared" si="5"/>
        <v>0.9991132258064516</v>
      </c>
      <c r="G356" s="144" t="s">
        <v>306</v>
      </c>
    </row>
    <row r="357" spans="1:7" s="106" customFormat="1" ht="86.25" customHeight="1">
      <c r="A357" s="121" t="s">
        <v>266</v>
      </c>
      <c r="B357" s="78">
        <v>247377</v>
      </c>
      <c r="C357" s="79">
        <v>5</v>
      </c>
      <c r="D357" s="80">
        <v>247377</v>
      </c>
      <c r="E357" s="122">
        <v>5</v>
      </c>
      <c r="F357" s="29">
        <f t="shared" si="5"/>
        <v>1</v>
      </c>
      <c r="G357" s="105"/>
    </row>
    <row r="358" spans="1:7" s="108" customFormat="1" ht="137.25" customHeight="1">
      <c r="A358" s="61" t="s">
        <v>267</v>
      </c>
      <c r="B358" s="78">
        <v>131115</v>
      </c>
      <c r="C358" s="79">
        <v>25</v>
      </c>
      <c r="D358" s="80">
        <v>119906.67</v>
      </c>
      <c r="E358" s="79">
        <v>23</v>
      </c>
      <c r="F358" s="29">
        <f t="shared" si="5"/>
        <v>0.9145152728520765</v>
      </c>
      <c r="G358" s="21" t="s">
        <v>170</v>
      </c>
    </row>
    <row r="359" spans="1:7" s="108" customFormat="1" ht="57" customHeight="1">
      <c r="A359" s="123" t="s">
        <v>268</v>
      </c>
      <c r="B359" s="3">
        <f>+B360+B364</f>
        <v>882000</v>
      </c>
      <c r="C359" s="3"/>
      <c r="D359" s="3">
        <f>+D360+D364</f>
        <v>875259.9</v>
      </c>
      <c r="E359" s="3"/>
      <c r="F359" s="39"/>
      <c r="G359" s="105"/>
    </row>
    <row r="360" spans="1:7" s="108" customFormat="1" ht="70.5" customHeight="1">
      <c r="A360" s="61" t="s">
        <v>228</v>
      </c>
      <c r="B360" s="5">
        <v>637300</v>
      </c>
      <c r="C360" s="4">
        <v>1699</v>
      </c>
      <c r="D360" s="27">
        <v>636759.9</v>
      </c>
      <c r="E360" s="4">
        <v>1698</v>
      </c>
      <c r="F360" s="29">
        <f t="shared" si="5"/>
        <v>0.9991525184371568</v>
      </c>
      <c r="G360" s="21" t="s">
        <v>60</v>
      </c>
    </row>
    <row r="361" spans="1:7" s="18" customFormat="1" ht="9" customHeight="1">
      <c r="A361" s="32"/>
      <c r="B361" s="33"/>
      <c r="C361" s="33"/>
      <c r="D361" s="33"/>
      <c r="E361" s="34"/>
      <c r="F361" s="35"/>
      <c r="G361" s="36"/>
    </row>
    <row r="362" spans="1:7" s="18" customFormat="1" ht="27" customHeight="1">
      <c r="A362" s="32"/>
      <c r="B362" s="33"/>
      <c r="C362" s="33"/>
      <c r="D362" s="33"/>
      <c r="E362" s="34"/>
      <c r="F362" s="35"/>
      <c r="G362" s="37" t="s">
        <v>18</v>
      </c>
    </row>
    <row r="363" spans="1:9" s="12" customFormat="1" ht="20.25" customHeight="1">
      <c r="A363" s="16">
        <v>1</v>
      </c>
      <c r="B363" s="17">
        <v>2</v>
      </c>
      <c r="C363" s="17">
        <v>3</v>
      </c>
      <c r="D363" s="16">
        <v>4</v>
      </c>
      <c r="E363" s="16">
        <v>5</v>
      </c>
      <c r="F363" s="16">
        <v>6</v>
      </c>
      <c r="G363" s="16">
        <v>7</v>
      </c>
      <c r="H363" s="15"/>
      <c r="I363" s="15"/>
    </row>
    <row r="364" spans="1:7" s="106" customFormat="1" ht="69.75" customHeight="1">
      <c r="A364" s="61" t="s">
        <v>229</v>
      </c>
      <c r="B364" s="5">
        <v>244700</v>
      </c>
      <c r="C364" s="4">
        <v>815</v>
      </c>
      <c r="D364" s="27">
        <v>238500</v>
      </c>
      <c r="E364" s="4">
        <v>795</v>
      </c>
      <c r="F364" s="29">
        <f t="shared" si="5"/>
        <v>0.9746628524724152</v>
      </c>
      <c r="G364" s="21" t="s">
        <v>60</v>
      </c>
    </row>
    <row r="365" spans="1:7" s="106" customFormat="1" ht="35.25" customHeight="1">
      <c r="A365" s="239" t="s">
        <v>209</v>
      </c>
      <c r="B365" s="240"/>
      <c r="C365" s="240"/>
      <c r="D365" s="240"/>
      <c r="E365" s="240"/>
      <c r="F365" s="240"/>
      <c r="G365" s="241"/>
    </row>
    <row r="366" spans="1:7" s="106" customFormat="1" ht="25.5" customHeight="1">
      <c r="A366" s="74" t="s">
        <v>8</v>
      </c>
      <c r="B366" s="47">
        <f>+B367+B371</f>
        <v>201030</v>
      </c>
      <c r="C366" s="48"/>
      <c r="D366" s="47">
        <f>+D367+D371</f>
        <v>192100</v>
      </c>
      <c r="E366" s="48"/>
      <c r="F366" s="39"/>
      <c r="G366" s="105"/>
    </row>
    <row r="367" spans="1:7" s="106" customFormat="1" ht="39.75" customHeight="1">
      <c r="A367" s="43" t="s">
        <v>269</v>
      </c>
      <c r="B367" s="76">
        <f>+B368+B369+B370</f>
        <v>146040</v>
      </c>
      <c r="C367" s="77"/>
      <c r="D367" s="76">
        <f>+D368+D369+D370</f>
        <v>143770</v>
      </c>
      <c r="E367" s="77"/>
      <c r="F367" s="39"/>
      <c r="G367" s="105"/>
    </row>
    <row r="368" spans="1:7" s="106" customFormat="1" ht="54" customHeight="1">
      <c r="A368" s="38" t="s">
        <v>19</v>
      </c>
      <c r="B368" s="10">
        <v>17690</v>
      </c>
      <c r="C368" s="11">
        <v>5</v>
      </c>
      <c r="D368" s="27">
        <v>17690</v>
      </c>
      <c r="E368" s="4">
        <v>5</v>
      </c>
      <c r="F368" s="29">
        <f>+D368/B368</f>
        <v>1</v>
      </c>
      <c r="G368" s="105"/>
    </row>
    <row r="369" spans="1:7" s="106" customFormat="1" ht="45" customHeight="1">
      <c r="A369" s="38" t="s">
        <v>141</v>
      </c>
      <c r="B369" s="10">
        <v>99610</v>
      </c>
      <c r="C369" s="11">
        <v>43</v>
      </c>
      <c r="D369" s="27">
        <v>97340</v>
      </c>
      <c r="E369" s="4">
        <v>42</v>
      </c>
      <c r="F369" s="29">
        <f>+D369/B369</f>
        <v>0.9772111233811867</v>
      </c>
      <c r="G369" s="21" t="s">
        <v>143</v>
      </c>
    </row>
    <row r="370" spans="1:7" s="106" customFormat="1" ht="53.25" customHeight="1">
      <c r="A370" s="38" t="s">
        <v>272</v>
      </c>
      <c r="B370" s="10">
        <v>28740</v>
      </c>
      <c r="C370" s="11">
        <v>12</v>
      </c>
      <c r="D370" s="27">
        <v>28740</v>
      </c>
      <c r="E370" s="4">
        <v>12</v>
      </c>
      <c r="F370" s="29">
        <f>+D370/B370</f>
        <v>1</v>
      </c>
      <c r="G370" s="105"/>
    </row>
    <row r="371" spans="1:7" s="106" customFormat="1" ht="51.75" customHeight="1">
      <c r="A371" s="38" t="s">
        <v>270</v>
      </c>
      <c r="B371" s="1">
        <f>+B372+B373+B374</f>
        <v>54990</v>
      </c>
      <c r="C371" s="6"/>
      <c r="D371" s="1">
        <f>+D372+D373+D374</f>
        <v>48330</v>
      </c>
      <c r="E371" s="48"/>
      <c r="F371" s="39"/>
      <c r="G371" s="105"/>
    </row>
    <row r="372" spans="1:7" s="108" customFormat="1" ht="57" customHeight="1">
      <c r="A372" s="66" t="s">
        <v>271</v>
      </c>
      <c r="B372" s="5">
        <v>21420</v>
      </c>
      <c r="C372" s="4">
        <v>238</v>
      </c>
      <c r="D372" s="27">
        <v>14760</v>
      </c>
      <c r="E372" s="4">
        <v>164</v>
      </c>
      <c r="F372" s="29">
        <f>+D372/B372</f>
        <v>0.6890756302521008</v>
      </c>
      <c r="G372" s="21" t="s">
        <v>65</v>
      </c>
    </row>
    <row r="373" spans="1:7" s="108" customFormat="1" ht="28.5" customHeight="1">
      <c r="A373" s="61" t="s">
        <v>230</v>
      </c>
      <c r="B373" s="5">
        <v>5940</v>
      </c>
      <c r="C373" s="4">
        <v>66</v>
      </c>
      <c r="D373" s="5">
        <v>5940</v>
      </c>
      <c r="E373" s="4">
        <v>66</v>
      </c>
      <c r="F373" s="29">
        <f>+D373/B373</f>
        <v>1</v>
      </c>
      <c r="G373" s="105"/>
    </row>
    <row r="374" spans="1:7" s="108" customFormat="1" ht="44.25" customHeight="1">
      <c r="A374" s="61" t="s">
        <v>231</v>
      </c>
      <c r="B374" s="5">
        <v>27630</v>
      </c>
      <c r="C374" s="4">
        <v>307</v>
      </c>
      <c r="D374" s="5">
        <v>27630</v>
      </c>
      <c r="E374" s="4">
        <v>307</v>
      </c>
      <c r="F374" s="29">
        <f>+D374/B374</f>
        <v>1</v>
      </c>
      <c r="G374" s="105"/>
    </row>
    <row r="375" spans="1:7" s="18" customFormat="1" ht="9" customHeight="1">
      <c r="A375" s="32"/>
      <c r="B375" s="33"/>
      <c r="C375" s="33"/>
      <c r="D375" s="33"/>
      <c r="E375" s="34"/>
      <c r="F375" s="35"/>
      <c r="G375" s="36"/>
    </row>
    <row r="376" spans="1:7" s="18" customFormat="1" ht="27" customHeight="1">
      <c r="A376" s="32"/>
      <c r="B376" s="33"/>
      <c r="C376" s="33"/>
      <c r="D376" s="33"/>
      <c r="E376" s="34"/>
      <c r="F376" s="35"/>
      <c r="G376" s="37" t="s">
        <v>18</v>
      </c>
    </row>
    <row r="377" spans="1:9" s="12" customFormat="1" ht="20.25" customHeight="1">
      <c r="A377" s="16">
        <v>1</v>
      </c>
      <c r="B377" s="17">
        <v>2</v>
      </c>
      <c r="C377" s="17">
        <v>3</v>
      </c>
      <c r="D377" s="16">
        <v>4</v>
      </c>
      <c r="E377" s="16">
        <v>5</v>
      </c>
      <c r="F377" s="16">
        <v>6</v>
      </c>
      <c r="G377" s="16">
        <v>7</v>
      </c>
      <c r="H377" s="15"/>
      <c r="I377" s="15"/>
    </row>
    <row r="378" spans="1:7" s="106" customFormat="1" ht="43.5" customHeight="1">
      <c r="A378" s="242" t="s">
        <v>210</v>
      </c>
      <c r="B378" s="242"/>
      <c r="C378" s="242"/>
      <c r="D378" s="242"/>
      <c r="E378" s="242"/>
      <c r="F378" s="242"/>
      <c r="G378" s="242"/>
    </row>
    <row r="379" spans="1:7" s="106" customFormat="1" ht="83.25" customHeight="1">
      <c r="A379" s="20" t="s">
        <v>273</v>
      </c>
      <c r="B379" s="1">
        <f>+B380+B381</f>
        <v>2250688</v>
      </c>
      <c r="C379" s="6"/>
      <c r="D379" s="1">
        <f>+D380+D381</f>
        <v>2083867.94</v>
      </c>
      <c r="E379" s="6"/>
      <c r="F379" s="39"/>
      <c r="G379" s="39"/>
    </row>
    <row r="380" spans="1:7" s="106" customFormat="1" ht="93" customHeight="1">
      <c r="A380" s="21" t="s">
        <v>232</v>
      </c>
      <c r="B380" s="5">
        <v>1679470</v>
      </c>
      <c r="C380" s="3"/>
      <c r="D380" s="27">
        <v>1674050.2999999998</v>
      </c>
      <c r="E380" s="48"/>
      <c r="F380" s="29">
        <f>+D380/B380</f>
        <v>0.9967729700441209</v>
      </c>
      <c r="G380" s="212" t="s">
        <v>172</v>
      </c>
    </row>
    <row r="381" spans="1:7" s="106" customFormat="1" ht="90.75" customHeight="1">
      <c r="A381" s="21" t="s">
        <v>233</v>
      </c>
      <c r="B381" s="5">
        <v>571218</v>
      </c>
      <c r="C381" s="3"/>
      <c r="D381" s="27">
        <v>409817.64</v>
      </c>
      <c r="E381" s="48"/>
      <c r="F381" s="29">
        <f>+D381/B381</f>
        <v>0.7174452485740995</v>
      </c>
      <c r="G381" s="214"/>
    </row>
    <row r="382" spans="1:7" s="106" customFormat="1" ht="29.25" customHeight="1">
      <c r="A382" s="239" t="s">
        <v>211</v>
      </c>
      <c r="B382" s="240"/>
      <c r="C382" s="240"/>
      <c r="D382" s="240"/>
      <c r="E382" s="240"/>
      <c r="F382" s="240"/>
      <c r="G382" s="241"/>
    </row>
    <row r="383" spans="1:7" s="106" customFormat="1" ht="56.25" customHeight="1">
      <c r="A383" s="63" t="s">
        <v>274</v>
      </c>
      <c r="B383" s="1">
        <f>+B387+B388+B389+B390+B391</f>
        <v>2463985</v>
      </c>
      <c r="C383" s="6"/>
      <c r="D383" s="1">
        <f>+D387+D388+D389+D390+D391</f>
        <v>2222873.99</v>
      </c>
      <c r="E383" s="63"/>
      <c r="F383" s="39"/>
      <c r="G383" s="105"/>
    </row>
    <row r="384" spans="1:7" s="18" customFormat="1" ht="9" customHeight="1">
      <c r="A384" s="32"/>
      <c r="B384" s="33"/>
      <c r="C384" s="33"/>
      <c r="D384" s="33"/>
      <c r="E384" s="34"/>
      <c r="F384" s="35"/>
      <c r="G384" s="36"/>
    </row>
    <row r="385" spans="1:7" s="18" customFormat="1" ht="27" customHeight="1">
      <c r="A385" s="32"/>
      <c r="B385" s="33"/>
      <c r="C385" s="33"/>
      <c r="D385" s="33"/>
      <c r="E385" s="34"/>
      <c r="F385" s="35"/>
      <c r="G385" s="37" t="s">
        <v>18</v>
      </c>
    </row>
    <row r="386" spans="1:9" s="12" customFormat="1" ht="20.25" customHeight="1">
      <c r="A386" s="16">
        <v>1</v>
      </c>
      <c r="B386" s="17">
        <v>2</v>
      </c>
      <c r="C386" s="17">
        <v>3</v>
      </c>
      <c r="D386" s="16">
        <v>4</v>
      </c>
      <c r="E386" s="16">
        <v>5</v>
      </c>
      <c r="F386" s="16">
        <v>6</v>
      </c>
      <c r="G386" s="16">
        <v>7</v>
      </c>
      <c r="H386" s="15"/>
      <c r="I386" s="15"/>
    </row>
    <row r="387" spans="1:7" s="106" customFormat="1" ht="30" customHeight="1">
      <c r="A387" s="26" t="s">
        <v>75</v>
      </c>
      <c r="B387" s="5">
        <v>11000</v>
      </c>
      <c r="C387" s="4">
        <v>1</v>
      </c>
      <c r="D387" s="5">
        <v>10666.390000000003</v>
      </c>
      <c r="E387" s="4">
        <v>1</v>
      </c>
      <c r="F387" s="29">
        <f>+D387/B387</f>
        <v>0.9696718181818185</v>
      </c>
      <c r="G387" s="212" t="s">
        <v>288</v>
      </c>
    </row>
    <row r="388" spans="1:7" s="106" customFormat="1" ht="24.75" customHeight="1">
      <c r="A388" s="26" t="s">
        <v>212</v>
      </c>
      <c r="B388" s="5">
        <v>1081000</v>
      </c>
      <c r="C388" s="4">
        <v>620</v>
      </c>
      <c r="D388" s="27">
        <v>992059.4299999999</v>
      </c>
      <c r="E388" s="124">
        <v>609</v>
      </c>
      <c r="F388" s="29">
        <f>+D388/B388</f>
        <v>0.9177238020351526</v>
      </c>
      <c r="G388" s="213"/>
    </row>
    <row r="389" spans="1:7" s="106" customFormat="1" ht="32.25" customHeight="1">
      <c r="A389" s="38" t="s">
        <v>234</v>
      </c>
      <c r="B389" s="5">
        <v>259235</v>
      </c>
      <c r="C389" s="4">
        <v>80</v>
      </c>
      <c r="D389" s="27">
        <v>220550.71</v>
      </c>
      <c r="E389" s="124">
        <v>58</v>
      </c>
      <c r="F389" s="29">
        <f>+D389/B389</f>
        <v>0.8507752039655139</v>
      </c>
      <c r="G389" s="213"/>
    </row>
    <row r="390" spans="1:7" s="106" customFormat="1" ht="54.75" customHeight="1">
      <c r="A390" s="38" t="s">
        <v>235</v>
      </c>
      <c r="B390" s="27">
        <v>297880</v>
      </c>
      <c r="C390" s="28">
        <v>107</v>
      </c>
      <c r="D390" s="27">
        <v>262990.25000000006</v>
      </c>
      <c r="E390" s="124">
        <v>98</v>
      </c>
      <c r="F390" s="29">
        <f>+D390/B390</f>
        <v>0.8828731368336245</v>
      </c>
      <c r="G390" s="213"/>
    </row>
    <row r="391" spans="1:7" s="106" customFormat="1" ht="84" customHeight="1">
      <c r="A391" s="38" t="s">
        <v>178</v>
      </c>
      <c r="B391" s="5">
        <v>814870</v>
      </c>
      <c r="C391" s="4">
        <v>220</v>
      </c>
      <c r="D391" s="27">
        <v>736607.21</v>
      </c>
      <c r="E391" s="124">
        <v>198</v>
      </c>
      <c r="F391" s="29">
        <f>+D391/B391</f>
        <v>0.903956717022347</v>
      </c>
      <c r="G391" s="214"/>
    </row>
    <row r="392" spans="1:7" s="106" customFormat="1" ht="28.5" customHeight="1">
      <c r="A392" s="239" t="s">
        <v>213</v>
      </c>
      <c r="B392" s="240"/>
      <c r="C392" s="240"/>
      <c r="D392" s="240"/>
      <c r="E392" s="240"/>
      <c r="F392" s="240"/>
      <c r="G392" s="241"/>
    </row>
    <row r="393" spans="1:7" s="106" customFormat="1" ht="29.25" customHeight="1">
      <c r="A393" s="75" t="s">
        <v>8</v>
      </c>
      <c r="B393" s="1">
        <f>+B394+B396</f>
        <v>810375</v>
      </c>
      <c r="C393" s="6"/>
      <c r="D393" s="1">
        <f>+D394+D396</f>
        <v>793635.7</v>
      </c>
      <c r="E393" s="6"/>
      <c r="F393" s="105"/>
      <c r="G393" s="105"/>
    </row>
    <row r="394" spans="1:7" s="125" customFormat="1" ht="33" customHeight="1">
      <c r="A394" s="52" t="s">
        <v>82</v>
      </c>
      <c r="B394" s="3">
        <f>+B395</f>
        <v>114620</v>
      </c>
      <c r="C394" s="2"/>
      <c r="D394" s="3">
        <f>+D395</f>
        <v>99266.25999999998</v>
      </c>
      <c r="E394" s="2"/>
      <c r="F394" s="39"/>
      <c r="G394" s="39"/>
    </row>
    <row r="395" spans="1:7" s="125" customFormat="1" ht="66.75" customHeight="1">
      <c r="A395" s="114" t="s">
        <v>236</v>
      </c>
      <c r="B395" s="5">
        <v>114620</v>
      </c>
      <c r="C395" s="4">
        <v>14</v>
      </c>
      <c r="D395" s="27">
        <v>99266.25999999998</v>
      </c>
      <c r="E395" s="124">
        <v>13</v>
      </c>
      <c r="F395" s="29">
        <f>+D395/B395</f>
        <v>0.8660465887279705</v>
      </c>
      <c r="G395" s="21" t="s">
        <v>289</v>
      </c>
    </row>
    <row r="396" spans="1:7" s="108" customFormat="1" ht="36.75" customHeight="1">
      <c r="A396" s="52" t="s">
        <v>181</v>
      </c>
      <c r="B396" s="1">
        <f>+B397+B398+B402+B403+B404</f>
        <v>695755</v>
      </c>
      <c r="C396" s="6"/>
      <c r="D396" s="1">
        <f>+D397+D398+D402+D403+D404</f>
        <v>694369.44</v>
      </c>
      <c r="E396" s="6"/>
      <c r="F396" s="105"/>
      <c r="G396" s="105"/>
    </row>
    <row r="397" spans="1:7" s="108" customFormat="1" ht="45.75" customHeight="1">
      <c r="A397" s="38" t="s">
        <v>214</v>
      </c>
      <c r="B397" s="5">
        <v>26608</v>
      </c>
      <c r="C397" s="4">
        <v>1</v>
      </c>
      <c r="D397" s="27">
        <v>26607.36</v>
      </c>
      <c r="E397" s="28">
        <v>1</v>
      </c>
      <c r="F397" s="29">
        <f aca="true" t="shared" si="6" ref="F397:F408">+D397/B397</f>
        <v>0.999975947083584</v>
      </c>
      <c r="G397" s="105"/>
    </row>
    <row r="398" spans="1:7" s="106" customFormat="1" ht="43.5" customHeight="1">
      <c r="A398" s="38" t="s">
        <v>183</v>
      </c>
      <c r="B398" s="5">
        <v>53215</v>
      </c>
      <c r="C398" s="4">
        <v>2</v>
      </c>
      <c r="D398" s="27">
        <v>53214.72</v>
      </c>
      <c r="E398" s="28">
        <v>2</v>
      </c>
      <c r="F398" s="29">
        <f t="shared" si="6"/>
        <v>0.9999947383256601</v>
      </c>
      <c r="G398" s="105"/>
    </row>
    <row r="399" spans="1:7" s="18" customFormat="1" ht="9" customHeight="1">
      <c r="A399" s="32"/>
      <c r="B399" s="33"/>
      <c r="C399" s="33"/>
      <c r="D399" s="33"/>
      <c r="E399" s="34"/>
      <c r="F399" s="35"/>
      <c r="G399" s="36"/>
    </row>
    <row r="400" spans="1:7" s="18" customFormat="1" ht="27" customHeight="1">
      <c r="A400" s="32"/>
      <c r="B400" s="33"/>
      <c r="C400" s="33"/>
      <c r="D400" s="33"/>
      <c r="E400" s="34"/>
      <c r="F400" s="35"/>
      <c r="G400" s="37" t="s">
        <v>18</v>
      </c>
    </row>
    <row r="401" spans="1:9" s="12" customFormat="1" ht="20.25" customHeight="1">
      <c r="A401" s="16">
        <v>1</v>
      </c>
      <c r="B401" s="17">
        <v>2</v>
      </c>
      <c r="C401" s="17">
        <v>3</v>
      </c>
      <c r="D401" s="16">
        <v>4</v>
      </c>
      <c r="E401" s="16">
        <v>5</v>
      </c>
      <c r="F401" s="16">
        <v>6</v>
      </c>
      <c r="G401" s="16">
        <v>7</v>
      </c>
      <c r="H401" s="15"/>
      <c r="I401" s="15"/>
    </row>
    <row r="402" spans="1:7" s="106" customFormat="1" ht="51.75" customHeight="1">
      <c r="A402" s="114" t="s">
        <v>215</v>
      </c>
      <c r="B402" s="126">
        <v>299674</v>
      </c>
      <c r="C402" s="127">
        <v>23</v>
      </c>
      <c r="D402" s="27">
        <v>298290.7</v>
      </c>
      <c r="E402" s="128">
        <v>23</v>
      </c>
      <c r="F402" s="29">
        <f t="shared" si="6"/>
        <v>0.9953839839292031</v>
      </c>
      <c r="G402" s="21" t="s">
        <v>307</v>
      </c>
    </row>
    <row r="403" spans="1:7" s="106" customFormat="1" ht="74.25" customHeight="1">
      <c r="A403" s="113" t="s">
        <v>237</v>
      </c>
      <c r="B403" s="5">
        <v>38209</v>
      </c>
      <c r="C403" s="4">
        <v>38</v>
      </c>
      <c r="D403" s="27">
        <v>38208.5</v>
      </c>
      <c r="E403" s="28">
        <v>38</v>
      </c>
      <c r="F403" s="29">
        <f t="shared" si="6"/>
        <v>0.999986914077835</v>
      </c>
      <c r="G403" s="105"/>
    </row>
    <row r="404" spans="1:7" s="106" customFormat="1" ht="85.5" customHeight="1">
      <c r="A404" s="114" t="s">
        <v>186</v>
      </c>
      <c r="B404" s="5">
        <v>278049</v>
      </c>
      <c r="C404" s="4">
        <v>18</v>
      </c>
      <c r="D404" s="27">
        <v>278048.16</v>
      </c>
      <c r="E404" s="28">
        <v>18</v>
      </c>
      <c r="F404" s="29">
        <f t="shared" si="6"/>
        <v>0.9999969789497534</v>
      </c>
      <c r="G404" s="105"/>
    </row>
    <row r="405" spans="1:7" s="106" customFormat="1" ht="31.5" customHeight="1">
      <c r="A405" s="239" t="s">
        <v>216</v>
      </c>
      <c r="B405" s="240"/>
      <c r="C405" s="240"/>
      <c r="D405" s="240"/>
      <c r="E405" s="240"/>
      <c r="F405" s="240"/>
      <c r="G405" s="241"/>
    </row>
    <row r="406" spans="1:7" s="106" customFormat="1" ht="54" customHeight="1">
      <c r="A406" s="20" t="s">
        <v>275</v>
      </c>
      <c r="B406" s="3">
        <v>322000</v>
      </c>
      <c r="C406" s="4">
        <v>180</v>
      </c>
      <c r="D406" s="47">
        <v>321210</v>
      </c>
      <c r="E406" s="28">
        <v>137</v>
      </c>
      <c r="F406" s="29">
        <f t="shared" si="6"/>
        <v>0.9975465838509316</v>
      </c>
      <c r="G406" s="21" t="s">
        <v>290</v>
      </c>
    </row>
    <row r="407" spans="1:7" s="106" customFormat="1" ht="34.5" customHeight="1">
      <c r="A407" s="239" t="s">
        <v>217</v>
      </c>
      <c r="B407" s="240"/>
      <c r="C407" s="240"/>
      <c r="D407" s="240"/>
      <c r="E407" s="240"/>
      <c r="F407" s="240"/>
      <c r="G407" s="241"/>
    </row>
    <row r="408" spans="1:7" s="106" customFormat="1" ht="75.75" customHeight="1">
      <c r="A408" s="20" t="s">
        <v>96</v>
      </c>
      <c r="B408" s="3">
        <v>92000</v>
      </c>
      <c r="C408" s="2"/>
      <c r="D408" s="47">
        <v>86731.2</v>
      </c>
      <c r="E408" s="107"/>
      <c r="F408" s="29">
        <f t="shared" si="6"/>
        <v>0.9427304347826087</v>
      </c>
      <c r="G408" s="68" t="s">
        <v>293</v>
      </c>
    </row>
    <row r="409" spans="1:7" s="106" customFormat="1" ht="33" customHeight="1">
      <c r="A409" s="239" t="s">
        <v>218</v>
      </c>
      <c r="B409" s="240"/>
      <c r="C409" s="240"/>
      <c r="D409" s="240"/>
      <c r="E409" s="240"/>
      <c r="F409" s="240"/>
      <c r="G409" s="241"/>
    </row>
    <row r="410" spans="1:7" s="106" customFormat="1" ht="31.5" customHeight="1">
      <c r="A410" s="74" t="s">
        <v>8</v>
      </c>
      <c r="B410" s="1">
        <f>+B411+B418+B419+B420+B424+B425</f>
        <v>54893551</v>
      </c>
      <c r="C410" s="6"/>
      <c r="D410" s="1">
        <f>+D411+D418+D419+D420+D424+D425</f>
        <v>54401488.68</v>
      </c>
      <c r="E410" s="98"/>
      <c r="F410" s="105"/>
      <c r="G410" s="105"/>
    </row>
    <row r="411" spans="1:7" s="129" customFormat="1" ht="51" customHeight="1">
      <c r="A411" s="52" t="s">
        <v>276</v>
      </c>
      <c r="B411" s="3">
        <f>+B415+B416+B417</f>
        <v>806663</v>
      </c>
      <c r="C411" s="4"/>
      <c r="D411" s="3">
        <f>+D415+D416+D417</f>
        <v>767766.92</v>
      </c>
      <c r="E411" s="4"/>
      <c r="F411" s="39"/>
      <c r="G411" s="39"/>
    </row>
    <row r="412" spans="1:7" s="18" customFormat="1" ht="9" customHeight="1">
      <c r="A412" s="32"/>
      <c r="B412" s="33"/>
      <c r="C412" s="33"/>
      <c r="D412" s="33"/>
      <c r="E412" s="34"/>
      <c r="F412" s="35"/>
      <c r="G412" s="36"/>
    </row>
    <row r="413" spans="1:7" s="18" customFormat="1" ht="27" customHeight="1">
      <c r="A413" s="32"/>
      <c r="B413" s="33"/>
      <c r="C413" s="33"/>
      <c r="D413" s="33"/>
      <c r="E413" s="34"/>
      <c r="F413" s="35"/>
      <c r="G413" s="37" t="s">
        <v>18</v>
      </c>
    </row>
    <row r="414" spans="1:9" s="12" customFormat="1" ht="20.25" customHeight="1">
      <c r="A414" s="16">
        <v>1</v>
      </c>
      <c r="B414" s="17">
        <v>2</v>
      </c>
      <c r="C414" s="17">
        <v>3</v>
      </c>
      <c r="D414" s="16">
        <v>4</v>
      </c>
      <c r="E414" s="16">
        <v>5</v>
      </c>
      <c r="F414" s="16">
        <v>6</v>
      </c>
      <c r="G414" s="16">
        <v>7</v>
      </c>
      <c r="H414" s="15"/>
      <c r="I414" s="15"/>
    </row>
    <row r="415" spans="1:7" s="125" customFormat="1" ht="51" customHeight="1">
      <c r="A415" s="21" t="s">
        <v>190</v>
      </c>
      <c r="B415" s="5">
        <v>26963</v>
      </c>
      <c r="C415" s="4">
        <v>2</v>
      </c>
      <c r="D415" s="27">
        <v>22349.03</v>
      </c>
      <c r="E415" s="28">
        <v>2</v>
      </c>
      <c r="F415" s="29">
        <f aca="true" t="shared" si="7" ref="F415:F424">+D415/B415</f>
        <v>0.8288777213218114</v>
      </c>
      <c r="G415" s="21" t="s">
        <v>100</v>
      </c>
    </row>
    <row r="416" spans="1:7" s="125" customFormat="1" ht="69.75" customHeight="1">
      <c r="A416" s="21" t="s">
        <v>191</v>
      </c>
      <c r="B416" s="5">
        <v>646200</v>
      </c>
      <c r="C416" s="4">
        <v>2230</v>
      </c>
      <c r="D416" s="27">
        <v>646200</v>
      </c>
      <c r="E416" s="28">
        <v>1968</v>
      </c>
      <c r="F416" s="29">
        <f t="shared" si="7"/>
        <v>1</v>
      </c>
      <c r="G416" s="39"/>
    </row>
    <row r="417" spans="1:11" s="129" customFormat="1" ht="81.75" customHeight="1">
      <c r="A417" s="38" t="s">
        <v>102</v>
      </c>
      <c r="B417" s="5">
        <v>133500</v>
      </c>
      <c r="C417" s="4">
        <v>190</v>
      </c>
      <c r="D417" s="27">
        <v>99217.89</v>
      </c>
      <c r="E417" s="28">
        <v>103</v>
      </c>
      <c r="F417" s="29">
        <f t="shared" si="7"/>
        <v>0.7432051685393258</v>
      </c>
      <c r="G417" s="21" t="s">
        <v>103</v>
      </c>
      <c r="K417" s="139">
        <f>+D406+D416+D419+D420+D424+D425</f>
        <v>53718892.11</v>
      </c>
    </row>
    <row r="418" spans="1:7" s="108" customFormat="1" ht="128.25" customHeight="1">
      <c r="A418" s="130" t="s">
        <v>277</v>
      </c>
      <c r="B418" s="5">
        <v>900230</v>
      </c>
      <c r="C418" s="4">
        <v>1990</v>
      </c>
      <c r="D418" s="27">
        <v>882239.6499999999</v>
      </c>
      <c r="E418" s="28">
        <v>1935</v>
      </c>
      <c r="F418" s="29">
        <f t="shared" si="7"/>
        <v>0.9800158292880707</v>
      </c>
      <c r="G418" s="55" t="s">
        <v>194</v>
      </c>
    </row>
    <row r="419" spans="1:7" s="108" customFormat="1" ht="108.75" customHeight="1">
      <c r="A419" s="44" t="s">
        <v>278</v>
      </c>
      <c r="B419" s="10">
        <v>15410500</v>
      </c>
      <c r="C419" s="4">
        <v>55600</v>
      </c>
      <c r="D419" s="27">
        <v>15410500</v>
      </c>
      <c r="E419" s="28">
        <v>55122</v>
      </c>
      <c r="F419" s="29">
        <f t="shared" si="7"/>
        <v>1</v>
      </c>
      <c r="G419" s="105"/>
    </row>
    <row r="420" spans="1:7" s="106" customFormat="1" ht="108" customHeight="1">
      <c r="A420" s="21" t="s">
        <v>279</v>
      </c>
      <c r="B420" s="5">
        <v>35253500</v>
      </c>
      <c r="C420" s="4">
        <v>55600</v>
      </c>
      <c r="D420" s="27">
        <v>35253500</v>
      </c>
      <c r="E420" s="28">
        <v>55122</v>
      </c>
      <c r="F420" s="29">
        <f t="shared" si="7"/>
        <v>1</v>
      </c>
      <c r="G420" s="105"/>
    </row>
    <row r="421" spans="1:7" s="18" customFormat="1" ht="9" customHeight="1">
      <c r="A421" s="32"/>
      <c r="B421" s="33"/>
      <c r="C421" s="33"/>
      <c r="D421" s="33"/>
      <c r="E421" s="34"/>
      <c r="F421" s="35"/>
      <c r="G421" s="36"/>
    </row>
    <row r="422" spans="1:7" s="18" customFormat="1" ht="27" customHeight="1">
      <c r="A422" s="32"/>
      <c r="B422" s="33"/>
      <c r="C422" s="33"/>
      <c r="D422" s="33"/>
      <c r="E422" s="34"/>
      <c r="F422" s="35"/>
      <c r="G422" s="37" t="s">
        <v>18</v>
      </c>
    </row>
    <row r="423" spans="1:9" s="12" customFormat="1" ht="20.25" customHeight="1">
      <c r="A423" s="16">
        <v>1</v>
      </c>
      <c r="B423" s="17">
        <v>2</v>
      </c>
      <c r="C423" s="17">
        <v>3</v>
      </c>
      <c r="D423" s="16">
        <v>4</v>
      </c>
      <c r="E423" s="16">
        <v>5</v>
      </c>
      <c r="F423" s="16">
        <v>6</v>
      </c>
      <c r="G423" s="16">
        <v>7</v>
      </c>
      <c r="H423" s="15"/>
      <c r="I423" s="15"/>
    </row>
    <row r="424" spans="1:7" s="106" customFormat="1" ht="84" customHeight="1">
      <c r="A424" s="20" t="s">
        <v>280</v>
      </c>
      <c r="B424" s="5">
        <v>2000000</v>
      </c>
      <c r="C424" s="4">
        <v>55600</v>
      </c>
      <c r="D424" s="111">
        <v>2000000</v>
      </c>
      <c r="E424" s="28">
        <v>55122</v>
      </c>
      <c r="F424" s="29">
        <f t="shared" si="7"/>
        <v>1</v>
      </c>
      <c r="G424" s="105"/>
    </row>
    <row r="425" spans="1:7" s="106" customFormat="1" ht="83.25" customHeight="1">
      <c r="A425" s="131" t="s">
        <v>281</v>
      </c>
      <c r="B425" s="3">
        <v>522658</v>
      </c>
      <c r="C425" s="4"/>
      <c r="D425" s="3">
        <v>87482.11</v>
      </c>
      <c r="E425" s="4"/>
      <c r="F425" s="39"/>
      <c r="G425" s="105"/>
    </row>
    <row r="426" spans="1:7" s="106" customFormat="1" ht="81" customHeight="1">
      <c r="A426" s="132" t="s">
        <v>238</v>
      </c>
      <c r="B426" s="5">
        <v>254674</v>
      </c>
      <c r="C426" s="4">
        <v>9511</v>
      </c>
      <c r="D426" s="118">
        <v>87049.13</v>
      </c>
      <c r="E426" s="119">
        <v>515</v>
      </c>
      <c r="F426" s="29">
        <f aca="true" t="shared" si="8" ref="F426:F431">+D426/B426</f>
        <v>0.34180611291297897</v>
      </c>
      <c r="G426" s="195" t="s">
        <v>291</v>
      </c>
    </row>
    <row r="427" spans="1:7" s="106" customFormat="1" ht="64.5" customHeight="1">
      <c r="A427" s="132" t="s">
        <v>239</v>
      </c>
      <c r="B427" s="5">
        <v>267984</v>
      </c>
      <c r="C427" s="4">
        <v>8234</v>
      </c>
      <c r="D427" s="27">
        <v>432.98</v>
      </c>
      <c r="E427" s="28">
        <v>14</v>
      </c>
      <c r="F427" s="29">
        <f t="shared" si="8"/>
        <v>0.001615693474237268</v>
      </c>
      <c r="G427" s="196"/>
    </row>
    <row r="428" spans="1:7" s="106" customFormat="1" ht="34.5" customHeight="1">
      <c r="A428" s="239" t="s">
        <v>219</v>
      </c>
      <c r="B428" s="240"/>
      <c r="C428" s="240"/>
      <c r="D428" s="240"/>
      <c r="E428" s="240"/>
      <c r="F428" s="240"/>
      <c r="G428" s="241"/>
    </row>
    <row r="429" spans="1:7" s="106" customFormat="1" ht="70.5" customHeight="1">
      <c r="A429" s="20" t="s">
        <v>282</v>
      </c>
      <c r="B429" s="3">
        <v>4071000</v>
      </c>
      <c r="C429" s="4">
        <v>585</v>
      </c>
      <c r="D429" s="47">
        <v>4033219.9499999997</v>
      </c>
      <c r="E429" s="28">
        <v>568</v>
      </c>
      <c r="F429" s="29">
        <f t="shared" si="8"/>
        <v>0.9907197126013264</v>
      </c>
      <c r="G429" s="21" t="s">
        <v>292</v>
      </c>
    </row>
    <row r="430" spans="1:7" s="106" customFormat="1" ht="42.75" customHeight="1">
      <c r="A430" s="239" t="s">
        <v>240</v>
      </c>
      <c r="B430" s="240"/>
      <c r="C430" s="240"/>
      <c r="D430" s="240"/>
      <c r="E430" s="240"/>
      <c r="F430" s="240"/>
      <c r="G430" s="241"/>
    </row>
    <row r="431" spans="1:9" s="106" customFormat="1" ht="101.25" customHeight="1">
      <c r="A431" s="20" t="s">
        <v>113</v>
      </c>
      <c r="B431" s="27">
        <v>214392</v>
      </c>
      <c r="C431" s="2"/>
      <c r="D431" s="27">
        <v>178852</v>
      </c>
      <c r="E431" s="28"/>
      <c r="F431" s="29">
        <f t="shared" si="8"/>
        <v>0.8342288891376544</v>
      </c>
      <c r="G431" s="144" t="s">
        <v>313</v>
      </c>
      <c r="I431" s="175"/>
    </row>
    <row r="432" spans="1:7" s="18" customFormat="1" ht="9" customHeight="1">
      <c r="A432" s="32"/>
      <c r="B432" s="33"/>
      <c r="C432" s="33"/>
      <c r="D432" s="33"/>
      <c r="E432" s="34"/>
      <c r="F432" s="35"/>
      <c r="G432" s="36"/>
    </row>
    <row r="433" spans="1:7" s="18" customFormat="1" ht="27" customHeight="1">
      <c r="A433" s="32"/>
      <c r="B433" s="33"/>
      <c r="C433" s="33"/>
      <c r="D433" s="33"/>
      <c r="E433" s="34"/>
      <c r="F433" s="35"/>
      <c r="G433" s="37" t="s">
        <v>18</v>
      </c>
    </row>
    <row r="434" spans="1:9" s="12" customFormat="1" ht="20.25" customHeight="1">
      <c r="A434" s="16">
        <v>1</v>
      </c>
      <c r="B434" s="17">
        <v>2</v>
      </c>
      <c r="C434" s="17">
        <v>3</v>
      </c>
      <c r="D434" s="16">
        <v>4</v>
      </c>
      <c r="E434" s="16">
        <v>5</v>
      </c>
      <c r="F434" s="16">
        <v>6</v>
      </c>
      <c r="G434" s="16">
        <v>7</v>
      </c>
      <c r="H434" s="15"/>
      <c r="I434" s="15"/>
    </row>
    <row r="435" spans="1:7" s="106" customFormat="1" ht="30" customHeight="1">
      <c r="A435" s="239" t="s">
        <v>220</v>
      </c>
      <c r="B435" s="240"/>
      <c r="C435" s="240"/>
      <c r="D435" s="240"/>
      <c r="E435" s="240"/>
      <c r="F435" s="240"/>
      <c r="G435" s="241"/>
    </row>
    <row r="436" spans="1:7" s="125" customFormat="1" ht="25.5" customHeight="1">
      <c r="A436" s="133" t="s">
        <v>222</v>
      </c>
      <c r="B436" s="81">
        <f>+B437+B439</f>
        <v>7680</v>
      </c>
      <c r="C436" s="82"/>
      <c r="D436" s="81">
        <f>+D437+D439</f>
        <v>3345</v>
      </c>
      <c r="E436" s="82"/>
      <c r="F436" s="39"/>
      <c r="G436" s="39"/>
    </row>
    <row r="437" spans="1:7" s="125" customFormat="1" ht="44.25" customHeight="1">
      <c r="A437" s="52" t="s">
        <v>119</v>
      </c>
      <c r="B437" s="1">
        <v>7500</v>
      </c>
      <c r="C437" s="6"/>
      <c r="D437" s="1">
        <v>3165</v>
      </c>
      <c r="E437" s="6"/>
      <c r="F437" s="39"/>
      <c r="G437" s="39"/>
    </row>
    <row r="438" spans="1:7" s="125" customFormat="1" ht="85.5" customHeight="1">
      <c r="A438" s="59" t="s">
        <v>283</v>
      </c>
      <c r="B438" s="10">
        <v>7500</v>
      </c>
      <c r="C438" s="4">
        <v>5</v>
      </c>
      <c r="D438" s="27">
        <v>3165</v>
      </c>
      <c r="E438" s="28">
        <v>2</v>
      </c>
      <c r="F438" s="29">
        <f>+D438/B438</f>
        <v>0.422</v>
      </c>
      <c r="G438" s="138" t="s">
        <v>116</v>
      </c>
    </row>
    <row r="439" spans="1:7" s="129" customFormat="1" ht="33.75" customHeight="1">
      <c r="A439" s="46" t="s">
        <v>120</v>
      </c>
      <c r="B439" s="1">
        <v>180</v>
      </c>
      <c r="C439" s="6"/>
      <c r="D439" s="1">
        <v>180</v>
      </c>
      <c r="E439" s="6"/>
      <c r="F439" s="39"/>
      <c r="G439" s="39"/>
    </row>
    <row r="440" spans="1:7" s="129" customFormat="1" ht="39.75" customHeight="1">
      <c r="A440" s="59" t="s">
        <v>121</v>
      </c>
      <c r="B440" s="5">
        <v>180</v>
      </c>
      <c r="C440" s="4">
        <v>2</v>
      </c>
      <c r="D440" s="27">
        <v>180</v>
      </c>
      <c r="E440" s="28">
        <v>2</v>
      </c>
      <c r="F440" s="29">
        <f>+D440/B440</f>
        <v>1</v>
      </c>
      <c r="G440" s="39"/>
    </row>
    <row r="441" spans="1:7" s="106" customFormat="1" ht="30.75" customHeight="1">
      <c r="A441" s="239" t="s">
        <v>221</v>
      </c>
      <c r="B441" s="240"/>
      <c r="C441" s="240"/>
      <c r="D441" s="240"/>
      <c r="E441" s="240"/>
      <c r="F441" s="240"/>
      <c r="G441" s="241"/>
    </row>
    <row r="442" spans="1:7" s="106" customFormat="1" ht="21.75" customHeight="1">
      <c r="A442" s="74" t="s">
        <v>222</v>
      </c>
      <c r="B442" s="57">
        <f>+B443+B445+B450</f>
        <v>71920</v>
      </c>
      <c r="C442" s="58"/>
      <c r="D442" s="57">
        <f>+D443+D445+D450</f>
        <v>62652</v>
      </c>
      <c r="E442" s="58"/>
      <c r="F442" s="39"/>
      <c r="G442" s="39"/>
    </row>
    <row r="443" spans="1:7" s="106" customFormat="1" ht="45.75" customHeight="1">
      <c r="A443" s="52" t="s">
        <v>126</v>
      </c>
      <c r="B443" s="3">
        <v>38220</v>
      </c>
      <c r="C443" s="2"/>
      <c r="D443" s="3">
        <v>28952</v>
      </c>
      <c r="E443" s="2"/>
      <c r="F443" s="39"/>
      <c r="G443" s="39"/>
    </row>
    <row r="444" spans="1:7" s="106" customFormat="1" ht="88.5" customHeight="1">
      <c r="A444" s="59" t="s">
        <v>127</v>
      </c>
      <c r="B444" s="5">
        <v>38220</v>
      </c>
      <c r="C444" s="9">
        <v>26</v>
      </c>
      <c r="D444" s="111">
        <v>28952</v>
      </c>
      <c r="E444" s="28">
        <v>21</v>
      </c>
      <c r="F444" s="29">
        <f>+D444/B444</f>
        <v>0.7575091575091575</v>
      </c>
      <c r="G444" s="138" t="s">
        <v>125</v>
      </c>
    </row>
    <row r="445" spans="1:7" s="106" customFormat="1" ht="55.5" customHeight="1">
      <c r="A445" s="52" t="s">
        <v>129</v>
      </c>
      <c r="B445" s="3">
        <v>2700</v>
      </c>
      <c r="C445" s="2"/>
      <c r="D445" s="3">
        <v>2700</v>
      </c>
      <c r="E445" s="2"/>
      <c r="F445" s="39"/>
      <c r="G445" s="39"/>
    </row>
    <row r="446" spans="1:7" s="106" customFormat="1" ht="48" customHeight="1">
      <c r="A446" s="59" t="s">
        <v>130</v>
      </c>
      <c r="B446" s="5">
        <v>2700</v>
      </c>
      <c r="C446" s="9">
        <v>30</v>
      </c>
      <c r="D446" s="111">
        <v>2700</v>
      </c>
      <c r="E446" s="28">
        <v>30</v>
      </c>
      <c r="F446" s="29">
        <f>+D446/B446</f>
        <v>1</v>
      </c>
      <c r="G446" s="39"/>
    </row>
    <row r="447" spans="1:7" s="18" customFormat="1" ht="9" customHeight="1">
      <c r="A447" s="32"/>
      <c r="B447" s="33"/>
      <c r="C447" s="33"/>
      <c r="D447" s="33"/>
      <c r="E447" s="34"/>
      <c r="F447" s="35"/>
      <c r="G447" s="36"/>
    </row>
    <row r="448" spans="1:7" s="18" customFormat="1" ht="27" customHeight="1">
      <c r="A448" s="32"/>
      <c r="B448" s="33"/>
      <c r="C448" s="33"/>
      <c r="D448" s="33"/>
      <c r="E448" s="34"/>
      <c r="F448" s="35"/>
      <c r="G448" s="37" t="s">
        <v>18</v>
      </c>
    </row>
    <row r="449" spans="1:9" s="12" customFormat="1" ht="20.25" customHeight="1">
      <c r="A449" s="16">
        <v>1</v>
      </c>
      <c r="B449" s="17">
        <v>2</v>
      </c>
      <c r="C449" s="17">
        <v>3</v>
      </c>
      <c r="D449" s="16">
        <v>4</v>
      </c>
      <c r="E449" s="16">
        <v>5</v>
      </c>
      <c r="F449" s="16">
        <v>6</v>
      </c>
      <c r="G449" s="16">
        <v>7</v>
      </c>
      <c r="H449" s="15"/>
      <c r="I449" s="15"/>
    </row>
    <row r="450" spans="1:7" s="106" customFormat="1" ht="42.75" customHeight="1">
      <c r="A450" s="63" t="s">
        <v>133</v>
      </c>
      <c r="B450" s="3">
        <v>31000</v>
      </c>
      <c r="C450" s="7"/>
      <c r="D450" s="3">
        <v>31000</v>
      </c>
      <c r="E450" s="7"/>
      <c r="F450" s="39"/>
      <c r="G450" s="39"/>
    </row>
    <row r="451" spans="1:7" s="106" customFormat="1" ht="71.25" customHeight="1">
      <c r="A451" s="38" t="s">
        <v>241</v>
      </c>
      <c r="B451" s="5">
        <v>31000</v>
      </c>
      <c r="C451" s="9">
        <v>4</v>
      </c>
      <c r="D451" s="111">
        <v>31000</v>
      </c>
      <c r="E451" s="112">
        <v>4</v>
      </c>
      <c r="F451" s="29">
        <f>+D451/B451</f>
        <v>1</v>
      </c>
      <c r="G451" s="39"/>
    </row>
    <row r="452" spans="1:5" s="72" customFormat="1" ht="12.75" customHeight="1">
      <c r="A452" s="71"/>
      <c r="B452" s="71"/>
      <c r="C452" s="71"/>
      <c r="D452" s="71"/>
      <c r="E452" s="71"/>
    </row>
    <row r="453" spans="1:5" s="72" customFormat="1" ht="19.5" customHeight="1">
      <c r="A453" s="71"/>
      <c r="B453" s="71"/>
      <c r="C453" s="71"/>
      <c r="D453" s="71"/>
      <c r="E453" s="71"/>
    </row>
    <row r="454" spans="1:6" s="30" customFormat="1" ht="18.75">
      <c r="A454" s="176" t="s">
        <v>308</v>
      </c>
      <c r="B454"/>
      <c r="C454"/>
      <c r="D454"/>
      <c r="E454"/>
      <c r="F454" s="176" t="s">
        <v>310</v>
      </c>
    </row>
    <row r="455" spans="1:6" s="30" customFormat="1" ht="12.75">
      <c r="A455" s="177"/>
      <c r="B455"/>
      <c r="C455"/>
      <c r="D455"/>
      <c r="E455"/>
      <c r="F455"/>
    </row>
    <row r="456" spans="1:7" s="180" customFormat="1" ht="18.75">
      <c r="A456" s="178" t="s">
        <v>311</v>
      </c>
      <c r="B456"/>
      <c r="C456"/>
      <c r="D456"/>
      <c r="E456"/>
      <c r="F456"/>
      <c r="G456" s="179"/>
    </row>
    <row r="457" spans="1:7" s="180" customFormat="1" ht="23.25" customHeight="1">
      <c r="A457" s="178" t="s">
        <v>309</v>
      </c>
      <c r="B457"/>
      <c r="C457"/>
      <c r="D457"/>
      <c r="E457"/>
      <c r="F457"/>
      <c r="G457" s="179"/>
    </row>
    <row r="458" spans="1:6" s="30" customFormat="1" ht="18.75">
      <c r="A458" s="181"/>
      <c r="B458"/>
      <c r="C458"/>
      <c r="D458"/>
      <c r="E458"/>
      <c r="F458"/>
    </row>
    <row r="459" spans="4:5" ht="53.25" customHeight="1">
      <c r="D459" s="71"/>
      <c r="E459" s="71"/>
    </row>
    <row r="460" spans="4:5" ht="23.25" customHeight="1">
      <c r="D460" s="71"/>
      <c r="E460" s="71"/>
    </row>
    <row r="461" spans="4:5" ht="24" customHeight="1">
      <c r="D461" s="71"/>
      <c r="E461" s="71"/>
    </row>
    <row r="462" spans="4:5" ht="30" customHeight="1">
      <c r="D462" s="71"/>
      <c r="E462" s="71"/>
    </row>
    <row r="463" spans="4:5" ht="12.75">
      <c r="D463" s="71"/>
      <c r="E463" s="71"/>
    </row>
    <row r="464" spans="4:5" ht="41.25" customHeight="1">
      <c r="D464" s="71"/>
      <c r="E464" s="71"/>
    </row>
    <row r="465" spans="4:5" ht="51" customHeight="1">
      <c r="D465" s="71"/>
      <c r="E465" s="71"/>
    </row>
    <row r="466" spans="4:5" ht="55.5" customHeight="1">
      <c r="D466" s="71"/>
      <c r="E466" s="71"/>
    </row>
    <row r="467" spans="4:5" ht="48" customHeight="1">
      <c r="D467" s="71"/>
      <c r="E467" s="71"/>
    </row>
    <row r="468" spans="4:5" ht="49.5" customHeight="1">
      <c r="D468" s="71"/>
      <c r="E468" s="71"/>
    </row>
    <row r="469" spans="4:5" ht="59.25" customHeight="1">
      <c r="D469" s="71"/>
      <c r="E469" s="71"/>
    </row>
    <row r="470" spans="1:5" s="72" customFormat="1" ht="12.75" customHeight="1">
      <c r="A470" s="71"/>
      <c r="B470" s="71"/>
      <c r="C470" s="71"/>
      <c r="D470" s="71"/>
      <c r="E470" s="71"/>
    </row>
    <row r="471" spans="1:5" s="72" customFormat="1" ht="19.5" customHeight="1">
      <c r="A471" s="71"/>
      <c r="B471" s="71"/>
      <c r="C471" s="71"/>
      <c r="D471" s="71"/>
      <c r="E471" s="71"/>
    </row>
    <row r="472" spans="1:5" s="72" customFormat="1" ht="12.75">
      <c r="A472" s="71"/>
      <c r="B472" s="71"/>
      <c r="C472" s="71"/>
      <c r="D472" s="71"/>
      <c r="E472" s="71"/>
    </row>
    <row r="473" spans="4:5" ht="12.75">
      <c r="D473" s="71"/>
      <c r="E473" s="71"/>
    </row>
    <row r="474" spans="4:5" ht="54.75" customHeight="1">
      <c r="D474" s="71"/>
      <c r="E474" s="71"/>
    </row>
    <row r="475" spans="4:5" ht="60" customHeight="1">
      <c r="D475" s="71"/>
      <c r="E475" s="71"/>
    </row>
    <row r="476" spans="4:5" ht="72" customHeight="1">
      <c r="D476" s="71"/>
      <c r="E476" s="71"/>
    </row>
    <row r="477" spans="4:5" ht="12.75">
      <c r="D477" s="71"/>
      <c r="E477" s="71"/>
    </row>
    <row r="478" spans="4:5" ht="12.75">
      <c r="D478" s="71"/>
      <c r="E478" s="71"/>
    </row>
    <row r="479" spans="4:5" ht="12.75">
      <c r="D479" s="71"/>
      <c r="E479" s="71"/>
    </row>
    <row r="480" spans="4:5" ht="45" customHeight="1">
      <c r="D480" s="71"/>
      <c r="E480" s="71"/>
    </row>
    <row r="481" spans="4:5" ht="17.25" customHeight="1">
      <c r="D481" s="71"/>
      <c r="E481" s="71"/>
    </row>
    <row r="482" spans="4:5" ht="19.5" customHeight="1">
      <c r="D482" s="71"/>
      <c r="E482" s="71"/>
    </row>
    <row r="483" spans="4:5" ht="24.75" customHeight="1">
      <c r="D483" s="71"/>
      <c r="E483" s="71"/>
    </row>
    <row r="484" spans="4:5" ht="12.75">
      <c r="D484" s="71"/>
      <c r="E484" s="71"/>
    </row>
    <row r="485" spans="4:5" ht="12.75">
      <c r="D485" s="71"/>
      <c r="E485" s="71"/>
    </row>
    <row r="486" spans="4:5" ht="12.75">
      <c r="D486" s="71"/>
      <c r="E486" s="71"/>
    </row>
    <row r="487" spans="4:5" ht="12.75">
      <c r="D487" s="71"/>
      <c r="E487" s="71"/>
    </row>
    <row r="488" spans="4:5" ht="12.75">
      <c r="D488" s="71"/>
      <c r="E488" s="71"/>
    </row>
    <row r="489" spans="4:5" ht="12.75">
      <c r="D489" s="71"/>
      <c r="E489" s="71"/>
    </row>
    <row r="490" spans="4:5" ht="12.75">
      <c r="D490" s="71"/>
      <c r="E490" s="71"/>
    </row>
    <row r="491" spans="4:5" ht="12.75">
      <c r="D491" s="71"/>
      <c r="E491" s="71"/>
    </row>
    <row r="492" spans="4:5" ht="12.75">
      <c r="D492" s="71"/>
      <c r="E492" s="71"/>
    </row>
    <row r="493" spans="4:5" ht="12.75">
      <c r="D493" s="71"/>
      <c r="E493" s="71"/>
    </row>
    <row r="494" spans="4:5" ht="12.75">
      <c r="D494" s="71"/>
      <c r="E494" s="71"/>
    </row>
    <row r="495" spans="4:5" ht="12.75">
      <c r="D495" s="71"/>
      <c r="E495" s="71"/>
    </row>
    <row r="496" spans="4:5" ht="12.75">
      <c r="D496" s="71"/>
      <c r="E496" s="71"/>
    </row>
    <row r="497" spans="4:5" ht="12.75">
      <c r="D497" s="71"/>
      <c r="E497" s="71"/>
    </row>
    <row r="498" spans="4:5" ht="12.75">
      <c r="D498" s="71"/>
      <c r="E498" s="71"/>
    </row>
    <row r="499" spans="4:5" ht="12.75">
      <c r="D499" s="71"/>
      <c r="E499" s="71"/>
    </row>
    <row r="500" spans="4:5" ht="12.75">
      <c r="D500" s="71"/>
      <c r="E500" s="71"/>
    </row>
    <row r="501" spans="4:5" ht="12.75">
      <c r="D501" s="71"/>
      <c r="E501" s="71"/>
    </row>
    <row r="502" spans="4:5" ht="12.75">
      <c r="D502" s="71"/>
      <c r="E502" s="71"/>
    </row>
    <row r="503" spans="4:5" ht="12.75">
      <c r="D503" s="71"/>
      <c r="E503" s="71"/>
    </row>
    <row r="504" spans="4:5" ht="12.75">
      <c r="D504" s="71"/>
      <c r="E504" s="71"/>
    </row>
    <row r="505" spans="4:5" ht="12.75">
      <c r="D505" s="71"/>
      <c r="E505" s="71"/>
    </row>
    <row r="506" spans="4:5" ht="12.75">
      <c r="D506" s="71"/>
      <c r="E506" s="71"/>
    </row>
    <row r="507" spans="4:5" ht="12.75">
      <c r="D507" s="71"/>
      <c r="E507" s="71"/>
    </row>
    <row r="508" spans="4:5" ht="12.75">
      <c r="D508" s="71"/>
      <c r="E508" s="71"/>
    </row>
    <row r="509" spans="4:5" ht="12.75">
      <c r="D509" s="71"/>
      <c r="E509" s="71"/>
    </row>
    <row r="510" spans="4:5" ht="12.75">
      <c r="D510" s="71"/>
      <c r="E510" s="71"/>
    </row>
    <row r="511" spans="4:5" ht="12.75">
      <c r="D511" s="71"/>
      <c r="E511" s="71"/>
    </row>
    <row r="512" spans="4:5" ht="12.75">
      <c r="D512" s="71"/>
      <c r="E512" s="71"/>
    </row>
    <row r="513" spans="4:5" ht="12.75">
      <c r="D513" s="71"/>
      <c r="E513" s="71"/>
    </row>
    <row r="514" spans="4:5" ht="12.75">
      <c r="D514" s="71"/>
      <c r="E514" s="71"/>
    </row>
    <row r="515" spans="4:5" ht="12.75">
      <c r="D515" s="71"/>
      <c r="E515" s="71"/>
    </row>
    <row r="516" spans="4:5" ht="12.75">
      <c r="D516" s="71"/>
      <c r="E516" s="71"/>
    </row>
    <row r="517" spans="4:5" ht="12.75">
      <c r="D517" s="71"/>
      <c r="E517" s="71"/>
    </row>
    <row r="518" spans="4:5" ht="12.75">
      <c r="D518" s="71"/>
      <c r="E518" s="71"/>
    </row>
    <row r="519" spans="4:5" ht="12.75">
      <c r="D519" s="71"/>
      <c r="E519" s="71"/>
    </row>
    <row r="520" spans="4:5" ht="12.75">
      <c r="D520" s="71"/>
      <c r="E520" s="71"/>
    </row>
    <row r="521" spans="4:5" ht="12.75">
      <c r="D521" s="71"/>
      <c r="E521" s="71"/>
    </row>
    <row r="522" spans="4:5" ht="12.75">
      <c r="D522" s="71"/>
      <c r="E522" s="71"/>
    </row>
    <row r="523" spans="4:5" ht="12.75">
      <c r="D523" s="71"/>
      <c r="E523" s="71"/>
    </row>
    <row r="524" spans="4:5" ht="12.75">
      <c r="D524" s="71"/>
      <c r="E524" s="71"/>
    </row>
    <row r="525" spans="4:5" ht="12.75">
      <c r="D525" s="71"/>
      <c r="E525" s="71"/>
    </row>
    <row r="526" spans="4:5" ht="12.75">
      <c r="D526" s="71"/>
      <c r="E526" s="71"/>
    </row>
    <row r="527" spans="4:5" ht="12.75">
      <c r="D527" s="71"/>
      <c r="E527" s="71"/>
    </row>
    <row r="528" spans="4:5" ht="12.75">
      <c r="D528" s="71"/>
      <c r="E528" s="71"/>
    </row>
    <row r="529" spans="4:5" ht="12.75">
      <c r="D529" s="71"/>
      <c r="E529" s="71"/>
    </row>
    <row r="530" spans="4:5" ht="12.75">
      <c r="D530" s="71"/>
      <c r="E530" s="71"/>
    </row>
    <row r="531" spans="4:5" ht="12.75">
      <c r="D531" s="71"/>
      <c r="E531" s="71"/>
    </row>
    <row r="532" spans="4:5" ht="12.75">
      <c r="D532" s="71"/>
      <c r="E532" s="71"/>
    </row>
    <row r="533" spans="4:5" ht="12.75">
      <c r="D533" s="71"/>
      <c r="E533" s="71"/>
    </row>
    <row r="534" spans="4:5" ht="12.75">
      <c r="D534" s="71"/>
      <c r="E534" s="71"/>
    </row>
    <row r="535" spans="4:5" ht="12.75">
      <c r="D535" s="71"/>
      <c r="E535" s="71"/>
    </row>
    <row r="536" spans="4:5" ht="12.75">
      <c r="D536" s="71"/>
      <c r="E536" s="71"/>
    </row>
    <row r="537" spans="4:5" ht="12.75">
      <c r="D537" s="71"/>
      <c r="E537" s="71"/>
    </row>
    <row r="538" spans="4:5" ht="12.75">
      <c r="D538" s="71"/>
      <c r="E538" s="71"/>
    </row>
    <row r="539" spans="4:5" ht="12.75">
      <c r="D539" s="71"/>
      <c r="E539" s="71"/>
    </row>
    <row r="540" spans="4:5" ht="12.75">
      <c r="D540" s="71"/>
      <c r="E540" s="71"/>
    </row>
    <row r="541" spans="4:5" ht="12.75">
      <c r="D541" s="71"/>
      <c r="E541" s="71"/>
    </row>
    <row r="542" spans="4:5" ht="12.75">
      <c r="D542" s="71"/>
      <c r="E542" s="71"/>
    </row>
    <row r="543" spans="4:5" ht="12.75">
      <c r="D543" s="71"/>
      <c r="E543" s="71"/>
    </row>
    <row r="544" spans="4:5" ht="12.75">
      <c r="D544" s="71"/>
      <c r="E544" s="71"/>
    </row>
    <row r="545" spans="4:5" ht="12.75">
      <c r="D545" s="71"/>
      <c r="E545" s="71"/>
    </row>
    <row r="546" spans="4:5" ht="12.75">
      <c r="D546" s="71"/>
      <c r="E546" s="71"/>
    </row>
    <row r="547" spans="4:5" ht="12.75">
      <c r="D547" s="71"/>
      <c r="E547" s="71"/>
    </row>
    <row r="548" spans="4:5" ht="12.75">
      <c r="D548" s="71"/>
      <c r="E548" s="71"/>
    </row>
    <row r="549" spans="4:5" ht="12.75">
      <c r="D549" s="71"/>
      <c r="E549" s="71"/>
    </row>
    <row r="550" spans="4:5" ht="12.75">
      <c r="D550" s="71"/>
      <c r="E550" s="71"/>
    </row>
    <row r="551" spans="4:5" ht="12.75">
      <c r="D551" s="71"/>
      <c r="E551" s="71"/>
    </row>
    <row r="552" spans="4:5" ht="12.75">
      <c r="D552" s="71"/>
      <c r="E552" s="71"/>
    </row>
    <row r="553" spans="4:5" ht="12.75">
      <c r="D553" s="71"/>
      <c r="E553" s="71"/>
    </row>
    <row r="554" spans="4:5" ht="12.75">
      <c r="D554" s="71"/>
      <c r="E554" s="71"/>
    </row>
    <row r="555" spans="4:5" ht="12.75">
      <c r="D555" s="71"/>
      <c r="E555" s="71"/>
    </row>
    <row r="556" spans="4:5" ht="12.75">
      <c r="D556" s="71"/>
      <c r="E556" s="71"/>
    </row>
    <row r="557" spans="4:5" ht="12.75">
      <c r="D557" s="71"/>
      <c r="E557" s="71"/>
    </row>
    <row r="558" spans="4:5" ht="12.75">
      <c r="D558" s="71"/>
      <c r="E558" s="71"/>
    </row>
    <row r="559" spans="4:5" ht="12.75">
      <c r="D559" s="71"/>
      <c r="E559" s="71"/>
    </row>
    <row r="560" spans="4:5" ht="12.75">
      <c r="D560" s="71"/>
      <c r="E560" s="71"/>
    </row>
    <row r="561" spans="4:5" ht="12.75">
      <c r="D561" s="71"/>
      <c r="E561" s="71"/>
    </row>
    <row r="562" spans="4:5" ht="12.75">
      <c r="D562" s="71"/>
      <c r="E562" s="71"/>
    </row>
    <row r="563" spans="4:5" ht="12.75">
      <c r="D563" s="71"/>
      <c r="E563" s="71"/>
    </row>
    <row r="564" spans="4:5" ht="12.75">
      <c r="D564" s="71"/>
      <c r="E564" s="71"/>
    </row>
    <row r="565" spans="4:5" ht="12.75">
      <c r="D565" s="71"/>
      <c r="E565" s="71"/>
    </row>
    <row r="566" spans="4:5" ht="12.75">
      <c r="D566" s="71"/>
      <c r="E566" s="71"/>
    </row>
    <row r="567" spans="4:5" ht="12.75">
      <c r="D567" s="71"/>
      <c r="E567" s="71"/>
    </row>
    <row r="568" spans="4:5" ht="12.75">
      <c r="D568" s="71"/>
      <c r="E568" s="71"/>
    </row>
    <row r="569" spans="4:5" ht="12.75">
      <c r="D569" s="71"/>
      <c r="E569" s="71"/>
    </row>
    <row r="570" spans="4:5" ht="12.75">
      <c r="D570" s="71"/>
      <c r="E570" s="71"/>
    </row>
    <row r="571" spans="4:5" ht="12.75">
      <c r="D571" s="71"/>
      <c r="E571" s="71"/>
    </row>
    <row r="572" spans="4:5" ht="12.75">
      <c r="D572" s="71"/>
      <c r="E572" s="71"/>
    </row>
    <row r="573" spans="4:5" ht="12.75">
      <c r="D573" s="71"/>
      <c r="E573" s="71"/>
    </row>
    <row r="574" spans="4:5" ht="12.75">
      <c r="D574" s="71"/>
      <c r="E574" s="71"/>
    </row>
    <row r="575" spans="4:5" ht="12.75">
      <c r="D575" s="71"/>
      <c r="E575" s="71"/>
    </row>
    <row r="576" spans="4:5" ht="12.75">
      <c r="D576" s="71"/>
      <c r="E576" s="71"/>
    </row>
    <row r="577" spans="4:5" ht="12.75">
      <c r="D577" s="71"/>
      <c r="E577" s="71"/>
    </row>
    <row r="578" spans="4:5" ht="12.75">
      <c r="D578" s="71"/>
      <c r="E578" s="71"/>
    </row>
    <row r="579" spans="4:5" ht="12.75">
      <c r="D579" s="71"/>
      <c r="E579" s="71"/>
    </row>
    <row r="580" spans="4:5" ht="12.75">
      <c r="D580" s="71"/>
      <c r="E580" s="71"/>
    </row>
    <row r="581" spans="4:5" ht="12.75">
      <c r="D581" s="71"/>
      <c r="E581" s="71"/>
    </row>
    <row r="582" spans="4:5" ht="12.75">
      <c r="D582" s="71"/>
      <c r="E582" s="71"/>
    </row>
    <row r="583" spans="4:5" ht="12.75">
      <c r="D583" s="71"/>
      <c r="E583" s="71"/>
    </row>
    <row r="584" spans="4:5" ht="12.75">
      <c r="D584" s="71"/>
      <c r="E584" s="71"/>
    </row>
    <row r="585" spans="4:5" ht="12.75">
      <c r="D585" s="71"/>
      <c r="E585" s="71"/>
    </row>
    <row r="586" spans="4:5" ht="12.75">
      <c r="D586" s="71"/>
      <c r="E586" s="71"/>
    </row>
    <row r="587" spans="4:5" ht="12.75">
      <c r="D587" s="71"/>
      <c r="E587" s="71"/>
    </row>
    <row r="588" spans="4:5" ht="12.75">
      <c r="D588" s="71"/>
      <c r="E588" s="71"/>
    </row>
    <row r="589" spans="4:5" ht="12.75">
      <c r="D589" s="71"/>
      <c r="E589" s="71"/>
    </row>
    <row r="590" spans="4:5" ht="12.75">
      <c r="D590" s="71"/>
      <c r="E590" s="71"/>
    </row>
    <row r="591" spans="4:5" ht="12.75">
      <c r="D591" s="71"/>
      <c r="E591" s="71"/>
    </row>
    <row r="592" spans="4:5" ht="12.75">
      <c r="D592" s="71"/>
      <c r="E592" s="71"/>
    </row>
    <row r="593" spans="4:5" ht="12.75">
      <c r="D593" s="71"/>
      <c r="E593" s="71"/>
    </row>
    <row r="594" spans="4:5" ht="12.75">
      <c r="D594" s="71"/>
      <c r="E594" s="71"/>
    </row>
    <row r="595" spans="4:5" ht="12.75">
      <c r="D595" s="71"/>
      <c r="E595" s="71"/>
    </row>
    <row r="596" spans="4:5" ht="12.75">
      <c r="D596" s="71"/>
      <c r="E596" s="71"/>
    </row>
    <row r="597" spans="4:5" ht="12.75">
      <c r="D597" s="71"/>
      <c r="E597" s="71"/>
    </row>
    <row r="598" spans="4:5" ht="12.75">
      <c r="D598" s="71"/>
      <c r="E598" s="71"/>
    </row>
    <row r="599" spans="4:5" ht="12.75">
      <c r="D599" s="71"/>
      <c r="E599" s="71"/>
    </row>
    <row r="600" spans="4:5" ht="12.75">
      <c r="D600" s="71"/>
      <c r="E600" s="71"/>
    </row>
    <row r="601" spans="4:5" ht="12.75">
      <c r="D601" s="71"/>
      <c r="E601" s="71"/>
    </row>
    <row r="602" spans="4:5" ht="12.75">
      <c r="D602" s="71"/>
      <c r="E602" s="71"/>
    </row>
    <row r="603" spans="4:5" ht="12.75">
      <c r="D603" s="71"/>
      <c r="E603" s="71"/>
    </row>
    <row r="604" spans="4:5" ht="12.75">
      <c r="D604" s="71"/>
      <c r="E604" s="71"/>
    </row>
    <row r="605" spans="4:5" ht="12.75">
      <c r="D605" s="71"/>
      <c r="E605" s="71"/>
    </row>
    <row r="606" spans="4:5" ht="12.75">
      <c r="D606" s="71"/>
      <c r="E606" s="71"/>
    </row>
    <row r="607" spans="4:5" ht="12.75">
      <c r="D607" s="71"/>
      <c r="E607" s="71"/>
    </row>
    <row r="608" spans="4:5" ht="12.75">
      <c r="D608" s="71"/>
      <c r="E608" s="71"/>
    </row>
    <row r="609" spans="4:5" ht="12.75">
      <c r="D609" s="71"/>
      <c r="E609" s="71"/>
    </row>
    <row r="610" spans="4:5" ht="12.75">
      <c r="D610" s="71"/>
      <c r="E610" s="71"/>
    </row>
    <row r="611" spans="4:5" ht="12.75">
      <c r="D611" s="71"/>
      <c r="E611" s="71"/>
    </row>
    <row r="612" spans="4:5" ht="12.75">
      <c r="D612" s="71"/>
      <c r="E612" s="71"/>
    </row>
    <row r="613" spans="4:5" ht="12.75">
      <c r="D613" s="71"/>
      <c r="E613" s="71"/>
    </row>
    <row r="614" spans="4:5" ht="12.75">
      <c r="D614" s="71"/>
      <c r="E614" s="71"/>
    </row>
    <row r="615" spans="4:5" ht="12.75">
      <c r="D615" s="71"/>
      <c r="E615" s="71"/>
    </row>
    <row r="616" spans="4:5" ht="12.75">
      <c r="D616" s="71"/>
      <c r="E616" s="71"/>
    </row>
    <row r="617" spans="4:5" ht="12.75">
      <c r="D617" s="71"/>
      <c r="E617" s="71"/>
    </row>
    <row r="618" spans="4:5" ht="12.75">
      <c r="D618" s="71"/>
      <c r="E618" s="71"/>
    </row>
    <row r="619" spans="4:5" ht="12.75">
      <c r="D619" s="71"/>
      <c r="E619" s="71"/>
    </row>
    <row r="620" spans="4:5" ht="12.75">
      <c r="D620" s="71"/>
      <c r="E620" s="71"/>
    </row>
    <row r="621" spans="4:5" ht="12.75">
      <c r="D621" s="71"/>
      <c r="E621" s="71"/>
    </row>
    <row r="622" spans="4:5" ht="12.75">
      <c r="D622" s="71"/>
      <c r="E622" s="71"/>
    </row>
    <row r="623" spans="4:5" ht="12.75">
      <c r="D623" s="71"/>
      <c r="E623" s="71"/>
    </row>
    <row r="624" spans="4:5" ht="12.75">
      <c r="D624" s="71"/>
      <c r="E624" s="71"/>
    </row>
    <row r="625" spans="4:5" ht="12.75">
      <c r="D625" s="71"/>
      <c r="E625" s="71"/>
    </row>
    <row r="626" spans="4:5" ht="12.75">
      <c r="D626" s="71"/>
      <c r="E626" s="71"/>
    </row>
    <row r="627" spans="4:5" ht="12.75">
      <c r="D627" s="71"/>
      <c r="E627" s="71"/>
    </row>
    <row r="628" spans="4:5" ht="12.75">
      <c r="D628" s="71"/>
      <c r="E628" s="71"/>
    </row>
    <row r="629" spans="4:5" ht="12.75">
      <c r="D629" s="71"/>
      <c r="E629" s="71"/>
    </row>
    <row r="630" spans="4:5" ht="12.75">
      <c r="D630" s="71"/>
      <c r="E630" s="71"/>
    </row>
    <row r="631" spans="4:5" ht="12.75">
      <c r="D631" s="71"/>
      <c r="E631" s="71"/>
    </row>
    <row r="632" spans="4:5" ht="12.75">
      <c r="D632" s="71"/>
      <c r="E632" s="71"/>
    </row>
    <row r="633" spans="4:5" ht="12.75">
      <c r="D633" s="71"/>
      <c r="E633" s="71"/>
    </row>
    <row r="634" spans="4:5" ht="12.75">
      <c r="D634" s="71"/>
      <c r="E634" s="71"/>
    </row>
    <row r="635" spans="4:5" ht="12.75">
      <c r="D635" s="71"/>
      <c r="E635" s="71"/>
    </row>
    <row r="636" spans="4:5" ht="12.75">
      <c r="D636" s="71"/>
      <c r="E636" s="71"/>
    </row>
    <row r="637" spans="4:5" ht="12.75">
      <c r="D637" s="71"/>
      <c r="E637" s="71"/>
    </row>
    <row r="638" spans="4:5" ht="12.75">
      <c r="D638" s="71"/>
      <c r="E638" s="71"/>
    </row>
    <row r="639" spans="4:5" ht="12.75">
      <c r="D639" s="71"/>
      <c r="E639" s="71"/>
    </row>
    <row r="640" spans="4:5" ht="12.75">
      <c r="D640" s="71"/>
      <c r="E640" s="71"/>
    </row>
    <row r="641" spans="4:5" ht="12.75">
      <c r="D641" s="71"/>
      <c r="E641" s="71"/>
    </row>
    <row r="642" spans="4:5" ht="12.75">
      <c r="D642" s="71"/>
      <c r="E642" s="71"/>
    </row>
    <row r="643" spans="4:5" ht="12.75">
      <c r="D643" s="71"/>
      <c r="E643" s="71"/>
    </row>
    <row r="644" spans="4:5" ht="12.75">
      <c r="D644" s="71"/>
      <c r="E644" s="71"/>
    </row>
    <row r="645" spans="4:5" ht="12.75">
      <c r="D645" s="71"/>
      <c r="E645" s="71"/>
    </row>
    <row r="646" spans="4:5" ht="12.75">
      <c r="D646" s="71"/>
      <c r="E646" s="71"/>
    </row>
    <row r="647" spans="4:5" ht="12.75">
      <c r="D647" s="71"/>
      <c r="E647" s="71"/>
    </row>
    <row r="648" spans="4:5" ht="12.75">
      <c r="D648" s="71"/>
      <c r="E648" s="71"/>
    </row>
    <row r="649" spans="4:5" ht="12.75">
      <c r="D649" s="71"/>
      <c r="E649" s="71"/>
    </row>
    <row r="650" spans="4:5" ht="12.75">
      <c r="D650" s="71"/>
      <c r="E650" s="71"/>
    </row>
    <row r="651" spans="4:5" ht="12.75">
      <c r="D651" s="71"/>
      <c r="E651" s="71"/>
    </row>
    <row r="652" spans="4:5" ht="12.75">
      <c r="D652" s="71"/>
      <c r="E652" s="71"/>
    </row>
    <row r="653" spans="4:5" ht="12.75">
      <c r="D653" s="71"/>
      <c r="E653" s="71"/>
    </row>
    <row r="654" spans="4:5" ht="12.75">
      <c r="D654" s="71"/>
      <c r="E654" s="71"/>
    </row>
    <row r="655" spans="4:5" ht="12.75">
      <c r="D655" s="71"/>
      <c r="E655" s="71"/>
    </row>
    <row r="656" spans="4:5" ht="12.75">
      <c r="D656" s="71"/>
      <c r="E656" s="71"/>
    </row>
    <row r="657" spans="4:5" ht="12.75">
      <c r="D657" s="71"/>
      <c r="E657" s="71"/>
    </row>
    <row r="658" spans="4:5" ht="12.75">
      <c r="D658" s="71"/>
      <c r="E658" s="71"/>
    </row>
    <row r="659" spans="4:5" ht="12.75">
      <c r="D659" s="71"/>
      <c r="E659" s="71"/>
    </row>
    <row r="660" spans="4:5" ht="12.75">
      <c r="D660" s="71"/>
      <c r="E660" s="71"/>
    </row>
    <row r="661" spans="4:5" ht="12.75">
      <c r="D661" s="71"/>
      <c r="E661" s="71"/>
    </row>
    <row r="662" spans="4:5" ht="12.75">
      <c r="D662" s="71"/>
      <c r="E662" s="71"/>
    </row>
    <row r="663" spans="4:5" ht="12.75">
      <c r="D663" s="71"/>
      <c r="E663" s="71"/>
    </row>
    <row r="664" spans="4:5" ht="12.75">
      <c r="D664" s="71"/>
      <c r="E664" s="71"/>
    </row>
    <row r="665" spans="4:5" ht="12.75">
      <c r="D665" s="71"/>
      <c r="E665" s="71"/>
    </row>
    <row r="666" spans="4:5" ht="12.75">
      <c r="D666" s="71"/>
      <c r="E666" s="71"/>
    </row>
    <row r="667" spans="4:5" ht="12.75">
      <c r="D667" s="71"/>
      <c r="E667" s="71"/>
    </row>
    <row r="668" spans="4:5" ht="12.75">
      <c r="D668" s="71"/>
      <c r="E668" s="71"/>
    </row>
    <row r="669" spans="4:5" ht="12.75">
      <c r="D669" s="71"/>
      <c r="E669" s="71"/>
    </row>
    <row r="670" spans="4:5" ht="12.75">
      <c r="D670" s="71"/>
      <c r="E670" s="71"/>
    </row>
    <row r="671" spans="4:5" ht="12.75">
      <c r="D671" s="71"/>
      <c r="E671" s="71"/>
    </row>
    <row r="672" spans="4:5" ht="12.75">
      <c r="D672" s="71"/>
      <c r="E672" s="71"/>
    </row>
    <row r="673" spans="4:5" ht="12.75">
      <c r="D673" s="71"/>
      <c r="E673" s="71"/>
    </row>
    <row r="674" spans="4:5" ht="12.75">
      <c r="D674" s="71"/>
      <c r="E674" s="71"/>
    </row>
    <row r="675" spans="4:5" ht="12.75">
      <c r="D675" s="71"/>
      <c r="E675" s="71"/>
    </row>
    <row r="676" spans="4:5" ht="12.75">
      <c r="D676" s="71"/>
      <c r="E676" s="71"/>
    </row>
    <row r="677" spans="4:5" ht="12.75">
      <c r="D677" s="71"/>
      <c r="E677" s="71"/>
    </row>
    <row r="678" spans="4:5" ht="12.75">
      <c r="D678" s="71"/>
      <c r="E678" s="71"/>
    </row>
    <row r="679" spans="4:5" ht="12.75">
      <c r="D679" s="71"/>
      <c r="E679" s="71"/>
    </row>
    <row r="680" spans="4:5" ht="12.75">
      <c r="D680" s="71"/>
      <c r="E680" s="71"/>
    </row>
    <row r="681" spans="4:5" ht="12.75">
      <c r="D681" s="71"/>
      <c r="E681" s="71"/>
    </row>
    <row r="682" spans="4:5" ht="12.75">
      <c r="D682" s="71"/>
      <c r="E682" s="71"/>
    </row>
    <row r="683" spans="4:5" ht="12.75">
      <c r="D683" s="71"/>
      <c r="E683" s="71"/>
    </row>
    <row r="684" spans="4:5" ht="12.75">
      <c r="D684" s="71"/>
      <c r="E684" s="71"/>
    </row>
    <row r="685" spans="4:5" ht="12.75">
      <c r="D685" s="71"/>
      <c r="E685" s="71"/>
    </row>
    <row r="686" spans="4:5" ht="12.75">
      <c r="D686" s="71"/>
      <c r="E686" s="71"/>
    </row>
    <row r="687" spans="4:5" ht="12.75">
      <c r="D687" s="71"/>
      <c r="E687" s="71"/>
    </row>
    <row r="688" spans="4:5" ht="12.75">
      <c r="D688" s="71"/>
      <c r="E688" s="71"/>
    </row>
    <row r="689" spans="4:5" ht="12.75">
      <c r="D689" s="71"/>
      <c r="E689" s="71"/>
    </row>
    <row r="690" spans="4:5" ht="12.75">
      <c r="D690" s="71"/>
      <c r="E690" s="71"/>
    </row>
    <row r="691" spans="4:5" ht="12.75">
      <c r="D691" s="71"/>
      <c r="E691" s="71"/>
    </row>
    <row r="692" spans="4:5" ht="12.75">
      <c r="D692" s="71"/>
      <c r="E692" s="71"/>
    </row>
    <row r="693" spans="4:5" ht="12.75">
      <c r="D693" s="71"/>
      <c r="E693" s="71"/>
    </row>
    <row r="694" spans="4:5" ht="12.75">
      <c r="D694" s="71"/>
      <c r="E694" s="71"/>
    </row>
    <row r="695" spans="4:5" ht="12.75">
      <c r="D695" s="71"/>
      <c r="E695" s="71"/>
    </row>
    <row r="696" spans="4:5" ht="12.75">
      <c r="D696" s="71"/>
      <c r="E696" s="71"/>
    </row>
    <row r="697" spans="4:5" ht="12.75">
      <c r="D697" s="71"/>
      <c r="E697" s="71"/>
    </row>
    <row r="698" spans="4:5" ht="12.75">
      <c r="D698" s="71"/>
      <c r="E698" s="71"/>
    </row>
    <row r="699" spans="4:5" ht="12.75">
      <c r="D699" s="71"/>
      <c r="E699" s="71"/>
    </row>
    <row r="700" spans="4:5" ht="12.75">
      <c r="D700" s="71"/>
      <c r="E700" s="71"/>
    </row>
    <row r="701" spans="4:5" ht="12.75">
      <c r="D701" s="71"/>
      <c r="E701" s="71"/>
    </row>
    <row r="702" spans="4:5" ht="12.75">
      <c r="D702" s="71"/>
      <c r="E702" s="71"/>
    </row>
    <row r="703" spans="4:5" ht="12.75">
      <c r="D703" s="71"/>
      <c r="E703" s="71"/>
    </row>
    <row r="704" spans="4:5" ht="12.75">
      <c r="D704" s="71"/>
      <c r="E704" s="71"/>
    </row>
    <row r="705" spans="4:5" ht="12.75">
      <c r="D705" s="71"/>
      <c r="E705" s="71"/>
    </row>
    <row r="706" spans="4:5" ht="12.75">
      <c r="D706" s="71"/>
      <c r="E706" s="71"/>
    </row>
    <row r="707" spans="4:5" ht="12.75">
      <c r="D707" s="71"/>
      <c r="E707" s="71"/>
    </row>
    <row r="708" spans="4:5" ht="12.75">
      <c r="D708" s="71"/>
      <c r="E708" s="71"/>
    </row>
    <row r="709" spans="4:5" ht="12.75">
      <c r="D709" s="71"/>
      <c r="E709" s="71"/>
    </row>
    <row r="710" spans="4:5" ht="12.75">
      <c r="D710" s="71"/>
      <c r="E710" s="71"/>
    </row>
    <row r="711" spans="4:5" ht="12.75">
      <c r="D711" s="71"/>
      <c r="E711" s="71"/>
    </row>
    <row r="712" spans="4:5" ht="12.75">
      <c r="D712" s="71"/>
      <c r="E712" s="71"/>
    </row>
    <row r="713" spans="4:5" ht="12.75">
      <c r="D713" s="71"/>
      <c r="E713" s="71"/>
    </row>
    <row r="714" spans="4:5" ht="12.75">
      <c r="D714" s="71"/>
      <c r="E714" s="71"/>
    </row>
    <row r="715" spans="4:5" ht="12.75">
      <c r="D715" s="71"/>
      <c r="E715" s="71"/>
    </row>
    <row r="716" spans="4:5" ht="12.75">
      <c r="D716" s="71"/>
      <c r="E716" s="71"/>
    </row>
    <row r="717" spans="4:5" ht="12.75">
      <c r="D717" s="71"/>
      <c r="E717" s="71"/>
    </row>
    <row r="718" spans="4:5" ht="12.75">
      <c r="D718" s="71"/>
      <c r="E718" s="71"/>
    </row>
    <row r="719" spans="4:5" ht="12.75">
      <c r="D719" s="71"/>
      <c r="E719" s="71"/>
    </row>
    <row r="720" spans="4:5" ht="12.75">
      <c r="D720" s="71"/>
      <c r="E720" s="71"/>
    </row>
    <row r="721" spans="4:5" ht="12.75">
      <c r="D721" s="71"/>
      <c r="E721" s="71"/>
    </row>
    <row r="722" spans="4:5" ht="12.75">
      <c r="D722" s="71"/>
      <c r="E722" s="71"/>
    </row>
    <row r="723" spans="4:5" ht="12.75">
      <c r="D723" s="71"/>
      <c r="E723" s="71"/>
    </row>
    <row r="724" spans="4:5" ht="12.75">
      <c r="D724" s="71"/>
      <c r="E724" s="71"/>
    </row>
    <row r="725" spans="4:5" ht="12.75">
      <c r="D725" s="71"/>
      <c r="E725" s="71"/>
    </row>
    <row r="726" spans="4:5" ht="12.75">
      <c r="D726" s="71"/>
      <c r="E726" s="71"/>
    </row>
    <row r="727" spans="4:5" ht="12.75">
      <c r="D727" s="71"/>
      <c r="E727" s="71"/>
    </row>
    <row r="728" spans="4:5" ht="12.75">
      <c r="D728" s="71"/>
      <c r="E728" s="71"/>
    </row>
    <row r="729" spans="4:5" ht="12.75">
      <c r="D729" s="71"/>
      <c r="E729" s="71"/>
    </row>
    <row r="730" spans="4:5" ht="12.75">
      <c r="D730" s="71"/>
      <c r="E730" s="71"/>
    </row>
    <row r="731" spans="4:5" ht="12.75">
      <c r="D731" s="71"/>
      <c r="E731" s="71"/>
    </row>
    <row r="732" spans="4:5" ht="12.75">
      <c r="D732" s="71"/>
      <c r="E732" s="71"/>
    </row>
    <row r="733" spans="4:5" ht="12.75">
      <c r="D733" s="71"/>
      <c r="E733" s="71"/>
    </row>
    <row r="734" spans="4:5" ht="12.75">
      <c r="D734" s="71"/>
      <c r="E734" s="71"/>
    </row>
    <row r="735" spans="4:5" ht="12.75">
      <c r="D735" s="71"/>
      <c r="E735" s="71"/>
    </row>
    <row r="736" spans="4:5" ht="12.75">
      <c r="D736" s="71"/>
      <c r="E736" s="71"/>
    </row>
    <row r="737" spans="4:5" ht="12.75">
      <c r="D737" s="71"/>
      <c r="E737" s="71"/>
    </row>
    <row r="738" spans="4:5" ht="12.75">
      <c r="D738" s="71"/>
      <c r="E738" s="71"/>
    </row>
    <row r="739" spans="4:5" ht="12.75">
      <c r="D739" s="71"/>
      <c r="E739" s="71"/>
    </row>
    <row r="740" spans="4:5" ht="12.75">
      <c r="D740" s="71"/>
      <c r="E740" s="71"/>
    </row>
    <row r="741" spans="4:5" ht="12.75">
      <c r="D741" s="71"/>
      <c r="E741" s="71"/>
    </row>
    <row r="742" spans="4:5" ht="12.75">
      <c r="D742" s="71"/>
      <c r="E742" s="71"/>
    </row>
    <row r="743" spans="4:5" ht="12.75">
      <c r="D743" s="71"/>
      <c r="E743" s="71"/>
    </row>
    <row r="744" spans="4:5" ht="12.75">
      <c r="D744" s="71"/>
      <c r="E744" s="71"/>
    </row>
    <row r="745" spans="4:5" ht="12.75">
      <c r="D745" s="71"/>
      <c r="E745" s="71"/>
    </row>
    <row r="746" spans="4:5" ht="12.75">
      <c r="D746" s="71"/>
      <c r="E746" s="71"/>
    </row>
    <row r="747" spans="4:5" ht="12.75">
      <c r="D747" s="71"/>
      <c r="E747" s="71"/>
    </row>
    <row r="748" spans="4:5" ht="12.75">
      <c r="D748" s="71"/>
      <c r="E748" s="71"/>
    </row>
    <row r="749" spans="4:5" ht="12.75">
      <c r="D749" s="71"/>
      <c r="E749" s="71"/>
    </row>
    <row r="750" spans="4:5" ht="12.75">
      <c r="D750" s="71"/>
      <c r="E750" s="71"/>
    </row>
    <row r="751" spans="4:5" ht="12.75">
      <c r="D751" s="71"/>
      <c r="E751" s="71"/>
    </row>
    <row r="752" spans="4:5" ht="12.75">
      <c r="D752" s="71"/>
      <c r="E752" s="71"/>
    </row>
    <row r="753" spans="4:5" ht="12.75">
      <c r="D753" s="71"/>
      <c r="E753" s="71"/>
    </row>
    <row r="754" spans="4:5" ht="12.75">
      <c r="D754" s="71"/>
      <c r="E754" s="71"/>
    </row>
    <row r="755" spans="4:5" ht="12.75">
      <c r="D755" s="71"/>
      <c r="E755" s="71"/>
    </row>
    <row r="756" spans="4:5" ht="12.75">
      <c r="D756" s="71"/>
      <c r="E756" s="71"/>
    </row>
    <row r="757" spans="4:5" ht="12.75">
      <c r="D757" s="71"/>
      <c r="E757" s="71"/>
    </row>
    <row r="758" spans="4:5" ht="12.75">
      <c r="D758" s="71"/>
      <c r="E758" s="71"/>
    </row>
    <row r="759" spans="4:5" ht="12.75">
      <c r="D759" s="71"/>
      <c r="E759" s="71"/>
    </row>
    <row r="760" spans="4:5" ht="12.75">
      <c r="D760" s="71"/>
      <c r="E760" s="71"/>
    </row>
    <row r="761" spans="4:5" ht="12.75">
      <c r="D761" s="71"/>
      <c r="E761" s="71"/>
    </row>
    <row r="762" spans="4:5" ht="12.75">
      <c r="D762" s="71"/>
      <c r="E762" s="71"/>
    </row>
    <row r="763" spans="4:5" ht="12.75">
      <c r="D763" s="71"/>
      <c r="E763" s="71"/>
    </row>
    <row r="764" spans="4:5" ht="12.75">
      <c r="D764" s="71"/>
      <c r="E764" s="71"/>
    </row>
    <row r="765" spans="4:5" ht="12.75">
      <c r="D765" s="71"/>
      <c r="E765" s="71"/>
    </row>
    <row r="766" spans="4:5" ht="12.75">
      <c r="D766" s="71"/>
      <c r="E766" s="71"/>
    </row>
    <row r="767" spans="4:5" ht="12.75">
      <c r="D767" s="71"/>
      <c r="E767" s="71"/>
    </row>
    <row r="768" spans="4:5" ht="12.75">
      <c r="D768" s="71"/>
      <c r="E768" s="71"/>
    </row>
    <row r="769" spans="4:5" ht="12.75">
      <c r="D769" s="71"/>
      <c r="E769" s="71"/>
    </row>
    <row r="770" spans="4:5" ht="12.75">
      <c r="D770" s="71"/>
      <c r="E770" s="71"/>
    </row>
    <row r="771" spans="4:5" ht="12.75">
      <c r="D771" s="71"/>
      <c r="E771" s="71"/>
    </row>
    <row r="772" spans="4:5" ht="12.75">
      <c r="D772" s="71"/>
      <c r="E772" s="71"/>
    </row>
    <row r="773" spans="4:5" ht="12.75">
      <c r="D773" s="71"/>
      <c r="E773" s="71"/>
    </row>
    <row r="774" spans="4:5" ht="12.75">
      <c r="D774" s="71"/>
      <c r="E774" s="71"/>
    </row>
    <row r="775" spans="4:5" ht="12.75">
      <c r="D775" s="71"/>
      <c r="E775" s="71"/>
    </row>
    <row r="776" spans="4:5" ht="12.75">
      <c r="D776" s="71"/>
      <c r="E776" s="71"/>
    </row>
    <row r="777" spans="4:5" ht="12.75">
      <c r="D777" s="71"/>
      <c r="E777" s="71"/>
    </row>
    <row r="778" spans="4:5" ht="12.75">
      <c r="D778" s="71"/>
      <c r="E778" s="71"/>
    </row>
    <row r="779" spans="4:5" ht="12.75">
      <c r="D779" s="71"/>
      <c r="E779" s="71"/>
    </row>
    <row r="780" spans="4:5" ht="12.75">
      <c r="D780" s="71"/>
      <c r="E780" s="71"/>
    </row>
    <row r="781" spans="4:5" ht="12.75">
      <c r="D781" s="71"/>
      <c r="E781" s="71"/>
    </row>
    <row r="782" spans="4:5" ht="12.75">
      <c r="D782" s="71"/>
      <c r="E782" s="71"/>
    </row>
    <row r="783" spans="4:5" ht="12.75">
      <c r="D783" s="71"/>
      <c r="E783" s="71"/>
    </row>
    <row r="784" spans="4:5" ht="12.75">
      <c r="D784" s="71"/>
      <c r="E784" s="71"/>
    </row>
    <row r="785" spans="4:5" ht="12.75">
      <c r="D785" s="71"/>
      <c r="E785" s="71"/>
    </row>
    <row r="786" spans="4:5" ht="12.75">
      <c r="D786" s="71"/>
      <c r="E786" s="71"/>
    </row>
    <row r="787" spans="4:5" ht="12.75">
      <c r="D787" s="71"/>
      <c r="E787" s="71"/>
    </row>
    <row r="788" spans="4:5" ht="12.75">
      <c r="D788" s="71"/>
      <c r="E788" s="71"/>
    </row>
    <row r="789" spans="4:5" ht="12.75">
      <c r="D789" s="71"/>
      <c r="E789" s="71"/>
    </row>
    <row r="790" spans="4:5" ht="12.75">
      <c r="D790" s="71"/>
      <c r="E790" s="71"/>
    </row>
    <row r="791" spans="4:5" ht="12.75">
      <c r="D791" s="71"/>
      <c r="E791" s="71"/>
    </row>
    <row r="792" spans="4:5" ht="12.75">
      <c r="D792" s="71"/>
      <c r="E792" s="71"/>
    </row>
    <row r="793" spans="4:5" ht="12.75">
      <c r="D793" s="71"/>
      <c r="E793" s="71"/>
    </row>
    <row r="794" spans="4:5" ht="12.75">
      <c r="D794" s="71"/>
      <c r="E794" s="71"/>
    </row>
    <row r="795" spans="4:5" ht="12.75">
      <c r="D795" s="71"/>
      <c r="E795" s="71"/>
    </row>
    <row r="796" spans="4:5" ht="12.75">
      <c r="D796" s="71"/>
      <c r="E796" s="71"/>
    </row>
    <row r="797" spans="4:5" ht="12.75">
      <c r="D797" s="71"/>
      <c r="E797" s="71"/>
    </row>
    <row r="798" spans="4:5" ht="12.75">
      <c r="D798" s="71"/>
      <c r="E798" s="71"/>
    </row>
    <row r="799" spans="4:5" ht="12.75">
      <c r="D799" s="71"/>
      <c r="E799" s="71"/>
    </row>
    <row r="800" spans="4:5" ht="12.75">
      <c r="D800" s="71"/>
      <c r="E800" s="71"/>
    </row>
    <row r="801" spans="4:5" ht="12.75">
      <c r="D801" s="71"/>
      <c r="E801" s="71"/>
    </row>
    <row r="802" spans="4:5" ht="12.75">
      <c r="D802" s="71"/>
      <c r="E802" s="71"/>
    </row>
    <row r="803" spans="4:5" ht="12.75">
      <c r="D803" s="71"/>
      <c r="E803" s="71"/>
    </row>
    <row r="804" spans="4:5" ht="12.75">
      <c r="D804" s="71"/>
      <c r="E804" s="71"/>
    </row>
    <row r="805" spans="4:5" ht="12.75">
      <c r="D805" s="71"/>
      <c r="E805" s="71"/>
    </row>
    <row r="806" spans="4:5" ht="12.75">
      <c r="D806" s="71"/>
      <c r="E806" s="71"/>
    </row>
    <row r="807" spans="4:5" ht="12.75">
      <c r="D807" s="71"/>
      <c r="E807" s="71"/>
    </row>
    <row r="808" spans="4:5" ht="12.75">
      <c r="D808" s="71"/>
      <c r="E808" s="71"/>
    </row>
    <row r="809" spans="4:5" ht="12.75">
      <c r="D809" s="71"/>
      <c r="E809" s="71"/>
    </row>
    <row r="810" spans="4:5" ht="12.75">
      <c r="D810" s="71"/>
      <c r="E810" s="71"/>
    </row>
    <row r="811" spans="4:5" ht="12.75">
      <c r="D811" s="71"/>
      <c r="E811" s="71"/>
    </row>
    <row r="812" spans="4:5" ht="12.75">
      <c r="D812" s="71"/>
      <c r="E812" s="71"/>
    </row>
    <row r="813" spans="4:5" ht="12.75">
      <c r="D813" s="71"/>
      <c r="E813" s="71"/>
    </row>
    <row r="814" spans="4:5" ht="12.75">
      <c r="D814" s="71"/>
      <c r="E814" s="71"/>
    </row>
    <row r="815" spans="4:5" ht="12.75">
      <c r="D815" s="71"/>
      <c r="E815" s="71"/>
    </row>
    <row r="816" spans="4:5" ht="12.75">
      <c r="D816" s="71"/>
      <c r="E816" s="71"/>
    </row>
    <row r="817" spans="4:5" ht="12.75">
      <c r="D817" s="71"/>
      <c r="E817" s="71"/>
    </row>
    <row r="818" spans="4:5" ht="12.75">
      <c r="D818" s="71"/>
      <c r="E818" s="71"/>
    </row>
    <row r="819" spans="4:5" ht="12.75">
      <c r="D819" s="71"/>
      <c r="E819" s="71"/>
    </row>
    <row r="820" spans="4:5" ht="12.75">
      <c r="D820" s="71"/>
      <c r="E820" s="71"/>
    </row>
    <row r="821" spans="4:5" ht="12.75">
      <c r="D821" s="71"/>
      <c r="E821" s="71"/>
    </row>
    <row r="822" spans="4:5" ht="12.75">
      <c r="D822" s="71"/>
      <c r="E822" s="71"/>
    </row>
    <row r="823" spans="4:5" ht="12.75">
      <c r="D823" s="71"/>
      <c r="E823" s="71"/>
    </row>
    <row r="824" spans="4:5" ht="12.75">
      <c r="D824" s="71"/>
      <c r="E824" s="71"/>
    </row>
    <row r="825" spans="4:5" ht="12.75">
      <c r="D825" s="71"/>
      <c r="E825" s="71"/>
    </row>
    <row r="826" spans="4:5" ht="12.75">
      <c r="D826" s="71"/>
      <c r="E826" s="71"/>
    </row>
    <row r="827" spans="4:5" ht="12.75">
      <c r="D827" s="71"/>
      <c r="E827" s="71"/>
    </row>
    <row r="828" spans="4:5" ht="12.75">
      <c r="D828" s="71"/>
      <c r="E828" s="71"/>
    </row>
    <row r="829" spans="4:5" ht="12.75">
      <c r="D829" s="71"/>
      <c r="E829" s="71"/>
    </row>
    <row r="830" spans="4:5" ht="12.75">
      <c r="D830" s="71"/>
      <c r="E830" s="71"/>
    </row>
    <row r="831" spans="4:5" ht="12.75">
      <c r="D831" s="71"/>
      <c r="E831" s="71"/>
    </row>
    <row r="832" spans="4:5" ht="12.75">
      <c r="D832" s="71"/>
      <c r="E832" s="71"/>
    </row>
    <row r="833" spans="4:5" ht="12.75">
      <c r="D833" s="71"/>
      <c r="E833" s="71"/>
    </row>
    <row r="834" spans="4:5" ht="12.75">
      <c r="D834" s="71"/>
      <c r="E834" s="71"/>
    </row>
    <row r="835" spans="4:5" ht="12.75">
      <c r="D835" s="71"/>
      <c r="E835" s="71"/>
    </row>
    <row r="836" spans="4:5" ht="12.75">
      <c r="D836" s="71"/>
      <c r="E836" s="71"/>
    </row>
    <row r="837" spans="4:5" ht="12.75">
      <c r="D837" s="71"/>
      <c r="E837" s="71"/>
    </row>
    <row r="838" spans="4:5" ht="12.75">
      <c r="D838" s="71"/>
      <c r="E838" s="71"/>
    </row>
    <row r="839" spans="4:5" ht="12.75">
      <c r="D839" s="71"/>
      <c r="E839" s="71"/>
    </row>
    <row r="840" spans="4:5" ht="12.75">
      <c r="D840" s="71"/>
      <c r="E840" s="71"/>
    </row>
    <row r="841" spans="4:5" ht="12.75">
      <c r="D841" s="71"/>
      <c r="E841" s="71"/>
    </row>
    <row r="842" spans="4:5" ht="12.75">
      <c r="D842" s="71"/>
      <c r="E842" s="71"/>
    </row>
    <row r="843" spans="4:5" ht="12.75">
      <c r="D843" s="71"/>
      <c r="E843" s="71"/>
    </row>
    <row r="844" spans="4:5" ht="12.75">
      <c r="D844" s="71"/>
      <c r="E844" s="71"/>
    </row>
    <row r="845" spans="4:5" ht="12.75">
      <c r="D845" s="71"/>
      <c r="E845" s="71"/>
    </row>
    <row r="846" spans="4:5" ht="12.75">
      <c r="D846" s="71"/>
      <c r="E846" s="71"/>
    </row>
    <row r="847" spans="4:5" ht="12.75">
      <c r="D847" s="71"/>
      <c r="E847" s="71"/>
    </row>
    <row r="848" spans="4:5" ht="12.75">
      <c r="D848" s="71"/>
      <c r="E848" s="71"/>
    </row>
    <row r="849" spans="4:5" ht="12.75">
      <c r="D849" s="71"/>
      <c r="E849" s="71"/>
    </row>
    <row r="850" spans="4:5" ht="12.75">
      <c r="D850" s="71"/>
      <c r="E850" s="71"/>
    </row>
    <row r="851" spans="4:5" ht="12.75">
      <c r="D851" s="71"/>
      <c r="E851" s="71"/>
    </row>
    <row r="852" spans="4:5" ht="12.75">
      <c r="D852" s="71"/>
      <c r="E852" s="71"/>
    </row>
    <row r="853" spans="4:5" ht="12.75">
      <c r="D853" s="71"/>
      <c r="E853" s="71"/>
    </row>
    <row r="854" spans="4:5" ht="12.75">
      <c r="D854" s="71"/>
      <c r="E854" s="71"/>
    </row>
    <row r="855" spans="4:5" ht="12.75">
      <c r="D855" s="71"/>
      <c r="E855" s="71"/>
    </row>
    <row r="856" spans="4:5" ht="12.75">
      <c r="D856" s="71"/>
      <c r="E856" s="71"/>
    </row>
    <row r="857" spans="4:5" ht="12.75">
      <c r="D857" s="71"/>
      <c r="E857" s="71"/>
    </row>
    <row r="858" spans="4:5" ht="12.75">
      <c r="D858" s="71"/>
      <c r="E858" s="71"/>
    </row>
    <row r="859" spans="4:5" ht="12.75">
      <c r="D859" s="71"/>
      <c r="E859" s="71"/>
    </row>
    <row r="860" spans="4:5" ht="12.75">
      <c r="D860" s="71"/>
      <c r="E860" s="71"/>
    </row>
    <row r="861" spans="4:5" ht="12.75">
      <c r="D861" s="71"/>
      <c r="E861" s="71"/>
    </row>
    <row r="862" spans="4:5" ht="12.75">
      <c r="D862" s="71"/>
      <c r="E862" s="71"/>
    </row>
    <row r="863" spans="4:5" ht="12.75">
      <c r="D863" s="71"/>
      <c r="E863" s="71"/>
    </row>
    <row r="864" spans="4:5" ht="12.75">
      <c r="D864" s="71"/>
      <c r="E864" s="71"/>
    </row>
    <row r="865" spans="4:5" ht="12.75">
      <c r="D865" s="71"/>
      <c r="E865" s="71"/>
    </row>
    <row r="866" spans="4:5" ht="12.75">
      <c r="D866" s="71"/>
      <c r="E866" s="71"/>
    </row>
    <row r="867" spans="4:5" ht="12.75">
      <c r="D867" s="71"/>
      <c r="E867" s="71"/>
    </row>
    <row r="868" spans="4:5" ht="12.75">
      <c r="D868" s="71"/>
      <c r="E868" s="71"/>
    </row>
    <row r="869" spans="4:5" ht="12.75">
      <c r="D869" s="71"/>
      <c r="E869" s="71"/>
    </row>
    <row r="870" spans="4:5" ht="12.75">
      <c r="D870" s="71"/>
      <c r="E870" s="71"/>
    </row>
    <row r="871" spans="4:5" ht="12.75">
      <c r="D871" s="71"/>
      <c r="E871" s="71"/>
    </row>
    <row r="872" spans="4:5" ht="12.75">
      <c r="D872" s="71"/>
      <c r="E872" s="71"/>
    </row>
    <row r="873" spans="4:5" ht="12.75">
      <c r="D873" s="71"/>
      <c r="E873" s="71"/>
    </row>
    <row r="874" spans="4:5" ht="12.75">
      <c r="D874" s="71"/>
      <c r="E874" s="71"/>
    </row>
    <row r="875" spans="4:5" ht="12.75">
      <c r="D875" s="71"/>
      <c r="E875" s="71"/>
    </row>
    <row r="876" spans="4:5" ht="12.75">
      <c r="D876" s="71"/>
      <c r="E876" s="71"/>
    </row>
    <row r="877" spans="4:5" ht="12.75">
      <c r="D877" s="71"/>
      <c r="E877" s="71"/>
    </row>
    <row r="878" spans="4:5" ht="12.75">
      <c r="D878" s="71"/>
      <c r="E878" s="71"/>
    </row>
    <row r="879" spans="4:5" ht="12.75">
      <c r="D879" s="71"/>
      <c r="E879" s="71"/>
    </row>
    <row r="880" spans="4:5" ht="12.75">
      <c r="D880" s="71"/>
      <c r="E880" s="71"/>
    </row>
    <row r="881" spans="4:5" ht="12.75">
      <c r="D881" s="71"/>
      <c r="E881" s="71"/>
    </row>
    <row r="882" spans="4:5" ht="12.75">
      <c r="D882" s="71"/>
      <c r="E882" s="71"/>
    </row>
    <row r="883" spans="4:5" ht="12.75">
      <c r="D883" s="71"/>
      <c r="E883" s="71"/>
    </row>
    <row r="884" spans="4:5" ht="12.75">
      <c r="D884" s="71"/>
      <c r="E884" s="71"/>
    </row>
    <row r="885" spans="4:5" ht="12.75">
      <c r="D885" s="71"/>
      <c r="E885" s="71"/>
    </row>
    <row r="886" spans="4:5" ht="12.75">
      <c r="D886" s="71"/>
      <c r="E886" s="71"/>
    </row>
    <row r="887" spans="4:5" ht="12.75">
      <c r="D887" s="71"/>
      <c r="E887" s="71"/>
    </row>
    <row r="888" spans="4:5" ht="12.75">
      <c r="D888" s="71"/>
      <c r="E888" s="71"/>
    </row>
    <row r="889" spans="4:5" ht="12.75">
      <c r="D889" s="71"/>
      <c r="E889" s="71"/>
    </row>
    <row r="890" spans="4:5" ht="12.75">
      <c r="D890" s="71"/>
      <c r="E890" s="71"/>
    </row>
    <row r="891" spans="4:5" ht="12.75">
      <c r="D891" s="71"/>
      <c r="E891" s="71"/>
    </row>
    <row r="892" spans="4:5" ht="12.75">
      <c r="D892" s="71"/>
      <c r="E892" s="71"/>
    </row>
    <row r="893" spans="4:5" ht="12.75">
      <c r="D893" s="71"/>
      <c r="E893" s="71"/>
    </row>
    <row r="894" spans="4:5" ht="12.75">
      <c r="D894" s="71"/>
      <c r="E894" s="71"/>
    </row>
    <row r="895" spans="4:5" ht="12.75">
      <c r="D895" s="71"/>
      <c r="E895" s="71"/>
    </row>
    <row r="896" spans="4:5" ht="12.75">
      <c r="D896" s="71"/>
      <c r="E896" s="71"/>
    </row>
    <row r="897" spans="4:5" ht="12.75">
      <c r="D897" s="71"/>
      <c r="E897" s="71"/>
    </row>
    <row r="898" spans="4:5" ht="12.75">
      <c r="D898" s="71"/>
      <c r="E898" s="71"/>
    </row>
    <row r="899" spans="4:5" ht="12.75">
      <c r="D899" s="71"/>
      <c r="E899" s="71"/>
    </row>
    <row r="900" spans="4:5" ht="12.75">
      <c r="D900" s="71"/>
      <c r="E900" s="71"/>
    </row>
    <row r="901" spans="4:5" ht="12.75">
      <c r="D901" s="71"/>
      <c r="E901" s="71"/>
    </row>
    <row r="902" spans="4:5" ht="12.75">
      <c r="D902" s="71"/>
      <c r="E902" s="71"/>
    </row>
    <row r="903" spans="4:5" ht="12.75">
      <c r="D903" s="71"/>
      <c r="E903" s="71"/>
    </row>
    <row r="904" spans="4:5" ht="12.75">
      <c r="D904" s="71"/>
      <c r="E904" s="71"/>
    </row>
    <row r="905" spans="4:5" ht="12.75">
      <c r="D905" s="71"/>
      <c r="E905" s="71"/>
    </row>
    <row r="906" spans="4:5" ht="12.75">
      <c r="D906" s="71"/>
      <c r="E906" s="71"/>
    </row>
    <row r="907" spans="4:5" ht="12.75">
      <c r="D907" s="71"/>
      <c r="E907" s="71"/>
    </row>
    <row r="908" spans="4:5" ht="12.75">
      <c r="D908" s="71"/>
      <c r="E908" s="71"/>
    </row>
    <row r="909" spans="4:5" ht="12.75">
      <c r="D909" s="71"/>
      <c r="E909" s="71"/>
    </row>
    <row r="910" spans="4:5" ht="12.75">
      <c r="D910" s="71"/>
      <c r="E910" s="71"/>
    </row>
    <row r="911" spans="4:5" ht="12.75">
      <c r="D911" s="71"/>
      <c r="E911" s="71"/>
    </row>
    <row r="912" spans="4:5" ht="12.75">
      <c r="D912" s="71"/>
      <c r="E912" s="71"/>
    </row>
    <row r="913" spans="4:5" ht="12.75">
      <c r="D913" s="71"/>
      <c r="E913" s="71"/>
    </row>
    <row r="914" spans="4:5" ht="12.75">
      <c r="D914" s="71"/>
      <c r="E914" s="71"/>
    </row>
    <row r="915" spans="4:5" ht="12.75">
      <c r="D915" s="71"/>
      <c r="E915" s="71"/>
    </row>
    <row r="916" spans="4:5" ht="12.75">
      <c r="D916" s="71"/>
      <c r="E916" s="71"/>
    </row>
    <row r="917" spans="4:5" ht="12.75">
      <c r="D917" s="71"/>
      <c r="E917" s="71"/>
    </row>
    <row r="918" spans="4:5" ht="12.75">
      <c r="D918" s="71"/>
      <c r="E918" s="71"/>
    </row>
    <row r="919" spans="4:5" ht="12.75">
      <c r="D919" s="71"/>
      <c r="E919" s="71"/>
    </row>
    <row r="920" spans="4:5" ht="12.75">
      <c r="D920" s="71"/>
      <c r="E920" s="71"/>
    </row>
    <row r="921" spans="4:5" ht="12.75">
      <c r="D921" s="71"/>
      <c r="E921" s="71"/>
    </row>
    <row r="922" spans="4:5" ht="12.75">
      <c r="D922" s="71"/>
      <c r="E922" s="71"/>
    </row>
    <row r="923" spans="4:5" ht="12.75">
      <c r="D923" s="71"/>
      <c r="E923" s="71"/>
    </row>
    <row r="924" spans="4:5" ht="12.75">
      <c r="D924" s="71"/>
      <c r="E924" s="71"/>
    </row>
    <row r="925" spans="4:5" ht="12.75">
      <c r="D925" s="71"/>
      <c r="E925" s="71"/>
    </row>
    <row r="926" spans="4:5" ht="12.75">
      <c r="D926" s="71"/>
      <c r="E926" s="71"/>
    </row>
    <row r="927" spans="4:5" ht="12.75">
      <c r="D927" s="71"/>
      <c r="E927" s="71"/>
    </row>
    <row r="928" spans="4:5" ht="12.75">
      <c r="D928" s="71"/>
      <c r="E928" s="71"/>
    </row>
    <row r="929" spans="4:5" ht="12.75">
      <c r="D929" s="71"/>
      <c r="E929" s="71"/>
    </row>
    <row r="930" spans="4:5" ht="12.75">
      <c r="D930" s="71"/>
      <c r="E930" s="71"/>
    </row>
    <row r="931" spans="4:5" ht="12.75">
      <c r="D931" s="71"/>
      <c r="E931" s="71"/>
    </row>
    <row r="932" spans="4:5" ht="12.75">
      <c r="D932" s="71"/>
      <c r="E932" s="71"/>
    </row>
    <row r="933" spans="4:5" ht="12.75">
      <c r="D933" s="71"/>
      <c r="E933" s="71"/>
    </row>
    <row r="934" spans="4:5" ht="12.75">
      <c r="D934" s="71"/>
      <c r="E934" s="71"/>
    </row>
    <row r="935" spans="4:5" ht="12.75">
      <c r="D935" s="71"/>
      <c r="E935" s="71"/>
    </row>
    <row r="936" spans="4:5" ht="12.75">
      <c r="D936" s="71"/>
      <c r="E936" s="71"/>
    </row>
    <row r="937" spans="4:5" ht="12.75">
      <c r="D937" s="71"/>
      <c r="E937" s="71"/>
    </row>
    <row r="938" spans="4:5" ht="12.75">
      <c r="D938" s="71"/>
      <c r="E938" s="71"/>
    </row>
    <row r="939" spans="4:5" ht="12.75">
      <c r="D939" s="71"/>
      <c r="E939" s="71"/>
    </row>
    <row r="940" spans="4:5" ht="12.75">
      <c r="D940" s="71"/>
      <c r="E940" s="71"/>
    </row>
    <row r="941" spans="4:5" ht="12.75">
      <c r="D941" s="71"/>
      <c r="E941" s="71"/>
    </row>
    <row r="942" spans="4:5" ht="12.75">
      <c r="D942" s="71"/>
      <c r="E942" s="71"/>
    </row>
    <row r="943" spans="4:5" ht="12.75">
      <c r="D943" s="71"/>
      <c r="E943" s="71"/>
    </row>
    <row r="944" spans="4:5" ht="12.75">
      <c r="D944" s="71"/>
      <c r="E944" s="71"/>
    </row>
    <row r="945" spans="4:5" ht="12.75">
      <c r="D945" s="71"/>
      <c r="E945" s="71"/>
    </row>
    <row r="946" spans="4:5" ht="12.75">
      <c r="D946" s="71"/>
      <c r="E946" s="71"/>
    </row>
    <row r="947" spans="4:5" ht="12.75">
      <c r="D947" s="71"/>
      <c r="E947" s="71"/>
    </row>
    <row r="948" spans="4:5" ht="12.75">
      <c r="D948" s="71"/>
      <c r="E948" s="71"/>
    </row>
  </sheetData>
  <sheetProtection/>
  <mergeCells count="68">
    <mergeCell ref="A407:G407"/>
    <mergeCell ref="A409:G409"/>
    <mergeCell ref="A428:G428"/>
    <mergeCell ref="A430:G430"/>
    <mergeCell ref="A435:G435"/>
    <mergeCell ref="A441:G441"/>
    <mergeCell ref="G426:G427"/>
    <mergeCell ref="A378:G378"/>
    <mergeCell ref="A382:G382"/>
    <mergeCell ref="A392:G392"/>
    <mergeCell ref="A405:G405"/>
    <mergeCell ref="G380:G381"/>
    <mergeCell ref="G387:G391"/>
    <mergeCell ref="A293:G293"/>
    <mergeCell ref="A295:G295"/>
    <mergeCell ref="A305:G305"/>
    <mergeCell ref="A313:G313"/>
    <mergeCell ref="A316:G316"/>
    <mergeCell ref="A365:G365"/>
    <mergeCell ref="A252:G252"/>
    <mergeCell ref="A265:G265"/>
    <mergeCell ref="A270:G270"/>
    <mergeCell ref="A272:G272"/>
    <mergeCell ref="A274:G274"/>
    <mergeCell ref="A291:G291"/>
    <mergeCell ref="A180:G180"/>
    <mergeCell ref="A183:G183"/>
    <mergeCell ref="A238:G238"/>
    <mergeCell ref="G243:G244"/>
    <mergeCell ref="A245:G245"/>
    <mergeCell ref="G247:G251"/>
    <mergeCell ref="A9:G9"/>
    <mergeCell ref="A10:G10"/>
    <mergeCell ref="A12:G12"/>
    <mergeCell ref="A13:G13"/>
    <mergeCell ref="A14:G14"/>
    <mergeCell ref="A15:G15"/>
    <mergeCell ref="F1:G1"/>
    <mergeCell ref="F2:G2"/>
    <mergeCell ref="F3:G3"/>
    <mergeCell ref="A5:G5"/>
    <mergeCell ref="A6:G6"/>
    <mergeCell ref="A7:G7"/>
    <mergeCell ref="F4:G4"/>
    <mergeCell ref="A19:A20"/>
    <mergeCell ref="B19:C19"/>
    <mergeCell ref="D19:E19"/>
    <mergeCell ref="F19:F20"/>
    <mergeCell ref="G19:G20"/>
    <mergeCell ref="F26:G26"/>
    <mergeCell ref="A29:G29"/>
    <mergeCell ref="A32:G32"/>
    <mergeCell ref="A93:G93"/>
    <mergeCell ref="A97:G97"/>
    <mergeCell ref="G102:G106"/>
    <mergeCell ref="A107:G107"/>
    <mergeCell ref="G110:G111"/>
    <mergeCell ref="A123:G123"/>
    <mergeCell ref="A125:G125"/>
    <mergeCell ref="A127:G127"/>
    <mergeCell ref="A132:G132"/>
    <mergeCell ref="A145:G145"/>
    <mergeCell ref="A147:G147"/>
    <mergeCell ref="A149:G149"/>
    <mergeCell ref="A164:G164"/>
    <mergeCell ref="G158:G159"/>
    <mergeCell ref="G152:G153"/>
    <mergeCell ref="G167:G168"/>
  </mergeCells>
  <printOptions/>
  <pageMargins left="0.7874015748031497" right="0.7874015748031497" top="1.1811023622047245" bottom="0.3937007874015748" header="0.1968503937007874" footer="0.31496062992125984"/>
  <pageSetup horizontalDpi="600" verticalDpi="600" orientation="landscape" paperSize="9" scale="79" r:id="rId1"/>
  <rowBreaks count="17" manualBreakCount="17">
    <brk id="25" max="255" man="1"/>
    <brk id="40" max="255" man="1"/>
    <brk id="62" max="255" man="1"/>
    <brk id="99" max="255" man="1"/>
    <brk id="141" max="255" man="1"/>
    <brk id="155" max="255" man="1"/>
    <brk id="255" max="255" man="1"/>
    <brk id="267" max="6" man="1"/>
    <brk id="288" max="255" man="1"/>
    <brk id="319" max="255" man="1"/>
    <brk id="331" max="255" man="1"/>
    <brk id="342" max="255" man="1"/>
    <brk id="351" max="255" man="1"/>
    <brk id="375" max="255" man="1"/>
    <brk id="384" max="255" man="1"/>
    <brk id="399" max="255" man="1"/>
    <brk id="4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igors</dc:creator>
  <cp:keywords/>
  <dc:description/>
  <cp:lastModifiedBy>Наталя Миколаївна Москаленко</cp:lastModifiedBy>
  <cp:lastPrinted>2022-03-18T11:43:33Z</cp:lastPrinted>
  <dcterms:created xsi:type="dcterms:W3CDTF">2004-12-21T10:50:56Z</dcterms:created>
  <dcterms:modified xsi:type="dcterms:W3CDTF">2022-03-18T11:46:02Z</dcterms:modified>
  <cp:category/>
  <cp:version/>
  <cp:contentType/>
  <cp:contentStatus/>
</cp:coreProperties>
</file>