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65" activeTab="0"/>
  </bookViews>
  <sheets>
    <sheet name="дод 7 (с)" sheetId="1" r:id="rId1"/>
  </sheets>
  <definedNames>
    <definedName name="_xlfn.AGGREGATE" hidden="1">#NAME?</definedName>
    <definedName name="_xlnm.Print_Titles" localSheetId="0">'дод 7 (с)'!$19:$19</definedName>
    <definedName name="_xlnm.Print_Area" localSheetId="0">'дод 7 (с)'!$A$1:$L$72</definedName>
  </definedNames>
  <calcPr fullCalcOnLoad="1"/>
</workbook>
</file>

<file path=xl/sharedStrings.xml><?xml version="1.0" encoding="utf-8"?>
<sst xmlns="http://schemas.openxmlformats.org/spreadsheetml/2006/main" count="82" uniqueCount="66">
  <si>
    <t>Всього</t>
  </si>
  <si>
    <t>видатки споживання</t>
  </si>
  <si>
    <t>видатки розвитку</t>
  </si>
  <si>
    <t>Всього видатків</t>
  </si>
  <si>
    <t>Найменування
згідно з типовою програмною класифікацією видатків та кредитування місцевого бюджету</t>
  </si>
  <si>
    <t>Утримання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</si>
  <si>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</si>
  <si>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Проведення для містян та гостей міста Суми заходів екологічного і природоохоронного напрямку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</si>
  <si>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</si>
  <si>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</si>
  <si>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Придбання спеціального обладнання, транспортних засобів і засобів зв’язку, віднесених до природоохоронних установ</t>
  </si>
  <si>
    <t>Проведення благоустрою у прибережних смугах річок Псел, Стрілка,Сумка, оз. Чеха та інших водних об’єктів, очищення русел річок</t>
  </si>
  <si>
    <t>Забезпечення екологічно безпечного збирання, перевезення, зберігання, оброблення, утилізації видалення, знешкодження і захоронення відходів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</si>
  <si>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</si>
  <si>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</si>
  <si>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</si>
  <si>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</si>
  <si>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Проведення для дітей та молоді акцій та конкурсів екологічного і природоохоронного напрямку</t>
  </si>
  <si>
    <t>залишок</t>
  </si>
  <si>
    <t>Підготовка і видання поліграфічної продукції щодо пропаганди охорони навколишнього природного середовища</t>
  </si>
  <si>
    <t>Видання інформаційно-освітнього екологічного бюлетеня Сумської міської ради «Екологічний орієнтир»</t>
  </si>
  <si>
    <t>Санітарне утримання парку - пам’ятки садово - паркового мистецтва  місцевого значення «Басівський»</t>
  </si>
  <si>
    <t>Облаштування території (доріжок, огорожі тощо) ботанічного саду місцевого значення «Юннатівський»</t>
  </si>
  <si>
    <t>Проведення у позашкільному вихованні освітніх акцій, проектів семінарів, лекцій та екскурсій з питань екології та охорони природи</t>
  </si>
  <si>
    <t>02 Виконавчий комітет Сумської міської ради</t>
  </si>
  <si>
    <t>06 Управління  освіти і науки Сумської міської ради</t>
  </si>
  <si>
    <t>12 Департамент інфраструктури міста Сумської міської ради</t>
  </si>
  <si>
    <t>37 Департамент фінансів, економіки та інвестицій Сумської міської ради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</si>
  <si>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</si>
  <si>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витрати на утримання об'єктів природно-заповідного фонду міста Суми</t>
  </si>
  <si>
    <t>Заходи щодо відновлення і підтримання сприятливого гідрологічного режиму та санітарного стану водних об'єктів</t>
  </si>
  <si>
    <t>Заходи з озеленення міст і сіл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</si>
  <si>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</si>
  <si>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у парках та скверах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</si>
  <si>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</t>
  </si>
  <si>
    <t>Догляд за насадженнями парку - пам’ятки садово - паркового мистецтва  місцевого значення «Басівський»</t>
  </si>
  <si>
    <t>Поповнення експозицій рідкісних та зникаючих рослин і тварин у ботанічнму саду місцевого значення «Юннатівський»</t>
  </si>
  <si>
    <t>Санітарне утримання, догляд за пам’ятками природи «Липові насадження», «Дуби» на вулицях Олександра Аніщенка , Герасима Кондратьєва, Петропавлівська, Сергія Табали</t>
  </si>
  <si>
    <t>Забезпечення передачі відходів, що містять ртуть, сполуки ртуті (у тому числі відпрацьовані люмінісцентні лампи та прилади, що містять ртуть) в установах та закладах галузі "Освіта"</t>
  </si>
  <si>
    <t>Відновлення і підтримання сприятливого гідрологічного режиму водойми житлового масиву "Ганнівка", у т.ч.  усунення осідань, розмивів укосів та гребнів, ліквідація пошкоджень водозливу</t>
  </si>
  <si>
    <t xml:space="preserve">Відновлення і підтримання сприятливого гідрологічного режиму водойми житлового масиву "Веретенівка", у т.ч. виправлення дефектів тіла земляної греблі, усунення осідань, розмивів дамби і її укосів </t>
  </si>
  <si>
    <t>Перелік видатків фонду охорони навколишнього природного середовища</t>
  </si>
  <si>
    <t xml:space="preserve">Сумської міської територіальної громади на 2021 рік </t>
  </si>
  <si>
    <t>(грн)</t>
  </si>
  <si>
    <t xml:space="preserve">Внесено змін , +,- </t>
  </si>
  <si>
    <t>Всього видатків з урахуванням змін</t>
  </si>
  <si>
    <t>Обсяг видатків</t>
  </si>
  <si>
    <t>18531000000</t>
  </si>
  <si>
    <t xml:space="preserve">(зі змінами)» </t>
  </si>
  <si>
    <t xml:space="preserve">№  62 - МР    «Про    бюджет  Сумської міської </t>
  </si>
  <si>
    <t>«Про       внесення        змін      до         рішення</t>
  </si>
  <si>
    <t xml:space="preserve"> до      рішення      Сумської       міської      ради</t>
  </si>
  <si>
    <t xml:space="preserve">територіальної     громади         на       2021  рік» </t>
  </si>
  <si>
    <t xml:space="preserve">Сумської міської ради від  24 грудня 2020  року </t>
  </si>
  <si>
    <t xml:space="preserve">                             (код бюджету)</t>
  </si>
  <si>
    <t xml:space="preserve">                             Додаток  7</t>
  </si>
  <si>
    <t>Розроблення екологічних програм, організація проведення стратегічної екологічної оцінки</t>
  </si>
  <si>
    <t>Проведення стратегічної екологічної оцінки проєкту Програми охорони навколишнього природного середовища Сумської міської територіальної громади на 2022-2024 роки</t>
  </si>
  <si>
    <t>Розробка Програми державного моніторингу у галузі охорони атмосферного повітря агломерації Суми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</si>
  <si>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у тому числі непридатних  або заборонених до використання хімічних засобів захисту рослин</t>
  </si>
  <si>
    <t>Відбір проб грунту на території колишнього складу                      КСП "Тепличне" для вимірювання вмісту пестицидів у грунті</t>
  </si>
  <si>
    <t>Дослідження (скринінг) зразків грунту на вміст пестицидів, відібраних на території колишнього складу                                               КСП "Тепличне"</t>
  </si>
  <si>
    <t>Секретар Сумської міської ради</t>
  </si>
  <si>
    <t xml:space="preserve">Виконавець: Л.І. Співакова </t>
  </si>
  <si>
    <t>Олег РЄЗНІК</t>
  </si>
  <si>
    <t>від    29   вересня    2021    року    № 1921 -   МР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</si>
</sst>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#,##0.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[$-FC19]d\ mmmm\ yyyy\ \г\."/>
  </numFmts>
  <fonts count="7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14"/>
      <color indexed="9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u val="single"/>
      <sz val="18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Times New Roman"/>
      <family val="1"/>
    </font>
    <font>
      <u val="single"/>
      <sz val="18"/>
      <color rgb="FF000000"/>
      <name val="Times New Roman"/>
      <family val="1"/>
    </font>
    <font>
      <u val="single"/>
      <sz val="12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1" fillId="0" borderId="7" applyNumberFormat="0" applyFill="0" applyAlignment="0" applyProtection="0"/>
    <xf numFmtId="0" fontId="12" fillId="0" borderId="8" applyNumberFormat="0" applyFill="0" applyAlignment="0" applyProtection="0"/>
    <xf numFmtId="0" fontId="62" fillId="47" borderId="9" applyNumberFormat="0" applyAlignment="0" applyProtection="0"/>
    <xf numFmtId="0" fontId="10" fillId="48" borderId="10" applyNumberFormat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4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" fillId="3" borderId="0" applyNumberFormat="0" applyBorder="0" applyAlignment="0" applyProtection="0"/>
    <xf numFmtId="0" fontId="6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7" fillId="50" borderId="14" applyNumberFormat="0" applyAlignment="0" applyProtection="0"/>
    <xf numFmtId="0" fontId="18" fillId="0" borderId="15" applyNumberFormat="0" applyFill="0" applyAlignment="0" applyProtection="0"/>
    <xf numFmtId="0" fontId="68" fillId="54" borderId="0" applyNumberFormat="0" applyBorder="0" applyAlignment="0" applyProtection="0"/>
    <xf numFmtId="0" fontId="19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3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25" fillId="0" borderId="0" xfId="0" applyNumberFormat="1" applyFont="1" applyFill="1" applyAlignment="1" applyProtection="1">
      <alignment vertical="top"/>
      <protection/>
    </xf>
    <xf numFmtId="0" fontId="4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37" fillId="0" borderId="16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horizontal="left" vertical="center" wrapText="1"/>
    </xf>
    <xf numFmtId="0" fontId="30" fillId="55" borderId="16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4" fontId="38" fillId="0" borderId="0" xfId="95" applyNumberFormat="1" applyFont="1" applyFill="1" applyBorder="1" applyAlignment="1">
      <alignment vertical="center"/>
      <protection/>
    </xf>
    <xf numFmtId="0" fontId="28" fillId="0" borderId="16" xfId="0" applyNumberFormat="1" applyFont="1" applyFill="1" applyBorder="1" applyAlignment="1" applyProtection="1">
      <alignment vertical="center"/>
      <protection/>
    </xf>
    <xf numFmtId="0" fontId="29" fillId="0" borderId="16" xfId="0" applyFont="1" applyFill="1" applyBorder="1" applyAlignment="1">
      <alignment vertical="center"/>
    </xf>
    <xf numFmtId="0" fontId="29" fillId="0" borderId="16" xfId="0" applyNumberFormat="1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>
      <alignment vertical="center"/>
    </xf>
    <xf numFmtId="0" fontId="30" fillId="55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36" fillId="0" borderId="0" xfId="0" applyFont="1" applyFill="1" applyBorder="1" applyAlignment="1">
      <alignment horizontal="left" vertical="distributed" wrapText="1"/>
    </xf>
    <xf numFmtId="0" fontId="36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4" fontId="40" fillId="0" borderId="0" xfId="95" applyNumberFormat="1" applyFont="1" applyFill="1" applyBorder="1" applyAlignment="1">
      <alignment vertical="center"/>
      <protection/>
    </xf>
    <xf numFmtId="4" fontId="41" fillId="0" borderId="0" xfId="95" applyNumberFormat="1" applyFont="1" applyFill="1" applyBorder="1" applyAlignment="1">
      <alignment vertical="center"/>
      <protection/>
    </xf>
    <xf numFmtId="0" fontId="35" fillId="0" borderId="0" xfId="0" applyFont="1" applyFill="1" applyAlignment="1">
      <alignment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 wrapText="1"/>
    </xf>
    <xf numFmtId="0" fontId="41" fillId="0" borderId="0" xfId="0" applyNumberFormat="1" applyFont="1" applyFill="1" applyAlignment="1" applyProtection="1">
      <alignment horizontal="center" wrapText="1"/>
      <protection/>
    </xf>
    <xf numFmtId="0" fontId="35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left" vertical="center" wrapText="1"/>
    </xf>
    <xf numFmtId="0" fontId="35" fillId="0" borderId="0" xfId="0" applyFont="1" applyFill="1" applyBorder="1" applyAlignment="1">
      <alignment vertical="center"/>
    </xf>
    <xf numFmtId="0" fontId="39" fillId="56" borderId="0" xfId="0" applyNumberFormat="1" applyFont="1" applyFill="1" applyAlignment="1" applyProtection="1">
      <alignment horizontal="left"/>
      <protection/>
    </xf>
    <xf numFmtId="4" fontId="4" fillId="56" borderId="16" xfId="95" applyNumberFormat="1" applyFont="1" applyFill="1" applyBorder="1" applyAlignment="1">
      <alignment horizontal="center" vertical="center"/>
      <protection/>
    </xf>
    <xf numFmtId="4" fontId="4" fillId="0" borderId="16" xfId="95" applyNumberFormat="1" applyFont="1" applyFill="1" applyBorder="1" applyAlignment="1">
      <alignment horizontal="center" vertical="center"/>
      <protection/>
    </xf>
    <xf numFmtId="4" fontId="33" fillId="56" borderId="16" xfId="95" applyNumberFormat="1" applyFont="1" applyFill="1" applyBorder="1" applyAlignment="1">
      <alignment horizontal="center" vertical="center"/>
      <protection/>
    </xf>
    <xf numFmtId="4" fontId="30" fillId="56" borderId="16" xfId="95" applyNumberFormat="1" applyFont="1" applyFill="1" applyBorder="1" applyAlignment="1">
      <alignment horizontal="center" vertical="center"/>
      <protection/>
    </xf>
    <xf numFmtId="4" fontId="4" fillId="56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33" fillId="0" borderId="16" xfId="95" applyNumberFormat="1" applyFont="1" applyFill="1" applyBorder="1" applyAlignment="1">
      <alignment horizontal="center" vertical="center"/>
      <protection/>
    </xf>
    <xf numFmtId="4" fontId="33" fillId="0" borderId="16" xfId="0" applyNumberFormat="1" applyFont="1" applyFill="1" applyBorder="1" applyAlignment="1">
      <alignment horizontal="center" vertical="center" wrapText="1"/>
    </xf>
    <xf numFmtId="4" fontId="4" fillId="56" borderId="16" xfId="95" applyNumberFormat="1" applyFont="1" applyFill="1" applyBorder="1" applyAlignment="1" quotePrefix="1">
      <alignment horizontal="center" vertical="center"/>
      <protection/>
    </xf>
    <xf numFmtId="4" fontId="33" fillId="55" borderId="16" xfId="0" applyNumberFormat="1" applyFont="1" applyFill="1" applyBorder="1" applyAlignment="1">
      <alignment horizontal="center" vertical="center" wrapText="1"/>
    </xf>
    <xf numFmtId="4" fontId="30" fillId="0" borderId="16" xfId="95" applyNumberFormat="1" applyFont="1" applyFill="1" applyBorder="1" applyAlignment="1">
      <alignment horizontal="center" vertical="center"/>
      <protection/>
    </xf>
    <xf numFmtId="4" fontId="32" fillId="0" borderId="16" xfId="95" applyNumberFormat="1" applyFont="1" applyFill="1" applyBorder="1" applyAlignment="1">
      <alignment horizontal="center" vertical="center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2" fontId="30" fillId="0" borderId="16" xfId="0" applyNumberFormat="1" applyFont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textRotation="180"/>
    </xf>
    <xf numFmtId="0" fontId="30" fillId="0" borderId="0" xfId="0" applyFont="1" applyFill="1" applyBorder="1" applyAlignment="1">
      <alignment vertical="center" textRotation="180"/>
    </xf>
    <xf numFmtId="0" fontId="31" fillId="56" borderId="0" xfId="0" applyNumberFormat="1" applyFont="1" applyFill="1" applyAlignment="1" applyProtection="1">
      <alignment horizontal="left" vertical="center"/>
      <protection/>
    </xf>
    <xf numFmtId="0" fontId="31" fillId="56" borderId="0" xfId="0" applyNumberFormat="1" applyFont="1" applyFill="1" applyAlignment="1" applyProtection="1">
      <alignment horizontal="left"/>
      <protection/>
    </xf>
    <xf numFmtId="0" fontId="30" fillId="0" borderId="16" xfId="0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left"/>
      <protection/>
    </xf>
    <xf numFmtId="0" fontId="35" fillId="0" borderId="0" xfId="0" applyFont="1" applyFill="1" applyBorder="1" applyAlignment="1">
      <alignment wrapText="1"/>
    </xf>
    <xf numFmtId="0" fontId="33" fillId="0" borderId="16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vertical="center"/>
    </xf>
    <xf numFmtId="0" fontId="42" fillId="0" borderId="16" xfId="0" applyNumberFormat="1" applyFont="1" applyFill="1" applyBorder="1" applyAlignment="1" applyProtection="1">
      <alignment vertical="center"/>
      <protection/>
    </xf>
    <xf numFmtId="0" fontId="42" fillId="0" borderId="0" xfId="0" applyFont="1" applyFill="1" applyAlignment="1">
      <alignment vertical="center"/>
    </xf>
    <xf numFmtId="4" fontId="38" fillId="56" borderId="0" xfId="95" applyNumberFormat="1" applyFont="1" applyFill="1" applyBorder="1" applyAlignment="1">
      <alignment vertical="center"/>
      <protection/>
    </xf>
    <xf numFmtId="0" fontId="28" fillId="56" borderId="0" xfId="0" applyFont="1" applyFill="1" applyAlignment="1">
      <alignment vertical="center"/>
    </xf>
    <xf numFmtId="4" fontId="28" fillId="56" borderId="0" xfId="0" applyNumberFormat="1" applyFont="1" applyFill="1" applyAlignment="1">
      <alignment vertical="center"/>
    </xf>
    <xf numFmtId="0" fontId="35" fillId="56" borderId="0" xfId="0" applyFont="1" applyFill="1" applyBorder="1" applyAlignment="1">
      <alignment horizontal="center" wrapText="1"/>
    </xf>
    <xf numFmtId="0" fontId="41" fillId="0" borderId="0" xfId="0" applyNumberFormat="1" applyFont="1" applyFill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/>
      <protection/>
    </xf>
    <xf numFmtId="0" fontId="31" fillId="0" borderId="0" xfId="0" applyNumberFormat="1" applyFont="1" applyFill="1" applyAlignment="1" applyProtection="1">
      <alignment horizontal="left" vertical="center"/>
      <protection/>
    </xf>
    <xf numFmtId="0" fontId="30" fillId="0" borderId="17" xfId="0" applyFont="1" applyFill="1" applyBorder="1" applyAlignment="1">
      <alignment horizontal="center" vertical="center" textRotation="180"/>
    </xf>
    <xf numFmtId="0" fontId="30" fillId="0" borderId="0" xfId="0" applyFont="1" applyFill="1" applyAlignment="1">
      <alignment horizontal="center" vertical="center" textRotation="180"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35" fillId="56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center" vertical="center" textRotation="180"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14" fontId="31" fillId="0" borderId="0" xfId="0" applyNumberFormat="1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31" fillId="56" borderId="0" xfId="0" applyNumberFormat="1" applyFont="1" applyFill="1" applyAlignment="1" applyProtection="1">
      <alignment horizontal="left"/>
      <protection/>
    </xf>
    <xf numFmtId="0" fontId="35" fillId="56" borderId="0" xfId="0" applyFont="1" applyFill="1" applyBorder="1" applyAlignment="1">
      <alignment horizontal="center" wrapText="1"/>
    </xf>
    <xf numFmtId="4" fontId="32" fillId="56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>
      <alignment horizontal="left" vertical="distributed" wrapText="1"/>
    </xf>
    <xf numFmtId="0" fontId="71" fillId="0" borderId="18" xfId="0" applyFont="1" applyBorder="1" applyAlignment="1">
      <alignment horizontal="center" vertical="center"/>
    </xf>
    <xf numFmtId="4" fontId="30" fillId="0" borderId="16" xfId="0" applyNumberFormat="1" applyFont="1" applyFill="1" applyBorder="1" applyAlignment="1" applyProtection="1">
      <alignment horizontal="center" vertical="center" wrapText="1"/>
      <protection/>
    </xf>
    <xf numFmtId="49" fontId="72" fillId="0" borderId="0" xfId="0" applyNumberFormat="1" applyFont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30" fillId="56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Alignment="1" applyProtection="1">
      <alignment horizontal="center" wrapText="1"/>
      <protection/>
    </xf>
    <xf numFmtId="0" fontId="73" fillId="0" borderId="0" xfId="0" applyFont="1" applyAlignment="1">
      <alignment horizontal="center" vertical="center"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tabSelected="1" view="pageBreakPreview" zoomScale="70" zoomScaleNormal="70" zoomScaleSheetLayoutView="70" zoomScalePageLayoutView="0" workbookViewId="0" topLeftCell="A60">
      <selection activeCell="F65" sqref="F65"/>
    </sheetView>
  </sheetViews>
  <sheetFormatPr defaultColWidth="9.16015625" defaultRowHeight="12.75"/>
  <cols>
    <col min="1" max="1" width="21.33203125" style="13" customWidth="1"/>
    <col min="2" max="2" width="19.5" style="7" customWidth="1"/>
    <col min="3" max="3" width="79.33203125" style="7" customWidth="1"/>
    <col min="4" max="4" width="22.16015625" style="7" bestFit="1" customWidth="1"/>
    <col min="5" max="5" width="24.16015625" style="7" customWidth="1"/>
    <col min="6" max="6" width="22.66015625" style="7" customWidth="1"/>
    <col min="7" max="7" width="19.16015625" style="7" bestFit="1" customWidth="1"/>
    <col min="8" max="8" width="21.33203125" style="7" customWidth="1"/>
    <col min="9" max="9" width="19.33203125" style="7" customWidth="1"/>
    <col min="10" max="10" width="22.16015625" style="7" bestFit="1" customWidth="1"/>
    <col min="11" max="11" width="24.16015625" style="7" customWidth="1"/>
    <col min="12" max="12" width="21" style="7" customWidth="1"/>
    <col min="13" max="13" width="9.33203125" style="83" customWidth="1"/>
    <col min="14" max="14" width="17" style="13" customWidth="1"/>
    <col min="15" max="16384" width="9.16015625" style="13" customWidth="1"/>
  </cols>
  <sheetData>
    <row r="1" spans="2:19" s="2" customFormat="1" ht="26.25">
      <c r="B1" s="1"/>
      <c r="C1" s="30"/>
      <c r="G1" s="85"/>
      <c r="H1" s="85"/>
      <c r="I1" s="103" t="s">
        <v>55</v>
      </c>
      <c r="J1" s="103"/>
      <c r="K1" s="103"/>
      <c r="L1" s="103"/>
      <c r="M1" s="84"/>
      <c r="N1" s="59"/>
      <c r="O1" s="29"/>
      <c r="P1" s="29"/>
      <c r="Q1" s="29"/>
      <c r="R1" s="29"/>
      <c r="S1" s="29"/>
    </row>
    <row r="2" spans="2:19" s="2" customFormat="1" ht="26.25">
      <c r="B2" s="1"/>
      <c r="C2" s="30"/>
      <c r="G2" s="86"/>
      <c r="H2" s="86"/>
      <c r="I2" s="102" t="s">
        <v>51</v>
      </c>
      <c r="J2" s="102"/>
      <c r="K2" s="102"/>
      <c r="L2" s="102"/>
      <c r="M2" s="84"/>
      <c r="N2" s="59"/>
      <c r="O2" s="29"/>
      <c r="P2" s="29"/>
      <c r="Q2" s="29"/>
      <c r="R2" s="29"/>
      <c r="S2" s="29"/>
    </row>
    <row r="3" spans="2:19" s="2" customFormat="1" ht="26.25">
      <c r="B3" s="1"/>
      <c r="C3" s="30"/>
      <c r="G3" s="86"/>
      <c r="H3" s="86"/>
      <c r="I3" s="102" t="s">
        <v>50</v>
      </c>
      <c r="J3" s="102"/>
      <c r="K3" s="102"/>
      <c r="L3" s="102"/>
      <c r="M3" s="84"/>
      <c r="N3" s="59"/>
      <c r="O3" s="29"/>
      <c r="P3" s="29"/>
      <c r="Q3" s="29"/>
      <c r="R3" s="29"/>
      <c r="S3" s="29"/>
    </row>
    <row r="4" spans="2:19" s="2" customFormat="1" ht="26.25">
      <c r="B4" s="1"/>
      <c r="C4" s="30"/>
      <c r="G4" s="86"/>
      <c r="H4" s="86"/>
      <c r="I4" s="102" t="s">
        <v>53</v>
      </c>
      <c r="J4" s="102"/>
      <c r="K4" s="102"/>
      <c r="L4" s="102"/>
      <c r="M4" s="84"/>
      <c r="N4" s="59"/>
      <c r="O4" s="29"/>
      <c r="P4" s="29"/>
      <c r="Q4" s="29"/>
      <c r="R4" s="29"/>
      <c r="S4" s="29"/>
    </row>
    <row r="5" spans="2:19" s="2" customFormat="1" ht="26.25">
      <c r="B5" s="1"/>
      <c r="C5" s="30"/>
      <c r="G5" s="86"/>
      <c r="H5" s="86"/>
      <c r="I5" s="102" t="s">
        <v>49</v>
      </c>
      <c r="J5" s="102"/>
      <c r="K5" s="102"/>
      <c r="L5" s="102"/>
      <c r="M5" s="20"/>
      <c r="N5" s="59"/>
      <c r="O5" s="29"/>
      <c r="P5" s="29"/>
      <c r="Q5" s="29"/>
      <c r="R5" s="29"/>
      <c r="S5" s="29"/>
    </row>
    <row r="6" spans="2:19" s="2" customFormat="1" ht="26.25">
      <c r="B6" s="1"/>
      <c r="C6" s="30"/>
      <c r="G6" s="86"/>
      <c r="H6" s="86"/>
      <c r="I6" s="102" t="s">
        <v>52</v>
      </c>
      <c r="J6" s="102"/>
      <c r="K6" s="102"/>
      <c r="L6" s="102"/>
      <c r="M6" s="20"/>
      <c r="N6" s="59"/>
      <c r="O6" s="29"/>
      <c r="P6" s="29"/>
      <c r="Q6" s="29"/>
      <c r="R6" s="29"/>
      <c r="S6" s="29"/>
    </row>
    <row r="7" spans="2:19" s="2" customFormat="1" ht="26.25">
      <c r="B7" s="1"/>
      <c r="C7" s="30"/>
      <c r="G7" s="86"/>
      <c r="H7" s="86"/>
      <c r="I7" s="102" t="s">
        <v>48</v>
      </c>
      <c r="J7" s="102"/>
      <c r="K7" s="102"/>
      <c r="L7" s="102"/>
      <c r="M7" s="90"/>
      <c r="N7" s="59"/>
      <c r="O7" s="29"/>
      <c r="P7" s="29"/>
      <c r="Q7" s="29"/>
      <c r="R7" s="29"/>
      <c r="S7" s="29"/>
    </row>
    <row r="8" spans="2:19" s="2" customFormat="1" ht="27.75">
      <c r="B8" s="1"/>
      <c r="C8" s="30"/>
      <c r="D8" s="65"/>
      <c r="E8" s="66"/>
      <c r="F8" s="66"/>
      <c r="G8" s="66"/>
      <c r="H8" s="66"/>
      <c r="I8" s="114" t="s">
        <v>65</v>
      </c>
      <c r="J8" s="114"/>
      <c r="K8" s="114"/>
      <c r="L8" s="114"/>
      <c r="M8" s="84"/>
      <c r="N8" s="59"/>
      <c r="O8" s="29"/>
      <c r="P8" s="29"/>
      <c r="Q8" s="29"/>
      <c r="R8" s="29"/>
      <c r="S8" s="29"/>
    </row>
    <row r="9" spans="2:19" s="2" customFormat="1" ht="27.75">
      <c r="B9" s="1"/>
      <c r="C9" s="30"/>
      <c r="D9" s="65"/>
      <c r="E9" s="66"/>
      <c r="F9" s="66"/>
      <c r="G9" s="66"/>
      <c r="H9" s="66"/>
      <c r="I9" s="86"/>
      <c r="J9" s="86"/>
      <c r="K9" s="86"/>
      <c r="L9" s="86"/>
      <c r="M9" s="108">
        <v>83</v>
      </c>
      <c r="N9" s="59"/>
      <c r="O9" s="29"/>
      <c r="P9" s="29"/>
      <c r="Q9" s="29"/>
      <c r="R9" s="29"/>
      <c r="S9" s="29"/>
    </row>
    <row r="10" spans="1:19" ht="36.75" customHeight="1">
      <c r="A10" s="100" t="s">
        <v>41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8"/>
      <c r="N10" s="59"/>
      <c r="O10" s="121"/>
      <c r="P10" s="121"/>
      <c r="Q10" s="121"/>
      <c r="R10" s="121"/>
      <c r="S10" s="121"/>
    </row>
    <row r="11" spans="1:19" ht="24.75" customHeight="1">
      <c r="A11" s="123" t="s">
        <v>42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08"/>
      <c r="N11" s="59"/>
      <c r="O11" s="64"/>
      <c r="P11" s="64"/>
      <c r="Q11" s="64"/>
      <c r="R11" s="64"/>
      <c r="S11" s="64"/>
    </row>
    <row r="12" spans="1:19" ht="18" customHeight="1">
      <c r="A12" s="124"/>
      <c r="B12" s="124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108"/>
      <c r="N12" s="59"/>
      <c r="O12" s="64"/>
      <c r="P12" s="64"/>
      <c r="Q12" s="64"/>
      <c r="R12" s="64"/>
      <c r="S12" s="64"/>
    </row>
    <row r="13" spans="1:14" s="6" customFormat="1" ht="21.75" customHeight="1">
      <c r="A13" s="120" t="s">
        <v>47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08"/>
      <c r="N13" s="59"/>
    </row>
    <row r="14" spans="1:14" s="6" customFormat="1" ht="27.75" customHeight="1">
      <c r="A14" s="118" t="s">
        <v>54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81" t="s">
        <v>43</v>
      </c>
      <c r="M14" s="108"/>
      <c r="N14" s="59"/>
    </row>
    <row r="15" spans="1:13" s="9" customFormat="1" ht="30" customHeight="1">
      <c r="A15" s="109" t="s">
        <v>13</v>
      </c>
      <c r="B15" s="109" t="s">
        <v>14</v>
      </c>
      <c r="C15" s="101" t="s">
        <v>4</v>
      </c>
      <c r="D15" s="101" t="s">
        <v>46</v>
      </c>
      <c r="E15" s="101"/>
      <c r="F15" s="101"/>
      <c r="G15" s="122" t="s">
        <v>44</v>
      </c>
      <c r="H15" s="122"/>
      <c r="I15" s="122"/>
      <c r="J15" s="122" t="s">
        <v>45</v>
      </c>
      <c r="K15" s="122"/>
      <c r="L15" s="122"/>
      <c r="M15" s="108"/>
    </row>
    <row r="16" spans="1:13" s="9" customFormat="1" ht="16.5" customHeight="1">
      <c r="A16" s="109"/>
      <c r="B16" s="109"/>
      <c r="C16" s="101"/>
      <c r="D16" s="101" t="s">
        <v>0</v>
      </c>
      <c r="E16" s="125" t="s">
        <v>1</v>
      </c>
      <c r="F16" s="116" t="s">
        <v>2</v>
      </c>
      <c r="G16" s="119" t="s">
        <v>0</v>
      </c>
      <c r="H16" s="116" t="s">
        <v>1</v>
      </c>
      <c r="I16" s="116" t="s">
        <v>2</v>
      </c>
      <c r="J16" s="119" t="s">
        <v>0</v>
      </c>
      <c r="K16" s="116" t="s">
        <v>1</v>
      </c>
      <c r="L16" s="116" t="s">
        <v>2</v>
      </c>
      <c r="M16" s="108"/>
    </row>
    <row r="17" spans="1:13" s="9" customFormat="1" ht="20.25" customHeight="1">
      <c r="A17" s="109"/>
      <c r="B17" s="109"/>
      <c r="C17" s="101"/>
      <c r="D17" s="101"/>
      <c r="E17" s="125"/>
      <c r="F17" s="116"/>
      <c r="G17" s="119"/>
      <c r="H17" s="116"/>
      <c r="I17" s="116"/>
      <c r="J17" s="119"/>
      <c r="K17" s="116"/>
      <c r="L17" s="116"/>
      <c r="M17" s="108"/>
    </row>
    <row r="18" spans="1:13" s="9" customFormat="1" ht="60" customHeight="1">
      <c r="A18" s="109"/>
      <c r="B18" s="109"/>
      <c r="C18" s="101"/>
      <c r="D18" s="101"/>
      <c r="E18" s="125"/>
      <c r="F18" s="116"/>
      <c r="G18" s="119"/>
      <c r="H18" s="116"/>
      <c r="I18" s="116"/>
      <c r="J18" s="119"/>
      <c r="K18" s="116"/>
      <c r="L18" s="116"/>
      <c r="M18" s="108"/>
    </row>
    <row r="19" spans="1:13" s="58" customFormat="1" ht="29.25" customHeight="1">
      <c r="A19" s="57">
        <v>1</v>
      </c>
      <c r="B19" s="57">
        <v>2</v>
      </c>
      <c r="C19" s="57">
        <v>3</v>
      </c>
      <c r="D19" s="57">
        <v>4</v>
      </c>
      <c r="E19" s="57">
        <v>5</v>
      </c>
      <c r="F19" s="57">
        <v>6</v>
      </c>
      <c r="G19" s="87">
        <v>7</v>
      </c>
      <c r="H19" s="88">
        <v>8</v>
      </c>
      <c r="I19" s="88">
        <v>9</v>
      </c>
      <c r="J19" s="89">
        <v>10</v>
      </c>
      <c r="K19" s="89">
        <v>11</v>
      </c>
      <c r="L19" s="89">
        <v>12</v>
      </c>
      <c r="M19" s="108"/>
    </row>
    <row r="20" spans="1:13" s="11" customFormat="1" ht="46.5" customHeight="1">
      <c r="A20" s="44"/>
      <c r="B20" s="41"/>
      <c r="C20" s="60" t="s">
        <v>24</v>
      </c>
      <c r="D20" s="67">
        <f>D21</f>
        <v>250000</v>
      </c>
      <c r="E20" s="67">
        <f aca="true" t="shared" si="0" ref="D20:L21">E21</f>
        <v>250000</v>
      </c>
      <c r="F20" s="67">
        <f t="shared" si="0"/>
        <v>0</v>
      </c>
      <c r="G20" s="67">
        <f>G21</f>
        <v>0</v>
      </c>
      <c r="H20" s="67">
        <f t="shared" si="0"/>
        <v>0</v>
      </c>
      <c r="I20" s="67">
        <f t="shared" si="0"/>
        <v>0</v>
      </c>
      <c r="J20" s="67">
        <f>J21</f>
        <v>250000</v>
      </c>
      <c r="K20" s="67">
        <f t="shared" si="0"/>
        <v>250000</v>
      </c>
      <c r="L20" s="67">
        <f t="shared" si="0"/>
        <v>0</v>
      </c>
      <c r="M20" s="108"/>
    </row>
    <row r="21" spans="1:13" s="11" customFormat="1" ht="43.5" customHeight="1">
      <c r="A21" s="45">
        <v>8340</v>
      </c>
      <c r="B21" s="45" t="s">
        <v>15</v>
      </c>
      <c r="C21" s="31" t="s">
        <v>16</v>
      </c>
      <c r="D21" s="68">
        <f t="shared" si="0"/>
        <v>250000</v>
      </c>
      <c r="E21" s="68">
        <f t="shared" si="0"/>
        <v>250000</v>
      </c>
      <c r="F21" s="68">
        <f t="shared" si="0"/>
        <v>0</v>
      </c>
      <c r="G21" s="68">
        <f t="shared" si="0"/>
        <v>0</v>
      </c>
      <c r="H21" s="68">
        <f t="shared" si="0"/>
        <v>0</v>
      </c>
      <c r="I21" s="68">
        <f t="shared" si="0"/>
        <v>0</v>
      </c>
      <c r="J21" s="68">
        <f t="shared" si="0"/>
        <v>250000</v>
      </c>
      <c r="K21" s="68">
        <f t="shared" si="0"/>
        <v>250000</v>
      </c>
      <c r="L21" s="68">
        <f t="shared" si="0"/>
        <v>0</v>
      </c>
      <c r="M21" s="108"/>
    </row>
    <row r="22" spans="1:13" s="11" customFormat="1" ht="100.5" customHeight="1">
      <c r="A22" s="44"/>
      <c r="B22" s="41"/>
      <c r="C22" s="52" t="s">
        <v>28</v>
      </c>
      <c r="D22" s="69">
        <f aca="true" t="shared" si="1" ref="D22:L22">D23+D24</f>
        <v>250000</v>
      </c>
      <c r="E22" s="69">
        <f t="shared" si="1"/>
        <v>250000</v>
      </c>
      <c r="F22" s="69">
        <f t="shared" si="1"/>
        <v>0</v>
      </c>
      <c r="G22" s="69">
        <f t="shared" si="1"/>
        <v>0</v>
      </c>
      <c r="H22" s="69">
        <f t="shared" si="1"/>
        <v>0</v>
      </c>
      <c r="I22" s="69">
        <f t="shared" si="1"/>
        <v>0</v>
      </c>
      <c r="J22" s="69">
        <f t="shared" si="1"/>
        <v>250000</v>
      </c>
      <c r="K22" s="69">
        <f t="shared" si="1"/>
        <v>250000</v>
      </c>
      <c r="L22" s="69">
        <f t="shared" si="1"/>
        <v>0</v>
      </c>
      <c r="M22" s="108"/>
    </row>
    <row r="23" spans="1:13" s="11" customFormat="1" ht="69.75" customHeight="1">
      <c r="A23" s="44"/>
      <c r="B23" s="41"/>
      <c r="C23" s="38" t="s">
        <v>7</v>
      </c>
      <c r="D23" s="70">
        <f>SUM(E23:F23)</f>
        <v>100000</v>
      </c>
      <c r="E23" s="70">
        <v>100000</v>
      </c>
      <c r="F23" s="70">
        <v>0</v>
      </c>
      <c r="G23" s="70">
        <f>H23+I23</f>
        <v>0</v>
      </c>
      <c r="H23" s="70"/>
      <c r="I23" s="70"/>
      <c r="J23" s="70">
        <f>K23+L23</f>
        <v>100000</v>
      </c>
      <c r="K23" s="70">
        <f>E23+H23</f>
        <v>100000</v>
      </c>
      <c r="L23" s="70">
        <f>F23+I23</f>
        <v>0</v>
      </c>
      <c r="M23" s="108"/>
    </row>
    <row r="24" spans="1:13" s="11" customFormat="1" ht="57" customHeight="1">
      <c r="A24" s="44"/>
      <c r="B24" s="41"/>
      <c r="C24" s="38" t="s">
        <v>17</v>
      </c>
      <c r="D24" s="70">
        <f>SUM(E24:F24)</f>
        <v>150000</v>
      </c>
      <c r="E24" s="70">
        <v>150000</v>
      </c>
      <c r="F24" s="70">
        <v>0</v>
      </c>
      <c r="G24" s="70">
        <f>H24+I24</f>
        <v>0</v>
      </c>
      <c r="H24" s="70"/>
      <c r="I24" s="70"/>
      <c r="J24" s="70">
        <f>K24+L24</f>
        <v>150000</v>
      </c>
      <c r="K24" s="70">
        <f>E24+H24</f>
        <v>150000</v>
      </c>
      <c r="L24" s="70">
        <f>F24+I24</f>
        <v>0</v>
      </c>
      <c r="M24" s="108"/>
    </row>
    <row r="25" spans="1:13" s="11" customFormat="1" ht="48.75" customHeight="1">
      <c r="A25" s="44"/>
      <c r="B25" s="41"/>
      <c r="C25" s="31" t="s">
        <v>25</v>
      </c>
      <c r="D25" s="71">
        <f aca="true" t="shared" si="2" ref="D25:L25">D26</f>
        <v>625000</v>
      </c>
      <c r="E25" s="71">
        <f t="shared" si="2"/>
        <v>575100</v>
      </c>
      <c r="F25" s="71">
        <f t="shared" si="2"/>
        <v>49900</v>
      </c>
      <c r="G25" s="71">
        <f t="shared" si="2"/>
        <v>0</v>
      </c>
      <c r="H25" s="71">
        <f t="shared" si="2"/>
        <v>0</v>
      </c>
      <c r="I25" s="71">
        <f t="shared" si="2"/>
        <v>0</v>
      </c>
      <c r="J25" s="71">
        <f t="shared" si="2"/>
        <v>625000</v>
      </c>
      <c r="K25" s="71">
        <f t="shared" si="2"/>
        <v>575100</v>
      </c>
      <c r="L25" s="71">
        <f t="shared" si="2"/>
        <v>49900</v>
      </c>
      <c r="M25" s="108"/>
    </row>
    <row r="26" spans="1:13" s="14" customFormat="1" ht="45.75" customHeight="1">
      <c r="A26" s="45">
        <v>8340</v>
      </c>
      <c r="B26" s="45" t="s">
        <v>15</v>
      </c>
      <c r="C26" s="31" t="s">
        <v>16</v>
      </c>
      <c r="D26" s="72">
        <f>D27+D30+D34+D36+D38</f>
        <v>625000</v>
      </c>
      <c r="E26" s="72">
        <f>E27+E30+E34+E36+E38</f>
        <v>575100</v>
      </c>
      <c r="F26" s="72">
        <f>F27+F30+F34+F36</f>
        <v>49900</v>
      </c>
      <c r="G26" s="72">
        <f>G27+G30+G34+G36+G38</f>
        <v>0</v>
      </c>
      <c r="H26" s="72">
        <f>H27+H30+H34+H36+H38</f>
        <v>0</v>
      </c>
      <c r="I26" s="72">
        <f>I27+I30+I34+I36</f>
        <v>0</v>
      </c>
      <c r="J26" s="72">
        <f>J27+J30+J34+J36+J38</f>
        <v>625000</v>
      </c>
      <c r="K26" s="72">
        <f>K27+K30+K34+K36+K38</f>
        <v>575100</v>
      </c>
      <c r="L26" s="72">
        <f>L27+L30+L34+L36</f>
        <v>49900</v>
      </c>
      <c r="M26" s="108"/>
    </row>
    <row r="27" spans="1:13" s="14" customFormat="1" ht="97.5" customHeight="1">
      <c r="A27" s="42"/>
      <c r="B27" s="43"/>
      <c r="C27" s="52" t="s">
        <v>28</v>
      </c>
      <c r="D27" s="73">
        <f aca="true" t="shared" si="3" ref="D27:L27">D28+D29</f>
        <v>110000</v>
      </c>
      <c r="E27" s="73">
        <f t="shared" si="3"/>
        <v>110000</v>
      </c>
      <c r="F27" s="73">
        <f t="shared" si="3"/>
        <v>0</v>
      </c>
      <c r="G27" s="73">
        <f t="shared" si="3"/>
        <v>0</v>
      </c>
      <c r="H27" s="73">
        <f t="shared" si="3"/>
        <v>0</v>
      </c>
      <c r="I27" s="73">
        <f t="shared" si="3"/>
        <v>0</v>
      </c>
      <c r="J27" s="73">
        <f t="shared" si="3"/>
        <v>110000</v>
      </c>
      <c r="K27" s="73">
        <f t="shared" si="3"/>
        <v>110000</v>
      </c>
      <c r="L27" s="73">
        <f t="shared" si="3"/>
        <v>0</v>
      </c>
      <c r="M27" s="104">
        <v>84</v>
      </c>
    </row>
    <row r="28" spans="1:13" s="14" customFormat="1" ht="70.5" customHeight="1">
      <c r="A28" s="42"/>
      <c r="B28" s="43"/>
      <c r="C28" s="38" t="s">
        <v>19</v>
      </c>
      <c r="D28" s="70">
        <f>SUM(E28:F28)</f>
        <v>40000</v>
      </c>
      <c r="E28" s="70">
        <v>40000</v>
      </c>
      <c r="F28" s="70">
        <v>0</v>
      </c>
      <c r="G28" s="70">
        <f>H28+I28</f>
        <v>0</v>
      </c>
      <c r="H28" s="70"/>
      <c r="I28" s="70"/>
      <c r="J28" s="70">
        <f>K28+L28</f>
        <v>40000</v>
      </c>
      <c r="K28" s="70">
        <f>E28+H28</f>
        <v>40000</v>
      </c>
      <c r="L28" s="70">
        <f>F28+I28</f>
        <v>0</v>
      </c>
      <c r="M28" s="104"/>
    </row>
    <row r="29" spans="1:13" s="14" customFormat="1" ht="74.25" customHeight="1">
      <c r="A29" s="42"/>
      <c r="B29" s="43"/>
      <c r="C29" s="38" t="s">
        <v>23</v>
      </c>
      <c r="D29" s="70">
        <f>SUM(E29:F29)</f>
        <v>70000</v>
      </c>
      <c r="E29" s="70">
        <f>40000+30000</f>
        <v>70000</v>
      </c>
      <c r="F29" s="70">
        <f>30000-30000</f>
        <v>0</v>
      </c>
      <c r="G29" s="70">
        <f>H29+I29</f>
        <v>0</v>
      </c>
      <c r="H29" s="70"/>
      <c r="I29" s="70"/>
      <c r="J29" s="70">
        <f>K29+L29</f>
        <v>70000</v>
      </c>
      <c r="K29" s="70">
        <f>E29+H29</f>
        <v>70000</v>
      </c>
      <c r="L29" s="70">
        <f>F29+I29</f>
        <v>0</v>
      </c>
      <c r="M29" s="104"/>
    </row>
    <row r="30" spans="1:13" s="14" customFormat="1" ht="137.25" customHeight="1">
      <c r="A30" s="42"/>
      <c r="B30" s="43"/>
      <c r="C30" s="52" t="s">
        <v>29</v>
      </c>
      <c r="D30" s="74">
        <f>D31+D32+D33</f>
        <v>370000</v>
      </c>
      <c r="E30" s="74">
        <f>E31+E32+E33</f>
        <v>370000</v>
      </c>
      <c r="F30" s="74">
        <f>F32+F31+F33</f>
        <v>0</v>
      </c>
      <c r="G30" s="74">
        <f>G31+G32+G33</f>
        <v>0</v>
      </c>
      <c r="H30" s="74">
        <f>H31+H32+H33</f>
        <v>0</v>
      </c>
      <c r="I30" s="74">
        <f>I32+I31+I33</f>
        <v>0</v>
      </c>
      <c r="J30" s="74">
        <f>J31+J32+J33</f>
        <v>370000</v>
      </c>
      <c r="K30" s="74">
        <f>K31+K32+K33</f>
        <v>370000</v>
      </c>
      <c r="L30" s="74">
        <f>L32+L31+L33</f>
        <v>0</v>
      </c>
      <c r="M30" s="104"/>
    </row>
    <row r="31" spans="1:13" s="14" customFormat="1" ht="59.25" customHeight="1">
      <c r="A31" s="42"/>
      <c r="B31" s="43"/>
      <c r="C31" s="38" t="s">
        <v>22</v>
      </c>
      <c r="D31" s="80">
        <f>SUM(E31:F31)</f>
        <v>200000</v>
      </c>
      <c r="E31" s="80">
        <v>200000</v>
      </c>
      <c r="F31" s="80">
        <v>0</v>
      </c>
      <c r="G31" s="70">
        <f>H31+I31</f>
        <v>0</v>
      </c>
      <c r="H31" s="80"/>
      <c r="I31" s="80"/>
      <c r="J31" s="70">
        <f>K31+L31</f>
        <v>200000</v>
      </c>
      <c r="K31" s="70">
        <f aca="true" t="shared" si="4" ref="K31:L33">E31+H31</f>
        <v>200000</v>
      </c>
      <c r="L31" s="70">
        <f t="shared" si="4"/>
        <v>0</v>
      </c>
      <c r="M31" s="104"/>
    </row>
    <row r="32" spans="1:13" s="14" customFormat="1" ht="67.5" customHeight="1">
      <c r="A32" s="42"/>
      <c r="B32" s="43"/>
      <c r="C32" s="38" t="s">
        <v>5</v>
      </c>
      <c r="D32" s="70">
        <f>E32+F32</f>
        <v>120000</v>
      </c>
      <c r="E32" s="70">
        <v>120000</v>
      </c>
      <c r="F32" s="70">
        <v>0</v>
      </c>
      <c r="G32" s="70">
        <f aca="true" t="shared" si="5" ref="G32:G39">H32+I32</f>
        <v>0</v>
      </c>
      <c r="H32" s="70"/>
      <c r="I32" s="70"/>
      <c r="J32" s="70">
        <f>K32+L32</f>
        <v>120000</v>
      </c>
      <c r="K32" s="70">
        <f t="shared" si="4"/>
        <v>120000</v>
      </c>
      <c r="L32" s="70">
        <f t="shared" si="4"/>
        <v>0</v>
      </c>
      <c r="M32" s="104"/>
    </row>
    <row r="33" spans="1:13" s="14" customFormat="1" ht="81" customHeight="1">
      <c r="A33" s="42"/>
      <c r="B33" s="43"/>
      <c r="C33" s="38" t="s">
        <v>36</v>
      </c>
      <c r="D33" s="70">
        <f>E33+F33</f>
        <v>50000</v>
      </c>
      <c r="E33" s="70">
        <v>50000</v>
      </c>
      <c r="F33" s="70">
        <v>0</v>
      </c>
      <c r="G33" s="70">
        <f t="shared" si="5"/>
        <v>0</v>
      </c>
      <c r="H33" s="70"/>
      <c r="I33" s="70"/>
      <c r="J33" s="70">
        <f>K33+L33</f>
        <v>50000</v>
      </c>
      <c r="K33" s="70">
        <f t="shared" si="4"/>
        <v>50000</v>
      </c>
      <c r="L33" s="70">
        <f t="shared" si="4"/>
        <v>0</v>
      </c>
      <c r="M33" s="104"/>
    </row>
    <row r="34" spans="1:13" s="14" customFormat="1" ht="80.25" customHeight="1">
      <c r="A34" s="42"/>
      <c r="B34" s="43"/>
      <c r="C34" s="37" t="s">
        <v>10</v>
      </c>
      <c r="D34" s="69">
        <f aca="true" t="shared" si="6" ref="D34:L34">D35</f>
        <v>50000</v>
      </c>
      <c r="E34" s="69">
        <f t="shared" si="6"/>
        <v>100</v>
      </c>
      <c r="F34" s="69">
        <f t="shared" si="6"/>
        <v>49900</v>
      </c>
      <c r="G34" s="69">
        <f t="shared" si="6"/>
        <v>0</v>
      </c>
      <c r="H34" s="69">
        <f t="shared" si="6"/>
        <v>0</v>
      </c>
      <c r="I34" s="69">
        <f t="shared" si="6"/>
        <v>0</v>
      </c>
      <c r="J34" s="69">
        <f t="shared" si="6"/>
        <v>50000</v>
      </c>
      <c r="K34" s="69">
        <f t="shared" si="6"/>
        <v>100</v>
      </c>
      <c r="L34" s="69">
        <f t="shared" si="6"/>
        <v>49900</v>
      </c>
      <c r="M34" s="104"/>
    </row>
    <row r="35" spans="1:13" s="14" customFormat="1" ht="81" customHeight="1">
      <c r="A35" s="42"/>
      <c r="B35" s="43"/>
      <c r="C35" s="38" t="s">
        <v>6</v>
      </c>
      <c r="D35" s="70">
        <f>D36</f>
        <v>50000</v>
      </c>
      <c r="E35" s="70">
        <f>50000-49900</f>
        <v>100</v>
      </c>
      <c r="F35" s="70">
        <v>49900</v>
      </c>
      <c r="G35" s="70">
        <f t="shared" si="5"/>
        <v>0</v>
      </c>
      <c r="H35" s="70"/>
      <c r="I35" s="70"/>
      <c r="J35" s="70">
        <f>K35+L35</f>
        <v>50000</v>
      </c>
      <c r="K35" s="70">
        <f>E35+H35</f>
        <v>100</v>
      </c>
      <c r="L35" s="70">
        <f>F35+I35</f>
        <v>49900</v>
      </c>
      <c r="M35" s="104"/>
    </row>
    <row r="36" spans="1:13" s="14" customFormat="1" ht="136.5" customHeight="1">
      <c r="A36" s="42"/>
      <c r="B36" s="43"/>
      <c r="C36" s="37" t="s">
        <v>8</v>
      </c>
      <c r="D36" s="69">
        <f>D37</f>
        <v>50000</v>
      </c>
      <c r="E36" s="69">
        <f aca="true" t="shared" si="7" ref="E36:L36">E37</f>
        <v>50000</v>
      </c>
      <c r="F36" s="69">
        <f t="shared" si="7"/>
        <v>0</v>
      </c>
      <c r="G36" s="69">
        <f t="shared" si="7"/>
        <v>0</v>
      </c>
      <c r="H36" s="69">
        <f t="shared" si="7"/>
        <v>0</v>
      </c>
      <c r="I36" s="69">
        <f t="shared" si="7"/>
        <v>0</v>
      </c>
      <c r="J36" s="69">
        <f t="shared" si="7"/>
        <v>50000</v>
      </c>
      <c r="K36" s="69">
        <f t="shared" si="7"/>
        <v>50000</v>
      </c>
      <c r="L36" s="69">
        <f t="shared" si="7"/>
        <v>0</v>
      </c>
      <c r="M36" s="104"/>
    </row>
    <row r="37" spans="1:13" s="14" customFormat="1" ht="129.75" customHeight="1">
      <c r="A37" s="42"/>
      <c r="B37" s="43"/>
      <c r="C37" s="38" t="s">
        <v>9</v>
      </c>
      <c r="D37" s="70">
        <f>SUM(E37:F37)</f>
        <v>50000</v>
      </c>
      <c r="E37" s="70">
        <v>50000</v>
      </c>
      <c r="F37" s="70">
        <v>0</v>
      </c>
      <c r="G37" s="70">
        <f t="shared" si="5"/>
        <v>0</v>
      </c>
      <c r="H37" s="70"/>
      <c r="I37" s="70"/>
      <c r="J37" s="70">
        <f>K37+L37</f>
        <v>50000</v>
      </c>
      <c r="K37" s="70">
        <f>E37+H37</f>
        <v>50000</v>
      </c>
      <c r="L37" s="70">
        <f>F37+I37</f>
        <v>0</v>
      </c>
      <c r="M37" s="104">
        <v>85</v>
      </c>
    </row>
    <row r="38" spans="1:13" s="14" customFormat="1" ht="65.25" customHeight="1">
      <c r="A38" s="42"/>
      <c r="B38" s="43"/>
      <c r="C38" s="37" t="s">
        <v>12</v>
      </c>
      <c r="D38" s="69">
        <f>E38+F38</f>
        <v>45000</v>
      </c>
      <c r="E38" s="69">
        <f>E39</f>
        <v>45000</v>
      </c>
      <c r="F38" s="69">
        <v>0</v>
      </c>
      <c r="G38" s="69">
        <f>H38+I38</f>
        <v>0</v>
      </c>
      <c r="H38" s="69">
        <f>H39</f>
        <v>0</v>
      </c>
      <c r="I38" s="69">
        <v>0</v>
      </c>
      <c r="J38" s="69">
        <f>K38+L38</f>
        <v>45000</v>
      </c>
      <c r="K38" s="69">
        <f>K39</f>
        <v>45000</v>
      </c>
      <c r="L38" s="69">
        <v>0</v>
      </c>
      <c r="M38" s="104"/>
    </row>
    <row r="39" spans="1:13" s="14" customFormat="1" ht="91.5" customHeight="1">
      <c r="A39" s="42"/>
      <c r="B39" s="43"/>
      <c r="C39" s="38" t="s">
        <v>38</v>
      </c>
      <c r="D39" s="70">
        <f>E39+F39</f>
        <v>45000</v>
      </c>
      <c r="E39" s="70">
        <v>45000</v>
      </c>
      <c r="F39" s="70">
        <v>0</v>
      </c>
      <c r="G39" s="70">
        <f t="shared" si="5"/>
        <v>0</v>
      </c>
      <c r="H39" s="70"/>
      <c r="I39" s="70"/>
      <c r="J39" s="70">
        <f>K39+L39</f>
        <v>45000</v>
      </c>
      <c r="K39" s="70">
        <f>E39+H39</f>
        <v>45000</v>
      </c>
      <c r="L39" s="70">
        <f>F39+I39</f>
        <v>0</v>
      </c>
      <c r="M39" s="104"/>
    </row>
    <row r="40" spans="1:13" s="11" customFormat="1" ht="63" customHeight="1">
      <c r="A40" s="44"/>
      <c r="B40" s="41"/>
      <c r="C40" s="31" t="s">
        <v>26</v>
      </c>
      <c r="D40" s="75">
        <f>D41</f>
        <v>2928000</v>
      </c>
      <c r="E40" s="75">
        <f aca="true" t="shared" si="8" ref="E40:L40">E41</f>
        <v>1628000</v>
      </c>
      <c r="F40" s="75">
        <f t="shared" si="8"/>
        <v>1300000</v>
      </c>
      <c r="G40" s="75">
        <f t="shared" si="8"/>
        <v>21600</v>
      </c>
      <c r="H40" s="75">
        <f t="shared" si="8"/>
        <v>21600</v>
      </c>
      <c r="I40" s="75">
        <f t="shared" si="8"/>
        <v>0</v>
      </c>
      <c r="J40" s="75">
        <f t="shared" si="8"/>
        <v>2949600</v>
      </c>
      <c r="K40" s="75">
        <f t="shared" si="8"/>
        <v>1649600</v>
      </c>
      <c r="L40" s="75">
        <f t="shared" si="8"/>
        <v>1300000</v>
      </c>
      <c r="M40" s="104"/>
    </row>
    <row r="41" spans="1:13" s="11" customFormat="1" ht="47.25" customHeight="1">
      <c r="A41" s="45">
        <v>8340</v>
      </c>
      <c r="B41" s="45" t="s">
        <v>15</v>
      </c>
      <c r="C41" s="31" t="s">
        <v>16</v>
      </c>
      <c r="D41" s="71">
        <f>D42+D46+D49+D53</f>
        <v>2928000</v>
      </c>
      <c r="E41" s="71">
        <f aca="true" t="shared" si="9" ref="E41:L41">E42+E46+E49+E53</f>
        <v>1628000</v>
      </c>
      <c r="F41" s="71">
        <f t="shared" si="9"/>
        <v>1300000</v>
      </c>
      <c r="G41" s="71">
        <f t="shared" si="9"/>
        <v>21600</v>
      </c>
      <c r="H41" s="71">
        <f t="shared" si="9"/>
        <v>21600</v>
      </c>
      <c r="I41" s="71">
        <f t="shared" si="9"/>
        <v>0</v>
      </c>
      <c r="J41" s="71">
        <f t="shared" si="9"/>
        <v>2949600</v>
      </c>
      <c r="K41" s="71">
        <f t="shared" si="9"/>
        <v>1649600</v>
      </c>
      <c r="L41" s="71">
        <f t="shared" si="9"/>
        <v>1300000</v>
      </c>
      <c r="M41" s="104"/>
    </row>
    <row r="42" spans="1:13" s="11" customFormat="1" ht="72" customHeight="1">
      <c r="A42" s="44"/>
      <c r="B42" s="41"/>
      <c r="C42" s="37" t="s">
        <v>30</v>
      </c>
      <c r="D42" s="76">
        <f aca="true" t="shared" si="10" ref="D42:L42">D43+D44+D45</f>
        <v>1278000</v>
      </c>
      <c r="E42" s="76">
        <f t="shared" si="10"/>
        <v>1278000</v>
      </c>
      <c r="F42" s="76">
        <f t="shared" si="10"/>
        <v>0</v>
      </c>
      <c r="G42" s="76">
        <f t="shared" si="10"/>
        <v>0</v>
      </c>
      <c r="H42" s="76">
        <f t="shared" si="10"/>
        <v>0</v>
      </c>
      <c r="I42" s="76">
        <f t="shared" si="10"/>
        <v>0</v>
      </c>
      <c r="J42" s="76">
        <f t="shared" si="10"/>
        <v>1278000</v>
      </c>
      <c r="K42" s="76">
        <f t="shared" si="10"/>
        <v>1278000</v>
      </c>
      <c r="L42" s="76">
        <f t="shared" si="10"/>
        <v>0</v>
      </c>
      <c r="M42" s="104"/>
    </row>
    <row r="43" spans="1:13" s="11" customFormat="1" ht="71.25" customHeight="1">
      <c r="A43" s="44"/>
      <c r="B43" s="41"/>
      <c r="C43" s="38" t="s">
        <v>11</v>
      </c>
      <c r="D43" s="70">
        <f>SUM(E43:F43)</f>
        <v>953000</v>
      </c>
      <c r="E43" s="70">
        <v>953000</v>
      </c>
      <c r="F43" s="70">
        <v>0</v>
      </c>
      <c r="G43" s="70">
        <f>H43+I43</f>
        <v>0</v>
      </c>
      <c r="H43" s="70"/>
      <c r="I43" s="70"/>
      <c r="J43" s="70">
        <f>K43+L43</f>
        <v>953000</v>
      </c>
      <c r="K43" s="70">
        <f aca="true" t="shared" si="11" ref="K43:L45">E43+H43</f>
        <v>953000</v>
      </c>
      <c r="L43" s="70">
        <f t="shared" si="11"/>
        <v>0</v>
      </c>
      <c r="M43" s="104"/>
    </row>
    <row r="44" spans="1:13" s="11" customFormat="1" ht="93" customHeight="1">
      <c r="A44" s="44"/>
      <c r="B44" s="41"/>
      <c r="C44" s="82" t="s">
        <v>40</v>
      </c>
      <c r="D44" s="70">
        <f>E44+F44</f>
        <v>295000</v>
      </c>
      <c r="E44" s="77">
        <f>49000+246000</f>
        <v>295000</v>
      </c>
      <c r="F44" s="78">
        <v>0</v>
      </c>
      <c r="G44" s="70">
        <f>H44+I44</f>
        <v>0</v>
      </c>
      <c r="H44" s="77"/>
      <c r="I44" s="77"/>
      <c r="J44" s="70">
        <f>K44+L44</f>
        <v>295000</v>
      </c>
      <c r="K44" s="70">
        <f t="shared" si="11"/>
        <v>295000</v>
      </c>
      <c r="L44" s="70">
        <f t="shared" si="11"/>
        <v>0</v>
      </c>
      <c r="M44" s="104"/>
    </row>
    <row r="45" spans="1:13" s="11" customFormat="1" ht="91.5" customHeight="1">
      <c r="A45" s="44"/>
      <c r="B45" s="41"/>
      <c r="C45" s="82" t="s">
        <v>39</v>
      </c>
      <c r="D45" s="79">
        <f>E45+F45</f>
        <v>30000</v>
      </c>
      <c r="E45" s="79">
        <f>90000-60000</f>
        <v>30000</v>
      </c>
      <c r="F45" s="79">
        <v>0</v>
      </c>
      <c r="G45" s="70">
        <f>H45+I45</f>
        <v>0</v>
      </c>
      <c r="H45" s="79"/>
      <c r="I45" s="79"/>
      <c r="J45" s="70">
        <f>K45+L45</f>
        <v>30000</v>
      </c>
      <c r="K45" s="70">
        <f t="shared" si="11"/>
        <v>30000</v>
      </c>
      <c r="L45" s="70">
        <f t="shared" si="11"/>
        <v>0</v>
      </c>
      <c r="M45" s="104"/>
    </row>
    <row r="46" spans="1:13" s="11" customFormat="1" ht="39" customHeight="1">
      <c r="A46" s="44"/>
      <c r="B46" s="41"/>
      <c r="C46" s="52" t="s">
        <v>31</v>
      </c>
      <c r="D46" s="76">
        <f aca="true" t="shared" si="12" ref="D46:L46">D47+D48</f>
        <v>1300000</v>
      </c>
      <c r="E46" s="76">
        <f t="shared" si="12"/>
        <v>0</v>
      </c>
      <c r="F46" s="76">
        <f t="shared" si="12"/>
        <v>1300000</v>
      </c>
      <c r="G46" s="76">
        <f t="shared" si="12"/>
        <v>0</v>
      </c>
      <c r="H46" s="76">
        <f t="shared" si="12"/>
        <v>0</v>
      </c>
      <c r="I46" s="76">
        <f t="shared" si="12"/>
        <v>0</v>
      </c>
      <c r="J46" s="76">
        <f t="shared" si="12"/>
        <v>1300000</v>
      </c>
      <c r="K46" s="76">
        <f t="shared" si="12"/>
        <v>0</v>
      </c>
      <c r="L46" s="76">
        <f t="shared" si="12"/>
        <v>1300000</v>
      </c>
      <c r="M46" s="104"/>
    </row>
    <row r="47" spans="1:13" s="11" customFormat="1" ht="89.25" customHeight="1">
      <c r="A47" s="44"/>
      <c r="B47" s="41"/>
      <c r="C47" s="32" t="s">
        <v>32</v>
      </c>
      <c r="D47" s="70">
        <f>SUM(E47:F47)</f>
        <v>1000000</v>
      </c>
      <c r="E47" s="70">
        <v>0</v>
      </c>
      <c r="F47" s="70">
        <v>1000000</v>
      </c>
      <c r="G47" s="70">
        <f>H47+I47</f>
        <v>0</v>
      </c>
      <c r="H47" s="70"/>
      <c r="I47" s="70"/>
      <c r="J47" s="70">
        <f>K47+L47</f>
        <v>1000000</v>
      </c>
      <c r="K47" s="70">
        <f>E47+H47</f>
        <v>0</v>
      </c>
      <c r="L47" s="70">
        <f>F47+I47</f>
        <v>1000000</v>
      </c>
      <c r="M47" s="104"/>
    </row>
    <row r="48" spans="1:13" s="11" customFormat="1" ht="44.25" customHeight="1">
      <c r="A48" s="44"/>
      <c r="B48" s="41"/>
      <c r="C48" s="32" t="s">
        <v>33</v>
      </c>
      <c r="D48" s="70">
        <f>SUM(E48:F48)</f>
        <v>300000</v>
      </c>
      <c r="E48" s="70">
        <v>0</v>
      </c>
      <c r="F48" s="70">
        <v>300000</v>
      </c>
      <c r="G48" s="70">
        <f>H48+I48</f>
        <v>0</v>
      </c>
      <c r="H48" s="70"/>
      <c r="I48" s="70"/>
      <c r="J48" s="70">
        <f>K48+L48</f>
        <v>300000</v>
      </c>
      <c r="K48" s="70">
        <f>E48+H48</f>
        <v>0</v>
      </c>
      <c r="L48" s="70">
        <f>F48+I48</f>
        <v>300000</v>
      </c>
      <c r="M48" s="104"/>
    </row>
    <row r="49" spans="1:13" s="11" customFormat="1" ht="103.5" customHeight="1">
      <c r="A49" s="44"/>
      <c r="B49" s="41"/>
      <c r="C49" s="52" t="s">
        <v>34</v>
      </c>
      <c r="D49" s="74">
        <f aca="true" t="shared" si="13" ref="D49:L49">D50+D51+D52</f>
        <v>350000</v>
      </c>
      <c r="E49" s="74">
        <f t="shared" si="13"/>
        <v>350000</v>
      </c>
      <c r="F49" s="74">
        <f t="shared" si="13"/>
        <v>0</v>
      </c>
      <c r="G49" s="74">
        <f t="shared" si="13"/>
        <v>0</v>
      </c>
      <c r="H49" s="74">
        <f t="shared" si="13"/>
        <v>0</v>
      </c>
      <c r="I49" s="74">
        <f t="shared" si="13"/>
        <v>0</v>
      </c>
      <c r="J49" s="74">
        <f t="shared" si="13"/>
        <v>350000</v>
      </c>
      <c r="K49" s="74">
        <f t="shared" si="13"/>
        <v>350000</v>
      </c>
      <c r="L49" s="74">
        <f t="shared" si="13"/>
        <v>0</v>
      </c>
      <c r="M49" s="105">
        <v>86</v>
      </c>
    </row>
    <row r="50" spans="1:13" s="11" customFormat="1" ht="63" customHeight="1">
      <c r="A50" s="44"/>
      <c r="B50" s="41"/>
      <c r="C50" s="38" t="s">
        <v>21</v>
      </c>
      <c r="D50" s="70">
        <f>SUM(E50:F50)</f>
        <v>150000</v>
      </c>
      <c r="E50" s="70">
        <v>150000</v>
      </c>
      <c r="F50" s="70">
        <v>0</v>
      </c>
      <c r="G50" s="70">
        <f>H50+I50</f>
        <v>0</v>
      </c>
      <c r="H50" s="70"/>
      <c r="I50" s="70"/>
      <c r="J50" s="70">
        <f>K50+L50</f>
        <v>150000</v>
      </c>
      <c r="K50" s="70">
        <f aca="true" t="shared" si="14" ref="K50:L52">E50+H50</f>
        <v>150000</v>
      </c>
      <c r="L50" s="70">
        <f t="shared" si="14"/>
        <v>0</v>
      </c>
      <c r="M50" s="105"/>
    </row>
    <row r="51" spans="1:13" s="11" customFormat="1" ht="90.75" customHeight="1">
      <c r="A51" s="44"/>
      <c r="B51" s="41"/>
      <c r="C51" s="38" t="s">
        <v>37</v>
      </c>
      <c r="D51" s="70">
        <f>SUM(E51:F51)</f>
        <v>100000</v>
      </c>
      <c r="E51" s="70">
        <v>100000</v>
      </c>
      <c r="F51" s="70">
        <v>0</v>
      </c>
      <c r="G51" s="70">
        <f>H51+I51</f>
        <v>0</v>
      </c>
      <c r="H51" s="70"/>
      <c r="I51" s="70"/>
      <c r="J51" s="70">
        <f>K51+L51</f>
        <v>100000</v>
      </c>
      <c r="K51" s="70">
        <f t="shared" si="14"/>
        <v>100000</v>
      </c>
      <c r="L51" s="70">
        <f t="shared" si="14"/>
        <v>0</v>
      </c>
      <c r="M51" s="105"/>
    </row>
    <row r="52" spans="1:13" s="11" customFormat="1" ht="63.75" customHeight="1">
      <c r="A52" s="44"/>
      <c r="B52" s="41"/>
      <c r="C52" s="38" t="s">
        <v>35</v>
      </c>
      <c r="D52" s="70">
        <f>SUM(E52:F52)</f>
        <v>100000</v>
      </c>
      <c r="E52" s="77">
        <v>100000</v>
      </c>
      <c r="F52" s="77">
        <v>0</v>
      </c>
      <c r="G52" s="70">
        <f>H52+I52</f>
        <v>0</v>
      </c>
      <c r="H52" s="77"/>
      <c r="I52" s="77"/>
      <c r="J52" s="70">
        <f>K52+L52</f>
        <v>100000</v>
      </c>
      <c r="K52" s="70">
        <f t="shared" si="14"/>
        <v>100000</v>
      </c>
      <c r="L52" s="70">
        <f t="shared" si="14"/>
        <v>0</v>
      </c>
      <c r="M52" s="105"/>
    </row>
    <row r="53" spans="1:13" s="95" customFormat="1" ht="126.75" customHeight="1">
      <c r="A53" s="93"/>
      <c r="B53" s="94"/>
      <c r="C53" s="52" t="s">
        <v>59</v>
      </c>
      <c r="D53" s="69">
        <f>D54+D55</f>
        <v>0</v>
      </c>
      <c r="E53" s="69">
        <f aca="true" t="shared" si="15" ref="E53:L53">E54+E55</f>
        <v>0</v>
      </c>
      <c r="F53" s="69">
        <f t="shared" si="15"/>
        <v>0</v>
      </c>
      <c r="G53" s="69">
        <f t="shared" si="15"/>
        <v>21600</v>
      </c>
      <c r="H53" s="69">
        <f t="shared" si="15"/>
        <v>21600</v>
      </c>
      <c r="I53" s="69">
        <f t="shared" si="15"/>
        <v>0</v>
      </c>
      <c r="J53" s="69">
        <f t="shared" si="15"/>
        <v>21600</v>
      </c>
      <c r="K53" s="69">
        <f t="shared" si="15"/>
        <v>21600</v>
      </c>
      <c r="L53" s="69">
        <f t="shared" si="15"/>
        <v>0</v>
      </c>
      <c r="M53" s="105"/>
    </row>
    <row r="54" spans="1:13" s="11" customFormat="1" ht="63.75" customHeight="1">
      <c r="A54" s="44"/>
      <c r="B54" s="41"/>
      <c r="C54" s="38" t="s">
        <v>60</v>
      </c>
      <c r="D54" s="70">
        <f>SUM(E54:F54)</f>
        <v>0</v>
      </c>
      <c r="E54" s="77"/>
      <c r="F54" s="77"/>
      <c r="G54" s="70">
        <f>H54+I54</f>
        <v>600</v>
      </c>
      <c r="H54" s="77">
        <v>600</v>
      </c>
      <c r="I54" s="77"/>
      <c r="J54" s="70">
        <f>K54+L54</f>
        <v>600</v>
      </c>
      <c r="K54" s="70">
        <f>E54+H54</f>
        <v>600</v>
      </c>
      <c r="L54" s="70">
        <f>F54+I54</f>
        <v>0</v>
      </c>
      <c r="M54" s="105"/>
    </row>
    <row r="55" spans="1:13" s="11" customFormat="1" ht="63.75" customHeight="1">
      <c r="A55" s="44"/>
      <c r="B55" s="41"/>
      <c r="C55" s="38" t="s">
        <v>61</v>
      </c>
      <c r="D55" s="70">
        <f>SUM(E55:F55)</f>
        <v>0</v>
      </c>
      <c r="E55" s="77"/>
      <c r="F55" s="77"/>
      <c r="G55" s="70">
        <f>H55+I55</f>
        <v>21000</v>
      </c>
      <c r="H55" s="77">
        <v>21000</v>
      </c>
      <c r="I55" s="77"/>
      <c r="J55" s="70">
        <f>K55+L55</f>
        <v>21000</v>
      </c>
      <c r="K55" s="70">
        <f>E55+H55</f>
        <v>21000</v>
      </c>
      <c r="L55" s="70">
        <f>F55+I55</f>
        <v>0</v>
      </c>
      <c r="M55" s="105"/>
    </row>
    <row r="56" spans="1:13" s="11" customFormat="1" ht="67.5" customHeight="1">
      <c r="A56" s="44"/>
      <c r="B56" s="41"/>
      <c r="C56" s="31" t="s">
        <v>27</v>
      </c>
      <c r="D56" s="72">
        <f aca="true" t="shared" si="16" ref="D56:L56">D57</f>
        <v>502000</v>
      </c>
      <c r="E56" s="72">
        <f t="shared" si="16"/>
        <v>502000</v>
      </c>
      <c r="F56" s="72">
        <f t="shared" si="16"/>
        <v>0</v>
      </c>
      <c r="G56" s="72">
        <f t="shared" si="16"/>
        <v>0</v>
      </c>
      <c r="H56" s="72">
        <f t="shared" si="16"/>
        <v>0</v>
      </c>
      <c r="I56" s="72">
        <f t="shared" si="16"/>
        <v>0</v>
      </c>
      <c r="J56" s="72">
        <f t="shared" si="16"/>
        <v>502000</v>
      </c>
      <c r="K56" s="72">
        <f t="shared" si="16"/>
        <v>502000</v>
      </c>
      <c r="L56" s="72">
        <f t="shared" si="16"/>
        <v>0</v>
      </c>
      <c r="M56" s="105"/>
    </row>
    <row r="57" spans="1:13" s="11" customFormat="1" ht="44.25" customHeight="1">
      <c r="A57" s="45">
        <v>8340</v>
      </c>
      <c r="B57" s="45" t="s">
        <v>15</v>
      </c>
      <c r="C57" s="31" t="s">
        <v>16</v>
      </c>
      <c r="D57" s="68">
        <f>D58+D62</f>
        <v>502000</v>
      </c>
      <c r="E57" s="68">
        <f aca="true" t="shared" si="17" ref="E57:L57">E58+E62</f>
        <v>502000</v>
      </c>
      <c r="F57" s="68">
        <f t="shared" si="17"/>
        <v>0</v>
      </c>
      <c r="G57" s="68">
        <f t="shared" si="17"/>
        <v>0</v>
      </c>
      <c r="H57" s="68">
        <f t="shared" si="17"/>
        <v>0</v>
      </c>
      <c r="I57" s="68">
        <f t="shared" si="17"/>
        <v>0</v>
      </c>
      <c r="J57" s="68">
        <f t="shared" si="17"/>
        <v>502000</v>
      </c>
      <c r="K57" s="68">
        <f t="shared" si="17"/>
        <v>502000</v>
      </c>
      <c r="L57" s="68">
        <f t="shared" si="17"/>
        <v>0</v>
      </c>
      <c r="M57" s="105"/>
    </row>
    <row r="58" spans="1:13" s="11" customFormat="1" ht="103.5" customHeight="1">
      <c r="A58" s="44"/>
      <c r="B58" s="41"/>
      <c r="C58" s="52" t="s">
        <v>28</v>
      </c>
      <c r="D58" s="73">
        <f>D59+D60+D61</f>
        <v>103000</v>
      </c>
      <c r="E58" s="73">
        <f>E59+E60+E61</f>
        <v>103000</v>
      </c>
      <c r="F58" s="73">
        <f aca="true" t="shared" si="18" ref="F58:L58">F59+F60+F61</f>
        <v>0</v>
      </c>
      <c r="G58" s="73">
        <f t="shared" si="18"/>
        <v>0</v>
      </c>
      <c r="H58" s="73">
        <f t="shared" si="18"/>
        <v>0</v>
      </c>
      <c r="I58" s="73">
        <f t="shared" si="18"/>
        <v>0</v>
      </c>
      <c r="J58" s="73">
        <f t="shared" si="18"/>
        <v>103000</v>
      </c>
      <c r="K58" s="73">
        <f t="shared" si="18"/>
        <v>103000</v>
      </c>
      <c r="L58" s="73">
        <f t="shared" si="18"/>
        <v>0</v>
      </c>
      <c r="M58" s="105"/>
    </row>
    <row r="59" spans="1:13" s="11" customFormat="1" ht="67.5" customHeight="1">
      <c r="A59" s="44"/>
      <c r="B59" s="41"/>
      <c r="C59" s="53" t="s">
        <v>20</v>
      </c>
      <c r="D59" s="80">
        <f>SUM(E59:F59)</f>
        <v>45000</v>
      </c>
      <c r="E59" s="80">
        <v>45000</v>
      </c>
      <c r="F59" s="80">
        <v>0</v>
      </c>
      <c r="G59" s="70">
        <f aca="true" t="shared" si="19" ref="G59:G64">H59+I59</f>
        <v>0</v>
      </c>
      <c r="H59" s="80"/>
      <c r="I59" s="80"/>
      <c r="J59" s="70">
        <f>K59+L59</f>
        <v>45000</v>
      </c>
      <c r="K59" s="70">
        <f aca="true" t="shared" si="20" ref="K59:L61">E59+H59</f>
        <v>45000</v>
      </c>
      <c r="L59" s="70">
        <f t="shared" si="20"/>
        <v>0</v>
      </c>
      <c r="M59" s="105"/>
    </row>
    <row r="60" spans="1:13" s="11" customFormat="1" ht="80.25" customHeight="1">
      <c r="A60" s="44"/>
      <c r="B60" s="41"/>
      <c r="C60" s="38" t="s">
        <v>23</v>
      </c>
      <c r="D60" s="80">
        <f>E60+F60</f>
        <v>48000</v>
      </c>
      <c r="E60" s="80">
        <v>48000</v>
      </c>
      <c r="F60" s="80">
        <v>0</v>
      </c>
      <c r="G60" s="70">
        <f t="shared" si="19"/>
        <v>0</v>
      </c>
      <c r="H60" s="80"/>
      <c r="I60" s="80"/>
      <c r="J60" s="70">
        <f>K60+L60</f>
        <v>48000</v>
      </c>
      <c r="K60" s="70">
        <f t="shared" si="20"/>
        <v>48000</v>
      </c>
      <c r="L60" s="70">
        <f t="shared" si="20"/>
        <v>0</v>
      </c>
      <c r="M60" s="105"/>
    </row>
    <row r="61" spans="1:13" s="11" customFormat="1" ht="74.25" customHeight="1">
      <c r="A61" s="45"/>
      <c r="B61" s="45"/>
      <c r="C61" s="61" t="s">
        <v>19</v>
      </c>
      <c r="D61" s="80">
        <f>SUM(E61:F61)</f>
        <v>10000</v>
      </c>
      <c r="E61" s="77">
        <v>10000</v>
      </c>
      <c r="F61" s="77">
        <v>0</v>
      </c>
      <c r="G61" s="70">
        <f t="shared" si="19"/>
        <v>0</v>
      </c>
      <c r="H61" s="77"/>
      <c r="I61" s="77"/>
      <c r="J61" s="70">
        <f>K61+L61</f>
        <v>10000</v>
      </c>
      <c r="K61" s="70">
        <f t="shared" si="20"/>
        <v>10000</v>
      </c>
      <c r="L61" s="70">
        <f t="shared" si="20"/>
        <v>0</v>
      </c>
      <c r="M61" s="105"/>
    </row>
    <row r="62" spans="1:13" s="11" customFormat="1" ht="48" customHeight="1">
      <c r="A62" s="45"/>
      <c r="B62" s="45"/>
      <c r="C62" s="92" t="s">
        <v>56</v>
      </c>
      <c r="D62" s="74">
        <f>D63+D64</f>
        <v>399000</v>
      </c>
      <c r="E62" s="74">
        <f aca="true" t="shared" si="21" ref="E62:L62">E63+E64</f>
        <v>399000</v>
      </c>
      <c r="F62" s="74">
        <f t="shared" si="21"/>
        <v>0</v>
      </c>
      <c r="G62" s="74">
        <f t="shared" si="21"/>
        <v>0</v>
      </c>
      <c r="H62" s="74">
        <f t="shared" si="21"/>
        <v>0</v>
      </c>
      <c r="I62" s="74">
        <f t="shared" si="21"/>
        <v>0</v>
      </c>
      <c r="J62" s="74">
        <f t="shared" si="21"/>
        <v>399000</v>
      </c>
      <c r="K62" s="74">
        <f t="shared" si="21"/>
        <v>399000</v>
      </c>
      <c r="L62" s="74">
        <f t="shared" si="21"/>
        <v>0</v>
      </c>
      <c r="M62" s="105"/>
    </row>
    <row r="63" spans="1:13" s="11" customFormat="1" ht="79.5" customHeight="1">
      <c r="A63" s="45"/>
      <c r="B63" s="45"/>
      <c r="C63" s="61" t="s">
        <v>57</v>
      </c>
      <c r="D63" s="80">
        <f>E63+F63</f>
        <v>49000</v>
      </c>
      <c r="E63" s="77">
        <v>49000</v>
      </c>
      <c r="F63" s="77">
        <v>0</v>
      </c>
      <c r="G63" s="70">
        <f t="shared" si="19"/>
        <v>0</v>
      </c>
      <c r="H63" s="77"/>
      <c r="I63" s="77"/>
      <c r="J63" s="70">
        <v>49000</v>
      </c>
      <c r="K63" s="70">
        <v>49000</v>
      </c>
      <c r="L63" s="70">
        <v>0</v>
      </c>
      <c r="M63" s="105"/>
    </row>
    <row r="64" spans="1:13" s="11" customFormat="1" ht="74.25" customHeight="1">
      <c r="A64" s="45"/>
      <c r="B64" s="45"/>
      <c r="C64" s="61" t="s">
        <v>58</v>
      </c>
      <c r="D64" s="80">
        <f>E64+F64</f>
        <v>350000</v>
      </c>
      <c r="E64" s="77">
        <v>350000</v>
      </c>
      <c r="F64" s="77">
        <v>0</v>
      </c>
      <c r="G64" s="70">
        <f t="shared" si="19"/>
        <v>0</v>
      </c>
      <c r="H64" s="77"/>
      <c r="I64" s="77"/>
      <c r="J64" s="70">
        <v>350000</v>
      </c>
      <c r="K64" s="70">
        <v>350000</v>
      </c>
      <c r="L64" s="70"/>
      <c r="M64" s="105"/>
    </row>
    <row r="65" spans="1:13" s="11" customFormat="1" ht="38.25" customHeight="1">
      <c r="A65" s="44"/>
      <c r="B65" s="41"/>
      <c r="C65" s="36" t="s">
        <v>3</v>
      </c>
      <c r="D65" s="71">
        <f>D56+D40+D25+D20</f>
        <v>4305000</v>
      </c>
      <c r="E65" s="71">
        <f>E56+E40+E25+E20</f>
        <v>2955100</v>
      </c>
      <c r="F65" s="71">
        <f>F56+F40+F25+F20</f>
        <v>1349900</v>
      </c>
      <c r="G65" s="71">
        <f aca="true" t="shared" si="22" ref="G65:L65">G56+G40+G25+G20</f>
        <v>21600</v>
      </c>
      <c r="H65" s="71">
        <f>H56+H40+H25+H20</f>
        <v>21600</v>
      </c>
      <c r="I65" s="71">
        <f t="shared" si="22"/>
        <v>0</v>
      </c>
      <c r="J65" s="71">
        <f t="shared" si="22"/>
        <v>4326600</v>
      </c>
      <c r="K65" s="71">
        <f>K56+K40+K25+K20</f>
        <v>2976700</v>
      </c>
      <c r="L65" s="71">
        <f t="shared" si="22"/>
        <v>1349900</v>
      </c>
      <c r="M65" s="105"/>
    </row>
    <row r="66" spans="2:13" s="11" customFormat="1" ht="24.75" customHeight="1">
      <c r="B66" s="10"/>
      <c r="C66" s="39" t="s">
        <v>18</v>
      </c>
      <c r="D66" s="40">
        <f>3780000-D65</f>
        <v>-525000</v>
      </c>
      <c r="E66" s="34"/>
      <c r="F66" s="34"/>
      <c r="G66" s="34"/>
      <c r="H66" s="34"/>
      <c r="I66" s="34"/>
      <c r="J66" s="34"/>
      <c r="K66" s="34"/>
      <c r="L66" s="34"/>
      <c r="M66" s="105"/>
    </row>
    <row r="67" spans="2:13" s="11" customFormat="1" ht="24.75" customHeight="1">
      <c r="B67" s="10"/>
      <c r="C67" s="39"/>
      <c r="D67" s="40"/>
      <c r="E67" s="34"/>
      <c r="F67" s="34"/>
      <c r="G67" s="34"/>
      <c r="H67" s="34"/>
      <c r="I67" s="34"/>
      <c r="J67" s="34"/>
      <c r="K67" s="34"/>
      <c r="L67" s="34"/>
      <c r="M67" s="105"/>
    </row>
    <row r="68" spans="2:13" s="11" customFormat="1" ht="24.75" customHeight="1">
      <c r="B68" s="10"/>
      <c r="C68" s="39"/>
      <c r="D68" s="40"/>
      <c r="E68" s="34"/>
      <c r="F68" s="34"/>
      <c r="G68" s="34"/>
      <c r="H68" s="34"/>
      <c r="I68" s="34"/>
      <c r="J68" s="34"/>
      <c r="K68" s="34"/>
      <c r="L68" s="34"/>
      <c r="M68" s="105"/>
    </row>
    <row r="69" spans="1:13" s="97" customFormat="1" ht="24.75" customHeight="1">
      <c r="A69" s="107" t="s">
        <v>62</v>
      </c>
      <c r="B69" s="107"/>
      <c r="C69" s="107"/>
      <c r="D69" s="96"/>
      <c r="F69" s="98"/>
      <c r="I69" s="99"/>
      <c r="J69" s="115" t="s">
        <v>64</v>
      </c>
      <c r="K69" s="115"/>
      <c r="L69" s="99"/>
      <c r="M69" s="105"/>
    </row>
    <row r="70" spans="2:13" s="11" customFormat="1" ht="24.75" customHeight="1">
      <c r="B70" s="10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105"/>
    </row>
    <row r="71" spans="1:13" s="11" customFormat="1" ht="24.75" customHeight="1">
      <c r="A71" s="106" t="s">
        <v>63</v>
      </c>
      <c r="B71" s="106"/>
      <c r="C71" s="106"/>
      <c r="D71" s="34"/>
      <c r="E71" s="34"/>
      <c r="F71" s="34"/>
      <c r="G71" s="34"/>
      <c r="H71" s="34"/>
      <c r="I71" s="34"/>
      <c r="J71" s="34"/>
      <c r="K71" s="34"/>
      <c r="L71" s="34"/>
      <c r="M71" s="105"/>
    </row>
    <row r="72" spans="1:13" s="56" customFormat="1" ht="32.25" customHeight="1">
      <c r="A72" s="91"/>
      <c r="B72" s="91"/>
      <c r="C72" s="91"/>
      <c r="D72" s="55"/>
      <c r="F72" s="63"/>
      <c r="G72" s="63"/>
      <c r="H72" s="63"/>
      <c r="I72" s="63"/>
      <c r="J72" s="63"/>
      <c r="K72" s="63"/>
      <c r="L72" s="63"/>
      <c r="M72" s="105"/>
    </row>
    <row r="73" spans="2:15" s="35" customFormat="1" ht="15" customHeight="1">
      <c r="B73" s="50"/>
      <c r="C73" s="49"/>
      <c r="D73" s="54"/>
      <c r="E73" s="54"/>
      <c r="F73" s="54"/>
      <c r="G73" s="54"/>
      <c r="H73" s="54"/>
      <c r="I73" s="54"/>
      <c r="J73" s="54"/>
      <c r="K73" s="54"/>
      <c r="L73" s="54"/>
      <c r="M73" s="84"/>
      <c r="N73" s="117"/>
      <c r="O73" s="117"/>
    </row>
    <row r="74" spans="1:16" s="11" customFormat="1" ht="33" customHeight="1">
      <c r="A74" s="106"/>
      <c r="B74" s="106"/>
      <c r="C74" s="106"/>
      <c r="D74" s="34"/>
      <c r="E74" s="34"/>
      <c r="F74" s="34"/>
      <c r="G74" s="34"/>
      <c r="H74" s="34"/>
      <c r="I74" s="34"/>
      <c r="J74" s="34"/>
      <c r="K74" s="34"/>
      <c r="L74" s="34"/>
      <c r="M74" s="84"/>
      <c r="N74" s="34"/>
      <c r="O74" s="34"/>
      <c r="P74" s="35"/>
    </row>
    <row r="75" spans="1:13" s="11" customFormat="1" ht="33" customHeight="1">
      <c r="A75" s="113"/>
      <c r="B75" s="113"/>
      <c r="C75" s="113"/>
      <c r="D75" s="34"/>
      <c r="E75" s="34"/>
      <c r="F75" s="34"/>
      <c r="G75" s="34"/>
      <c r="H75" s="34"/>
      <c r="I75" s="34"/>
      <c r="J75" s="34"/>
      <c r="K75" s="34"/>
      <c r="L75" s="34"/>
      <c r="M75" s="84"/>
    </row>
    <row r="76" spans="1:13" s="11" customFormat="1" ht="17.25" customHeight="1">
      <c r="A76" s="110"/>
      <c r="B76" s="110"/>
      <c r="C76" s="51"/>
      <c r="D76" s="34"/>
      <c r="E76" s="34"/>
      <c r="F76" s="34"/>
      <c r="G76" s="34"/>
      <c r="H76" s="34"/>
      <c r="I76" s="34"/>
      <c r="J76" s="34"/>
      <c r="K76" s="34"/>
      <c r="L76" s="34"/>
      <c r="M76" s="84"/>
    </row>
    <row r="77" spans="1:13" ht="15.75" customHeight="1">
      <c r="A77" s="46"/>
      <c r="B77" s="47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84"/>
    </row>
    <row r="78" spans="1:13" ht="26.25" customHeight="1">
      <c r="A78" s="46"/>
      <c r="B78" s="47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84"/>
    </row>
    <row r="79" spans="2:13" ht="6.75" customHeight="1">
      <c r="B79" s="8"/>
      <c r="C79" s="8"/>
      <c r="D79" s="15"/>
      <c r="E79" s="15"/>
      <c r="F79" s="15"/>
      <c r="G79" s="15"/>
      <c r="H79" s="15"/>
      <c r="I79" s="15"/>
      <c r="J79" s="15"/>
      <c r="K79" s="15"/>
      <c r="L79" s="15"/>
      <c r="M79" s="84"/>
    </row>
    <row r="80" spans="2:13" ht="26.25" customHeight="1">
      <c r="B80" s="8"/>
      <c r="C80" s="8"/>
      <c r="D80" s="15"/>
      <c r="E80" s="15"/>
      <c r="F80" s="15"/>
      <c r="G80" s="15"/>
      <c r="H80" s="15"/>
      <c r="I80" s="15"/>
      <c r="J80" s="15"/>
      <c r="K80" s="15"/>
      <c r="L80" s="15"/>
      <c r="M80" s="84"/>
    </row>
    <row r="81" spans="2:15" s="22" customFormat="1" ht="24" customHeight="1">
      <c r="B81" s="20"/>
      <c r="C81" s="111"/>
      <c r="D81" s="21"/>
      <c r="E81" s="21"/>
      <c r="F81" s="21"/>
      <c r="G81" s="21"/>
      <c r="H81" s="21"/>
      <c r="I81" s="21"/>
      <c r="J81" s="21"/>
      <c r="K81" s="21"/>
      <c r="L81" s="21"/>
      <c r="M81" s="84"/>
      <c r="O81" s="23"/>
    </row>
    <row r="82" spans="2:15" s="18" customFormat="1" ht="30.75" customHeight="1">
      <c r="B82" s="24"/>
      <c r="C82" s="112"/>
      <c r="D82" s="17"/>
      <c r="E82" s="17"/>
      <c r="F82" s="17"/>
      <c r="G82" s="17"/>
      <c r="H82" s="17"/>
      <c r="I82" s="17"/>
      <c r="J82" s="17"/>
      <c r="K82" s="17"/>
      <c r="L82" s="17"/>
      <c r="M82" s="84"/>
      <c r="O82" s="19"/>
    </row>
    <row r="83" spans="2:15" s="18" customFormat="1" ht="23.25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84"/>
      <c r="O83" s="19"/>
    </row>
    <row r="84" spans="2:13" s="4" customFormat="1" ht="9.75" customHeight="1">
      <c r="B84" s="3"/>
      <c r="C84" s="26"/>
      <c r="D84" s="28"/>
      <c r="E84" s="28"/>
      <c r="F84" s="28"/>
      <c r="G84" s="28"/>
      <c r="H84" s="28"/>
      <c r="I84" s="28"/>
      <c r="J84" s="28"/>
      <c r="K84" s="28"/>
      <c r="L84" s="28"/>
      <c r="M84" s="84"/>
    </row>
    <row r="85" spans="2:13" s="16" customFormat="1" ht="11.25" customHeight="1">
      <c r="B85" s="3"/>
      <c r="C85" s="26"/>
      <c r="D85" s="5"/>
      <c r="E85" s="5"/>
      <c r="F85" s="5"/>
      <c r="G85" s="5"/>
      <c r="H85" s="5"/>
      <c r="I85" s="5"/>
      <c r="J85" s="5"/>
      <c r="K85" s="5"/>
      <c r="L85" s="5"/>
      <c r="M85" s="84"/>
    </row>
    <row r="86" spans="2:13" s="6" customFormat="1" ht="23.25" customHeight="1">
      <c r="B86" s="7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84"/>
    </row>
    <row r="87" ht="23.25" customHeight="1">
      <c r="M87" s="84"/>
    </row>
    <row r="88" spans="2:13" s="6" customFormat="1" ht="23.25" customHeight="1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84"/>
    </row>
    <row r="89" ht="23.25" customHeight="1">
      <c r="M89" s="84"/>
    </row>
    <row r="90" ht="23.25" customHeight="1">
      <c r="M90" s="84"/>
    </row>
    <row r="91" ht="23.25" customHeight="1">
      <c r="M91" s="84"/>
    </row>
  </sheetData>
  <sheetProtection/>
  <mergeCells count="41">
    <mergeCell ref="O10:S10"/>
    <mergeCell ref="D15:F15"/>
    <mergeCell ref="G15:I15"/>
    <mergeCell ref="J15:L15"/>
    <mergeCell ref="G16:G18"/>
    <mergeCell ref="A11:L11"/>
    <mergeCell ref="A12:B12"/>
    <mergeCell ref="E16:E18"/>
    <mergeCell ref="N73:O73"/>
    <mergeCell ref="A74:C74"/>
    <mergeCell ref="A14:K14"/>
    <mergeCell ref="I16:I18"/>
    <mergeCell ref="J16:J18"/>
    <mergeCell ref="K16:K18"/>
    <mergeCell ref="H16:H18"/>
    <mergeCell ref="A15:A18"/>
    <mergeCell ref="M27:M36"/>
    <mergeCell ref="A76:B76"/>
    <mergeCell ref="I4:L4"/>
    <mergeCell ref="I5:L5"/>
    <mergeCell ref="I6:L6"/>
    <mergeCell ref="C81:C82"/>
    <mergeCell ref="A75:C75"/>
    <mergeCell ref="I7:L7"/>
    <mergeCell ref="I8:L8"/>
    <mergeCell ref="J69:K69"/>
    <mergeCell ref="L16:L18"/>
    <mergeCell ref="M49:M72"/>
    <mergeCell ref="A71:C71"/>
    <mergeCell ref="A69:C69"/>
    <mergeCell ref="M9:M26"/>
    <mergeCell ref="D16:D18"/>
    <mergeCell ref="B15:B18"/>
    <mergeCell ref="F16:F18"/>
    <mergeCell ref="A13:L13"/>
    <mergeCell ref="A10:L10"/>
    <mergeCell ref="C15:C18"/>
    <mergeCell ref="I3:L3"/>
    <mergeCell ref="I1:L1"/>
    <mergeCell ref="I2:L2"/>
    <mergeCell ref="M37:M48"/>
  </mergeCells>
  <printOptions horizontalCentered="1"/>
  <pageMargins left="0.3937007874015748" right="0.3937007874015748" top="1.1811023622047245" bottom="0.5511811023622047" header="0.5118110236220472" footer="0.2362204724409449"/>
  <pageSetup fitToHeight="10" fitToWidth="1" horizontalDpi="600" verticalDpi="600" orientation="landscape" paperSize="9" scale="49" r:id="rId1"/>
  <headerFooter>
    <oddFooter>&amp;R&amp;14Сторінка &amp;P
</oddFooter>
  </headerFooter>
  <rowBreaks count="3" manualBreakCount="3">
    <brk id="29" max="11" man="1"/>
    <brk id="39" max="11" man="1"/>
    <brk id="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Дорда Оксана Володимирівна</cp:lastModifiedBy>
  <cp:lastPrinted>2021-10-01T05:59:25Z</cp:lastPrinted>
  <dcterms:created xsi:type="dcterms:W3CDTF">2014-01-17T10:52:16Z</dcterms:created>
  <dcterms:modified xsi:type="dcterms:W3CDTF">2021-10-01T05:59:49Z</dcterms:modified>
  <cp:category/>
  <cp:version/>
  <cp:contentType/>
  <cp:contentStatus/>
</cp:coreProperties>
</file>