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(с)'!$17:$17</definedName>
    <definedName name="_xlnm.Print_Area" localSheetId="0">' дод 1 (с)'!$A$1:$K$204</definedName>
  </definedNames>
  <calcPr fullCalcOnLoad="1"/>
</workbook>
</file>

<file path=xl/sharedStrings.xml><?xml version="1.0" encoding="utf-8"?>
<sst xmlns="http://schemas.openxmlformats.org/spreadsheetml/2006/main" count="240" uniqueCount="229">
  <si>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</si>
  <si>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</si>
  <si>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</si>
  <si>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</si>
  <si>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</si>
  <si>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</si>
  <si>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</si>
  <si>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</si>
  <si>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</si>
  <si>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</si>
  <si>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</si>
  <si>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</si>
  <si>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</si>
  <si>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</si>
  <si>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</si>
  <si>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</si>
  <si>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</si>
  <si>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</si>
  <si>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</si>
  <si>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</si>
  <si>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</si>
  <si>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</si>
  <si>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</si>
  <si>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</si>
  <si>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</si>
  <si>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</si>
  <si>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</si>
  <si>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</si>
  <si>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</si>
  <si>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</si>
  <si>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</si>
  <si>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</si>
  <si>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</si>
  <si>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</si>
  <si>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</si>
  <si>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</si>
  <si>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</si>
  <si>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</si>
  <si>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</si>
  <si>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</si>
  <si>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</si>
  <si>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</si>
  <si>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</si>
  <si>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</si>
  <si>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</si>
  <si>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</si>
  <si>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</si>
  <si>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</si>
  <si>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</si>
  <si>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</si>
  <si>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</si>
  <si>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</si>
  <si>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</si>
  <si>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</si>
  <si>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</si>
  <si>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</si>
  <si>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</si>
  <si>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</si>
  <si>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</si>
  <si>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</si>
  <si>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</si>
  <si>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</si>
  <si>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</si>
  <si>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</si>
  <si>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</si>
  <si>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</si>
  <si>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</si>
  <si>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</si>
  <si>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</si>
  <si>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</si>
  <si>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</si>
  <si>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</si>
  <si>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</si>
  <si>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</si>
  <si>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</si>
  <si>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</si>
  <si>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</si>
  <si>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</si>
  <si>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</si>
  <si>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</si>
  <si>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</si>
  <si>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</si>
  <si>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</si>
  <si>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</si>
  <si>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</si>
  <si>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</si>
  <si>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</si>
  <si>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</si>
  <si>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</si>
  <si>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</si>
  <si>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</si>
  <si>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</si>
  <si>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</si>
  <si>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</si>
  <si>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</si>
  <si>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</si>
  <si>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</si>
  <si>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</si>
  <si>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</si>
  <si>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</si>
  <si>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</si>
  <si>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</si>
  <si>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</si>
  <si>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</si>
  <si>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</si>
  <si>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</si>
  <si>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</si>
  <si>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</si>
  <si>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</si>
  <si>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</si>
  <si>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</si>
  <si>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</si>
  <si>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</si>
  <si>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</si>
  <si>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</si>
  <si>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</si>
  <si>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</si>
  <si>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</si>
  <si>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</si>
  <si>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</si>
  <si>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</si>
  <si>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</si>
  <si>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</si>
  <si>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</si>
  <si>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</si>
  <si>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</si>
  <si>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</si>
  <si>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</si>
  <si>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</si>
  <si>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</si>
  <si>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</si>
  <si>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</si>
  <si>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</si>
  <si>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</si>
  <si>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</si>
  <si>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</si>
  <si>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</si>
  <si>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</si>
  <si>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</si>
  <si>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</si>
  <si>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</si>
  <si>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</si>
  <si>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</si>
  <si>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</si>
  <si>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</si>
  <si>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</si>
  <si>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</si>
  <si>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</si>
  <si>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</si>
  <si>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</si>
  <si>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</si>
  <si>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</si>
  <si>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</si>
  <si>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</si>
  <si>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</si>
  <si>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</si>
  <si>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</si>
  <si>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</si>
  <si>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</si>
  <si>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</si>
  <si>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</si>
  <si>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</si>
  <si>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</si>
  <si>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</si>
  <si>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</si>
  <si>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</si>
  <si>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</si>
  <si>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</si>
  <si>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</si>
  <si>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</si>
  <si>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</si>
  <si>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</si>
  <si>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</si>
  <si>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</si>
  <si>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</si>
  <si>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</si>
  <si>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</si>
  <si>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</si>
  <si>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</si>
  <si>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</si>
  <si>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</si>
  <si>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</si>
  <si>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</si>
  <si>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</si>
  <si>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</si>
  <si>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</si>
  <si>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</si>
  <si>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</si>
  <si>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</si>
  <si>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</si>
  <si>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</si>
  <si>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</si>
  <si>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</si>
  <si>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</si>
  <si>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</si>
  <si>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</si>
  <si>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</si>
  <si>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</si>
  <si>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</si>
  <si>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</si>
  <si>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</si>
  <si>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</si>
  <si>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</si>
  <si>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</si>
  <si>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</si>
  <si>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</si>
  <si>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</si>
  <si>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</si>
  <si>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</si>
  <si>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</si>
  <si>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на забезпечення лікування хворих на цукровий діабет інсуліном та нецукровий діабет десмопресином на період січень - червень 2021 року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</si>
  <si>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</si>
  <si>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</si>
  <si>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</si>
  <si>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</si>
  <si>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</si>
  <si>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</si>
  <si>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</si>
  <si>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</si>
  <si>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</si>
  <si>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Гранти (дарунки), що надійшли до бюджетів усіх рівнів </t>
  </si>
  <si>
    <t xml:space="preserve">      _____________</t>
  </si>
  <si>
    <t>Звіт про виконання дохідної частини бюджету Сумської міської територіальної громади за І півріччя 2021 року</t>
  </si>
  <si>
    <t>за І півріччя 2021 року»</t>
  </si>
  <si>
    <t>від   29 вересня  2021   року   № 1918   -  МР</t>
  </si>
  <si>
    <t>Секретар Сумської міської ради</t>
  </si>
  <si>
    <t>Олег Рєзнік</t>
  </si>
  <si>
    <t>Виконавець: Співакова Л.І.</t>
  </si>
  <si>
    <t xml:space="preserve">                             Додаток  1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</si>
</sst>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* #,##0;* \-#,##0;* &quot;-&quot;;@"/>
    <numFmt numFmtId="165" formatCode="* #,##0.00;* \-#,##0.00;* &quot;-&quot;??;@"/>
    <numFmt numFmtId="166" formatCode="* _-#,##0&quot;р.&quot;;* \-#,##0&quot;р.&quot;;* _-&quot;-&quot;&quot;р.&quot;;@"/>
    <numFmt numFmtId="167" formatCode="* _-#,##0.00&quot;р.&quot;;* \-#,##0.00&quot;р.&quot;;* _-&quot;-&quot;??&quot;р.&quot;;@"/>
    <numFmt numFmtId="168" formatCode="#,##0.0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i/>
      <sz val="11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2" fillId="0" borderId="0">
      <alignment/>
      <protection/>
    </xf>
    <xf numFmtId="0" fontId="64" fillId="0" borderId="0">
      <alignment/>
      <protection/>
    </xf>
    <xf numFmtId="0" fontId="25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3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67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 horizontal="left" vertical="center"/>
    </xf>
    <xf numFmtId="0" fontId="37" fillId="55" borderId="0" xfId="0" applyFont="1" applyFill="1" applyAlignment="1">
      <alignment horizontal="left" vertical="center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168" fontId="31" fillId="55" borderId="16" xfId="0" applyNumberFormat="1" applyFont="1" applyFill="1" applyBorder="1" applyAlignment="1">
      <alignment vertical="center" wrapText="1"/>
    </xf>
    <xf numFmtId="168" fontId="30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 applyProtection="1">
      <alignment horizontal="right" vertical="center" wrapText="1"/>
      <protection/>
    </xf>
    <xf numFmtId="168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9" fillId="0" borderId="16" xfId="0" applyFont="1" applyBorder="1" applyAlignment="1">
      <alignment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0" xfId="0" applyFont="1" applyFill="1" applyBorder="1" applyAlignment="1">
      <alignment vertical="top" wrapText="1"/>
    </xf>
    <xf numFmtId="0" fontId="29" fillId="53" borderId="21" xfId="0" applyFont="1" applyFill="1" applyBorder="1" applyAlignment="1">
      <alignment vertical="top" wrapText="1"/>
    </xf>
    <xf numFmtId="0" fontId="29" fillId="53" borderId="17" xfId="0" applyFont="1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left"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/>
      <protection/>
    </xf>
    <xf numFmtId="0" fontId="27" fillId="55" borderId="16" xfId="0" applyFont="1" applyFill="1" applyBorder="1" applyAlignment="1">
      <alignment vertical="center" wrapText="1"/>
    </xf>
    <xf numFmtId="0" fontId="39" fillId="0" borderId="0" xfId="0" applyFont="1" applyFill="1" applyAlignment="1">
      <alignment horizontal="left" vertical="center"/>
    </xf>
    <xf numFmtId="0" fontId="41" fillId="55" borderId="0" xfId="0" applyFont="1" applyFill="1" applyBorder="1" applyAlignment="1">
      <alignment vertical="center" textRotation="180"/>
    </xf>
    <xf numFmtId="49" fontId="42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27" fillId="0" borderId="16" xfId="0" applyFont="1" applyBorder="1" applyAlignment="1">
      <alignment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0" fontId="36" fillId="0" borderId="16" xfId="0" applyFont="1" applyBorder="1" applyAlignment="1">
      <alignment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68" fontId="37" fillId="55" borderId="0" xfId="0" applyNumberFormat="1" applyFont="1" applyFill="1" applyAlignment="1">
      <alignment horizontal="left" vertical="center"/>
    </xf>
    <xf numFmtId="168" fontId="28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 vertical="center"/>
      <protection/>
    </xf>
    <xf numFmtId="168" fontId="4" fillId="55" borderId="18" xfId="0" applyNumberFormat="1" applyFont="1" applyFill="1" applyBorder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/>
      <protection/>
    </xf>
    <xf numFmtId="168" fontId="41" fillId="55" borderId="0" xfId="0" applyNumberFormat="1" applyFont="1" applyFill="1" applyAlignment="1" applyProtection="1">
      <alignment vertical="center"/>
      <protection/>
    </xf>
    <xf numFmtId="168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68" fontId="0" fillId="55" borderId="0" xfId="0" applyNumberFormat="1" applyFont="1" applyFill="1" applyAlignment="1">
      <alignment/>
    </xf>
    <xf numFmtId="168" fontId="27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>
      <alignment wrapText="1"/>
    </xf>
    <xf numFmtId="168" fontId="27" fillId="55" borderId="16" xfId="0" applyNumberFormat="1" applyFont="1" applyFill="1" applyBorder="1" applyAlignment="1" applyProtection="1">
      <alignment wrapText="1"/>
      <protection/>
    </xf>
    <xf numFmtId="168" fontId="29" fillId="55" borderId="16" xfId="0" applyNumberFormat="1" applyFont="1" applyFill="1" applyBorder="1" applyAlignment="1">
      <alignment wrapText="1"/>
    </xf>
    <xf numFmtId="168" fontId="36" fillId="55" borderId="16" xfId="0" applyNumberFormat="1" applyFont="1" applyFill="1" applyBorder="1" applyAlignment="1">
      <alignment wrapText="1"/>
    </xf>
    <xf numFmtId="168" fontId="29" fillId="56" borderId="16" xfId="0" applyNumberFormat="1" applyFont="1" applyFill="1" applyBorder="1" applyAlignment="1">
      <alignment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68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3" fillId="55" borderId="0" xfId="0" applyFont="1" applyFill="1" applyAlignment="1">
      <alignment/>
    </xf>
    <xf numFmtId="0" fontId="43" fillId="55" borderId="0" xfId="0" applyNumberFormat="1" applyFont="1" applyFill="1" applyAlignment="1" applyProtection="1">
      <alignment/>
      <protection/>
    </xf>
    <xf numFmtId="0" fontId="44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68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39" fillId="55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39" fillId="57" borderId="0" xfId="0" applyNumberFormat="1" applyFont="1" applyFill="1" applyAlignment="1" applyProtection="1">
      <alignment horizontal="left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L203"/>
  <sheetViews>
    <sheetView showGridLines="0" showZeros="0" tabSelected="1" view="pageBreakPreview" zoomScale="60" zoomScaleNormal="70" workbookViewId="0" topLeftCell="A1">
      <selection activeCell="C3" sqref="C3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4" width="23.5" style="7" customWidth="1"/>
    <col min="5" max="5" width="23.5" style="101" customWidth="1"/>
    <col min="6" max="6" width="21.16015625" style="7" customWidth="1"/>
    <col min="7" max="7" width="19" style="7" customWidth="1"/>
    <col min="8" max="8" width="19" style="101" customWidth="1"/>
    <col min="9" max="9" width="20.66015625" style="7" customWidth="1"/>
    <col min="10" max="10" width="19" style="0" customWidth="1"/>
    <col min="11" max="11" width="19.33203125" style="108" customWidth="1"/>
    <col min="12" max="237" width="9.16015625" style="8" customWidth="1"/>
    <col min="238" max="246" width="9.16015625" style="7" customWidth="1"/>
    <col min="247" max="16384" width="9.16015625" style="8" customWidth="1"/>
  </cols>
  <sheetData>
    <row r="1" spans="3:11" ht="23.25" customHeight="1">
      <c r="C1" s="133"/>
      <c r="D1" s="133"/>
      <c r="E1" s="133"/>
      <c r="F1" s="133"/>
      <c r="G1" s="62"/>
      <c r="H1" s="138" t="s">
        <v>228</v>
      </c>
      <c r="I1" s="138"/>
      <c r="J1" s="138"/>
      <c r="K1" s="138"/>
    </row>
    <row r="2" spans="3:11" ht="22.5">
      <c r="C2" s="59"/>
      <c r="D2" s="60"/>
      <c r="E2" s="96"/>
      <c r="F2" s="58"/>
      <c r="G2" s="58"/>
      <c r="H2" s="131" t="s">
        <v>216</v>
      </c>
      <c r="I2" s="131"/>
      <c r="J2" s="131"/>
      <c r="K2" s="131"/>
    </row>
    <row r="3" spans="3:11" ht="22.5">
      <c r="C3" s="59"/>
      <c r="D3" s="60"/>
      <c r="E3" s="96"/>
      <c r="F3" s="58"/>
      <c r="G3" s="58"/>
      <c r="H3" s="132" t="s">
        <v>217</v>
      </c>
      <c r="I3" s="132"/>
      <c r="J3" s="132"/>
      <c r="K3" s="132"/>
    </row>
    <row r="4" spans="3:11" ht="22.5">
      <c r="C4" s="128"/>
      <c r="D4" s="128"/>
      <c r="E4" s="128"/>
      <c r="F4" s="128"/>
      <c r="G4" s="128"/>
      <c r="H4" s="132" t="s">
        <v>218</v>
      </c>
      <c r="I4" s="132"/>
      <c r="J4" s="132"/>
      <c r="K4" s="132"/>
    </row>
    <row r="5" spans="3:11" ht="22.5">
      <c r="C5" s="129"/>
      <c r="D5" s="129"/>
      <c r="E5" s="129"/>
      <c r="F5" s="129"/>
      <c r="G5" s="129"/>
      <c r="H5" s="132" t="s">
        <v>223</v>
      </c>
      <c r="I5" s="132"/>
      <c r="J5" s="132"/>
      <c r="K5" s="132"/>
    </row>
    <row r="6" spans="3:11" ht="22.5">
      <c r="C6" s="129"/>
      <c r="D6" s="129"/>
      <c r="E6" s="129"/>
      <c r="F6" s="129"/>
      <c r="G6" s="129"/>
      <c r="H6" s="132" t="s">
        <v>224</v>
      </c>
      <c r="I6" s="132"/>
      <c r="J6" s="132"/>
      <c r="K6" s="132"/>
    </row>
    <row r="7" spans="3:11" ht="22.5">
      <c r="C7" s="60"/>
      <c r="D7" s="60"/>
      <c r="E7" s="60"/>
      <c r="F7" s="60"/>
      <c r="G7" s="60"/>
      <c r="H7" s="86"/>
      <c r="I7" s="86"/>
      <c r="J7" s="86"/>
      <c r="K7" s="86"/>
    </row>
    <row r="8" spans="3:11" ht="22.5">
      <c r="C8" s="60"/>
      <c r="D8" s="60"/>
      <c r="E8" s="60"/>
      <c r="F8" s="60"/>
      <c r="G8" s="60"/>
      <c r="H8" s="86"/>
      <c r="I8" s="86"/>
      <c r="J8" s="86"/>
      <c r="K8" s="86"/>
    </row>
    <row r="10" spans="1:11" ht="24.75">
      <c r="A10" s="130" t="s">
        <v>222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ht="19.5">
      <c r="A11" s="63"/>
      <c r="B11" s="63"/>
      <c r="C11" s="63"/>
      <c r="D11" s="63"/>
      <c r="E11" s="97"/>
      <c r="F11" s="63"/>
      <c r="G11" s="63"/>
      <c r="H11" s="97"/>
      <c r="I11" s="87"/>
      <c r="J11" s="7"/>
      <c r="K11" s="101"/>
    </row>
    <row r="12" spans="1:11" ht="17.25">
      <c r="A12" s="48"/>
      <c r="B12" s="88"/>
      <c r="C12" s="88"/>
      <c r="D12" s="88"/>
      <c r="E12" s="98" t="s">
        <v>189</v>
      </c>
      <c r="F12" s="88"/>
      <c r="G12" s="88"/>
      <c r="H12" s="98"/>
      <c r="I12" s="87"/>
      <c r="J12" s="7"/>
      <c r="K12" s="101"/>
    </row>
    <row r="13" spans="1:11" ht="19.5" customHeight="1">
      <c r="A13" s="48"/>
      <c r="B13" s="89"/>
      <c r="C13" s="89"/>
      <c r="D13" s="89"/>
      <c r="E13" s="99" t="s">
        <v>219</v>
      </c>
      <c r="F13" s="89"/>
      <c r="G13" s="89"/>
      <c r="H13" s="102"/>
      <c r="I13" s="87"/>
      <c r="J13" s="7"/>
      <c r="K13" s="101"/>
    </row>
    <row r="14" spans="2:9" ht="13.5">
      <c r="B14" s="14"/>
      <c r="C14" s="14"/>
      <c r="D14" s="14"/>
      <c r="E14" s="100"/>
      <c r="F14" s="14"/>
      <c r="G14" s="14"/>
      <c r="H14" s="103"/>
      <c r="I14" s="65"/>
    </row>
    <row r="15" spans="1:246" s="117" customFormat="1" ht="21.75" customHeight="1">
      <c r="A15" s="134" t="s">
        <v>0</v>
      </c>
      <c r="B15" s="134" t="s">
        <v>158</v>
      </c>
      <c r="C15" s="135" t="s">
        <v>14</v>
      </c>
      <c r="D15" s="136"/>
      <c r="E15" s="137"/>
      <c r="F15" s="134" t="s">
        <v>15</v>
      </c>
      <c r="G15" s="134"/>
      <c r="H15" s="134"/>
      <c r="I15" s="134" t="s">
        <v>215</v>
      </c>
      <c r="J15" s="134"/>
      <c r="K15" s="134"/>
      <c r="ID15" s="118"/>
      <c r="IE15" s="118"/>
      <c r="IF15" s="118"/>
      <c r="IG15" s="118"/>
      <c r="IH15" s="118"/>
      <c r="II15" s="118"/>
      <c r="IJ15" s="118"/>
      <c r="IK15" s="118"/>
      <c r="IL15" s="118"/>
    </row>
    <row r="16" spans="1:246" s="117" customFormat="1" ht="42">
      <c r="A16" s="134"/>
      <c r="B16" s="134"/>
      <c r="C16" s="22" t="s">
        <v>212</v>
      </c>
      <c r="D16" s="22" t="s">
        <v>213</v>
      </c>
      <c r="E16" s="119" t="s">
        <v>214</v>
      </c>
      <c r="F16" s="22" t="s">
        <v>212</v>
      </c>
      <c r="G16" s="22" t="s">
        <v>213</v>
      </c>
      <c r="H16" s="119" t="s">
        <v>214</v>
      </c>
      <c r="I16" s="22" t="s">
        <v>212</v>
      </c>
      <c r="J16" s="22" t="s">
        <v>213</v>
      </c>
      <c r="K16" s="120" t="s">
        <v>214</v>
      </c>
      <c r="ID16" s="118"/>
      <c r="IE16" s="118"/>
      <c r="IF16" s="118"/>
      <c r="IG16" s="118"/>
      <c r="IH16" s="118"/>
      <c r="II16" s="118"/>
      <c r="IJ16" s="118"/>
      <c r="IK16" s="118"/>
      <c r="IL16" s="118"/>
    </row>
    <row r="17" spans="1:246" s="12" customFormat="1" ht="17.25" customHeight="1">
      <c r="A17" s="64">
        <v>1</v>
      </c>
      <c r="B17" s="61">
        <v>2</v>
      </c>
      <c r="C17" s="61">
        <v>3</v>
      </c>
      <c r="D17" s="61">
        <v>4</v>
      </c>
      <c r="E17" s="95">
        <v>5</v>
      </c>
      <c r="F17" s="61">
        <v>6</v>
      </c>
      <c r="G17" s="61">
        <v>7</v>
      </c>
      <c r="H17" s="95">
        <v>8</v>
      </c>
      <c r="I17" s="61">
        <v>9</v>
      </c>
      <c r="J17" s="61">
        <v>10</v>
      </c>
      <c r="K17" s="95">
        <v>11</v>
      </c>
      <c r="ID17" s="11"/>
      <c r="IE17" s="11"/>
      <c r="IF17" s="11"/>
      <c r="IG17" s="11"/>
      <c r="IH17" s="11"/>
      <c r="II17" s="11"/>
      <c r="IJ17" s="11"/>
      <c r="IK17" s="11"/>
      <c r="IL17" s="11"/>
    </row>
    <row r="18" spans="1:246" s="73" customFormat="1" ht="19.5" customHeight="1">
      <c r="A18" s="47">
        <v>10000000</v>
      </c>
      <c r="B18" s="72" t="s">
        <v>2</v>
      </c>
      <c r="C18" s="9">
        <f>C19+C28++C37+C43+C62</f>
        <v>2092423400</v>
      </c>
      <c r="D18" s="9">
        <f>D19+D28++D37+D43+D62</f>
        <v>1102283297.66</v>
      </c>
      <c r="E18" s="68">
        <f>_xlfn.IFERROR(D18/C18*100,0)</f>
        <v>52.67974434141771</v>
      </c>
      <c r="F18" s="9">
        <f>F19+F28++F37+F43+F62</f>
        <v>3620000</v>
      </c>
      <c r="G18" s="9">
        <f>G19+G28++G37+G43+G62</f>
        <v>2254809.83</v>
      </c>
      <c r="H18" s="68">
        <f>_xlfn.IFERROR(G18/F18*100,0)</f>
        <v>62.28756436464089</v>
      </c>
      <c r="I18" s="13">
        <f>C18+F18</f>
        <v>2096043400</v>
      </c>
      <c r="J18" s="13">
        <f>D18+G18</f>
        <v>1104538107.49</v>
      </c>
      <c r="K18" s="109">
        <f>_xlfn.IFERROR(J18/I18*100,0)</f>
        <v>52.696337656462646</v>
      </c>
      <c r="ID18" s="74"/>
      <c r="IE18" s="74"/>
      <c r="IF18" s="74"/>
      <c r="IG18" s="74"/>
      <c r="IH18" s="74"/>
      <c r="II18" s="74"/>
      <c r="IJ18" s="74"/>
      <c r="IK18" s="74"/>
      <c r="IL18" s="74"/>
    </row>
    <row r="19" spans="1:246" s="25" customFormat="1" ht="27.75">
      <c r="A19" s="22">
        <v>11000000</v>
      </c>
      <c r="B19" s="23" t="s">
        <v>3</v>
      </c>
      <c r="C19" s="13">
        <f>C20+C25</f>
        <v>1445661500</v>
      </c>
      <c r="D19" s="13">
        <f>D20+D25</f>
        <v>776942407.46</v>
      </c>
      <c r="E19" s="68">
        <f>_xlfn.IFERROR(D19/C19*100,0)</f>
        <v>53.74303787297372</v>
      </c>
      <c r="F19" s="13"/>
      <c r="G19" s="13"/>
      <c r="H19" s="68">
        <f aca="true" t="shared" si="0" ref="H19:H82">_xlfn.IFERROR(G19/F19*100,0)</f>
        <v>0</v>
      </c>
      <c r="I19" s="13">
        <f aca="true" t="shared" si="1" ref="I19:I82">C19+F19</f>
        <v>1445661500</v>
      </c>
      <c r="J19" s="13">
        <f aca="true" t="shared" si="2" ref="J19:J82">D19+G19</f>
        <v>776942407.46</v>
      </c>
      <c r="K19" s="110">
        <f aca="true" t="shared" si="3" ref="K19:K82">_xlfn.IFERROR(J19/I19*100,0)</f>
        <v>53.74303787297372</v>
      </c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s="25" customFormat="1" ht="19.5" customHeight="1">
      <c r="A20" s="22">
        <v>11010000</v>
      </c>
      <c r="B20" s="23" t="s">
        <v>110</v>
      </c>
      <c r="C20" s="10">
        <f>C21+C22+C23+C24</f>
        <v>1445235300</v>
      </c>
      <c r="D20" s="13">
        <f>D21+D22+D23+D24</f>
        <v>773336268.36</v>
      </c>
      <c r="E20" s="68">
        <f aca="true" t="shared" si="4" ref="E20:E83">_xlfn.IFERROR(D20/C20*100,0)</f>
        <v>53.509367530671305</v>
      </c>
      <c r="F20" s="13"/>
      <c r="G20" s="13"/>
      <c r="H20" s="68">
        <f t="shared" si="0"/>
        <v>0</v>
      </c>
      <c r="I20" s="13">
        <f t="shared" si="1"/>
        <v>1445235300</v>
      </c>
      <c r="J20" s="13">
        <f t="shared" si="2"/>
        <v>773336268.36</v>
      </c>
      <c r="K20" s="110">
        <f t="shared" si="3"/>
        <v>53.509367530671305</v>
      </c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s="56" customFormat="1" ht="42">
      <c r="A21" s="91">
        <v>11010100</v>
      </c>
      <c r="B21" s="92" t="s">
        <v>18</v>
      </c>
      <c r="C21" s="21">
        <v>1274531700</v>
      </c>
      <c r="D21" s="21">
        <v>680963125.59</v>
      </c>
      <c r="E21" s="71">
        <f t="shared" si="4"/>
        <v>53.4284965677982</v>
      </c>
      <c r="F21" s="21"/>
      <c r="G21" s="21"/>
      <c r="H21" s="71">
        <f t="shared" si="0"/>
        <v>0</v>
      </c>
      <c r="I21" s="21">
        <f t="shared" si="1"/>
        <v>1274531700</v>
      </c>
      <c r="J21" s="21">
        <f t="shared" si="2"/>
        <v>680963125.59</v>
      </c>
      <c r="K21" s="71">
        <f t="shared" si="3"/>
        <v>53.4284965677982</v>
      </c>
      <c r="ID21" s="55"/>
      <c r="IE21" s="55"/>
      <c r="IF21" s="55"/>
      <c r="IG21" s="55"/>
      <c r="IH21" s="55"/>
      <c r="II21" s="55"/>
      <c r="IJ21" s="55"/>
      <c r="IK21" s="55"/>
      <c r="IL21" s="55"/>
    </row>
    <row r="22" spans="1:246" s="56" customFormat="1" ht="69.75">
      <c r="A22" s="91">
        <v>11010200</v>
      </c>
      <c r="B22" s="92" t="s">
        <v>19</v>
      </c>
      <c r="C22" s="21">
        <v>106959300</v>
      </c>
      <c r="D22" s="21">
        <v>51404126.56</v>
      </c>
      <c r="E22" s="71">
        <f t="shared" si="4"/>
        <v>48.05952035961343</v>
      </c>
      <c r="F22" s="21"/>
      <c r="G22" s="21"/>
      <c r="H22" s="71">
        <f t="shared" si="0"/>
        <v>0</v>
      </c>
      <c r="I22" s="21">
        <f t="shared" si="1"/>
        <v>106959300</v>
      </c>
      <c r="J22" s="21">
        <f t="shared" si="2"/>
        <v>51404126.56</v>
      </c>
      <c r="K22" s="71">
        <f t="shared" si="3"/>
        <v>48.05952035961343</v>
      </c>
      <c r="ID22" s="55"/>
      <c r="IE22" s="55"/>
      <c r="IF22" s="55"/>
      <c r="IG22" s="55"/>
      <c r="IH22" s="55"/>
      <c r="II22" s="55"/>
      <c r="IJ22" s="55"/>
      <c r="IK22" s="55"/>
      <c r="IL22" s="55"/>
    </row>
    <row r="23" spans="1:246" s="56" customFormat="1" ht="45" customHeight="1">
      <c r="A23" s="91">
        <v>11010400</v>
      </c>
      <c r="B23" s="92" t="s">
        <v>20</v>
      </c>
      <c r="C23" s="21">
        <v>40970300</v>
      </c>
      <c r="D23" s="21">
        <v>24361498.16</v>
      </c>
      <c r="E23" s="71">
        <f t="shared" si="4"/>
        <v>59.461361425227544</v>
      </c>
      <c r="F23" s="21"/>
      <c r="G23" s="21"/>
      <c r="H23" s="71">
        <f t="shared" si="0"/>
        <v>0</v>
      </c>
      <c r="I23" s="21">
        <f t="shared" si="1"/>
        <v>40970300</v>
      </c>
      <c r="J23" s="21">
        <f t="shared" si="2"/>
        <v>24361498.16</v>
      </c>
      <c r="K23" s="71">
        <f t="shared" si="3"/>
        <v>59.461361425227544</v>
      </c>
      <c r="ID23" s="55"/>
      <c r="IE23" s="55"/>
      <c r="IF23" s="55"/>
      <c r="IG23" s="55"/>
      <c r="IH23" s="55"/>
      <c r="II23" s="55"/>
      <c r="IJ23" s="55"/>
      <c r="IK23" s="55"/>
      <c r="IL23" s="55"/>
    </row>
    <row r="24" spans="1:246" s="56" customFormat="1" ht="27.75">
      <c r="A24" s="91">
        <v>11010500</v>
      </c>
      <c r="B24" s="92" t="s">
        <v>21</v>
      </c>
      <c r="C24" s="21">
        <v>22774000</v>
      </c>
      <c r="D24" s="21">
        <v>16607518.05</v>
      </c>
      <c r="E24" s="71">
        <f t="shared" si="4"/>
        <v>72.92314942478265</v>
      </c>
      <c r="F24" s="21"/>
      <c r="G24" s="21"/>
      <c r="H24" s="71">
        <f t="shared" si="0"/>
        <v>0</v>
      </c>
      <c r="I24" s="21">
        <f t="shared" si="1"/>
        <v>22774000</v>
      </c>
      <c r="J24" s="21">
        <f t="shared" si="2"/>
        <v>16607518.05</v>
      </c>
      <c r="K24" s="71">
        <f t="shared" si="3"/>
        <v>72.92314942478265</v>
      </c>
      <c r="ID24" s="55"/>
      <c r="IE24" s="55"/>
      <c r="IF24" s="55"/>
      <c r="IG24" s="55"/>
      <c r="IH24" s="55"/>
      <c r="II24" s="55"/>
      <c r="IJ24" s="55"/>
      <c r="IK24" s="55"/>
      <c r="IL24" s="55"/>
    </row>
    <row r="25" spans="1:11" s="24" customFormat="1" ht="19.5" customHeight="1">
      <c r="A25" s="22">
        <v>11020000</v>
      </c>
      <c r="B25" s="23" t="s">
        <v>4</v>
      </c>
      <c r="C25" s="10">
        <f>C26+C27</f>
        <v>426200</v>
      </c>
      <c r="D25" s="13">
        <f>D26+D27</f>
        <v>3606139.1</v>
      </c>
      <c r="E25" s="68">
        <f t="shared" si="4"/>
        <v>846.1142890661661</v>
      </c>
      <c r="F25" s="10"/>
      <c r="G25" s="10"/>
      <c r="H25" s="70">
        <f t="shared" si="0"/>
        <v>0</v>
      </c>
      <c r="I25" s="10">
        <f t="shared" si="1"/>
        <v>426200</v>
      </c>
      <c r="J25" s="10">
        <f t="shared" si="2"/>
        <v>3606139.1</v>
      </c>
      <c r="K25" s="111">
        <f t="shared" si="3"/>
        <v>846.1142890661661</v>
      </c>
    </row>
    <row r="26" spans="1:246" s="56" customFormat="1" ht="36" customHeight="1">
      <c r="A26" s="91">
        <v>11020200</v>
      </c>
      <c r="B26" s="92" t="s">
        <v>22</v>
      </c>
      <c r="C26" s="21">
        <v>426200</v>
      </c>
      <c r="D26" s="21">
        <v>3606139.1</v>
      </c>
      <c r="E26" s="71">
        <f t="shared" si="4"/>
        <v>846.1142890661661</v>
      </c>
      <c r="F26" s="21"/>
      <c r="G26" s="21"/>
      <c r="H26" s="71">
        <f t="shared" si="0"/>
        <v>0</v>
      </c>
      <c r="I26" s="21">
        <f t="shared" si="1"/>
        <v>426200</v>
      </c>
      <c r="J26" s="21">
        <f t="shared" si="2"/>
        <v>3606139.1</v>
      </c>
      <c r="K26" s="71">
        <f t="shared" si="3"/>
        <v>846.1142890661661</v>
      </c>
      <c r="ID26" s="55"/>
      <c r="IE26" s="55"/>
      <c r="IF26" s="55"/>
      <c r="IG26" s="55"/>
      <c r="IH26" s="55"/>
      <c r="II26" s="55"/>
      <c r="IJ26" s="55"/>
      <c r="IK26" s="55"/>
      <c r="IL26" s="55"/>
    </row>
    <row r="27" spans="1:246" s="4" customFormat="1" ht="30" customHeight="1" hidden="1">
      <c r="A27" s="15">
        <v>11023200</v>
      </c>
      <c r="B27" s="5" t="s">
        <v>23</v>
      </c>
      <c r="C27" s="1"/>
      <c r="D27" s="1"/>
      <c r="E27" s="69">
        <f t="shared" si="4"/>
        <v>0</v>
      </c>
      <c r="F27" s="1"/>
      <c r="G27" s="1"/>
      <c r="H27" s="69">
        <f t="shared" si="0"/>
        <v>0</v>
      </c>
      <c r="I27" s="1">
        <f t="shared" si="1"/>
        <v>0</v>
      </c>
      <c r="J27" s="75">
        <f t="shared" si="2"/>
        <v>0</v>
      </c>
      <c r="K27" s="112">
        <f t="shared" si="3"/>
        <v>0</v>
      </c>
      <c r="ID27" s="3"/>
      <c r="IE27" s="3"/>
      <c r="IF27" s="3"/>
      <c r="IG27" s="3"/>
      <c r="IH27" s="3"/>
      <c r="II27" s="3"/>
      <c r="IJ27" s="3"/>
      <c r="IK27" s="3"/>
      <c r="IL27" s="3"/>
    </row>
    <row r="28" spans="1:246" s="25" customFormat="1" ht="27.75">
      <c r="A28" s="22">
        <v>13000000</v>
      </c>
      <c r="B28" s="23" t="s">
        <v>24</v>
      </c>
      <c r="C28" s="13">
        <f>C29+C32+C35</f>
        <v>740700</v>
      </c>
      <c r="D28" s="13">
        <f>D29+D32+D35</f>
        <v>1008246.6399999999</v>
      </c>
      <c r="E28" s="68">
        <f t="shared" si="4"/>
        <v>136.12078304306735</v>
      </c>
      <c r="F28" s="13"/>
      <c r="G28" s="13"/>
      <c r="H28" s="68">
        <f t="shared" si="0"/>
        <v>0</v>
      </c>
      <c r="I28" s="13">
        <f t="shared" si="1"/>
        <v>740700</v>
      </c>
      <c r="J28" s="13">
        <f t="shared" si="2"/>
        <v>1008246.6399999999</v>
      </c>
      <c r="K28" s="68">
        <f t="shared" si="3"/>
        <v>136.12078304306735</v>
      </c>
      <c r="ID28" s="24"/>
      <c r="IE28" s="24"/>
      <c r="IF28" s="24"/>
      <c r="IG28" s="24"/>
      <c r="IH28" s="24"/>
      <c r="II28" s="24"/>
      <c r="IJ28" s="24"/>
      <c r="IK28" s="24"/>
      <c r="IL28" s="24"/>
    </row>
    <row r="29" spans="1:246" s="25" customFormat="1" ht="27.75">
      <c r="A29" s="22">
        <v>13010000</v>
      </c>
      <c r="B29" s="23" t="s">
        <v>25</v>
      </c>
      <c r="C29" s="13">
        <f>C31+C30</f>
        <v>385700</v>
      </c>
      <c r="D29" s="13">
        <f>D31+D30</f>
        <v>783413.82</v>
      </c>
      <c r="E29" s="68">
        <f t="shared" si="4"/>
        <v>203.11480943738655</v>
      </c>
      <c r="F29" s="13"/>
      <c r="G29" s="13"/>
      <c r="H29" s="68">
        <f t="shared" si="0"/>
        <v>0</v>
      </c>
      <c r="I29" s="13">
        <f t="shared" si="1"/>
        <v>385700</v>
      </c>
      <c r="J29" s="13">
        <f t="shared" si="2"/>
        <v>783413.82</v>
      </c>
      <c r="K29" s="68">
        <f t="shared" si="3"/>
        <v>203.11480943738655</v>
      </c>
      <c r="ID29" s="24"/>
      <c r="IE29" s="24"/>
      <c r="IF29" s="24"/>
      <c r="IG29" s="24"/>
      <c r="IH29" s="24"/>
      <c r="II29" s="24"/>
      <c r="IJ29" s="24"/>
      <c r="IK29" s="24"/>
      <c r="IL29" s="24"/>
    </row>
    <row r="30" spans="1:246" s="56" customFormat="1" ht="42">
      <c r="A30" s="91">
        <v>13010100</v>
      </c>
      <c r="B30" s="92" t="s">
        <v>187</v>
      </c>
      <c r="C30" s="21">
        <v>800</v>
      </c>
      <c r="D30" s="21">
        <v>559033.07</v>
      </c>
      <c r="E30" s="71">
        <f t="shared" si="4"/>
        <v>69879.13375</v>
      </c>
      <c r="F30" s="21"/>
      <c r="G30" s="21"/>
      <c r="H30" s="71">
        <f t="shared" si="0"/>
        <v>0</v>
      </c>
      <c r="I30" s="21">
        <f t="shared" si="1"/>
        <v>800</v>
      </c>
      <c r="J30" s="21">
        <f t="shared" si="2"/>
        <v>559033.07</v>
      </c>
      <c r="K30" s="71">
        <f t="shared" si="3"/>
        <v>69879.13375</v>
      </c>
      <c r="ID30" s="55"/>
      <c r="IE30" s="55"/>
      <c r="IF30" s="55"/>
      <c r="IG30" s="55"/>
      <c r="IH30" s="55"/>
      <c r="II30" s="55"/>
      <c r="IJ30" s="55"/>
      <c r="IK30" s="55"/>
      <c r="IL30" s="55"/>
    </row>
    <row r="31" spans="1:246" s="56" customFormat="1" ht="55.5">
      <c r="A31" s="91">
        <v>13010200</v>
      </c>
      <c r="B31" s="92" t="s">
        <v>26</v>
      </c>
      <c r="C31" s="21">
        <v>384900</v>
      </c>
      <c r="D31" s="21">
        <v>224380.75</v>
      </c>
      <c r="E31" s="71">
        <f t="shared" si="4"/>
        <v>58.29585606651079</v>
      </c>
      <c r="F31" s="21"/>
      <c r="G31" s="21"/>
      <c r="H31" s="71">
        <f t="shared" si="0"/>
        <v>0</v>
      </c>
      <c r="I31" s="21">
        <f t="shared" si="1"/>
        <v>384900</v>
      </c>
      <c r="J31" s="21">
        <f t="shared" si="2"/>
        <v>224380.75</v>
      </c>
      <c r="K31" s="71">
        <f t="shared" si="3"/>
        <v>58.29585606651079</v>
      </c>
      <c r="ID31" s="55"/>
      <c r="IE31" s="55"/>
      <c r="IF31" s="55"/>
      <c r="IG31" s="55"/>
      <c r="IH31" s="55"/>
      <c r="II31" s="55"/>
      <c r="IJ31" s="55"/>
      <c r="IK31" s="55"/>
      <c r="IL31" s="55"/>
    </row>
    <row r="32" spans="1:246" s="25" customFormat="1" ht="34.5" customHeight="1">
      <c r="A32" s="22">
        <v>13030000</v>
      </c>
      <c r="B32" s="23" t="s">
        <v>191</v>
      </c>
      <c r="C32" s="13">
        <f>C34+C33</f>
        <v>340000</v>
      </c>
      <c r="D32" s="13">
        <f>D34+D33</f>
        <v>224832.82</v>
      </c>
      <c r="E32" s="68">
        <f t="shared" si="4"/>
        <v>66.1273</v>
      </c>
      <c r="F32" s="13"/>
      <c r="G32" s="13"/>
      <c r="H32" s="68">
        <f t="shared" si="0"/>
        <v>0</v>
      </c>
      <c r="I32" s="13">
        <f t="shared" si="1"/>
        <v>340000</v>
      </c>
      <c r="J32" s="13">
        <f t="shared" si="2"/>
        <v>224832.82</v>
      </c>
      <c r="K32" s="68">
        <f t="shared" si="3"/>
        <v>66.1273</v>
      </c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s="56" customFormat="1" ht="27.75">
      <c r="A33" s="91">
        <v>13030100</v>
      </c>
      <c r="B33" s="92" t="s">
        <v>192</v>
      </c>
      <c r="C33" s="21">
        <v>340000</v>
      </c>
      <c r="D33" s="21">
        <v>224832.82</v>
      </c>
      <c r="E33" s="71">
        <f t="shared" si="4"/>
        <v>66.1273</v>
      </c>
      <c r="F33" s="21"/>
      <c r="G33" s="21"/>
      <c r="H33" s="71">
        <f t="shared" si="0"/>
        <v>0</v>
      </c>
      <c r="I33" s="21">
        <f t="shared" si="1"/>
        <v>340000</v>
      </c>
      <c r="J33" s="21">
        <f t="shared" si="2"/>
        <v>224832.82</v>
      </c>
      <c r="K33" s="71">
        <f t="shared" si="3"/>
        <v>66.1273</v>
      </c>
      <c r="ID33" s="55"/>
      <c r="IE33" s="55"/>
      <c r="IF33" s="55"/>
      <c r="IG33" s="55"/>
      <c r="IH33" s="55"/>
      <c r="II33" s="55"/>
      <c r="IJ33" s="55"/>
      <c r="IK33" s="55"/>
      <c r="IL33" s="55"/>
    </row>
    <row r="34" spans="1:246" s="4" customFormat="1" ht="35.25" customHeight="1" hidden="1">
      <c r="A34" s="15">
        <v>13030200</v>
      </c>
      <c r="B34" s="5" t="s">
        <v>27</v>
      </c>
      <c r="C34" s="1">
        <f>15000-15000</f>
        <v>0</v>
      </c>
      <c r="D34" s="1"/>
      <c r="E34" s="69">
        <f t="shared" si="4"/>
        <v>0</v>
      </c>
      <c r="F34" s="1"/>
      <c r="G34" s="1"/>
      <c r="H34" s="69">
        <f t="shared" si="0"/>
        <v>0</v>
      </c>
      <c r="I34" s="1">
        <f t="shared" si="1"/>
        <v>0</v>
      </c>
      <c r="J34" s="75">
        <f t="shared" si="2"/>
        <v>0</v>
      </c>
      <c r="K34" s="112">
        <f t="shared" si="3"/>
        <v>0</v>
      </c>
      <c r="ID34" s="3"/>
      <c r="IE34" s="3"/>
      <c r="IF34" s="3"/>
      <c r="IG34" s="3"/>
      <c r="IH34" s="3"/>
      <c r="II34" s="3"/>
      <c r="IJ34" s="3"/>
      <c r="IK34" s="3"/>
      <c r="IL34" s="3"/>
    </row>
    <row r="35" spans="1:246" s="25" customFormat="1" ht="35.25" customHeight="1">
      <c r="A35" s="22">
        <v>13040000</v>
      </c>
      <c r="B35" s="23" t="s">
        <v>195</v>
      </c>
      <c r="C35" s="13">
        <f>C36</f>
        <v>15000</v>
      </c>
      <c r="D35" s="13">
        <f>D36</f>
        <v>0</v>
      </c>
      <c r="E35" s="68">
        <f t="shared" si="4"/>
        <v>0</v>
      </c>
      <c r="F35" s="13"/>
      <c r="G35" s="13"/>
      <c r="H35" s="68">
        <f t="shared" si="0"/>
        <v>0</v>
      </c>
      <c r="I35" s="13">
        <f t="shared" si="1"/>
        <v>15000</v>
      </c>
      <c r="J35" s="90">
        <f t="shared" si="2"/>
        <v>0</v>
      </c>
      <c r="K35" s="110">
        <f t="shared" si="3"/>
        <v>0</v>
      </c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s="56" customFormat="1" ht="35.25" customHeight="1">
      <c r="A36" s="91">
        <v>13040100</v>
      </c>
      <c r="B36" s="92" t="s">
        <v>27</v>
      </c>
      <c r="C36" s="21">
        <v>15000</v>
      </c>
      <c r="D36" s="21">
        <v>0</v>
      </c>
      <c r="E36" s="71">
        <f t="shared" si="4"/>
        <v>0</v>
      </c>
      <c r="F36" s="21"/>
      <c r="G36" s="21"/>
      <c r="H36" s="71">
        <f t="shared" si="0"/>
        <v>0</v>
      </c>
      <c r="I36" s="21">
        <f t="shared" si="1"/>
        <v>15000</v>
      </c>
      <c r="J36" s="93">
        <f t="shared" si="2"/>
        <v>0</v>
      </c>
      <c r="K36" s="113">
        <f t="shared" si="3"/>
        <v>0</v>
      </c>
      <c r="ID36" s="55"/>
      <c r="IE36" s="55"/>
      <c r="IF36" s="55"/>
      <c r="IG36" s="55"/>
      <c r="IH36" s="55"/>
      <c r="II36" s="55"/>
      <c r="IJ36" s="55"/>
      <c r="IK36" s="55"/>
      <c r="IL36" s="55"/>
    </row>
    <row r="37" spans="1:246" s="25" customFormat="1" ht="19.5" customHeight="1">
      <c r="A37" s="22">
        <v>14000000</v>
      </c>
      <c r="B37" s="23" t="s">
        <v>10</v>
      </c>
      <c r="C37" s="13">
        <f>C42+C39+C41</f>
        <v>160655400</v>
      </c>
      <c r="D37" s="13">
        <f>D42+D39+D41</f>
        <v>79420384.07</v>
      </c>
      <c r="E37" s="68">
        <f t="shared" si="4"/>
        <v>49.435240938057476</v>
      </c>
      <c r="F37" s="13"/>
      <c r="G37" s="13"/>
      <c r="H37" s="68">
        <f t="shared" si="0"/>
        <v>0</v>
      </c>
      <c r="I37" s="13">
        <f t="shared" si="1"/>
        <v>160655400</v>
      </c>
      <c r="J37" s="13">
        <f t="shared" si="2"/>
        <v>79420384.07</v>
      </c>
      <c r="K37" s="68">
        <f t="shared" si="3"/>
        <v>49.435240938057476</v>
      </c>
      <c r="ID37" s="24"/>
      <c r="IE37" s="24"/>
      <c r="IF37" s="24"/>
      <c r="IG37" s="24"/>
      <c r="IH37" s="24"/>
      <c r="II37" s="24"/>
      <c r="IJ37" s="24"/>
      <c r="IK37" s="24"/>
      <c r="IL37" s="24"/>
    </row>
    <row r="38" spans="1:246" s="25" customFormat="1" ht="31.5" customHeight="1">
      <c r="A38" s="22">
        <v>14020000</v>
      </c>
      <c r="B38" s="23" t="s">
        <v>129</v>
      </c>
      <c r="C38" s="10">
        <f>C39</f>
        <v>15000000</v>
      </c>
      <c r="D38" s="13">
        <f>D39</f>
        <v>7871929.26</v>
      </c>
      <c r="E38" s="68">
        <f t="shared" si="4"/>
        <v>52.4795284</v>
      </c>
      <c r="F38" s="13"/>
      <c r="G38" s="13"/>
      <c r="H38" s="68">
        <f t="shared" si="0"/>
        <v>0</v>
      </c>
      <c r="I38" s="13">
        <f t="shared" si="1"/>
        <v>15000000</v>
      </c>
      <c r="J38" s="13">
        <f t="shared" si="2"/>
        <v>7871929.26</v>
      </c>
      <c r="K38" s="68">
        <f t="shared" si="3"/>
        <v>52.4795284</v>
      </c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s="56" customFormat="1" ht="19.5" customHeight="1">
      <c r="A39" s="91">
        <v>14021900</v>
      </c>
      <c r="B39" s="94" t="s">
        <v>126</v>
      </c>
      <c r="C39" s="21">
        <v>15000000</v>
      </c>
      <c r="D39" s="21">
        <v>7871929.26</v>
      </c>
      <c r="E39" s="71">
        <f t="shared" si="4"/>
        <v>52.4795284</v>
      </c>
      <c r="F39" s="21"/>
      <c r="G39" s="21"/>
      <c r="H39" s="71">
        <f t="shared" si="0"/>
        <v>0</v>
      </c>
      <c r="I39" s="21">
        <f t="shared" si="1"/>
        <v>15000000</v>
      </c>
      <c r="J39" s="21">
        <f t="shared" si="2"/>
        <v>7871929.26</v>
      </c>
      <c r="K39" s="71">
        <f t="shared" si="3"/>
        <v>52.4795284</v>
      </c>
      <c r="ID39" s="55"/>
      <c r="IE39" s="55"/>
      <c r="IF39" s="55"/>
      <c r="IG39" s="55"/>
      <c r="IH39" s="55"/>
      <c r="II39" s="55"/>
      <c r="IJ39" s="55"/>
      <c r="IK39" s="55"/>
      <c r="IL39" s="55"/>
    </row>
    <row r="40" spans="1:246" s="25" customFormat="1" ht="27.75">
      <c r="A40" s="22">
        <v>14030000</v>
      </c>
      <c r="B40" s="23" t="s">
        <v>128</v>
      </c>
      <c r="C40" s="13">
        <f>C41</f>
        <v>55000000</v>
      </c>
      <c r="D40" s="13">
        <f>D41</f>
        <v>26734562.76</v>
      </c>
      <c r="E40" s="68">
        <f t="shared" si="4"/>
        <v>48.608295927272735</v>
      </c>
      <c r="F40" s="13"/>
      <c r="G40" s="13"/>
      <c r="H40" s="68">
        <f t="shared" si="0"/>
        <v>0</v>
      </c>
      <c r="I40" s="13">
        <f t="shared" si="1"/>
        <v>55000000</v>
      </c>
      <c r="J40" s="13">
        <f t="shared" si="2"/>
        <v>26734562.76</v>
      </c>
      <c r="K40" s="68">
        <f t="shared" si="3"/>
        <v>48.608295927272735</v>
      </c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s="56" customFormat="1" ht="19.5" customHeight="1">
      <c r="A41" s="91">
        <v>14031900</v>
      </c>
      <c r="B41" s="94" t="s">
        <v>126</v>
      </c>
      <c r="C41" s="21">
        <v>55000000</v>
      </c>
      <c r="D41" s="21">
        <v>26734562.76</v>
      </c>
      <c r="E41" s="71">
        <f t="shared" si="4"/>
        <v>48.608295927272735</v>
      </c>
      <c r="F41" s="21"/>
      <c r="G41" s="21"/>
      <c r="H41" s="71">
        <f t="shared" si="0"/>
        <v>0</v>
      </c>
      <c r="I41" s="21">
        <f t="shared" si="1"/>
        <v>55000000</v>
      </c>
      <c r="J41" s="21">
        <f t="shared" si="2"/>
        <v>26734562.76</v>
      </c>
      <c r="K41" s="71">
        <f t="shared" si="3"/>
        <v>48.608295927272735</v>
      </c>
      <c r="ID41" s="55"/>
      <c r="IE41" s="55"/>
      <c r="IF41" s="55"/>
      <c r="IG41" s="55"/>
      <c r="IH41" s="55"/>
      <c r="II41" s="55"/>
      <c r="IJ41" s="55"/>
      <c r="IK41" s="55"/>
      <c r="IL41" s="55"/>
    </row>
    <row r="42" spans="1:246" s="25" customFormat="1" ht="42">
      <c r="A42" s="22">
        <v>14040000</v>
      </c>
      <c r="B42" s="23" t="s">
        <v>28</v>
      </c>
      <c r="C42" s="13">
        <v>90655400</v>
      </c>
      <c r="D42" s="13">
        <v>44813892.05</v>
      </c>
      <c r="E42" s="68">
        <f t="shared" si="4"/>
        <v>49.43322962559318</v>
      </c>
      <c r="F42" s="13"/>
      <c r="G42" s="13"/>
      <c r="H42" s="68">
        <f t="shared" si="0"/>
        <v>0</v>
      </c>
      <c r="I42" s="13">
        <f t="shared" si="1"/>
        <v>90655400</v>
      </c>
      <c r="J42" s="13">
        <f t="shared" si="2"/>
        <v>44813892.05</v>
      </c>
      <c r="K42" s="68">
        <f t="shared" si="3"/>
        <v>49.43322962559318</v>
      </c>
      <c r="ID42" s="24"/>
      <c r="IE42" s="24"/>
      <c r="IF42" s="24"/>
      <c r="IG42" s="24"/>
      <c r="IH42" s="24"/>
      <c r="II42" s="24"/>
      <c r="IJ42" s="24"/>
      <c r="IK42" s="24"/>
      <c r="IL42" s="24"/>
    </row>
    <row r="43" spans="1:246" s="25" customFormat="1" ht="42">
      <c r="A43" s="22">
        <v>18000000</v>
      </c>
      <c r="B43" s="23" t="s">
        <v>193</v>
      </c>
      <c r="C43" s="13">
        <f>C44+C55+C58</f>
        <v>485365800</v>
      </c>
      <c r="D43" s="13">
        <f>D44+D55+D58</f>
        <v>244912259.48999995</v>
      </c>
      <c r="E43" s="68">
        <f t="shared" si="4"/>
        <v>50.459315322587614</v>
      </c>
      <c r="F43" s="13"/>
      <c r="G43" s="13"/>
      <c r="H43" s="68">
        <f t="shared" si="0"/>
        <v>0</v>
      </c>
      <c r="I43" s="13">
        <f t="shared" si="1"/>
        <v>485365800</v>
      </c>
      <c r="J43" s="13">
        <f t="shared" si="2"/>
        <v>244912259.48999995</v>
      </c>
      <c r="K43" s="68">
        <f t="shared" si="3"/>
        <v>50.459315322587614</v>
      </c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s="25" customFormat="1" ht="19.5" customHeight="1">
      <c r="A44" s="22" t="s">
        <v>29</v>
      </c>
      <c r="B44" s="23" t="s">
        <v>111</v>
      </c>
      <c r="C44" s="13">
        <f>C45+C46+C48+C49+C50+C51+C52+C53+C54+C47</f>
        <v>218735800</v>
      </c>
      <c r="D44" s="13">
        <f>D45+D46+D48+D49+D50+D51+D52+D53+D54+D47</f>
        <v>101960454.83999999</v>
      </c>
      <c r="E44" s="68">
        <f t="shared" si="4"/>
        <v>46.613519524467414</v>
      </c>
      <c r="F44" s="13"/>
      <c r="G44" s="13"/>
      <c r="H44" s="68">
        <f t="shared" si="0"/>
        <v>0</v>
      </c>
      <c r="I44" s="13">
        <f t="shared" si="1"/>
        <v>218735800</v>
      </c>
      <c r="J44" s="13">
        <f t="shared" si="2"/>
        <v>101960454.83999999</v>
      </c>
      <c r="K44" s="68">
        <f t="shared" si="3"/>
        <v>46.613519524467414</v>
      </c>
      <c r="ID44" s="24"/>
      <c r="IE44" s="24"/>
      <c r="IF44" s="24"/>
      <c r="IG44" s="24"/>
      <c r="IH44" s="24"/>
      <c r="II44" s="24"/>
      <c r="IJ44" s="24"/>
      <c r="IK44" s="24"/>
      <c r="IL44" s="24"/>
    </row>
    <row r="45" spans="1:246" s="56" customFormat="1" ht="42">
      <c r="A45" s="91" t="s">
        <v>30</v>
      </c>
      <c r="B45" s="92" t="s">
        <v>32</v>
      </c>
      <c r="C45" s="21">
        <v>301500</v>
      </c>
      <c r="D45" s="21">
        <v>113569.18</v>
      </c>
      <c r="E45" s="71">
        <f t="shared" si="4"/>
        <v>37.66805306799336</v>
      </c>
      <c r="F45" s="21"/>
      <c r="G45" s="21"/>
      <c r="H45" s="71">
        <f t="shared" si="0"/>
        <v>0</v>
      </c>
      <c r="I45" s="21">
        <f t="shared" si="1"/>
        <v>301500</v>
      </c>
      <c r="J45" s="21">
        <f t="shared" si="2"/>
        <v>113569.18</v>
      </c>
      <c r="K45" s="71">
        <f t="shared" si="3"/>
        <v>37.66805306799336</v>
      </c>
      <c r="ID45" s="55"/>
      <c r="IE45" s="55"/>
      <c r="IF45" s="55"/>
      <c r="IG45" s="55"/>
      <c r="IH45" s="55"/>
      <c r="II45" s="55"/>
      <c r="IJ45" s="55"/>
      <c r="IK45" s="55"/>
      <c r="IL45" s="55"/>
    </row>
    <row r="46" spans="1:246" s="56" customFormat="1" ht="42">
      <c r="A46" s="91" t="s">
        <v>31</v>
      </c>
      <c r="B46" s="92" t="s">
        <v>33</v>
      </c>
      <c r="C46" s="21">
        <v>2860200</v>
      </c>
      <c r="D46" s="21">
        <v>957569.74</v>
      </c>
      <c r="E46" s="71">
        <f t="shared" si="4"/>
        <v>33.479118243479476</v>
      </c>
      <c r="F46" s="21"/>
      <c r="G46" s="21"/>
      <c r="H46" s="71">
        <f t="shared" si="0"/>
        <v>0</v>
      </c>
      <c r="I46" s="21">
        <f t="shared" si="1"/>
        <v>2860200</v>
      </c>
      <c r="J46" s="21">
        <f t="shared" si="2"/>
        <v>957569.74</v>
      </c>
      <c r="K46" s="71">
        <f t="shared" si="3"/>
        <v>33.479118243479476</v>
      </c>
      <c r="ID46" s="55"/>
      <c r="IE46" s="55"/>
      <c r="IF46" s="55"/>
      <c r="IG46" s="55"/>
      <c r="IH46" s="55"/>
      <c r="II46" s="55"/>
      <c r="IJ46" s="55"/>
      <c r="IK46" s="55"/>
      <c r="IL46" s="55"/>
    </row>
    <row r="47" spans="1:246" s="56" customFormat="1" ht="42">
      <c r="A47" s="91" t="s">
        <v>34</v>
      </c>
      <c r="B47" s="92" t="s">
        <v>36</v>
      </c>
      <c r="C47" s="21">
        <v>1745100</v>
      </c>
      <c r="D47" s="21">
        <v>553494.21</v>
      </c>
      <c r="E47" s="71">
        <f t="shared" si="4"/>
        <v>31.717048306687296</v>
      </c>
      <c r="F47" s="21"/>
      <c r="G47" s="21"/>
      <c r="H47" s="71">
        <f t="shared" si="0"/>
        <v>0</v>
      </c>
      <c r="I47" s="21">
        <f t="shared" si="1"/>
        <v>1745100</v>
      </c>
      <c r="J47" s="21">
        <f t="shared" si="2"/>
        <v>553494.21</v>
      </c>
      <c r="K47" s="71">
        <f t="shared" si="3"/>
        <v>31.717048306687296</v>
      </c>
      <c r="ID47" s="55"/>
      <c r="IE47" s="55"/>
      <c r="IF47" s="55"/>
      <c r="IG47" s="55"/>
      <c r="IH47" s="55"/>
      <c r="II47" s="55"/>
      <c r="IJ47" s="55"/>
      <c r="IK47" s="55"/>
      <c r="IL47" s="55"/>
    </row>
    <row r="48" spans="1:246" s="56" customFormat="1" ht="42">
      <c r="A48" s="91" t="s">
        <v>35</v>
      </c>
      <c r="B48" s="92" t="s">
        <v>37</v>
      </c>
      <c r="C48" s="21">
        <v>14626000</v>
      </c>
      <c r="D48" s="21">
        <v>6503833.25</v>
      </c>
      <c r="E48" s="71">
        <f t="shared" si="4"/>
        <v>44.467614180226995</v>
      </c>
      <c r="F48" s="21"/>
      <c r="G48" s="21"/>
      <c r="H48" s="71">
        <f t="shared" si="0"/>
        <v>0</v>
      </c>
      <c r="I48" s="21">
        <f t="shared" si="1"/>
        <v>14626000</v>
      </c>
      <c r="J48" s="21">
        <f t="shared" si="2"/>
        <v>6503833.25</v>
      </c>
      <c r="K48" s="71">
        <f t="shared" si="3"/>
        <v>44.467614180226995</v>
      </c>
      <c r="ID48" s="55"/>
      <c r="IE48" s="55"/>
      <c r="IF48" s="55"/>
      <c r="IG48" s="55"/>
      <c r="IH48" s="55"/>
      <c r="II48" s="55"/>
      <c r="IJ48" s="55"/>
      <c r="IK48" s="55"/>
      <c r="IL48" s="55"/>
    </row>
    <row r="49" spans="1:246" s="56" customFormat="1" ht="19.5" customHeight="1">
      <c r="A49" s="91">
        <v>18010500</v>
      </c>
      <c r="B49" s="92" t="s">
        <v>38</v>
      </c>
      <c r="C49" s="21">
        <v>79489300</v>
      </c>
      <c r="D49" s="21">
        <v>32549730.54</v>
      </c>
      <c r="E49" s="71">
        <f t="shared" si="4"/>
        <v>40.94856859979897</v>
      </c>
      <c r="F49" s="21"/>
      <c r="G49" s="21"/>
      <c r="H49" s="71">
        <f t="shared" si="0"/>
        <v>0</v>
      </c>
      <c r="I49" s="21">
        <f t="shared" si="1"/>
        <v>79489300</v>
      </c>
      <c r="J49" s="21">
        <f t="shared" si="2"/>
        <v>32549730.54</v>
      </c>
      <c r="K49" s="71">
        <f t="shared" si="3"/>
        <v>40.94856859979897</v>
      </c>
      <c r="ID49" s="55"/>
      <c r="IE49" s="55"/>
      <c r="IF49" s="55"/>
      <c r="IG49" s="55"/>
      <c r="IH49" s="55"/>
      <c r="II49" s="55"/>
      <c r="IJ49" s="55"/>
      <c r="IK49" s="55"/>
      <c r="IL49" s="55"/>
    </row>
    <row r="50" spans="1:246" s="56" customFormat="1" ht="19.5" customHeight="1">
      <c r="A50" s="91">
        <v>18010600</v>
      </c>
      <c r="B50" s="92" t="s">
        <v>39</v>
      </c>
      <c r="C50" s="21">
        <v>97835600</v>
      </c>
      <c r="D50" s="21">
        <v>53236062.78</v>
      </c>
      <c r="E50" s="71">
        <f t="shared" si="4"/>
        <v>54.41379495807253</v>
      </c>
      <c r="F50" s="21"/>
      <c r="G50" s="21"/>
      <c r="H50" s="71">
        <f t="shared" si="0"/>
        <v>0</v>
      </c>
      <c r="I50" s="21">
        <f t="shared" si="1"/>
        <v>97835600</v>
      </c>
      <c r="J50" s="21">
        <f t="shared" si="2"/>
        <v>53236062.78</v>
      </c>
      <c r="K50" s="71">
        <f t="shared" si="3"/>
        <v>54.41379495807253</v>
      </c>
      <c r="ID50" s="55"/>
      <c r="IE50" s="55"/>
      <c r="IF50" s="55"/>
      <c r="IG50" s="55"/>
      <c r="IH50" s="55"/>
      <c r="II50" s="55"/>
      <c r="IJ50" s="55"/>
      <c r="IK50" s="55"/>
      <c r="IL50" s="55"/>
    </row>
    <row r="51" spans="1:246" s="56" customFormat="1" ht="19.5" customHeight="1">
      <c r="A51" s="91">
        <v>18010700</v>
      </c>
      <c r="B51" s="92" t="s">
        <v>40</v>
      </c>
      <c r="C51" s="21">
        <v>5696200</v>
      </c>
      <c r="D51" s="21">
        <v>2058481.58</v>
      </c>
      <c r="E51" s="71">
        <f t="shared" si="4"/>
        <v>36.13780379902391</v>
      </c>
      <c r="F51" s="21"/>
      <c r="G51" s="21"/>
      <c r="H51" s="71">
        <f t="shared" si="0"/>
        <v>0</v>
      </c>
      <c r="I51" s="21">
        <f t="shared" si="1"/>
        <v>5696200</v>
      </c>
      <c r="J51" s="21">
        <f t="shared" si="2"/>
        <v>2058481.58</v>
      </c>
      <c r="K51" s="71">
        <f t="shared" si="3"/>
        <v>36.13780379902391</v>
      </c>
      <c r="ID51" s="55"/>
      <c r="IE51" s="55"/>
      <c r="IF51" s="55"/>
      <c r="IG51" s="55"/>
      <c r="IH51" s="55"/>
      <c r="II51" s="55"/>
      <c r="IJ51" s="55"/>
      <c r="IK51" s="55"/>
      <c r="IL51" s="55"/>
    </row>
    <row r="52" spans="1:246" s="56" customFormat="1" ht="19.5" customHeight="1">
      <c r="A52" s="91">
        <v>18010900</v>
      </c>
      <c r="B52" s="92" t="s">
        <v>41</v>
      </c>
      <c r="C52" s="21">
        <v>14962500</v>
      </c>
      <c r="D52" s="21">
        <v>5635370.68</v>
      </c>
      <c r="E52" s="71">
        <f t="shared" si="4"/>
        <v>37.663296106934006</v>
      </c>
      <c r="F52" s="21"/>
      <c r="G52" s="21"/>
      <c r="H52" s="71">
        <f t="shared" si="0"/>
        <v>0</v>
      </c>
      <c r="I52" s="21">
        <f t="shared" si="1"/>
        <v>14962500</v>
      </c>
      <c r="J52" s="21">
        <f t="shared" si="2"/>
        <v>5635370.68</v>
      </c>
      <c r="K52" s="71">
        <f t="shared" si="3"/>
        <v>37.663296106934006</v>
      </c>
      <c r="ID52" s="55"/>
      <c r="IE52" s="55"/>
      <c r="IF52" s="55"/>
      <c r="IG52" s="55"/>
      <c r="IH52" s="55"/>
      <c r="II52" s="55"/>
      <c r="IJ52" s="55"/>
      <c r="IK52" s="55"/>
      <c r="IL52" s="55"/>
    </row>
    <row r="53" spans="1:246" s="56" customFormat="1" ht="19.5" customHeight="1">
      <c r="A53" s="91">
        <v>18011000</v>
      </c>
      <c r="B53" s="92" t="s">
        <v>42</v>
      </c>
      <c r="C53" s="21">
        <v>544400</v>
      </c>
      <c r="D53" s="21">
        <v>56476.22</v>
      </c>
      <c r="E53" s="71">
        <f t="shared" si="4"/>
        <v>10.374030124908156</v>
      </c>
      <c r="F53" s="21"/>
      <c r="G53" s="21"/>
      <c r="H53" s="71">
        <f t="shared" si="0"/>
        <v>0</v>
      </c>
      <c r="I53" s="21">
        <f t="shared" si="1"/>
        <v>544400</v>
      </c>
      <c r="J53" s="21">
        <f t="shared" si="2"/>
        <v>56476.22</v>
      </c>
      <c r="K53" s="71">
        <f t="shared" si="3"/>
        <v>10.374030124908156</v>
      </c>
      <c r="ID53" s="55"/>
      <c r="IE53" s="55"/>
      <c r="IF53" s="55"/>
      <c r="IG53" s="55"/>
      <c r="IH53" s="55"/>
      <c r="II53" s="55"/>
      <c r="IJ53" s="55"/>
      <c r="IK53" s="55"/>
      <c r="IL53" s="55"/>
    </row>
    <row r="54" spans="1:246" s="56" customFormat="1" ht="19.5" customHeight="1">
      <c r="A54" s="91">
        <v>18011100</v>
      </c>
      <c r="B54" s="92" t="s">
        <v>43</v>
      </c>
      <c r="C54" s="21">
        <v>675000</v>
      </c>
      <c r="D54" s="21">
        <v>295866.66</v>
      </c>
      <c r="E54" s="71">
        <f t="shared" si="4"/>
        <v>43.832097777777776</v>
      </c>
      <c r="F54" s="21"/>
      <c r="G54" s="21"/>
      <c r="H54" s="71">
        <f t="shared" si="0"/>
        <v>0</v>
      </c>
      <c r="I54" s="21">
        <f t="shared" si="1"/>
        <v>675000</v>
      </c>
      <c r="J54" s="21">
        <f t="shared" si="2"/>
        <v>295866.66</v>
      </c>
      <c r="K54" s="71">
        <f t="shared" si="3"/>
        <v>43.832097777777776</v>
      </c>
      <c r="ID54" s="55"/>
      <c r="IE54" s="55"/>
      <c r="IF54" s="55"/>
      <c r="IG54" s="55"/>
      <c r="IH54" s="55"/>
      <c r="II54" s="55"/>
      <c r="IJ54" s="55"/>
      <c r="IK54" s="55"/>
      <c r="IL54" s="55"/>
    </row>
    <row r="55" spans="1:246" s="56" customFormat="1" ht="19.5" customHeight="1">
      <c r="A55" s="91">
        <v>18030000</v>
      </c>
      <c r="B55" s="92" t="s">
        <v>46</v>
      </c>
      <c r="C55" s="21">
        <f>C56+C57</f>
        <v>501800</v>
      </c>
      <c r="D55" s="21">
        <f>D56+D57</f>
        <v>290498.85</v>
      </c>
      <c r="E55" s="71">
        <f t="shared" si="4"/>
        <v>57.89136110003985</v>
      </c>
      <c r="F55" s="21"/>
      <c r="G55" s="21"/>
      <c r="H55" s="71">
        <f t="shared" si="0"/>
        <v>0</v>
      </c>
      <c r="I55" s="21">
        <f t="shared" si="1"/>
        <v>501800</v>
      </c>
      <c r="J55" s="21">
        <f t="shared" si="2"/>
        <v>290498.85</v>
      </c>
      <c r="K55" s="71">
        <f t="shared" si="3"/>
        <v>57.89136110003985</v>
      </c>
      <c r="ID55" s="55"/>
      <c r="IE55" s="55"/>
      <c r="IF55" s="55"/>
      <c r="IG55" s="55"/>
      <c r="IH55" s="55"/>
      <c r="II55" s="55"/>
      <c r="IJ55" s="55"/>
      <c r="IK55" s="55"/>
      <c r="IL55" s="55"/>
    </row>
    <row r="56" spans="1:246" s="56" customFormat="1" ht="19.5" customHeight="1">
      <c r="A56" s="91">
        <v>18030100</v>
      </c>
      <c r="B56" s="92" t="s">
        <v>44</v>
      </c>
      <c r="C56" s="21">
        <v>415000</v>
      </c>
      <c r="D56" s="21">
        <v>262875.99</v>
      </c>
      <c r="E56" s="71">
        <f t="shared" si="4"/>
        <v>63.34361204819277</v>
      </c>
      <c r="F56" s="21"/>
      <c r="G56" s="21"/>
      <c r="H56" s="71">
        <f t="shared" si="0"/>
        <v>0</v>
      </c>
      <c r="I56" s="21">
        <f t="shared" si="1"/>
        <v>415000</v>
      </c>
      <c r="J56" s="21">
        <f t="shared" si="2"/>
        <v>262875.99</v>
      </c>
      <c r="K56" s="71">
        <f t="shared" si="3"/>
        <v>63.34361204819277</v>
      </c>
      <c r="ID56" s="55"/>
      <c r="IE56" s="55"/>
      <c r="IF56" s="55"/>
      <c r="IG56" s="55"/>
      <c r="IH56" s="55"/>
      <c r="II56" s="55"/>
      <c r="IJ56" s="55"/>
      <c r="IK56" s="55"/>
      <c r="IL56" s="55"/>
    </row>
    <row r="57" spans="1:246" s="56" customFormat="1" ht="19.5" customHeight="1">
      <c r="A57" s="91">
        <v>18030200</v>
      </c>
      <c r="B57" s="92" t="s">
        <v>45</v>
      </c>
      <c r="C57" s="21">
        <v>86800</v>
      </c>
      <c r="D57" s="21">
        <v>27622.86</v>
      </c>
      <c r="E57" s="71">
        <f t="shared" si="4"/>
        <v>31.82357142857143</v>
      </c>
      <c r="F57" s="21"/>
      <c r="G57" s="21"/>
      <c r="H57" s="71">
        <f t="shared" si="0"/>
        <v>0</v>
      </c>
      <c r="I57" s="21">
        <f t="shared" si="1"/>
        <v>86800</v>
      </c>
      <c r="J57" s="21">
        <f t="shared" si="2"/>
        <v>27622.86</v>
      </c>
      <c r="K57" s="71">
        <f t="shared" si="3"/>
        <v>31.82357142857143</v>
      </c>
      <c r="ID57" s="55"/>
      <c r="IE57" s="55"/>
      <c r="IF57" s="55"/>
      <c r="IG57" s="55"/>
      <c r="IH57" s="55"/>
      <c r="II57" s="55"/>
      <c r="IJ57" s="55"/>
      <c r="IK57" s="55"/>
      <c r="IL57" s="55"/>
    </row>
    <row r="58" spans="1:246" s="56" customFormat="1" ht="19.5" customHeight="1">
      <c r="A58" s="91" t="s">
        <v>47</v>
      </c>
      <c r="B58" s="92" t="s">
        <v>48</v>
      </c>
      <c r="C58" s="21">
        <f>C59+C60+C61</f>
        <v>266128200</v>
      </c>
      <c r="D58" s="21">
        <f>D59+D60+D61</f>
        <v>142661305.79999998</v>
      </c>
      <c r="E58" s="71">
        <f t="shared" si="4"/>
        <v>53.60623406313197</v>
      </c>
      <c r="F58" s="21"/>
      <c r="G58" s="21"/>
      <c r="H58" s="71">
        <f t="shared" si="0"/>
        <v>0</v>
      </c>
      <c r="I58" s="21">
        <f t="shared" si="1"/>
        <v>266128200</v>
      </c>
      <c r="J58" s="21">
        <f t="shared" si="2"/>
        <v>142661305.79999998</v>
      </c>
      <c r="K58" s="71">
        <f t="shared" si="3"/>
        <v>53.60623406313197</v>
      </c>
      <c r="ID58" s="55"/>
      <c r="IE58" s="55"/>
      <c r="IF58" s="55"/>
      <c r="IG58" s="55"/>
      <c r="IH58" s="55"/>
      <c r="II58" s="55"/>
      <c r="IJ58" s="55"/>
      <c r="IK58" s="55"/>
      <c r="IL58" s="55"/>
    </row>
    <row r="59" spans="1:246" s="56" customFormat="1" ht="19.5" customHeight="1">
      <c r="A59" s="91" t="s">
        <v>49</v>
      </c>
      <c r="B59" s="92" t="s">
        <v>50</v>
      </c>
      <c r="C59" s="21">
        <v>49509000</v>
      </c>
      <c r="D59" s="21">
        <v>25808107.7</v>
      </c>
      <c r="E59" s="71">
        <f t="shared" si="4"/>
        <v>52.12811347431779</v>
      </c>
      <c r="F59" s="21"/>
      <c r="G59" s="21"/>
      <c r="H59" s="71">
        <f t="shared" si="0"/>
        <v>0</v>
      </c>
      <c r="I59" s="21">
        <f t="shared" si="1"/>
        <v>49509000</v>
      </c>
      <c r="J59" s="21">
        <f t="shared" si="2"/>
        <v>25808107.7</v>
      </c>
      <c r="K59" s="71">
        <f t="shared" si="3"/>
        <v>52.12811347431779</v>
      </c>
      <c r="ID59" s="55"/>
      <c r="IE59" s="55"/>
      <c r="IF59" s="55"/>
      <c r="IG59" s="55"/>
      <c r="IH59" s="55"/>
      <c r="II59" s="55"/>
      <c r="IJ59" s="55"/>
      <c r="IK59" s="55"/>
      <c r="IL59" s="55"/>
    </row>
    <row r="60" spans="1:246" s="56" customFormat="1" ht="19.5" customHeight="1">
      <c r="A60" s="91" t="s">
        <v>51</v>
      </c>
      <c r="B60" s="92" t="s">
        <v>52</v>
      </c>
      <c r="C60" s="21">
        <v>214919700</v>
      </c>
      <c r="D60" s="21">
        <v>116544497.4</v>
      </c>
      <c r="E60" s="71">
        <f t="shared" si="4"/>
        <v>54.226996129252</v>
      </c>
      <c r="F60" s="21"/>
      <c r="G60" s="21"/>
      <c r="H60" s="71">
        <f t="shared" si="0"/>
        <v>0</v>
      </c>
      <c r="I60" s="21">
        <f t="shared" si="1"/>
        <v>214919700</v>
      </c>
      <c r="J60" s="21">
        <f t="shared" si="2"/>
        <v>116544497.4</v>
      </c>
      <c r="K60" s="71">
        <f t="shared" si="3"/>
        <v>54.226996129252</v>
      </c>
      <c r="ID60" s="55"/>
      <c r="IE60" s="55"/>
      <c r="IF60" s="55"/>
      <c r="IG60" s="55"/>
      <c r="IH60" s="55"/>
      <c r="II60" s="55"/>
      <c r="IJ60" s="55"/>
      <c r="IK60" s="55"/>
      <c r="IL60" s="55"/>
    </row>
    <row r="61" spans="1:246" s="56" customFormat="1" ht="55.5">
      <c r="A61" s="91">
        <v>18050500</v>
      </c>
      <c r="B61" s="92" t="s">
        <v>112</v>
      </c>
      <c r="C61" s="21">
        <v>1699500</v>
      </c>
      <c r="D61" s="21">
        <v>308700.7</v>
      </c>
      <c r="E61" s="71">
        <f t="shared" si="4"/>
        <v>18.164207119741103</v>
      </c>
      <c r="F61" s="21"/>
      <c r="G61" s="21"/>
      <c r="H61" s="71">
        <f t="shared" si="0"/>
        <v>0</v>
      </c>
      <c r="I61" s="21">
        <f t="shared" si="1"/>
        <v>1699500</v>
      </c>
      <c r="J61" s="21">
        <f t="shared" si="2"/>
        <v>308700.7</v>
      </c>
      <c r="K61" s="71">
        <f t="shared" si="3"/>
        <v>18.164207119741103</v>
      </c>
      <c r="ID61" s="55"/>
      <c r="IE61" s="55"/>
      <c r="IF61" s="55"/>
      <c r="IG61" s="55"/>
      <c r="IH61" s="55"/>
      <c r="II61" s="55"/>
      <c r="IJ61" s="55"/>
      <c r="IK61" s="55"/>
      <c r="IL61" s="55"/>
    </row>
    <row r="62" spans="1:246" s="25" customFormat="1" ht="19.5" customHeight="1">
      <c r="A62" s="22">
        <v>19000000</v>
      </c>
      <c r="B62" s="23" t="s">
        <v>5</v>
      </c>
      <c r="C62" s="13">
        <f>C63</f>
        <v>0</v>
      </c>
      <c r="D62" s="13"/>
      <c r="E62" s="68">
        <f t="shared" si="4"/>
        <v>0</v>
      </c>
      <c r="F62" s="13">
        <f>F63</f>
        <v>3620000</v>
      </c>
      <c r="G62" s="13">
        <f>G63</f>
        <v>2254809.83</v>
      </c>
      <c r="H62" s="68">
        <f t="shared" si="0"/>
        <v>62.28756436464089</v>
      </c>
      <c r="I62" s="13">
        <f t="shared" si="1"/>
        <v>3620000</v>
      </c>
      <c r="J62" s="13">
        <f t="shared" si="2"/>
        <v>2254809.83</v>
      </c>
      <c r="K62" s="68">
        <f t="shared" si="3"/>
        <v>62.28756436464089</v>
      </c>
      <c r="ID62" s="24"/>
      <c r="IE62" s="24"/>
      <c r="IF62" s="24"/>
      <c r="IG62" s="24"/>
      <c r="IH62" s="24"/>
      <c r="II62" s="24"/>
      <c r="IJ62" s="24"/>
      <c r="IK62" s="24"/>
      <c r="IL62" s="24"/>
    </row>
    <row r="63" spans="1:246" s="25" customFormat="1" ht="19.5" customHeight="1">
      <c r="A63" s="22" t="s">
        <v>53</v>
      </c>
      <c r="B63" s="23" t="s">
        <v>54</v>
      </c>
      <c r="C63" s="13">
        <f>C64+C65+C66</f>
        <v>0</v>
      </c>
      <c r="D63" s="13"/>
      <c r="E63" s="68">
        <f t="shared" si="4"/>
        <v>0</v>
      </c>
      <c r="F63" s="13">
        <f>F64+F65+F66</f>
        <v>3620000</v>
      </c>
      <c r="G63" s="13">
        <f>G64+G65+G66</f>
        <v>2254809.83</v>
      </c>
      <c r="H63" s="68">
        <f t="shared" si="0"/>
        <v>62.28756436464089</v>
      </c>
      <c r="I63" s="13">
        <f t="shared" si="1"/>
        <v>3620000</v>
      </c>
      <c r="J63" s="13">
        <f t="shared" si="2"/>
        <v>2254809.83</v>
      </c>
      <c r="K63" s="68">
        <f t="shared" si="3"/>
        <v>62.28756436464089</v>
      </c>
      <c r="ID63" s="24"/>
      <c r="IE63" s="24"/>
      <c r="IF63" s="24"/>
      <c r="IG63" s="24"/>
      <c r="IH63" s="24"/>
      <c r="II63" s="24"/>
      <c r="IJ63" s="24"/>
      <c r="IK63" s="24"/>
      <c r="IL63" s="24"/>
    </row>
    <row r="64" spans="1:246" s="56" customFormat="1" ht="55.5">
      <c r="A64" s="91" t="s">
        <v>55</v>
      </c>
      <c r="B64" s="92" t="s">
        <v>168</v>
      </c>
      <c r="C64" s="21"/>
      <c r="D64" s="21"/>
      <c r="E64" s="71">
        <f t="shared" si="4"/>
        <v>0</v>
      </c>
      <c r="F64" s="21">
        <v>2520000</v>
      </c>
      <c r="G64" s="21">
        <v>1592917.51</v>
      </c>
      <c r="H64" s="71">
        <f t="shared" si="0"/>
        <v>63.2110123015873</v>
      </c>
      <c r="I64" s="21">
        <f t="shared" si="1"/>
        <v>2520000</v>
      </c>
      <c r="J64" s="21">
        <f t="shared" si="2"/>
        <v>1592917.51</v>
      </c>
      <c r="K64" s="71">
        <f t="shared" si="3"/>
        <v>63.2110123015873</v>
      </c>
      <c r="ID64" s="55"/>
      <c r="IE64" s="55"/>
      <c r="IF64" s="55"/>
      <c r="IG64" s="55"/>
      <c r="IH64" s="55"/>
      <c r="II64" s="55"/>
      <c r="IJ64" s="55"/>
      <c r="IK64" s="55"/>
      <c r="IL64" s="55"/>
    </row>
    <row r="65" spans="1:246" s="56" customFormat="1" ht="27.75">
      <c r="A65" s="91">
        <v>19010200</v>
      </c>
      <c r="B65" s="92" t="s">
        <v>56</v>
      </c>
      <c r="C65" s="21"/>
      <c r="D65" s="21"/>
      <c r="E65" s="71">
        <f t="shared" si="4"/>
        <v>0</v>
      </c>
      <c r="F65" s="21">
        <v>320000</v>
      </c>
      <c r="G65" s="21">
        <v>163228.42</v>
      </c>
      <c r="H65" s="71">
        <f t="shared" si="0"/>
        <v>51.00888125</v>
      </c>
      <c r="I65" s="21">
        <f t="shared" si="1"/>
        <v>320000</v>
      </c>
      <c r="J65" s="21">
        <f t="shared" si="2"/>
        <v>163228.42</v>
      </c>
      <c r="K65" s="71">
        <f t="shared" si="3"/>
        <v>51.00888125</v>
      </c>
      <c r="ID65" s="55"/>
      <c r="IE65" s="55"/>
      <c r="IF65" s="55"/>
      <c r="IG65" s="55"/>
      <c r="IH65" s="55"/>
      <c r="II65" s="55"/>
      <c r="IJ65" s="55"/>
      <c r="IK65" s="55"/>
      <c r="IL65" s="55"/>
    </row>
    <row r="66" spans="1:246" s="56" customFormat="1" ht="42">
      <c r="A66" s="91">
        <v>19010300</v>
      </c>
      <c r="B66" s="92" t="s">
        <v>57</v>
      </c>
      <c r="C66" s="21"/>
      <c r="D66" s="21"/>
      <c r="E66" s="71">
        <f t="shared" si="4"/>
        <v>0</v>
      </c>
      <c r="F66" s="21">
        <v>780000</v>
      </c>
      <c r="G66" s="21">
        <v>498663.9</v>
      </c>
      <c r="H66" s="71">
        <f t="shared" si="0"/>
        <v>63.93126923076924</v>
      </c>
      <c r="I66" s="21">
        <f t="shared" si="1"/>
        <v>780000</v>
      </c>
      <c r="J66" s="21">
        <f t="shared" si="2"/>
        <v>498663.9</v>
      </c>
      <c r="K66" s="71">
        <f t="shared" si="3"/>
        <v>63.93126923076924</v>
      </c>
      <c r="ID66" s="55"/>
      <c r="IE66" s="55"/>
      <c r="IF66" s="55"/>
      <c r="IG66" s="55"/>
      <c r="IH66" s="55"/>
      <c r="II66" s="55"/>
      <c r="IJ66" s="55"/>
      <c r="IK66" s="55"/>
      <c r="IL66" s="55"/>
    </row>
    <row r="67" spans="1:246" s="19" customFormat="1" ht="19.5" customHeight="1">
      <c r="A67" s="22">
        <v>20000000</v>
      </c>
      <c r="B67" s="26" t="s">
        <v>6</v>
      </c>
      <c r="C67" s="13">
        <f>C68+C79+C92+C105</f>
        <v>47620387</v>
      </c>
      <c r="D67" s="13">
        <f>D68+D79+D92+D105</f>
        <v>29065381.64</v>
      </c>
      <c r="E67" s="68">
        <f t="shared" si="4"/>
        <v>61.035584696109254</v>
      </c>
      <c r="F67" s="13">
        <f>F94+F104+F105+F100+F68</f>
        <v>55475198.82</v>
      </c>
      <c r="G67" s="13">
        <f>G94+G104+G105+G100+G68</f>
        <v>21795355.739999995</v>
      </c>
      <c r="H67" s="68">
        <f t="shared" si="0"/>
        <v>39.288468006611815</v>
      </c>
      <c r="I67" s="13">
        <f t="shared" si="1"/>
        <v>103095585.82</v>
      </c>
      <c r="J67" s="13">
        <f t="shared" si="2"/>
        <v>50860737.379999995</v>
      </c>
      <c r="K67" s="68">
        <f t="shared" si="3"/>
        <v>49.33357425098727</v>
      </c>
      <c r="ID67" s="18"/>
      <c r="IE67" s="18"/>
      <c r="IF67" s="18"/>
      <c r="IG67" s="18"/>
      <c r="IH67" s="18"/>
      <c r="II67" s="18"/>
      <c r="IJ67" s="18"/>
      <c r="IK67" s="18"/>
      <c r="IL67" s="18"/>
    </row>
    <row r="68" spans="1:246" s="25" customFormat="1" ht="19.5" customHeight="1">
      <c r="A68" s="22">
        <v>21000000</v>
      </c>
      <c r="B68" s="23" t="s">
        <v>7</v>
      </c>
      <c r="C68" s="13">
        <f>C69+C72+C71</f>
        <v>2310687</v>
      </c>
      <c r="D68" s="13">
        <f>D69+D72+D71</f>
        <v>3450331.78</v>
      </c>
      <c r="E68" s="68">
        <f t="shared" si="4"/>
        <v>149.3206037858005</v>
      </c>
      <c r="F68" s="13">
        <f>F78</f>
        <v>0</v>
      </c>
      <c r="G68" s="13"/>
      <c r="H68" s="68">
        <f t="shared" si="0"/>
        <v>0</v>
      </c>
      <c r="I68" s="13">
        <f t="shared" si="1"/>
        <v>2310687</v>
      </c>
      <c r="J68" s="13">
        <f t="shared" si="2"/>
        <v>3450331.78</v>
      </c>
      <c r="K68" s="68">
        <f t="shared" si="3"/>
        <v>149.3206037858005</v>
      </c>
      <c r="ID68" s="24"/>
      <c r="IE68" s="24"/>
      <c r="IF68" s="24"/>
      <c r="IG68" s="24"/>
      <c r="IH68" s="24"/>
      <c r="II68" s="24"/>
      <c r="IJ68" s="24"/>
      <c r="IK68" s="24"/>
      <c r="IL68" s="24"/>
    </row>
    <row r="69" spans="1:246" s="4" customFormat="1" ht="84">
      <c r="A69" s="15" t="s">
        <v>58</v>
      </c>
      <c r="B69" s="5" t="s">
        <v>141</v>
      </c>
      <c r="C69" s="1">
        <f>C70</f>
        <v>146887</v>
      </c>
      <c r="D69" s="1">
        <f>D70</f>
        <v>500848</v>
      </c>
      <c r="E69" s="69">
        <f t="shared" si="4"/>
        <v>340.9750352311641</v>
      </c>
      <c r="F69" s="1"/>
      <c r="G69" s="1"/>
      <c r="H69" s="69">
        <f t="shared" si="0"/>
        <v>0</v>
      </c>
      <c r="I69" s="1">
        <f t="shared" si="1"/>
        <v>146887</v>
      </c>
      <c r="J69" s="1">
        <f t="shared" si="2"/>
        <v>500848</v>
      </c>
      <c r="K69" s="71">
        <f t="shared" si="3"/>
        <v>340.9750352311641</v>
      </c>
      <c r="ID69" s="3"/>
      <c r="IE69" s="3"/>
      <c r="IF69" s="3"/>
      <c r="IG69" s="3"/>
      <c r="IH69" s="3"/>
      <c r="II69" s="3"/>
      <c r="IJ69" s="3"/>
      <c r="IK69" s="3"/>
      <c r="IL69" s="3"/>
    </row>
    <row r="70" spans="1:246" s="56" customFormat="1" ht="42">
      <c r="A70" s="91" t="s">
        <v>59</v>
      </c>
      <c r="B70" s="92" t="s">
        <v>60</v>
      </c>
      <c r="C70" s="21">
        <v>146887</v>
      </c>
      <c r="D70" s="21">
        <v>500848</v>
      </c>
      <c r="E70" s="71">
        <f t="shared" si="4"/>
        <v>340.9750352311641</v>
      </c>
      <c r="F70" s="21"/>
      <c r="G70" s="21"/>
      <c r="H70" s="71">
        <f t="shared" si="0"/>
        <v>0</v>
      </c>
      <c r="I70" s="21">
        <f t="shared" si="1"/>
        <v>146887</v>
      </c>
      <c r="J70" s="21">
        <f t="shared" si="2"/>
        <v>500848</v>
      </c>
      <c r="K70" s="71">
        <f t="shared" si="3"/>
        <v>340.9750352311641</v>
      </c>
      <c r="ID70" s="55"/>
      <c r="IE70" s="55"/>
      <c r="IF70" s="55"/>
      <c r="IG70" s="55"/>
      <c r="IH70" s="55"/>
      <c r="II70" s="55"/>
      <c r="IJ70" s="55"/>
      <c r="IK70" s="55"/>
      <c r="IL70" s="55"/>
    </row>
    <row r="71" spans="1:246" s="4" customFormat="1" ht="27" customHeight="1">
      <c r="A71" s="15">
        <v>21050000</v>
      </c>
      <c r="B71" s="5" t="s">
        <v>121</v>
      </c>
      <c r="C71" s="1"/>
      <c r="D71" s="1">
        <v>1989184.9</v>
      </c>
      <c r="E71" s="69">
        <f t="shared" si="4"/>
        <v>0</v>
      </c>
      <c r="F71" s="1"/>
      <c r="G71" s="1"/>
      <c r="H71" s="69">
        <f t="shared" si="0"/>
        <v>0</v>
      </c>
      <c r="I71" s="1">
        <f t="shared" si="1"/>
        <v>0</v>
      </c>
      <c r="J71" s="1">
        <f t="shared" si="2"/>
        <v>1989184.9</v>
      </c>
      <c r="K71" s="112">
        <f t="shared" si="3"/>
        <v>0</v>
      </c>
      <c r="ID71" s="3"/>
      <c r="IE71" s="3"/>
      <c r="IF71" s="3"/>
      <c r="IG71" s="3"/>
      <c r="IH71" s="3"/>
      <c r="II71" s="3"/>
      <c r="IJ71" s="3"/>
      <c r="IK71" s="3"/>
      <c r="IL71" s="3"/>
    </row>
    <row r="72" spans="1:246" s="4" customFormat="1" ht="19.5" customHeight="1">
      <c r="A72" s="15" t="s">
        <v>61</v>
      </c>
      <c r="B72" s="5" t="s">
        <v>62</v>
      </c>
      <c r="C72" s="1">
        <f>C75+C74+C73+C76+C77</f>
        <v>2163800</v>
      </c>
      <c r="D72" s="1">
        <f>D75+D74+D73+D76+D77</f>
        <v>960298.88</v>
      </c>
      <c r="E72" s="69">
        <f t="shared" si="4"/>
        <v>44.380205194565114</v>
      </c>
      <c r="F72" s="1"/>
      <c r="G72" s="1"/>
      <c r="H72" s="69">
        <f t="shared" si="0"/>
        <v>0</v>
      </c>
      <c r="I72" s="1">
        <f t="shared" si="1"/>
        <v>2163800</v>
      </c>
      <c r="J72" s="1">
        <f t="shared" si="2"/>
        <v>960298.88</v>
      </c>
      <c r="K72" s="69">
        <f t="shared" si="3"/>
        <v>44.380205194565114</v>
      </c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4" customFormat="1" ht="15" customHeight="1" hidden="1">
      <c r="A73" s="15">
        <v>21080500</v>
      </c>
      <c r="B73" s="5" t="s">
        <v>66</v>
      </c>
      <c r="C73" s="1"/>
      <c r="D73" s="1"/>
      <c r="E73" s="69">
        <f t="shared" si="4"/>
        <v>0</v>
      </c>
      <c r="F73" s="1"/>
      <c r="G73" s="1"/>
      <c r="H73" s="69">
        <f t="shared" si="0"/>
        <v>0</v>
      </c>
      <c r="I73" s="1">
        <f t="shared" si="1"/>
        <v>0</v>
      </c>
      <c r="J73" s="1">
        <f t="shared" si="2"/>
        <v>0</v>
      </c>
      <c r="K73" s="69">
        <f t="shared" si="3"/>
        <v>0</v>
      </c>
      <c r="ID73" s="3"/>
      <c r="IE73" s="3"/>
      <c r="IF73" s="3"/>
      <c r="IG73" s="3"/>
      <c r="IH73" s="3"/>
      <c r="II73" s="3"/>
      <c r="IJ73" s="3"/>
      <c r="IK73" s="3"/>
      <c r="IL73" s="3"/>
    </row>
    <row r="74" spans="1:246" s="4" customFormat="1" ht="63.75" customHeight="1" hidden="1">
      <c r="A74" s="15">
        <v>21080900</v>
      </c>
      <c r="B74" s="5" t="s">
        <v>63</v>
      </c>
      <c r="C74" s="1"/>
      <c r="D74" s="1"/>
      <c r="E74" s="69">
        <f t="shared" si="4"/>
        <v>0</v>
      </c>
      <c r="F74" s="1"/>
      <c r="G74" s="1"/>
      <c r="H74" s="69">
        <f t="shared" si="0"/>
        <v>0</v>
      </c>
      <c r="I74" s="1">
        <f t="shared" si="1"/>
        <v>0</v>
      </c>
      <c r="J74" s="1">
        <f t="shared" si="2"/>
        <v>0</v>
      </c>
      <c r="K74" s="69">
        <f t="shared" si="3"/>
        <v>0</v>
      </c>
      <c r="ID74" s="3"/>
      <c r="IE74" s="3"/>
      <c r="IF74" s="3"/>
      <c r="IG74" s="3"/>
      <c r="IH74" s="3"/>
      <c r="II74" s="3"/>
      <c r="IJ74" s="3"/>
      <c r="IK74" s="3"/>
      <c r="IL74" s="3"/>
    </row>
    <row r="75" spans="1:246" s="4" customFormat="1" ht="19.5" customHeight="1">
      <c r="A75" s="15" t="s">
        <v>64</v>
      </c>
      <c r="B75" s="5" t="s">
        <v>65</v>
      </c>
      <c r="C75" s="1">
        <v>1754300</v>
      </c>
      <c r="D75" s="1">
        <v>787512.95</v>
      </c>
      <c r="E75" s="69">
        <f t="shared" si="4"/>
        <v>44.89043778145129</v>
      </c>
      <c r="F75" s="1"/>
      <c r="G75" s="1"/>
      <c r="H75" s="69">
        <f t="shared" si="0"/>
        <v>0</v>
      </c>
      <c r="I75" s="1">
        <f t="shared" si="1"/>
        <v>1754300</v>
      </c>
      <c r="J75" s="1">
        <f t="shared" si="2"/>
        <v>787512.95</v>
      </c>
      <c r="K75" s="69">
        <f t="shared" si="3"/>
        <v>44.89043778145129</v>
      </c>
      <c r="ID75" s="3"/>
      <c r="IE75" s="3"/>
      <c r="IF75" s="3"/>
      <c r="IG75" s="3"/>
      <c r="IH75" s="3"/>
      <c r="II75" s="3"/>
      <c r="IJ75" s="3"/>
      <c r="IK75" s="3"/>
      <c r="IL75" s="3"/>
    </row>
    <row r="76" spans="1:246" s="56" customFormat="1" ht="42">
      <c r="A76" s="91">
        <v>21081500</v>
      </c>
      <c r="B76" s="92" t="s">
        <v>120</v>
      </c>
      <c r="C76" s="21">
        <v>400000</v>
      </c>
      <c r="D76" s="21">
        <v>129872.81</v>
      </c>
      <c r="E76" s="71">
        <f t="shared" si="4"/>
        <v>32.4682025</v>
      </c>
      <c r="F76" s="21"/>
      <c r="G76" s="21"/>
      <c r="H76" s="71">
        <f t="shared" si="0"/>
        <v>0</v>
      </c>
      <c r="I76" s="21">
        <f t="shared" si="1"/>
        <v>400000</v>
      </c>
      <c r="J76" s="21">
        <f t="shared" si="2"/>
        <v>129872.81</v>
      </c>
      <c r="K76" s="71">
        <f t="shared" si="3"/>
        <v>32.4682025</v>
      </c>
      <c r="ID76" s="55"/>
      <c r="IE76" s="55"/>
      <c r="IF76" s="55"/>
      <c r="IG76" s="55"/>
      <c r="IH76" s="55"/>
      <c r="II76" s="55"/>
      <c r="IJ76" s="55"/>
      <c r="IK76" s="55"/>
      <c r="IL76" s="55"/>
    </row>
    <row r="77" spans="1:246" s="56" customFormat="1" ht="19.5" customHeight="1">
      <c r="A77" s="91">
        <v>21081700</v>
      </c>
      <c r="B77" s="92" t="s">
        <v>153</v>
      </c>
      <c r="C77" s="21">
        <v>9500</v>
      </c>
      <c r="D77" s="21">
        <v>42913.12</v>
      </c>
      <c r="E77" s="71">
        <f t="shared" si="4"/>
        <v>451.717052631579</v>
      </c>
      <c r="F77" s="21"/>
      <c r="G77" s="21"/>
      <c r="H77" s="71">
        <f t="shared" si="0"/>
        <v>0</v>
      </c>
      <c r="I77" s="21">
        <f t="shared" si="1"/>
        <v>9500</v>
      </c>
      <c r="J77" s="21">
        <f t="shared" si="2"/>
        <v>42913.12</v>
      </c>
      <c r="K77" s="71">
        <f t="shared" si="3"/>
        <v>451.717052631579</v>
      </c>
      <c r="ID77" s="55"/>
      <c r="IE77" s="55"/>
      <c r="IF77" s="55"/>
      <c r="IG77" s="55"/>
      <c r="IH77" s="55"/>
      <c r="II77" s="55"/>
      <c r="IJ77" s="55"/>
      <c r="IK77" s="55"/>
      <c r="IL77" s="55"/>
    </row>
    <row r="78" spans="1:246" s="37" customFormat="1" ht="36" customHeight="1" hidden="1">
      <c r="A78" s="38">
        <v>21110000</v>
      </c>
      <c r="B78" s="35" t="s">
        <v>176</v>
      </c>
      <c r="C78" s="1"/>
      <c r="D78" s="1"/>
      <c r="E78" s="69">
        <f t="shared" si="4"/>
        <v>0</v>
      </c>
      <c r="F78" s="1"/>
      <c r="G78" s="1"/>
      <c r="H78" s="69">
        <f t="shared" si="0"/>
        <v>0</v>
      </c>
      <c r="I78" s="1">
        <f t="shared" si="1"/>
        <v>0</v>
      </c>
      <c r="J78" s="1">
        <f t="shared" si="2"/>
        <v>0</v>
      </c>
      <c r="K78" s="114">
        <f t="shared" si="3"/>
        <v>0</v>
      </c>
      <c r="ID78" s="36"/>
      <c r="IE78" s="36"/>
      <c r="IF78" s="36"/>
      <c r="IG78" s="36"/>
      <c r="IH78" s="36"/>
      <c r="II78" s="36"/>
      <c r="IJ78" s="36"/>
      <c r="IK78" s="36"/>
      <c r="IL78" s="36"/>
    </row>
    <row r="79" spans="1:246" s="25" customFormat="1" ht="27.75">
      <c r="A79" s="22">
        <v>22000000</v>
      </c>
      <c r="B79" s="23" t="s">
        <v>8</v>
      </c>
      <c r="C79" s="13">
        <f>C85+C87+C80</f>
        <v>40940000</v>
      </c>
      <c r="D79" s="13">
        <f>D85+D87+D80</f>
        <v>22325985.33</v>
      </c>
      <c r="E79" s="68">
        <f t="shared" si="4"/>
        <v>54.533427772349775</v>
      </c>
      <c r="F79" s="13"/>
      <c r="G79" s="13"/>
      <c r="H79" s="68">
        <f t="shared" si="0"/>
        <v>0</v>
      </c>
      <c r="I79" s="13">
        <f t="shared" si="1"/>
        <v>40940000</v>
      </c>
      <c r="J79" s="13">
        <f t="shared" si="2"/>
        <v>22325985.33</v>
      </c>
      <c r="K79" s="68">
        <f t="shared" si="3"/>
        <v>54.533427772349775</v>
      </c>
      <c r="ID79" s="24"/>
      <c r="IE79" s="24"/>
      <c r="IF79" s="24"/>
      <c r="IG79" s="24"/>
      <c r="IH79" s="24"/>
      <c r="II79" s="24"/>
      <c r="IJ79" s="24"/>
      <c r="IK79" s="24"/>
      <c r="IL79" s="24"/>
    </row>
    <row r="80" spans="1:246" s="25" customFormat="1" ht="19.5" customHeight="1">
      <c r="A80" s="76" t="s">
        <v>115</v>
      </c>
      <c r="B80" s="23" t="s">
        <v>116</v>
      </c>
      <c r="C80" s="13">
        <f>C82+C81+C83+C84</f>
        <v>17980000</v>
      </c>
      <c r="D80" s="13">
        <f>D82+D81+D83+D84</f>
        <v>8041182.880000001</v>
      </c>
      <c r="E80" s="68">
        <f t="shared" si="4"/>
        <v>44.72293036707453</v>
      </c>
      <c r="F80" s="13"/>
      <c r="G80" s="13"/>
      <c r="H80" s="68">
        <f t="shared" si="0"/>
        <v>0</v>
      </c>
      <c r="I80" s="13">
        <f t="shared" si="1"/>
        <v>17980000</v>
      </c>
      <c r="J80" s="13">
        <f t="shared" si="2"/>
        <v>8041182.880000001</v>
      </c>
      <c r="K80" s="68">
        <f t="shared" si="3"/>
        <v>44.72293036707453</v>
      </c>
      <c r="ID80" s="24"/>
      <c r="IE80" s="24"/>
      <c r="IF80" s="24"/>
      <c r="IG80" s="24"/>
      <c r="IH80" s="24"/>
      <c r="II80" s="24"/>
      <c r="IJ80" s="24"/>
      <c r="IK80" s="24"/>
      <c r="IL80" s="24"/>
    </row>
    <row r="81" spans="1:246" s="56" customFormat="1" ht="44.25" customHeight="1">
      <c r="A81" s="104">
        <v>22010300</v>
      </c>
      <c r="B81" s="105" t="s">
        <v>122</v>
      </c>
      <c r="C81" s="21">
        <v>910000</v>
      </c>
      <c r="D81" s="21">
        <v>369177.99</v>
      </c>
      <c r="E81" s="71">
        <f t="shared" si="4"/>
        <v>40.56900989010989</v>
      </c>
      <c r="F81" s="21"/>
      <c r="G81" s="21"/>
      <c r="H81" s="71">
        <f t="shared" si="0"/>
        <v>0</v>
      </c>
      <c r="I81" s="21">
        <f t="shared" si="1"/>
        <v>910000</v>
      </c>
      <c r="J81" s="21">
        <f t="shared" si="2"/>
        <v>369177.99</v>
      </c>
      <c r="K81" s="71">
        <f t="shared" si="3"/>
        <v>40.56900989010989</v>
      </c>
      <c r="ID81" s="55"/>
      <c r="IE81" s="55"/>
      <c r="IF81" s="55"/>
      <c r="IG81" s="55"/>
      <c r="IH81" s="55"/>
      <c r="II81" s="55"/>
      <c r="IJ81" s="55"/>
      <c r="IK81" s="55"/>
      <c r="IL81" s="55"/>
    </row>
    <row r="82" spans="1:246" s="56" customFormat="1" ht="24" customHeight="1">
      <c r="A82" s="91">
        <v>22012500</v>
      </c>
      <c r="B82" s="92" t="s">
        <v>117</v>
      </c>
      <c r="C82" s="21">
        <v>15000000</v>
      </c>
      <c r="D82" s="21">
        <v>6825776.19</v>
      </c>
      <c r="E82" s="71">
        <f t="shared" si="4"/>
        <v>45.505174600000004</v>
      </c>
      <c r="F82" s="21"/>
      <c r="G82" s="21"/>
      <c r="H82" s="71">
        <f t="shared" si="0"/>
        <v>0</v>
      </c>
      <c r="I82" s="21">
        <f t="shared" si="1"/>
        <v>15000000</v>
      </c>
      <c r="J82" s="21">
        <f t="shared" si="2"/>
        <v>6825776.19</v>
      </c>
      <c r="K82" s="71">
        <f t="shared" si="3"/>
        <v>45.505174600000004</v>
      </c>
      <c r="ID82" s="55"/>
      <c r="IE82" s="55"/>
      <c r="IF82" s="55"/>
      <c r="IG82" s="55"/>
      <c r="IH82" s="55"/>
      <c r="II82" s="55"/>
      <c r="IJ82" s="55"/>
      <c r="IK82" s="55"/>
      <c r="IL82" s="55"/>
    </row>
    <row r="83" spans="1:246" s="56" customFormat="1" ht="35.25" customHeight="1">
      <c r="A83" s="91">
        <v>22012600</v>
      </c>
      <c r="B83" s="105" t="s">
        <v>123</v>
      </c>
      <c r="C83" s="21">
        <v>2000000</v>
      </c>
      <c r="D83" s="21">
        <v>793698.7</v>
      </c>
      <c r="E83" s="71">
        <f t="shared" si="4"/>
        <v>39.684934999999996</v>
      </c>
      <c r="F83" s="21"/>
      <c r="G83" s="21"/>
      <c r="H83" s="71">
        <f aca="true" t="shared" si="5" ref="H83:H146">_xlfn.IFERROR(G83/F83*100,0)</f>
        <v>0</v>
      </c>
      <c r="I83" s="21">
        <f aca="true" t="shared" si="6" ref="I83:I146">C83+F83</f>
        <v>2000000</v>
      </c>
      <c r="J83" s="21">
        <f aca="true" t="shared" si="7" ref="J83:J146">D83+G83</f>
        <v>793698.7</v>
      </c>
      <c r="K83" s="71">
        <f aca="true" t="shared" si="8" ref="K83:K146">_xlfn.IFERROR(J83/I83*100,0)</f>
        <v>39.684934999999996</v>
      </c>
      <c r="ID83" s="55"/>
      <c r="IE83" s="55"/>
      <c r="IF83" s="55"/>
      <c r="IG83" s="55"/>
      <c r="IH83" s="55"/>
      <c r="II83" s="55"/>
      <c r="IJ83" s="55"/>
      <c r="IK83" s="55"/>
      <c r="IL83" s="55"/>
    </row>
    <row r="84" spans="1:246" s="56" customFormat="1" ht="90" customHeight="1">
      <c r="A84" s="91">
        <v>22012900</v>
      </c>
      <c r="B84" s="105" t="s">
        <v>124</v>
      </c>
      <c r="C84" s="21">
        <v>70000</v>
      </c>
      <c r="D84" s="21">
        <v>52530</v>
      </c>
      <c r="E84" s="71">
        <f aca="true" t="shared" si="9" ref="E84:E147">_xlfn.IFERROR(D84/C84*100,0)</f>
        <v>75.04285714285714</v>
      </c>
      <c r="F84" s="21"/>
      <c r="G84" s="21"/>
      <c r="H84" s="71">
        <f t="shared" si="5"/>
        <v>0</v>
      </c>
      <c r="I84" s="21">
        <f t="shared" si="6"/>
        <v>70000</v>
      </c>
      <c r="J84" s="21">
        <f t="shared" si="7"/>
        <v>52530</v>
      </c>
      <c r="K84" s="71">
        <f t="shared" si="8"/>
        <v>75.04285714285714</v>
      </c>
      <c r="ID84" s="55"/>
      <c r="IE84" s="55"/>
      <c r="IF84" s="55"/>
      <c r="IG84" s="55"/>
      <c r="IH84" s="55"/>
      <c r="II84" s="55"/>
      <c r="IJ84" s="55"/>
      <c r="IK84" s="55"/>
      <c r="IL84" s="55"/>
    </row>
    <row r="85" spans="1:246" s="25" customFormat="1" ht="42">
      <c r="A85" s="22" t="s">
        <v>67</v>
      </c>
      <c r="B85" s="23" t="s">
        <v>68</v>
      </c>
      <c r="C85" s="13">
        <f>C86</f>
        <v>22500000</v>
      </c>
      <c r="D85" s="13">
        <f>D86</f>
        <v>14002620.6</v>
      </c>
      <c r="E85" s="68">
        <f t="shared" si="9"/>
        <v>62.23386933333334</v>
      </c>
      <c r="F85" s="13"/>
      <c r="G85" s="13"/>
      <c r="H85" s="68">
        <f t="shared" si="5"/>
        <v>0</v>
      </c>
      <c r="I85" s="13">
        <f t="shared" si="6"/>
        <v>22500000</v>
      </c>
      <c r="J85" s="13">
        <f t="shared" si="7"/>
        <v>14002620.6</v>
      </c>
      <c r="K85" s="68">
        <f t="shared" si="8"/>
        <v>62.23386933333334</v>
      </c>
      <c r="ID85" s="24"/>
      <c r="IE85" s="24"/>
      <c r="IF85" s="24"/>
      <c r="IG85" s="24"/>
      <c r="IH85" s="24"/>
      <c r="II85" s="24"/>
      <c r="IJ85" s="24"/>
      <c r="IK85" s="24"/>
      <c r="IL85" s="24"/>
    </row>
    <row r="86" spans="1:246" s="56" customFormat="1" ht="48.75" customHeight="1">
      <c r="A86" s="91" t="s">
        <v>69</v>
      </c>
      <c r="B86" s="92" t="s">
        <v>70</v>
      </c>
      <c r="C86" s="21">
        <v>22500000</v>
      </c>
      <c r="D86" s="21">
        <v>14002620.6</v>
      </c>
      <c r="E86" s="71">
        <f t="shared" si="9"/>
        <v>62.23386933333334</v>
      </c>
      <c r="F86" s="21"/>
      <c r="G86" s="21"/>
      <c r="H86" s="71">
        <f t="shared" si="5"/>
        <v>0</v>
      </c>
      <c r="I86" s="21">
        <f t="shared" si="6"/>
        <v>22500000</v>
      </c>
      <c r="J86" s="21">
        <f t="shared" si="7"/>
        <v>14002620.6</v>
      </c>
      <c r="K86" s="71">
        <f t="shared" si="8"/>
        <v>62.23386933333334</v>
      </c>
      <c r="ID86" s="55"/>
      <c r="IE86" s="55"/>
      <c r="IF86" s="55"/>
      <c r="IG86" s="55"/>
      <c r="IH86" s="55"/>
      <c r="II86" s="55"/>
      <c r="IJ86" s="55"/>
      <c r="IK86" s="55"/>
      <c r="IL86" s="55"/>
    </row>
    <row r="87" spans="1:246" s="25" customFormat="1" ht="19.5" customHeight="1">
      <c r="A87" s="22" t="s">
        <v>71</v>
      </c>
      <c r="B87" s="23" t="s">
        <v>72</v>
      </c>
      <c r="C87" s="10">
        <f>C88+C89+C90+C91</f>
        <v>460000</v>
      </c>
      <c r="D87" s="13">
        <f>D88+D89+D90+D91</f>
        <v>282181.85000000003</v>
      </c>
      <c r="E87" s="68">
        <f t="shared" si="9"/>
        <v>61.34388043478262</v>
      </c>
      <c r="F87" s="13"/>
      <c r="G87" s="13"/>
      <c r="H87" s="68">
        <f t="shared" si="5"/>
        <v>0</v>
      </c>
      <c r="I87" s="13">
        <f t="shared" si="6"/>
        <v>460000</v>
      </c>
      <c r="J87" s="13">
        <f t="shared" si="7"/>
        <v>282181.85000000003</v>
      </c>
      <c r="K87" s="68">
        <f t="shared" si="8"/>
        <v>61.34388043478262</v>
      </c>
      <c r="ID87" s="24"/>
      <c r="IE87" s="24"/>
      <c r="IF87" s="24"/>
      <c r="IG87" s="24"/>
      <c r="IH87" s="24"/>
      <c r="II87" s="24"/>
      <c r="IJ87" s="24"/>
      <c r="IK87" s="24"/>
      <c r="IL87" s="24"/>
    </row>
    <row r="88" spans="1:246" s="56" customFormat="1" ht="42">
      <c r="A88" s="91" t="s">
        <v>73</v>
      </c>
      <c r="B88" s="92" t="s">
        <v>74</v>
      </c>
      <c r="C88" s="21">
        <v>230000</v>
      </c>
      <c r="D88" s="21">
        <v>159648.64</v>
      </c>
      <c r="E88" s="71">
        <f t="shared" si="9"/>
        <v>69.41245217391305</v>
      </c>
      <c r="F88" s="21"/>
      <c r="G88" s="21"/>
      <c r="H88" s="71">
        <f t="shared" si="5"/>
        <v>0</v>
      </c>
      <c r="I88" s="21">
        <f t="shared" si="6"/>
        <v>230000</v>
      </c>
      <c r="J88" s="21">
        <f t="shared" si="7"/>
        <v>159648.64</v>
      </c>
      <c r="K88" s="71">
        <f t="shared" si="8"/>
        <v>69.41245217391305</v>
      </c>
      <c r="ID88" s="55"/>
      <c r="IE88" s="55"/>
      <c r="IF88" s="55"/>
      <c r="IG88" s="55"/>
      <c r="IH88" s="55"/>
      <c r="II88" s="55"/>
      <c r="IJ88" s="55"/>
      <c r="IK88" s="55"/>
      <c r="IL88" s="55"/>
    </row>
    <row r="89" spans="1:246" s="56" customFormat="1" ht="19.5" customHeight="1">
      <c r="A89" s="91">
        <v>22090200</v>
      </c>
      <c r="B89" s="92" t="s">
        <v>118</v>
      </c>
      <c r="C89" s="21"/>
      <c r="D89" s="21">
        <v>170</v>
      </c>
      <c r="E89" s="71">
        <f t="shared" si="9"/>
        <v>0</v>
      </c>
      <c r="F89" s="21"/>
      <c r="G89" s="21"/>
      <c r="H89" s="71">
        <f t="shared" si="5"/>
        <v>0</v>
      </c>
      <c r="I89" s="21">
        <f t="shared" si="6"/>
        <v>0</v>
      </c>
      <c r="J89" s="21">
        <f t="shared" si="7"/>
        <v>170</v>
      </c>
      <c r="K89" s="113">
        <f t="shared" si="8"/>
        <v>0</v>
      </c>
      <c r="ID89" s="55"/>
      <c r="IE89" s="55"/>
      <c r="IF89" s="55"/>
      <c r="IG89" s="55"/>
      <c r="IH89" s="55"/>
      <c r="II89" s="55"/>
      <c r="IJ89" s="55"/>
      <c r="IK89" s="55"/>
      <c r="IL89" s="55"/>
    </row>
    <row r="90" spans="1:246" s="56" customFormat="1" ht="55.5" hidden="1">
      <c r="A90" s="91">
        <v>22090300</v>
      </c>
      <c r="B90" s="92" t="s">
        <v>119</v>
      </c>
      <c r="C90" s="21"/>
      <c r="D90" s="21"/>
      <c r="E90" s="71">
        <f t="shared" si="9"/>
        <v>0</v>
      </c>
      <c r="F90" s="21"/>
      <c r="G90" s="21"/>
      <c r="H90" s="71">
        <f t="shared" si="5"/>
        <v>0</v>
      </c>
      <c r="I90" s="21">
        <f t="shared" si="6"/>
        <v>0</v>
      </c>
      <c r="J90" s="21">
        <f t="shared" si="7"/>
        <v>0</v>
      </c>
      <c r="K90" s="113">
        <f t="shared" si="8"/>
        <v>0</v>
      </c>
      <c r="ID90" s="55"/>
      <c r="IE90" s="55"/>
      <c r="IF90" s="55"/>
      <c r="IG90" s="55"/>
      <c r="IH90" s="55"/>
      <c r="II90" s="55"/>
      <c r="IJ90" s="55"/>
      <c r="IK90" s="55"/>
      <c r="IL90" s="55"/>
    </row>
    <row r="91" spans="1:246" s="56" customFormat="1" ht="42">
      <c r="A91" s="91" t="s">
        <v>75</v>
      </c>
      <c r="B91" s="92" t="s">
        <v>76</v>
      </c>
      <c r="C91" s="21">
        <v>230000</v>
      </c>
      <c r="D91" s="21">
        <v>122363.21</v>
      </c>
      <c r="E91" s="71">
        <f t="shared" si="9"/>
        <v>53.20139565217391</v>
      </c>
      <c r="F91" s="21"/>
      <c r="G91" s="21"/>
      <c r="H91" s="71">
        <f t="shared" si="5"/>
        <v>0</v>
      </c>
      <c r="I91" s="21">
        <f t="shared" si="6"/>
        <v>230000</v>
      </c>
      <c r="J91" s="21">
        <f t="shared" si="7"/>
        <v>122363.21</v>
      </c>
      <c r="K91" s="71">
        <f t="shared" si="8"/>
        <v>53.20139565217391</v>
      </c>
      <c r="ID91" s="55"/>
      <c r="IE91" s="55"/>
      <c r="IF91" s="55"/>
      <c r="IG91" s="55"/>
      <c r="IH91" s="55"/>
      <c r="II91" s="55"/>
      <c r="IJ91" s="55"/>
      <c r="IK91" s="55"/>
      <c r="IL91" s="55"/>
    </row>
    <row r="92" spans="1:246" s="25" customFormat="1" ht="19.5" customHeight="1">
      <c r="A92" s="22">
        <v>24000000</v>
      </c>
      <c r="B92" s="23" t="s">
        <v>11</v>
      </c>
      <c r="C92" s="13">
        <f>C93+C94</f>
        <v>4369700</v>
      </c>
      <c r="D92" s="13">
        <f>D93+D94</f>
        <v>3289064.53</v>
      </c>
      <c r="E92" s="68">
        <f t="shared" si="9"/>
        <v>75.26980181705838</v>
      </c>
      <c r="F92" s="13">
        <f>F94+F100+F104</f>
        <v>264290.82</v>
      </c>
      <c r="G92" s="13">
        <f>G94+G100+G104</f>
        <v>1564669.48</v>
      </c>
      <c r="H92" s="68">
        <f t="shared" si="5"/>
        <v>592.0256632447544</v>
      </c>
      <c r="I92" s="13">
        <f t="shared" si="6"/>
        <v>4633990.82</v>
      </c>
      <c r="J92" s="13">
        <f t="shared" si="7"/>
        <v>4853734.01</v>
      </c>
      <c r="K92" s="110">
        <f t="shared" si="8"/>
        <v>104.74198587212564</v>
      </c>
      <c r="ID92" s="24"/>
      <c r="IE92" s="24"/>
      <c r="IF92" s="24"/>
      <c r="IG92" s="24"/>
      <c r="IH92" s="24"/>
      <c r="II92" s="24"/>
      <c r="IJ92" s="24"/>
      <c r="IK92" s="24"/>
      <c r="IL92" s="24"/>
    </row>
    <row r="93" spans="1:246" s="25" customFormat="1" ht="48.75" customHeight="1" hidden="1">
      <c r="A93" s="22" t="s">
        <v>77</v>
      </c>
      <c r="B93" s="23" t="s">
        <v>78</v>
      </c>
      <c r="C93" s="13"/>
      <c r="D93" s="13"/>
      <c r="E93" s="68">
        <f t="shared" si="9"/>
        <v>0</v>
      </c>
      <c r="F93" s="13"/>
      <c r="G93" s="13"/>
      <c r="H93" s="68">
        <f t="shared" si="5"/>
        <v>0</v>
      </c>
      <c r="I93" s="13">
        <f t="shared" si="6"/>
        <v>0</v>
      </c>
      <c r="J93" s="13">
        <f t="shared" si="7"/>
        <v>0</v>
      </c>
      <c r="K93" s="110">
        <f t="shared" si="8"/>
        <v>0</v>
      </c>
      <c r="ID93" s="24"/>
      <c r="IE93" s="24"/>
      <c r="IF93" s="24"/>
      <c r="IG93" s="24"/>
      <c r="IH93" s="24"/>
      <c r="II93" s="24"/>
      <c r="IJ93" s="24"/>
      <c r="IK93" s="24"/>
      <c r="IL93" s="24"/>
    </row>
    <row r="94" spans="1:246" s="25" customFormat="1" ht="19.5" customHeight="1">
      <c r="A94" s="22" t="s">
        <v>79</v>
      </c>
      <c r="B94" s="23" t="s">
        <v>62</v>
      </c>
      <c r="C94" s="13">
        <f>C95+C96+C98+C97+C99</f>
        <v>4369700</v>
      </c>
      <c r="D94" s="13">
        <f>D95+D96+D98+D97+D99</f>
        <v>3289064.53</v>
      </c>
      <c r="E94" s="68">
        <f t="shared" si="9"/>
        <v>75.26980181705838</v>
      </c>
      <c r="F94" s="13">
        <f>F96+F98</f>
        <v>100000</v>
      </c>
      <c r="G94" s="13">
        <f>G96+G98</f>
        <v>198096.44</v>
      </c>
      <c r="H94" s="68">
        <f t="shared" si="5"/>
        <v>198.09644</v>
      </c>
      <c r="I94" s="13">
        <f t="shared" si="6"/>
        <v>4469700</v>
      </c>
      <c r="J94" s="13">
        <f t="shared" si="7"/>
        <v>3487160.9699999997</v>
      </c>
      <c r="K94" s="110">
        <f t="shared" si="8"/>
        <v>78.01778575743337</v>
      </c>
      <c r="ID94" s="24"/>
      <c r="IE94" s="24"/>
      <c r="IF94" s="24"/>
      <c r="IG94" s="24"/>
      <c r="IH94" s="24"/>
      <c r="II94" s="24"/>
      <c r="IJ94" s="24"/>
      <c r="IK94" s="24"/>
      <c r="IL94" s="24"/>
    </row>
    <row r="95" spans="1:246" s="56" customFormat="1" ht="19.5" customHeight="1">
      <c r="A95" s="91" t="s">
        <v>80</v>
      </c>
      <c r="B95" s="92" t="s">
        <v>62</v>
      </c>
      <c r="C95" s="21">
        <v>4319700</v>
      </c>
      <c r="D95" s="21">
        <v>2843866.9</v>
      </c>
      <c r="E95" s="71">
        <f t="shared" si="9"/>
        <v>65.83482417760493</v>
      </c>
      <c r="F95" s="21"/>
      <c r="G95" s="21"/>
      <c r="H95" s="71">
        <f t="shared" si="5"/>
        <v>0</v>
      </c>
      <c r="I95" s="21">
        <f t="shared" si="6"/>
        <v>4319700</v>
      </c>
      <c r="J95" s="21">
        <f t="shared" si="7"/>
        <v>2843866.9</v>
      </c>
      <c r="K95" s="113">
        <f t="shared" si="8"/>
        <v>65.83482417760493</v>
      </c>
      <c r="ID95" s="55"/>
      <c r="IE95" s="55"/>
      <c r="IF95" s="55"/>
      <c r="IG95" s="55"/>
      <c r="IH95" s="55"/>
      <c r="II95" s="55"/>
      <c r="IJ95" s="55"/>
      <c r="IK95" s="55"/>
      <c r="IL95" s="55"/>
    </row>
    <row r="96" spans="1:246" s="56" customFormat="1" ht="27.75">
      <c r="A96" s="91">
        <v>24061600</v>
      </c>
      <c r="B96" s="92" t="s">
        <v>81</v>
      </c>
      <c r="C96" s="21"/>
      <c r="D96" s="21"/>
      <c r="E96" s="71">
        <f t="shared" si="9"/>
        <v>0</v>
      </c>
      <c r="F96" s="21">
        <v>80000</v>
      </c>
      <c r="G96" s="21">
        <v>20000</v>
      </c>
      <c r="H96" s="71">
        <f t="shared" si="5"/>
        <v>25</v>
      </c>
      <c r="I96" s="21">
        <f t="shared" si="6"/>
        <v>80000</v>
      </c>
      <c r="J96" s="21">
        <f t="shared" si="7"/>
        <v>20000</v>
      </c>
      <c r="K96" s="71">
        <f t="shared" si="8"/>
        <v>25</v>
      </c>
      <c r="ID96" s="55"/>
      <c r="IE96" s="55"/>
      <c r="IF96" s="55"/>
      <c r="IG96" s="55"/>
      <c r="IH96" s="55"/>
      <c r="II96" s="55"/>
      <c r="IJ96" s="55"/>
      <c r="IK96" s="55"/>
      <c r="IL96" s="55"/>
    </row>
    <row r="97" spans="1:246" s="56" customFormat="1" ht="55.5" hidden="1">
      <c r="A97" s="91">
        <v>24061900</v>
      </c>
      <c r="B97" s="92" t="s">
        <v>154</v>
      </c>
      <c r="C97" s="21"/>
      <c r="D97" s="21"/>
      <c r="E97" s="71">
        <f t="shared" si="9"/>
        <v>0</v>
      </c>
      <c r="F97" s="21"/>
      <c r="G97" s="21"/>
      <c r="H97" s="71">
        <f t="shared" si="5"/>
        <v>0</v>
      </c>
      <c r="I97" s="21">
        <f t="shared" si="6"/>
        <v>0</v>
      </c>
      <c r="J97" s="21">
        <f t="shared" si="7"/>
        <v>0</v>
      </c>
      <c r="K97" s="71">
        <f t="shared" si="8"/>
        <v>0</v>
      </c>
      <c r="ID97" s="55"/>
      <c r="IE97" s="55"/>
      <c r="IF97" s="55"/>
      <c r="IG97" s="55"/>
      <c r="IH97" s="55"/>
      <c r="II97" s="55"/>
      <c r="IJ97" s="55"/>
      <c r="IK97" s="55"/>
      <c r="IL97" s="55"/>
    </row>
    <row r="98" spans="1:246" s="56" customFormat="1" ht="42">
      <c r="A98" s="91" t="s">
        <v>82</v>
      </c>
      <c r="B98" s="92" t="s">
        <v>83</v>
      </c>
      <c r="C98" s="21"/>
      <c r="D98" s="21"/>
      <c r="E98" s="71">
        <f t="shared" si="9"/>
        <v>0</v>
      </c>
      <c r="F98" s="21">
        <v>20000</v>
      </c>
      <c r="G98" s="21">
        <v>178096.44</v>
      </c>
      <c r="H98" s="71">
        <f t="shared" si="5"/>
        <v>890.4821999999999</v>
      </c>
      <c r="I98" s="21">
        <f t="shared" si="6"/>
        <v>20000</v>
      </c>
      <c r="J98" s="21">
        <f t="shared" si="7"/>
        <v>178096.44</v>
      </c>
      <c r="K98" s="71">
        <f t="shared" si="8"/>
        <v>890.4821999999999</v>
      </c>
      <c r="ID98" s="55"/>
      <c r="IE98" s="55"/>
      <c r="IF98" s="55"/>
      <c r="IG98" s="55"/>
      <c r="IH98" s="55"/>
      <c r="II98" s="55"/>
      <c r="IJ98" s="55"/>
      <c r="IK98" s="55"/>
      <c r="IL98" s="55"/>
    </row>
    <row r="99" spans="1:246" s="56" customFormat="1" ht="126">
      <c r="A99" s="91">
        <v>24062200</v>
      </c>
      <c r="B99" s="92" t="s">
        <v>155</v>
      </c>
      <c r="C99" s="21">
        <v>50000</v>
      </c>
      <c r="D99" s="21">
        <v>445197.63</v>
      </c>
      <c r="E99" s="71">
        <f t="shared" si="9"/>
        <v>890.39526</v>
      </c>
      <c r="F99" s="21"/>
      <c r="G99" s="21"/>
      <c r="H99" s="71">
        <f t="shared" si="5"/>
        <v>0</v>
      </c>
      <c r="I99" s="21">
        <f t="shared" si="6"/>
        <v>50000</v>
      </c>
      <c r="J99" s="21">
        <f t="shared" si="7"/>
        <v>445197.63</v>
      </c>
      <c r="K99" s="71">
        <f t="shared" si="8"/>
        <v>890.39526</v>
      </c>
      <c r="ID99" s="55"/>
      <c r="IE99" s="55"/>
      <c r="IF99" s="55"/>
      <c r="IG99" s="55"/>
      <c r="IH99" s="55"/>
      <c r="II99" s="55"/>
      <c r="IJ99" s="55"/>
      <c r="IK99" s="55"/>
      <c r="IL99" s="55"/>
    </row>
    <row r="100" spans="1:246" s="25" customFormat="1" ht="19.5" customHeight="1">
      <c r="A100" s="22" t="s">
        <v>84</v>
      </c>
      <c r="B100" s="106" t="s">
        <v>85</v>
      </c>
      <c r="C100" s="13">
        <f>C103</f>
        <v>0</v>
      </c>
      <c r="D100" s="13"/>
      <c r="E100" s="68">
        <f t="shared" si="9"/>
        <v>0</v>
      </c>
      <c r="F100" s="13">
        <f>F103+F101+F102</f>
        <v>103615.82</v>
      </c>
      <c r="G100" s="13">
        <f>G103+G101+G102</f>
        <v>5961.58</v>
      </c>
      <c r="H100" s="68">
        <f t="shared" si="5"/>
        <v>5.7535422679664165</v>
      </c>
      <c r="I100" s="13">
        <f t="shared" si="6"/>
        <v>103615.82</v>
      </c>
      <c r="J100" s="13">
        <f t="shared" si="7"/>
        <v>5961.58</v>
      </c>
      <c r="K100" s="68">
        <f t="shared" si="8"/>
        <v>5.7535422679664165</v>
      </c>
      <c r="ID100" s="24"/>
      <c r="IE100" s="24"/>
      <c r="IF100" s="24"/>
      <c r="IG100" s="24"/>
      <c r="IH100" s="24"/>
      <c r="II100" s="24"/>
      <c r="IJ100" s="24"/>
      <c r="IK100" s="24"/>
      <c r="IL100" s="24"/>
    </row>
    <row r="101" spans="1:246" s="56" customFormat="1" ht="27.75">
      <c r="A101" s="91">
        <v>24110600</v>
      </c>
      <c r="B101" s="92" t="s">
        <v>114</v>
      </c>
      <c r="C101" s="21"/>
      <c r="D101" s="21"/>
      <c r="E101" s="71">
        <f t="shared" si="9"/>
        <v>0</v>
      </c>
      <c r="F101" s="21">
        <v>33543.82</v>
      </c>
      <c r="G101" s="21">
        <v>1869.86</v>
      </c>
      <c r="H101" s="71">
        <f t="shared" si="5"/>
        <v>5.574380019926174</v>
      </c>
      <c r="I101" s="21">
        <f t="shared" si="6"/>
        <v>33543.82</v>
      </c>
      <c r="J101" s="21">
        <f t="shared" si="7"/>
        <v>1869.86</v>
      </c>
      <c r="K101" s="113">
        <f t="shared" si="8"/>
        <v>5.574380019926174</v>
      </c>
      <c r="ID101" s="55"/>
      <c r="IE101" s="55"/>
      <c r="IF101" s="55"/>
      <c r="IG101" s="55"/>
      <c r="IH101" s="55"/>
      <c r="II101" s="55"/>
      <c r="IJ101" s="55"/>
      <c r="IK101" s="55"/>
      <c r="IL101" s="55"/>
    </row>
    <row r="102" spans="1:246" s="56" customFormat="1" ht="27.75">
      <c r="A102" s="91">
        <v>24110700</v>
      </c>
      <c r="B102" s="92" t="s">
        <v>194</v>
      </c>
      <c r="C102" s="21"/>
      <c r="D102" s="21"/>
      <c r="E102" s="71">
        <f t="shared" si="9"/>
        <v>0</v>
      </c>
      <c r="F102" s="21">
        <v>12</v>
      </c>
      <c r="G102" s="21">
        <v>12</v>
      </c>
      <c r="H102" s="71">
        <f t="shared" si="5"/>
        <v>100</v>
      </c>
      <c r="I102" s="21">
        <f t="shared" si="6"/>
        <v>12</v>
      </c>
      <c r="J102" s="21">
        <f t="shared" si="7"/>
        <v>12</v>
      </c>
      <c r="K102" s="71">
        <f t="shared" si="8"/>
        <v>100</v>
      </c>
      <c r="ID102" s="55"/>
      <c r="IE102" s="55"/>
      <c r="IF102" s="55"/>
      <c r="IG102" s="55"/>
      <c r="IH102" s="55"/>
      <c r="II102" s="55"/>
      <c r="IJ102" s="55"/>
      <c r="IK102" s="55"/>
      <c r="IL102" s="55"/>
    </row>
    <row r="103" spans="1:246" s="56" customFormat="1" ht="55.5">
      <c r="A103" s="91" t="s">
        <v>86</v>
      </c>
      <c r="B103" s="92" t="s">
        <v>87</v>
      </c>
      <c r="C103" s="21"/>
      <c r="D103" s="21"/>
      <c r="E103" s="71">
        <f t="shared" si="9"/>
        <v>0</v>
      </c>
      <c r="F103" s="21">
        <v>70060</v>
      </c>
      <c r="G103" s="21">
        <v>4079.72</v>
      </c>
      <c r="H103" s="71">
        <f t="shared" si="5"/>
        <v>5.823180131316015</v>
      </c>
      <c r="I103" s="21">
        <f t="shared" si="6"/>
        <v>70060</v>
      </c>
      <c r="J103" s="21">
        <f t="shared" si="7"/>
        <v>4079.72</v>
      </c>
      <c r="K103" s="71">
        <f t="shared" si="8"/>
        <v>5.823180131316015</v>
      </c>
      <c r="ID103" s="55"/>
      <c r="IE103" s="55"/>
      <c r="IF103" s="55"/>
      <c r="IG103" s="55"/>
      <c r="IH103" s="55"/>
      <c r="II103" s="55"/>
      <c r="IJ103" s="55"/>
      <c r="IK103" s="55"/>
      <c r="IL103" s="55"/>
    </row>
    <row r="104" spans="1:246" s="25" customFormat="1" ht="27.75">
      <c r="A104" s="22">
        <v>24170000</v>
      </c>
      <c r="B104" s="23" t="s">
        <v>88</v>
      </c>
      <c r="C104" s="10"/>
      <c r="D104" s="13"/>
      <c r="E104" s="68">
        <f t="shared" si="9"/>
        <v>0</v>
      </c>
      <c r="F104" s="13">
        <v>60675</v>
      </c>
      <c r="G104" s="13">
        <v>1360611.46</v>
      </c>
      <c r="H104" s="68">
        <f t="shared" si="5"/>
        <v>2242.45811289658</v>
      </c>
      <c r="I104" s="13">
        <f t="shared" si="6"/>
        <v>60675</v>
      </c>
      <c r="J104" s="13">
        <f t="shared" si="7"/>
        <v>1360611.46</v>
      </c>
      <c r="K104" s="110">
        <f t="shared" si="8"/>
        <v>2242.45811289658</v>
      </c>
      <c r="ID104" s="24"/>
      <c r="IE104" s="24"/>
      <c r="IF104" s="24"/>
      <c r="IG104" s="24"/>
      <c r="IH104" s="24"/>
      <c r="II104" s="24"/>
      <c r="IJ104" s="24"/>
      <c r="IK104" s="24"/>
      <c r="IL104" s="24"/>
    </row>
    <row r="105" spans="1:246" s="25" customFormat="1" ht="19.5" customHeight="1">
      <c r="A105" s="22">
        <v>25000000</v>
      </c>
      <c r="B105" s="23" t="s">
        <v>16</v>
      </c>
      <c r="C105" s="10"/>
      <c r="D105" s="13"/>
      <c r="E105" s="68">
        <f t="shared" si="9"/>
        <v>0</v>
      </c>
      <c r="F105" s="13">
        <f>F106+F107</f>
        <v>55210908</v>
      </c>
      <c r="G105" s="13">
        <f>G106+G107</f>
        <v>20230686.259999998</v>
      </c>
      <c r="H105" s="68">
        <f t="shared" si="5"/>
        <v>36.64255306215938</v>
      </c>
      <c r="I105" s="13">
        <f t="shared" si="6"/>
        <v>55210908</v>
      </c>
      <c r="J105" s="13">
        <f t="shared" si="7"/>
        <v>20230686.259999998</v>
      </c>
      <c r="K105" s="110">
        <f t="shared" si="8"/>
        <v>36.64255306215938</v>
      </c>
      <c r="ID105" s="24"/>
      <c r="IE105" s="24"/>
      <c r="IF105" s="24"/>
      <c r="IG105" s="24"/>
      <c r="IH105" s="24"/>
      <c r="II105" s="24"/>
      <c r="IJ105" s="24"/>
      <c r="IK105" s="24"/>
      <c r="IL105" s="24"/>
    </row>
    <row r="106" spans="1:246" s="56" customFormat="1" ht="27.75">
      <c r="A106" s="91" t="s">
        <v>89</v>
      </c>
      <c r="B106" s="92" t="s">
        <v>90</v>
      </c>
      <c r="C106" s="107"/>
      <c r="D106" s="21"/>
      <c r="E106" s="71">
        <f t="shared" si="9"/>
        <v>0</v>
      </c>
      <c r="F106" s="21">
        <v>41951974</v>
      </c>
      <c r="G106" s="21">
        <v>14996752.26</v>
      </c>
      <c r="H106" s="71">
        <f t="shared" si="5"/>
        <v>35.74742933431452</v>
      </c>
      <c r="I106" s="21">
        <f t="shared" si="6"/>
        <v>41951974</v>
      </c>
      <c r="J106" s="21">
        <f t="shared" si="7"/>
        <v>14996752.26</v>
      </c>
      <c r="K106" s="71">
        <f t="shared" si="8"/>
        <v>35.74742933431452</v>
      </c>
      <c r="ID106" s="55"/>
      <c r="IE106" s="55"/>
      <c r="IF106" s="55"/>
      <c r="IG106" s="55"/>
      <c r="IH106" s="55"/>
      <c r="II106" s="55"/>
      <c r="IJ106" s="55"/>
      <c r="IK106" s="55"/>
      <c r="IL106" s="55"/>
    </row>
    <row r="107" spans="1:246" s="56" customFormat="1" ht="13.5">
      <c r="A107" s="104" t="s">
        <v>91</v>
      </c>
      <c r="B107" s="92" t="s">
        <v>92</v>
      </c>
      <c r="C107" s="107"/>
      <c r="D107" s="21"/>
      <c r="E107" s="71">
        <f t="shared" si="9"/>
        <v>0</v>
      </c>
      <c r="F107" s="21">
        <v>13258934</v>
      </c>
      <c r="G107" s="21">
        <v>5233934</v>
      </c>
      <c r="H107" s="71">
        <f t="shared" si="5"/>
        <v>39.47477225544678</v>
      </c>
      <c r="I107" s="21">
        <f t="shared" si="6"/>
        <v>13258934</v>
      </c>
      <c r="J107" s="21">
        <f t="shared" si="7"/>
        <v>5233934</v>
      </c>
      <c r="K107" s="71">
        <f t="shared" si="8"/>
        <v>39.47477225544678</v>
      </c>
      <c r="ID107" s="55"/>
      <c r="IE107" s="55"/>
      <c r="IF107" s="55"/>
      <c r="IG107" s="55"/>
      <c r="IH107" s="55"/>
      <c r="II107" s="55"/>
      <c r="IJ107" s="55"/>
      <c r="IK107" s="55"/>
      <c r="IL107" s="55"/>
    </row>
    <row r="108" spans="1:246" s="37" customFormat="1" ht="96.75" customHeight="1" hidden="1">
      <c r="A108" s="38" t="s">
        <v>93</v>
      </c>
      <c r="B108" s="35" t="s">
        <v>94</v>
      </c>
      <c r="C108" s="2"/>
      <c r="D108" s="1"/>
      <c r="E108" s="69">
        <f t="shared" si="9"/>
        <v>0</v>
      </c>
      <c r="F108" s="1"/>
      <c r="G108" s="1"/>
      <c r="H108" s="69">
        <f t="shared" si="5"/>
        <v>0</v>
      </c>
      <c r="I108" s="1">
        <f t="shared" si="6"/>
        <v>0</v>
      </c>
      <c r="J108" s="1">
        <f t="shared" si="7"/>
        <v>0</v>
      </c>
      <c r="K108" s="114">
        <f t="shared" si="8"/>
        <v>0</v>
      </c>
      <c r="ID108" s="36"/>
      <c r="IE108" s="36"/>
      <c r="IF108" s="36"/>
      <c r="IG108" s="36"/>
      <c r="IH108" s="36"/>
      <c r="II108" s="36"/>
      <c r="IJ108" s="36"/>
      <c r="IK108" s="36"/>
      <c r="IL108" s="36"/>
    </row>
    <row r="109" spans="1:246" s="19" customFormat="1" ht="19.5" customHeight="1">
      <c r="A109" s="22">
        <v>30000000</v>
      </c>
      <c r="B109" s="26" t="s">
        <v>12</v>
      </c>
      <c r="C109" s="10">
        <f>C110</f>
        <v>15110</v>
      </c>
      <c r="D109" s="1">
        <f>D110</f>
        <v>0</v>
      </c>
      <c r="E109" s="69">
        <f t="shared" si="9"/>
        <v>0</v>
      </c>
      <c r="F109" s="1">
        <f>F114+F115</f>
        <v>2403325</v>
      </c>
      <c r="G109" s="1">
        <f>G114+G115</f>
        <v>5205230.6</v>
      </c>
      <c r="H109" s="69">
        <f t="shared" si="5"/>
        <v>216.58454849011264</v>
      </c>
      <c r="I109" s="1">
        <f t="shared" si="6"/>
        <v>2418435</v>
      </c>
      <c r="J109" s="1">
        <f t="shared" si="7"/>
        <v>5205230.6</v>
      </c>
      <c r="K109" s="69">
        <f t="shared" si="8"/>
        <v>215.2313624306628</v>
      </c>
      <c r="ID109" s="18"/>
      <c r="IE109" s="18"/>
      <c r="IF109" s="18"/>
      <c r="IG109" s="18"/>
      <c r="IH109" s="18"/>
      <c r="II109" s="18"/>
      <c r="IJ109" s="18"/>
      <c r="IK109" s="18"/>
      <c r="IL109" s="18"/>
    </row>
    <row r="110" spans="1:246" s="25" customFormat="1" ht="19.5" customHeight="1">
      <c r="A110" s="22">
        <v>31000000</v>
      </c>
      <c r="B110" s="23" t="s">
        <v>13</v>
      </c>
      <c r="C110" s="13">
        <f>C111+C113</f>
        <v>15110</v>
      </c>
      <c r="D110" s="13">
        <f>D111+D113</f>
        <v>0</v>
      </c>
      <c r="E110" s="68">
        <f t="shared" si="9"/>
        <v>0</v>
      </c>
      <c r="F110" s="13">
        <f>F114</f>
        <v>2203325</v>
      </c>
      <c r="G110" s="13">
        <f>G114</f>
        <v>5165719.6</v>
      </c>
      <c r="H110" s="68">
        <f t="shared" si="5"/>
        <v>234.4510955033869</v>
      </c>
      <c r="I110" s="13">
        <f t="shared" si="6"/>
        <v>2218435</v>
      </c>
      <c r="J110" s="13">
        <f t="shared" si="7"/>
        <v>5165719.6</v>
      </c>
      <c r="K110" s="110">
        <f t="shared" si="8"/>
        <v>232.85422381092977</v>
      </c>
      <c r="ID110" s="24"/>
      <c r="IE110" s="24"/>
      <c r="IF110" s="24"/>
      <c r="IG110" s="24"/>
      <c r="IH110" s="24"/>
      <c r="II110" s="24"/>
      <c r="IJ110" s="24"/>
      <c r="IK110" s="24"/>
      <c r="IL110" s="24"/>
    </row>
    <row r="111" spans="1:246" s="25" customFormat="1" ht="69.75">
      <c r="A111" s="22" t="s">
        <v>95</v>
      </c>
      <c r="B111" s="23" t="s">
        <v>96</v>
      </c>
      <c r="C111" s="13">
        <f>C112</f>
        <v>15000</v>
      </c>
      <c r="D111" s="13">
        <f>D112</f>
        <v>0</v>
      </c>
      <c r="E111" s="68">
        <f t="shared" si="9"/>
        <v>0</v>
      </c>
      <c r="F111" s="13"/>
      <c r="G111" s="13"/>
      <c r="H111" s="68">
        <f t="shared" si="5"/>
        <v>0</v>
      </c>
      <c r="I111" s="13">
        <f t="shared" si="6"/>
        <v>15000</v>
      </c>
      <c r="J111" s="13">
        <f t="shared" si="7"/>
        <v>0</v>
      </c>
      <c r="K111" s="110">
        <f t="shared" si="8"/>
        <v>0</v>
      </c>
      <c r="ID111" s="24"/>
      <c r="IE111" s="24"/>
      <c r="IF111" s="24"/>
      <c r="IG111" s="24"/>
      <c r="IH111" s="24"/>
      <c r="II111" s="24"/>
      <c r="IJ111" s="24"/>
      <c r="IK111" s="24"/>
      <c r="IL111" s="24"/>
    </row>
    <row r="112" spans="1:246" s="56" customFormat="1" ht="69.75">
      <c r="A112" s="91" t="s">
        <v>97</v>
      </c>
      <c r="B112" s="92" t="s">
        <v>98</v>
      </c>
      <c r="C112" s="21">
        <v>15000</v>
      </c>
      <c r="D112" s="21"/>
      <c r="E112" s="71">
        <f t="shared" si="9"/>
        <v>0</v>
      </c>
      <c r="F112" s="21"/>
      <c r="G112" s="21"/>
      <c r="H112" s="71">
        <f t="shared" si="5"/>
        <v>0</v>
      </c>
      <c r="I112" s="21">
        <f t="shared" si="6"/>
        <v>15000</v>
      </c>
      <c r="J112" s="21">
        <f t="shared" si="7"/>
        <v>0</v>
      </c>
      <c r="K112" s="113">
        <f t="shared" si="8"/>
        <v>0</v>
      </c>
      <c r="ID112" s="55"/>
      <c r="IE112" s="55"/>
      <c r="IF112" s="55"/>
      <c r="IG112" s="55"/>
      <c r="IH112" s="55"/>
      <c r="II112" s="55"/>
      <c r="IJ112" s="55"/>
      <c r="IK112" s="55"/>
      <c r="IL112" s="55"/>
    </row>
    <row r="113" spans="1:246" s="25" customFormat="1" ht="27.75">
      <c r="A113" s="22" t="s">
        <v>99</v>
      </c>
      <c r="B113" s="23" t="s">
        <v>100</v>
      </c>
      <c r="C113" s="13">
        <v>110</v>
      </c>
      <c r="D113" s="13"/>
      <c r="E113" s="68">
        <f t="shared" si="9"/>
        <v>0</v>
      </c>
      <c r="F113" s="13"/>
      <c r="G113" s="13"/>
      <c r="H113" s="68">
        <f t="shared" si="5"/>
        <v>0</v>
      </c>
      <c r="I113" s="13">
        <f t="shared" si="6"/>
        <v>110</v>
      </c>
      <c r="J113" s="13">
        <f t="shared" si="7"/>
        <v>0</v>
      </c>
      <c r="K113" s="110">
        <f t="shared" si="8"/>
        <v>0</v>
      </c>
      <c r="ID113" s="24"/>
      <c r="IE113" s="24"/>
      <c r="IF113" s="24"/>
      <c r="IG113" s="24"/>
      <c r="IH113" s="24"/>
      <c r="II113" s="24"/>
      <c r="IJ113" s="24"/>
      <c r="IK113" s="24"/>
      <c r="IL113" s="24"/>
    </row>
    <row r="114" spans="1:246" s="115" customFormat="1" ht="42">
      <c r="A114" s="22" t="s">
        <v>101</v>
      </c>
      <c r="B114" s="23" t="s">
        <v>102</v>
      </c>
      <c r="C114" s="13"/>
      <c r="D114" s="13"/>
      <c r="E114" s="68">
        <f t="shared" si="9"/>
        <v>0</v>
      </c>
      <c r="F114" s="13">
        <v>2203325</v>
      </c>
      <c r="G114" s="13">
        <v>5165719.6</v>
      </c>
      <c r="H114" s="68">
        <f t="shared" si="5"/>
        <v>234.4510955033869</v>
      </c>
      <c r="I114" s="13">
        <f t="shared" si="6"/>
        <v>2203325</v>
      </c>
      <c r="J114" s="13">
        <f t="shared" si="7"/>
        <v>5165719.6</v>
      </c>
      <c r="K114" s="68">
        <f t="shared" si="8"/>
        <v>234.4510955033869</v>
      </c>
      <c r="ID114" s="116"/>
      <c r="IE114" s="116"/>
      <c r="IF114" s="116"/>
      <c r="IG114" s="116"/>
      <c r="IH114" s="116"/>
      <c r="II114" s="116"/>
      <c r="IJ114" s="116"/>
      <c r="IK114" s="116"/>
      <c r="IL114" s="116"/>
    </row>
    <row r="115" spans="1:246" s="25" customFormat="1" ht="19.5" customHeight="1">
      <c r="A115" s="47">
        <v>33000000</v>
      </c>
      <c r="B115" s="23" t="s">
        <v>113</v>
      </c>
      <c r="C115" s="9"/>
      <c r="D115" s="13"/>
      <c r="E115" s="68">
        <f t="shared" si="9"/>
        <v>0</v>
      </c>
      <c r="F115" s="13">
        <f>F116</f>
        <v>200000</v>
      </c>
      <c r="G115" s="13">
        <f>G116</f>
        <v>39511</v>
      </c>
      <c r="H115" s="68">
        <f t="shared" si="5"/>
        <v>19.7555</v>
      </c>
      <c r="I115" s="13">
        <f t="shared" si="6"/>
        <v>200000</v>
      </c>
      <c r="J115" s="13">
        <f t="shared" si="7"/>
        <v>39511</v>
      </c>
      <c r="K115" s="110">
        <f t="shared" si="8"/>
        <v>19.7555</v>
      </c>
      <c r="ID115" s="24"/>
      <c r="IE115" s="24"/>
      <c r="IF115" s="24"/>
      <c r="IG115" s="24"/>
      <c r="IH115" s="24"/>
      <c r="II115" s="24"/>
      <c r="IJ115" s="24"/>
      <c r="IK115" s="24"/>
      <c r="IL115" s="24"/>
    </row>
    <row r="116" spans="1:246" s="25" customFormat="1" ht="19.5" customHeight="1">
      <c r="A116" s="22" t="s">
        <v>103</v>
      </c>
      <c r="B116" s="23" t="s">
        <v>104</v>
      </c>
      <c r="C116" s="13"/>
      <c r="D116" s="13"/>
      <c r="E116" s="68">
        <f t="shared" si="9"/>
        <v>0</v>
      </c>
      <c r="F116" s="13">
        <f>F117</f>
        <v>200000</v>
      </c>
      <c r="G116" s="13">
        <f>G117</f>
        <v>39511</v>
      </c>
      <c r="H116" s="68">
        <f t="shared" si="5"/>
        <v>19.7555</v>
      </c>
      <c r="I116" s="13">
        <f t="shared" si="6"/>
        <v>200000</v>
      </c>
      <c r="J116" s="13">
        <f t="shared" si="7"/>
        <v>39511</v>
      </c>
      <c r="K116" s="110">
        <f t="shared" si="8"/>
        <v>19.7555</v>
      </c>
      <c r="ID116" s="24"/>
      <c r="IE116" s="24"/>
      <c r="IF116" s="24"/>
      <c r="IG116" s="24"/>
      <c r="IH116" s="24"/>
      <c r="II116" s="24"/>
      <c r="IJ116" s="24"/>
      <c r="IK116" s="24"/>
      <c r="IL116" s="24"/>
    </row>
    <row r="117" spans="1:246" s="56" customFormat="1" ht="69.75">
      <c r="A117" s="91" t="s">
        <v>105</v>
      </c>
      <c r="B117" s="92" t="s">
        <v>106</v>
      </c>
      <c r="C117" s="21"/>
      <c r="D117" s="21"/>
      <c r="E117" s="71">
        <f t="shared" si="9"/>
        <v>0</v>
      </c>
      <c r="F117" s="21">
        <v>200000</v>
      </c>
      <c r="G117" s="21">
        <v>39511</v>
      </c>
      <c r="H117" s="71">
        <f t="shared" si="5"/>
        <v>19.7555</v>
      </c>
      <c r="I117" s="21">
        <f t="shared" si="6"/>
        <v>200000</v>
      </c>
      <c r="J117" s="21">
        <f t="shared" si="7"/>
        <v>39511</v>
      </c>
      <c r="K117" s="71">
        <f t="shared" si="8"/>
        <v>19.7555</v>
      </c>
      <c r="ID117" s="55"/>
      <c r="IE117" s="55"/>
      <c r="IF117" s="55"/>
      <c r="IG117" s="55"/>
      <c r="IH117" s="55"/>
      <c r="II117" s="55"/>
      <c r="IJ117" s="55"/>
      <c r="IK117" s="55"/>
      <c r="IL117" s="55"/>
    </row>
    <row r="118" spans="1:246" s="28" customFormat="1" ht="19.5" customHeight="1">
      <c r="A118" s="47">
        <v>50000000</v>
      </c>
      <c r="B118" s="72" t="s">
        <v>9</v>
      </c>
      <c r="C118" s="9"/>
      <c r="D118" s="13"/>
      <c r="E118" s="68">
        <f t="shared" si="9"/>
        <v>0</v>
      </c>
      <c r="F118" s="13">
        <f>F119</f>
        <v>3184090</v>
      </c>
      <c r="G118" s="13">
        <f>G119</f>
        <v>1395508.27</v>
      </c>
      <c r="H118" s="68">
        <f t="shared" si="5"/>
        <v>43.82753848038215</v>
      </c>
      <c r="I118" s="13">
        <f t="shared" si="6"/>
        <v>3184090</v>
      </c>
      <c r="J118" s="13">
        <f t="shared" si="7"/>
        <v>1395508.27</v>
      </c>
      <c r="K118" s="110">
        <f t="shared" si="8"/>
        <v>43.82753848038215</v>
      </c>
      <c r="ID118" s="27"/>
      <c r="IE118" s="27"/>
      <c r="IF118" s="27"/>
      <c r="IG118" s="27"/>
      <c r="IH118" s="27"/>
      <c r="II118" s="27"/>
      <c r="IJ118" s="27"/>
      <c r="IK118" s="27"/>
      <c r="IL118" s="27"/>
    </row>
    <row r="119" spans="1:246" s="28" customFormat="1" ht="19.5" customHeight="1">
      <c r="A119" s="76" t="s">
        <v>107</v>
      </c>
      <c r="B119" s="26" t="s">
        <v>108</v>
      </c>
      <c r="C119" s="13"/>
      <c r="D119" s="13"/>
      <c r="E119" s="68">
        <f t="shared" si="9"/>
        <v>0</v>
      </c>
      <c r="F119" s="13">
        <f>F120</f>
        <v>3184090</v>
      </c>
      <c r="G119" s="13">
        <f>G120</f>
        <v>1395508.27</v>
      </c>
      <c r="H119" s="68">
        <f t="shared" si="5"/>
        <v>43.82753848038215</v>
      </c>
      <c r="I119" s="13">
        <f t="shared" si="6"/>
        <v>3184090</v>
      </c>
      <c r="J119" s="13">
        <f t="shared" si="7"/>
        <v>1395508.27</v>
      </c>
      <c r="K119" s="110">
        <f t="shared" si="8"/>
        <v>43.82753848038215</v>
      </c>
      <c r="ID119" s="27"/>
      <c r="IE119" s="27"/>
      <c r="IF119" s="27"/>
      <c r="IG119" s="27"/>
      <c r="IH119" s="27"/>
      <c r="II119" s="27"/>
      <c r="IJ119" s="27"/>
      <c r="IK119" s="27"/>
      <c r="IL119" s="27"/>
    </row>
    <row r="120" spans="1:246" s="19" customFormat="1" ht="48" customHeight="1">
      <c r="A120" s="15">
        <v>50110000</v>
      </c>
      <c r="B120" s="20" t="s">
        <v>109</v>
      </c>
      <c r="C120" s="21"/>
      <c r="D120" s="1"/>
      <c r="E120" s="69">
        <f t="shared" si="9"/>
        <v>0</v>
      </c>
      <c r="F120" s="1">
        <v>3184090</v>
      </c>
      <c r="G120" s="1">
        <v>1395508.27</v>
      </c>
      <c r="H120" s="69">
        <f t="shared" si="5"/>
        <v>43.82753848038215</v>
      </c>
      <c r="I120" s="1">
        <f t="shared" si="6"/>
        <v>3184090</v>
      </c>
      <c r="J120" s="1">
        <f t="shared" si="7"/>
        <v>1395508.27</v>
      </c>
      <c r="K120" s="69">
        <f t="shared" si="8"/>
        <v>43.82753848038215</v>
      </c>
      <c r="ID120" s="18"/>
      <c r="IE120" s="18"/>
      <c r="IF120" s="18"/>
      <c r="IG120" s="18"/>
      <c r="IH120" s="18"/>
      <c r="II120" s="18"/>
      <c r="IJ120" s="18"/>
      <c r="IK120" s="18"/>
      <c r="IL120" s="18"/>
    </row>
    <row r="121" spans="1:246" s="25" customFormat="1" ht="34.5" customHeight="1">
      <c r="A121" s="22">
        <v>90010100</v>
      </c>
      <c r="B121" s="23" t="s">
        <v>156</v>
      </c>
      <c r="C121" s="13">
        <f>C109+C67+C18</f>
        <v>2140058897</v>
      </c>
      <c r="D121" s="13">
        <f>D109+D67+D18</f>
        <v>1131348679.3000002</v>
      </c>
      <c r="E121" s="68">
        <f t="shared" si="9"/>
        <v>52.86530575798448</v>
      </c>
      <c r="F121" s="13">
        <f>F109+F67+F18+F118</f>
        <v>64682613.82</v>
      </c>
      <c r="G121" s="13">
        <f>G109+G67+G18+G118</f>
        <v>30650904.439999994</v>
      </c>
      <c r="H121" s="68">
        <f t="shared" si="5"/>
        <v>47.38662003563417</v>
      </c>
      <c r="I121" s="13">
        <f t="shared" si="6"/>
        <v>2204741510.82</v>
      </c>
      <c r="J121" s="13">
        <f t="shared" si="7"/>
        <v>1161999583.7400002</v>
      </c>
      <c r="K121" s="68">
        <f t="shared" si="8"/>
        <v>52.70457230642982</v>
      </c>
      <c r="ID121" s="24"/>
      <c r="IE121" s="24"/>
      <c r="IF121" s="24"/>
      <c r="IG121" s="24"/>
      <c r="IH121" s="24"/>
      <c r="II121" s="24"/>
      <c r="IJ121" s="24"/>
      <c r="IK121" s="24"/>
      <c r="IL121" s="24"/>
    </row>
    <row r="122" spans="1:246" s="28" customFormat="1" ht="19.5" customHeight="1">
      <c r="A122" s="22">
        <v>40000000</v>
      </c>
      <c r="B122" s="26" t="s">
        <v>1</v>
      </c>
      <c r="C122" s="13">
        <f>C123</f>
        <v>510777971.24</v>
      </c>
      <c r="D122" s="13">
        <f>D123</f>
        <v>298006904.8</v>
      </c>
      <c r="E122" s="68">
        <f t="shared" si="9"/>
        <v>58.34372693805447</v>
      </c>
      <c r="F122" s="13">
        <f>F191+F123</f>
        <v>630000</v>
      </c>
      <c r="G122" s="13"/>
      <c r="H122" s="68">
        <f t="shared" si="5"/>
        <v>0</v>
      </c>
      <c r="I122" s="13">
        <f t="shared" si="6"/>
        <v>511407971.24</v>
      </c>
      <c r="J122" s="13">
        <f t="shared" si="7"/>
        <v>298006904.8</v>
      </c>
      <c r="K122" s="68">
        <f t="shared" si="8"/>
        <v>58.27185369782739</v>
      </c>
      <c r="ID122" s="27"/>
      <c r="IE122" s="27"/>
      <c r="IF122" s="27"/>
      <c r="IG122" s="27"/>
      <c r="IH122" s="27"/>
      <c r="II122" s="27"/>
      <c r="IJ122" s="27"/>
      <c r="IK122" s="27"/>
      <c r="IL122" s="27"/>
    </row>
    <row r="123" spans="1:246" s="25" customFormat="1" ht="19.5" customHeight="1">
      <c r="A123" s="22">
        <v>41000000</v>
      </c>
      <c r="B123" s="23" t="s">
        <v>17</v>
      </c>
      <c r="C123" s="13">
        <f>C124+C131+C129</f>
        <v>510777971.24</v>
      </c>
      <c r="D123" s="13">
        <f>D124+D131+D129</f>
        <v>298006904.8</v>
      </c>
      <c r="E123" s="68">
        <f t="shared" si="9"/>
        <v>58.34372693805447</v>
      </c>
      <c r="F123" s="13">
        <f>F124+F131+F129</f>
        <v>0</v>
      </c>
      <c r="G123" s="13"/>
      <c r="H123" s="68">
        <f t="shared" si="5"/>
        <v>0</v>
      </c>
      <c r="I123" s="13">
        <f t="shared" si="6"/>
        <v>510777971.24</v>
      </c>
      <c r="J123" s="13">
        <f t="shared" si="7"/>
        <v>298006904.8</v>
      </c>
      <c r="K123" s="68">
        <f t="shared" si="8"/>
        <v>58.34372693805447</v>
      </c>
      <c r="ID123" s="24"/>
      <c r="IE123" s="24"/>
      <c r="IF123" s="24"/>
      <c r="IG123" s="24"/>
      <c r="IH123" s="24"/>
      <c r="II123" s="24"/>
      <c r="IJ123" s="24"/>
      <c r="IK123" s="24"/>
      <c r="IL123" s="24"/>
    </row>
    <row r="124" spans="1:246" s="25" customFormat="1" ht="19.5" customHeight="1">
      <c r="A124" s="22">
        <v>41030000</v>
      </c>
      <c r="B124" s="23" t="s">
        <v>142</v>
      </c>
      <c r="C124" s="13">
        <f>C126+C127+C125+C128</f>
        <v>490233959</v>
      </c>
      <c r="D124" s="13">
        <f>D126+D127+D125+D128</f>
        <v>283212700</v>
      </c>
      <c r="E124" s="68">
        <f t="shared" si="9"/>
        <v>57.77092647308834</v>
      </c>
      <c r="F124" s="13">
        <f>F126+F127</f>
        <v>0</v>
      </c>
      <c r="G124" s="13"/>
      <c r="H124" s="68">
        <f t="shared" si="5"/>
        <v>0</v>
      </c>
      <c r="I124" s="13">
        <f t="shared" si="6"/>
        <v>490233959</v>
      </c>
      <c r="J124" s="13">
        <f t="shared" si="7"/>
        <v>283212700</v>
      </c>
      <c r="K124" s="68">
        <f t="shared" si="8"/>
        <v>57.77092647308834</v>
      </c>
      <c r="ID124" s="24"/>
      <c r="IE124" s="24"/>
      <c r="IF124" s="24"/>
      <c r="IG124" s="24"/>
      <c r="IH124" s="24"/>
      <c r="II124" s="24"/>
      <c r="IJ124" s="24"/>
      <c r="IK124" s="24"/>
      <c r="IL124" s="24"/>
    </row>
    <row r="125" spans="1:246" s="40" customFormat="1" ht="45.75" customHeight="1" hidden="1">
      <c r="A125" s="38">
        <v>41033800</v>
      </c>
      <c r="B125" s="35" t="s">
        <v>148</v>
      </c>
      <c r="C125" s="1"/>
      <c r="D125" s="1"/>
      <c r="E125" s="69">
        <f t="shared" si="9"/>
        <v>0</v>
      </c>
      <c r="F125" s="1"/>
      <c r="G125" s="1"/>
      <c r="H125" s="69">
        <f t="shared" si="5"/>
        <v>0</v>
      </c>
      <c r="I125" s="1">
        <f t="shared" si="6"/>
        <v>0</v>
      </c>
      <c r="J125" s="1">
        <f t="shared" si="7"/>
        <v>0</v>
      </c>
      <c r="K125" s="114">
        <f t="shared" si="8"/>
        <v>0</v>
      </c>
      <c r="ID125" s="39"/>
      <c r="IE125" s="39"/>
      <c r="IF125" s="39"/>
      <c r="IG125" s="39"/>
      <c r="IH125" s="39"/>
      <c r="II125" s="39"/>
      <c r="IJ125" s="39"/>
      <c r="IK125" s="39"/>
      <c r="IL125" s="39"/>
    </row>
    <row r="126" spans="1:246" s="4" customFormat="1" ht="28.5" customHeight="1">
      <c r="A126" s="15">
        <v>41033900</v>
      </c>
      <c r="B126" s="5" t="s">
        <v>125</v>
      </c>
      <c r="C126" s="1">
        <v>482448000</v>
      </c>
      <c r="D126" s="1">
        <v>279106700</v>
      </c>
      <c r="E126" s="69">
        <f t="shared" si="9"/>
        <v>57.852183033197356</v>
      </c>
      <c r="F126" s="1"/>
      <c r="G126" s="1"/>
      <c r="H126" s="69">
        <f t="shared" si="5"/>
        <v>0</v>
      </c>
      <c r="I126" s="1">
        <f t="shared" si="6"/>
        <v>482448000</v>
      </c>
      <c r="J126" s="1">
        <f t="shared" si="7"/>
        <v>279106700</v>
      </c>
      <c r="K126" s="69">
        <f t="shared" si="8"/>
        <v>57.852183033197356</v>
      </c>
      <c r="ID126" s="3"/>
      <c r="IE126" s="3"/>
      <c r="IF126" s="3"/>
      <c r="IG126" s="3"/>
      <c r="IH126" s="3"/>
      <c r="II126" s="3"/>
      <c r="IJ126" s="3"/>
      <c r="IK126" s="3"/>
      <c r="IL126" s="3"/>
    </row>
    <row r="127" spans="1:246" s="4" customFormat="1" ht="28.5" customHeight="1" hidden="1">
      <c r="A127" s="53">
        <v>41034200</v>
      </c>
      <c r="B127" s="42" t="s">
        <v>127</v>
      </c>
      <c r="C127" s="49"/>
      <c r="D127" s="1"/>
      <c r="E127" s="69">
        <f t="shared" si="9"/>
        <v>0</v>
      </c>
      <c r="F127" s="1"/>
      <c r="G127" s="1"/>
      <c r="H127" s="69">
        <f t="shared" si="5"/>
        <v>0</v>
      </c>
      <c r="I127" s="1">
        <f t="shared" si="6"/>
        <v>0</v>
      </c>
      <c r="J127" s="1">
        <f t="shared" si="7"/>
        <v>0</v>
      </c>
      <c r="K127" s="112">
        <f t="shared" si="8"/>
        <v>0</v>
      </c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s="4" customFormat="1" ht="42" customHeight="1">
      <c r="A128" s="15">
        <v>41034500</v>
      </c>
      <c r="B128" s="5" t="s">
        <v>152</v>
      </c>
      <c r="C128" s="1">
        <v>7785959</v>
      </c>
      <c r="D128" s="1">
        <v>4106000</v>
      </c>
      <c r="E128" s="69">
        <f t="shared" si="9"/>
        <v>52.735957124870545</v>
      </c>
      <c r="F128" s="1"/>
      <c r="G128" s="1"/>
      <c r="H128" s="69">
        <f t="shared" si="5"/>
        <v>0</v>
      </c>
      <c r="I128" s="1">
        <f t="shared" si="6"/>
        <v>7785959</v>
      </c>
      <c r="J128" s="1">
        <f t="shared" si="7"/>
        <v>4106000</v>
      </c>
      <c r="K128" s="112">
        <f t="shared" si="8"/>
        <v>52.735957124870545</v>
      </c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s="25" customFormat="1" ht="28.5" customHeight="1" hidden="1">
      <c r="A129" s="50">
        <v>41040000</v>
      </c>
      <c r="B129" s="51" t="s">
        <v>138</v>
      </c>
      <c r="C129" s="52">
        <f>C130</f>
        <v>0</v>
      </c>
      <c r="D129" s="1"/>
      <c r="E129" s="69">
        <f t="shared" si="9"/>
        <v>0</v>
      </c>
      <c r="F129" s="1"/>
      <c r="G129" s="1"/>
      <c r="H129" s="69">
        <f t="shared" si="5"/>
        <v>0</v>
      </c>
      <c r="I129" s="1">
        <f t="shared" si="6"/>
        <v>0</v>
      </c>
      <c r="J129" s="1">
        <f t="shared" si="7"/>
        <v>0</v>
      </c>
      <c r="K129" s="110">
        <f t="shared" si="8"/>
        <v>0</v>
      </c>
      <c r="ID129" s="24"/>
      <c r="IE129" s="24"/>
      <c r="IF129" s="24"/>
      <c r="IG129" s="24"/>
      <c r="IH129" s="24"/>
      <c r="II129" s="24"/>
      <c r="IJ129" s="24"/>
      <c r="IK129" s="24"/>
      <c r="IL129" s="24"/>
    </row>
    <row r="130" spans="1:246" s="17" customFormat="1" ht="60" customHeight="1" hidden="1">
      <c r="A130" s="53">
        <v>41040200</v>
      </c>
      <c r="B130" s="42" t="s">
        <v>130</v>
      </c>
      <c r="C130" s="49"/>
      <c r="D130" s="1"/>
      <c r="E130" s="69">
        <f t="shared" si="9"/>
        <v>0</v>
      </c>
      <c r="F130" s="1"/>
      <c r="G130" s="1"/>
      <c r="H130" s="69">
        <f t="shared" si="5"/>
        <v>0</v>
      </c>
      <c r="I130" s="1">
        <f t="shared" si="6"/>
        <v>0</v>
      </c>
      <c r="J130" s="1">
        <f t="shared" si="7"/>
        <v>0</v>
      </c>
      <c r="K130" s="112">
        <f t="shared" si="8"/>
        <v>0</v>
      </c>
      <c r="ID130" s="16"/>
      <c r="IE130" s="16"/>
      <c r="IF130" s="16"/>
      <c r="IG130" s="16"/>
      <c r="IH130" s="16"/>
      <c r="II130" s="16"/>
      <c r="IJ130" s="16"/>
      <c r="IK130" s="16"/>
      <c r="IL130" s="16"/>
    </row>
    <row r="131" spans="1:246" s="25" customFormat="1" ht="27.75">
      <c r="A131" s="22">
        <v>41050000</v>
      </c>
      <c r="B131" s="23" t="s">
        <v>131</v>
      </c>
      <c r="C131" s="13">
        <f>C132+C133+C134+C138+C152+C161+C174+C164+C141+C147+C185+C163+C148+C135+C136+C137+C139+C140+C186+C187+C159+C189</f>
        <v>20544012.240000002</v>
      </c>
      <c r="D131" s="13">
        <f>D132+D133+D134+D138+D152+D161+D174+D164+D141+D147+D185+D163+D148+D135+D136+D137+D139+D140+D186+D187+D159+D189</f>
        <v>14794204.8</v>
      </c>
      <c r="E131" s="68">
        <f t="shared" si="9"/>
        <v>72.01224681513332</v>
      </c>
      <c r="F131" s="13">
        <f>F132+F133+F134+F138+F152+F161+F174+F164+F141+F147+F185+F163+F162+F137</f>
        <v>0</v>
      </c>
      <c r="G131" s="13"/>
      <c r="H131" s="68">
        <f t="shared" si="5"/>
        <v>0</v>
      </c>
      <c r="I131" s="13">
        <f t="shared" si="6"/>
        <v>20544012.240000002</v>
      </c>
      <c r="J131" s="13">
        <f t="shared" si="7"/>
        <v>14794204.8</v>
      </c>
      <c r="K131" s="68">
        <f t="shared" si="8"/>
        <v>72.01224681513332</v>
      </c>
      <c r="ID131" s="24"/>
      <c r="IE131" s="24"/>
      <c r="IF131" s="24"/>
      <c r="IG131" s="24"/>
      <c r="IH131" s="24"/>
      <c r="II131" s="24"/>
      <c r="IJ131" s="24"/>
      <c r="IK131" s="24"/>
      <c r="IL131" s="24"/>
    </row>
    <row r="132" spans="1:246" s="4" customFormat="1" ht="184.5" customHeight="1" hidden="1">
      <c r="A132" s="53">
        <v>41050100</v>
      </c>
      <c r="B132" s="42" t="s">
        <v>169</v>
      </c>
      <c r="C132" s="49"/>
      <c r="D132" s="1"/>
      <c r="E132" s="69">
        <f t="shared" si="9"/>
        <v>0</v>
      </c>
      <c r="F132" s="1"/>
      <c r="G132" s="1"/>
      <c r="H132" s="69">
        <f t="shared" si="5"/>
        <v>0</v>
      </c>
      <c r="I132" s="1">
        <f t="shared" si="6"/>
        <v>0</v>
      </c>
      <c r="J132" s="1">
        <f t="shared" si="7"/>
        <v>0</v>
      </c>
      <c r="K132" s="112">
        <f t="shared" si="8"/>
        <v>0</v>
      </c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s="4" customFormat="1" ht="63.75" customHeight="1" hidden="1">
      <c r="A133" s="53">
        <v>41050200</v>
      </c>
      <c r="B133" s="42" t="s">
        <v>132</v>
      </c>
      <c r="C133" s="49"/>
      <c r="D133" s="1"/>
      <c r="E133" s="69">
        <f t="shared" si="9"/>
        <v>0</v>
      </c>
      <c r="F133" s="1"/>
      <c r="G133" s="1"/>
      <c r="H133" s="69">
        <f t="shared" si="5"/>
        <v>0</v>
      </c>
      <c r="I133" s="1">
        <f t="shared" si="6"/>
        <v>0</v>
      </c>
      <c r="J133" s="1">
        <f t="shared" si="7"/>
        <v>0</v>
      </c>
      <c r="K133" s="112">
        <f t="shared" si="8"/>
        <v>0</v>
      </c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s="4" customFormat="1" ht="174" customHeight="1" hidden="1">
      <c r="A134" s="53">
        <v>41050300</v>
      </c>
      <c r="B134" s="45" t="s">
        <v>140</v>
      </c>
      <c r="C134" s="49"/>
      <c r="D134" s="1"/>
      <c r="E134" s="69">
        <f t="shared" si="9"/>
        <v>0</v>
      </c>
      <c r="F134" s="1"/>
      <c r="G134" s="1"/>
      <c r="H134" s="69">
        <f t="shared" si="5"/>
        <v>0</v>
      </c>
      <c r="I134" s="1">
        <f t="shared" si="6"/>
        <v>0</v>
      </c>
      <c r="J134" s="1">
        <f t="shared" si="7"/>
        <v>0</v>
      </c>
      <c r="K134" s="112">
        <f t="shared" si="8"/>
        <v>0</v>
      </c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s="4" customFormat="1" ht="231" customHeight="1" hidden="1">
      <c r="A135" s="53">
        <v>41050400</v>
      </c>
      <c r="B135" s="45" t="s">
        <v>183</v>
      </c>
      <c r="C135" s="49"/>
      <c r="D135" s="1"/>
      <c r="E135" s="69">
        <f t="shared" si="9"/>
        <v>0</v>
      </c>
      <c r="F135" s="1"/>
      <c r="G135" s="1"/>
      <c r="H135" s="69">
        <f t="shared" si="5"/>
        <v>0</v>
      </c>
      <c r="I135" s="1">
        <f t="shared" si="6"/>
        <v>0</v>
      </c>
      <c r="J135" s="1">
        <f t="shared" si="7"/>
        <v>0</v>
      </c>
      <c r="K135" s="112">
        <f t="shared" si="8"/>
        <v>0</v>
      </c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s="4" customFormat="1" ht="200.25" customHeight="1" hidden="1">
      <c r="A136" s="53">
        <v>41050500</v>
      </c>
      <c r="B136" s="45" t="s">
        <v>182</v>
      </c>
      <c r="C136" s="49"/>
      <c r="D136" s="1"/>
      <c r="E136" s="69">
        <f t="shared" si="9"/>
        <v>0</v>
      </c>
      <c r="F136" s="1"/>
      <c r="G136" s="1"/>
      <c r="H136" s="69">
        <f t="shared" si="5"/>
        <v>0</v>
      </c>
      <c r="I136" s="1">
        <f t="shared" si="6"/>
        <v>0</v>
      </c>
      <c r="J136" s="1">
        <f t="shared" si="7"/>
        <v>0</v>
      </c>
      <c r="K136" s="112">
        <f t="shared" si="8"/>
        <v>0</v>
      </c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s="4" customFormat="1" ht="279.75" hidden="1">
      <c r="A137" s="53">
        <v>41050600</v>
      </c>
      <c r="B137" s="45" t="s">
        <v>184</v>
      </c>
      <c r="C137" s="49"/>
      <c r="D137" s="1"/>
      <c r="E137" s="69">
        <f t="shared" si="9"/>
        <v>0</v>
      </c>
      <c r="F137" s="1"/>
      <c r="G137" s="1"/>
      <c r="H137" s="69">
        <f t="shared" si="5"/>
        <v>0</v>
      </c>
      <c r="I137" s="1">
        <f t="shared" si="6"/>
        <v>0</v>
      </c>
      <c r="J137" s="1">
        <f t="shared" si="7"/>
        <v>0</v>
      </c>
      <c r="K137" s="112">
        <f t="shared" si="8"/>
        <v>0</v>
      </c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s="4" customFormat="1" ht="159" customHeight="1" hidden="1">
      <c r="A138" s="53">
        <v>41050700</v>
      </c>
      <c r="B138" s="42" t="s">
        <v>170</v>
      </c>
      <c r="C138" s="49"/>
      <c r="D138" s="1"/>
      <c r="E138" s="69">
        <f t="shared" si="9"/>
        <v>0</v>
      </c>
      <c r="F138" s="1"/>
      <c r="G138" s="1"/>
      <c r="H138" s="69">
        <f t="shared" si="5"/>
        <v>0</v>
      </c>
      <c r="I138" s="1">
        <f t="shared" si="6"/>
        <v>0</v>
      </c>
      <c r="J138" s="1">
        <f t="shared" si="7"/>
        <v>0</v>
      </c>
      <c r="K138" s="112">
        <f t="shared" si="8"/>
        <v>0</v>
      </c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s="4" customFormat="1" ht="88.5" customHeight="1" hidden="1">
      <c r="A139" s="53">
        <v>41050900</v>
      </c>
      <c r="B139" s="46" t="s">
        <v>185</v>
      </c>
      <c r="C139" s="49"/>
      <c r="D139" s="1"/>
      <c r="E139" s="69">
        <f t="shared" si="9"/>
        <v>0</v>
      </c>
      <c r="F139" s="1"/>
      <c r="G139" s="1"/>
      <c r="H139" s="69">
        <f t="shared" si="5"/>
        <v>0</v>
      </c>
      <c r="I139" s="1">
        <f t="shared" si="6"/>
        <v>0</v>
      </c>
      <c r="J139" s="1">
        <f t="shared" si="7"/>
        <v>0</v>
      </c>
      <c r="K139" s="112">
        <f t="shared" si="8"/>
        <v>0</v>
      </c>
      <c r="ID139" s="3"/>
      <c r="IE139" s="3"/>
      <c r="IF139" s="3"/>
      <c r="IG139" s="3"/>
      <c r="IH139" s="3"/>
      <c r="II139" s="3"/>
      <c r="IJ139" s="3"/>
      <c r="IK139" s="3"/>
      <c r="IL139" s="3"/>
    </row>
    <row r="140" spans="1:246" s="4" customFormat="1" ht="49.5" customHeight="1">
      <c r="A140" s="15">
        <v>41051000</v>
      </c>
      <c r="B140" s="41" t="s">
        <v>161</v>
      </c>
      <c r="C140" s="1">
        <v>3578416</v>
      </c>
      <c r="D140" s="1">
        <v>1836113</v>
      </c>
      <c r="E140" s="69">
        <f t="shared" si="9"/>
        <v>51.31077549396157</v>
      </c>
      <c r="F140" s="1"/>
      <c r="G140" s="1"/>
      <c r="H140" s="69">
        <f t="shared" si="5"/>
        <v>0</v>
      </c>
      <c r="I140" s="1">
        <f t="shared" si="6"/>
        <v>3578416</v>
      </c>
      <c r="J140" s="1">
        <f t="shared" si="7"/>
        <v>1836113</v>
      </c>
      <c r="K140" s="69">
        <f t="shared" si="8"/>
        <v>51.31077549396157</v>
      </c>
      <c r="ID140" s="3"/>
      <c r="IE140" s="3"/>
      <c r="IF140" s="3"/>
      <c r="IG140" s="3"/>
      <c r="IH140" s="3"/>
      <c r="II140" s="3"/>
      <c r="IJ140" s="3"/>
      <c r="IK140" s="3"/>
      <c r="IL140" s="3"/>
    </row>
    <row r="141" spans="1:246" s="44" customFormat="1" ht="43.5" customHeight="1" hidden="1">
      <c r="A141" s="53">
        <v>41051100</v>
      </c>
      <c r="B141" s="46" t="s">
        <v>171</v>
      </c>
      <c r="C141" s="1">
        <f>C145+C146+C142+C144+C143</f>
        <v>0</v>
      </c>
      <c r="D141" s="1"/>
      <c r="E141" s="69">
        <f t="shared" si="9"/>
        <v>0</v>
      </c>
      <c r="F141" s="1">
        <f>F145+F146+F142+F144</f>
        <v>0</v>
      </c>
      <c r="G141" s="1"/>
      <c r="H141" s="69">
        <f t="shared" si="5"/>
        <v>0</v>
      </c>
      <c r="I141" s="1">
        <f t="shared" si="6"/>
        <v>0</v>
      </c>
      <c r="J141" s="1">
        <f t="shared" si="7"/>
        <v>0</v>
      </c>
      <c r="K141" s="69">
        <f t="shared" si="8"/>
        <v>0</v>
      </c>
      <c r="ID141" s="43"/>
      <c r="IE141" s="43"/>
      <c r="IF141" s="43"/>
      <c r="IG141" s="43"/>
      <c r="IH141" s="43"/>
      <c r="II141" s="43"/>
      <c r="IJ141" s="43"/>
      <c r="IK141" s="43"/>
      <c r="IL141" s="43"/>
    </row>
    <row r="142" spans="1:246" s="44" customFormat="1" ht="51" customHeight="1" hidden="1">
      <c r="A142" s="77"/>
      <c r="B142" s="46" t="s">
        <v>178</v>
      </c>
      <c r="C142" s="1"/>
      <c r="D142" s="1"/>
      <c r="E142" s="69">
        <f t="shared" si="9"/>
        <v>0</v>
      </c>
      <c r="F142" s="1"/>
      <c r="G142" s="1"/>
      <c r="H142" s="69">
        <f t="shared" si="5"/>
        <v>0</v>
      </c>
      <c r="I142" s="1">
        <f t="shared" si="6"/>
        <v>0</v>
      </c>
      <c r="J142" s="1">
        <f t="shared" si="7"/>
        <v>0</v>
      </c>
      <c r="K142" s="69">
        <f t="shared" si="8"/>
        <v>0</v>
      </c>
      <c r="ID142" s="43"/>
      <c r="IE142" s="43"/>
      <c r="IF142" s="43"/>
      <c r="IG142" s="43"/>
      <c r="IH142" s="43"/>
      <c r="II142" s="43"/>
      <c r="IJ142" s="43"/>
      <c r="IK142" s="43"/>
      <c r="IL142" s="43"/>
    </row>
    <row r="143" spans="1:246" s="44" customFormat="1" ht="54.75" customHeight="1" hidden="1">
      <c r="A143" s="78"/>
      <c r="B143" s="46" t="s">
        <v>172</v>
      </c>
      <c r="C143" s="1"/>
      <c r="D143" s="1"/>
      <c r="E143" s="69">
        <f t="shared" si="9"/>
        <v>0</v>
      </c>
      <c r="F143" s="1"/>
      <c r="G143" s="1"/>
      <c r="H143" s="69">
        <f t="shared" si="5"/>
        <v>0</v>
      </c>
      <c r="I143" s="1">
        <f t="shared" si="6"/>
        <v>0</v>
      </c>
      <c r="J143" s="1">
        <f t="shared" si="7"/>
        <v>0</v>
      </c>
      <c r="K143" s="69">
        <f t="shared" si="8"/>
        <v>0</v>
      </c>
      <c r="ID143" s="43"/>
      <c r="IE143" s="43"/>
      <c r="IF143" s="43"/>
      <c r="IG143" s="43"/>
      <c r="IH143" s="43"/>
      <c r="II143" s="43"/>
      <c r="IJ143" s="43"/>
      <c r="IK143" s="43"/>
      <c r="IL143" s="43"/>
    </row>
    <row r="144" spans="1:246" s="44" customFormat="1" ht="79.5" customHeight="1" hidden="1">
      <c r="A144" s="78"/>
      <c r="B144" s="46" t="s">
        <v>149</v>
      </c>
      <c r="C144" s="1"/>
      <c r="D144" s="1"/>
      <c r="E144" s="69">
        <f t="shared" si="9"/>
        <v>0</v>
      </c>
      <c r="F144" s="1"/>
      <c r="G144" s="1"/>
      <c r="H144" s="69">
        <f t="shared" si="5"/>
        <v>0</v>
      </c>
      <c r="I144" s="1">
        <f t="shared" si="6"/>
        <v>0</v>
      </c>
      <c r="J144" s="1">
        <f t="shared" si="7"/>
        <v>0</v>
      </c>
      <c r="K144" s="69">
        <f t="shared" si="8"/>
        <v>0</v>
      </c>
      <c r="ID144" s="43"/>
      <c r="IE144" s="43"/>
      <c r="IF144" s="43"/>
      <c r="IG144" s="43"/>
      <c r="IH144" s="43"/>
      <c r="II144" s="43"/>
      <c r="IJ144" s="43"/>
      <c r="IK144" s="43"/>
      <c r="IL144" s="43"/>
    </row>
    <row r="145" spans="1:246" s="44" customFormat="1" ht="56.25" customHeight="1" hidden="1">
      <c r="A145" s="78"/>
      <c r="B145" s="46" t="s">
        <v>143</v>
      </c>
      <c r="C145" s="1"/>
      <c r="D145" s="1"/>
      <c r="E145" s="69">
        <f t="shared" si="9"/>
        <v>0</v>
      </c>
      <c r="F145" s="1"/>
      <c r="G145" s="1"/>
      <c r="H145" s="69">
        <f t="shared" si="5"/>
        <v>0</v>
      </c>
      <c r="I145" s="1">
        <f t="shared" si="6"/>
        <v>0</v>
      </c>
      <c r="J145" s="1">
        <f t="shared" si="7"/>
        <v>0</v>
      </c>
      <c r="K145" s="69">
        <f t="shared" si="8"/>
        <v>0</v>
      </c>
      <c r="ID145" s="43"/>
      <c r="IE145" s="43"/>
      <c r="IF145" s="43"/>
      <c r="IG145" s="43"/>
      <c r="IH145" s="43"/>
      <c r="II145" s="43"/>
      <c r="IJ145" s="43"/>
      <c r="IK145" s="43"/>
      <c r="IL145" s="43"/>
    </row>
    <row r="146" spans="1:246" s="44" customFormat="1" ht="43.5" customHeight="1" hidden="1">
      <c r="A146" s="79"/>
      <c r="B146" s="46" t="s">
        <v>146</v>
      </c>
      <c r="C146" s="1"/>
      <c r="D146" s="1"/>
      <c r="E146" s="69">
        <f t="shared" si="9"/>
        <v>0</v>
      </c>
      <c r="F146" s="1"/>
      <c r="G146" s="1"/>
      <c r="H146" s="69">
        <f t="shared" si="5"/>
        <v>0</v>
      </c>
      <c r="I146" s="1">
        <f t="shared" si="6"/>
        <v>0</v>
      </c>
      <c r="J146" s="1">
        <f t="shared" si="7"/>
        <v>0</v>
      </c>
      <c r="K146" s="69">
        <f t="shared" si="8"/>
        <v>0</v>
      </c>
      <c r="ID146" s="43"/>
      <c r="IE146" s="43"/>
      <c r="IF146" s="43"/>
      <c r="IG146" s="43"/>
      <c r="IH146" s="43"/>
      <c r="II146" s="43"/>
      <c r="IJ146" s="43"/>
      <c r="IK146" s="43"/>
      <c r="IL146" s="43"/>
    </row>
    <row r="147" spans="1:246" s="4" customFormat="1" ht="55.5" customHeight="1">
      <c r="A147" s="15">
        <v>41051200</v>
      </c>
      <c r="B147" s="41" t="s">
        <v>162</v>
      </c>
      <c r="C147" s="1">
        <v>2684700</v>
      </c>
      <c r="D147" s="1">
        <v>1088152</v>
      </c>
      <c r="E147" s="69">
        <f t="shared" si="9"/>
        <v>40.53160502104518</v>
      </c>
      <c r="F147" s="1"/>
      <c r="G147" s="1"/>
      <c r="H147" s="69">
        <f aca="true" t="shared" si="10" ref="H147:H193">_xlfn.IFERROR(G147/F147*100,0)</f>
        <v>0</v>
      </c>
      <c r="I147" s="1">
        <f aca="true" t="shared" si="11" ref="I147:I193">C147+F147</f>
        <v>2684700</v>
      </c>
      <c r="J147" s="1">
        <f aca="true" t="shared" si="12" ref="J147:J193">D147+G147</f>
        <v>1088152</v>
      </c>
      <c r="K147" s="69">
        <f aca="true" t="shared" si="13" ref="K147:K193">_xlfn.IFERROR(J147/I147*100,0)</f>
        <v>40.53160502104518</v>
      </c>
      <c r="ID147" s="3"/>
      <c r="IE147" s="3"/>
      <c r="IF147" s="3"/>
      <c r="IG147" s="3"/>
      <c r="IH147" s="3"/>
      <c r="II147" s="3"/>
      <c r="IJ147" s="3"/>
      <c r="IK147" s="3"/>
      <c r="IL147" s="3"/>
    </row>
    <row r="148" spans="1:246" s="44" customFormat="1" ht="62.25" customHeight="1" hidden="1">
      <c r="A148" s="53">
        <v>41051400</v>
      </c>
      <c r="B148" s="46" t="s">
        <v>174</v>
      </c>
      <c r="C148" s="1">
        <f>C149+C150+C151</f>
        <v>0</v>
      </c>
      <c r="D148" s="1"/>
      <c r="E148" s="69">
        <f aca="true" t="shared" si="14" ref="E148:E193">_xlfn.IFERROR(D148/C148*100,0)</f>
        <v>0</v>
      </c>
      <c r="F148" s="1"/>
      <c r="G148" s="1"/>
      <c r="H148" s="69">
        <f t="shared" si="10"/>
        <v>0</v>
      </c>
      <c r="I148" s="1">
        <f t="shared" si="11"/>
        <v>0</v>
      </c>
      <c r="J148" s="1">
        <f t="shared" si="12"/>
        <v>0</v>
      </c>
      <c r="K148" s="69">
        <f t="shared" si="13"/>
        <v>0</v>
      </c>
      <c r="ID148" s="43"/>
      <c r="IE148" s="43"/>
      <c r="IF148" s="43"/>
      <c r="IG148" s="43"/>
      <c r="IH148" s="43"/>
      <c r="II148" s="43"/>
      <c r="IJ148" s="43"/>
      <c r="IK148" s="43"/>
      <c r="IL148" s="43"/>
    </row>
    <row r="149" spans="1:246" s="44" customFormat="1" ht="61.5" customHeight="1" hidden="1">
      <c r="A149" s="53"/>
      <c r="B149" s="46" t="s">
        <v>179</v>
      </c>
      <c r="C149" s="1"/>
      <c r="D149" s="1"/>
      <c r="E149" s="69">
        <f t="shared" si="14"/>
        <v>0</v>
      </c>
      <c r="F149" s="1"/>
      <c r="G149" s="1"/>
      <c r="H149" s="69">
        <f t="shared" si="10"/>
        <v>0</v>
      </c>
      <c r="I149" s="1">
        <f t="shared" si="11"/>
        <v>0</v>
      </c>
      <c r="J149" s="1">
        <f t="shared" si="12"/>
        <v>0</v>
      </c>
      <c r="K149" s="69">
        <f t="shared" si="13"/>
        <v>0</v>
      </c>
      <c r="ID149" s="43"/>
      <c r="IE149" s="43"/>
      <c r="IF149" s="43"/>
      <c r="IG149" s="43"/>
      <c r="IH149" s="43"/>
      <c r="II149" s="43"/>
      <c r="IJ149" s="43"/>
      <c r="IK149" s="43"/>
      <c r="IL149" s="43"/>
    </row>
    <row r="150" spans="1:246" s="44" customFormat="1" ht="27.75" customHeight="1" hidden="1">
      <c r="A150" s="78"/>
      <c r="B150" s="46" t="s">
        <v>150</v>
      </c>
      <c r="C150" s="1"/>
      <c r="D150" s="1"/>
      <c r="E150" s="69">
        <f t="shared" si="14"/>
        <v>0</v>
      </c>
      <c r="F150" s="1"/>
      <c r="G150" s="1"/>
      <c r="H150" s="69">
        <f t="shared" si="10"/>
        <v>0</v>
      </c>
      <c r="I150" s="1">
        <f t="shared" si="11"/>
        <v>0</v>
      </c>
      <c r="J150" s="1">
        <f t="shared" si="12"/>
        <v>0</v>
      </c>
      <c r="K150" s="69">
        <f t="shared" si="13"/>
        <v>0</v>
      </c>
      <c r="ID150" s="43"/>
      <c r="IE150" s="43"/>
      <c r="IF150" s="43"/>
      <c r="IG150" s="43"/>
      <c r="IH150" s="43"/>
      <c r="II150" s="43"/>
      <c r="IJ150" s="43"/>
      <c r="IK150" s="43"/>
      <c r="IL150" s="43"/>
    </row>
    <row r="151" spans="1:246" s="44" customFormat="1" ht="48" customHeight="1" hidden="1">
      <c r="A151" s="79"/>
      <c r="B151" s="46" t="s">
        <v>175</v>
      </c>
      <c r="C151" s="1"/>
      <c r="D151" s="1"/>
      <c r="E151" s="69">
        <f t="shared" si="14"/>
        <v>0</v>
      </c>
      <c r="F151" s="1"/>
      <c r="G151" s="1"/>
      <c r="H151" s="69">
        <f t="shared" si="10"/>
        <v>0</v>
      </c>
      <c r="I151" s="1">
        <f t="shared" si="11"/>
        <v>0</v>
      </c>
      <c r="J151" s="1">
        <f t="shared" si="12"/>
        <v>0</v>
      </c>
      <c r="K151" s="69">
        <f t="shared" si="13"/>
        <v>0</v>
      </c>
      <c r="ID151" s="43"/>
      <c r="IE151" s="43"/>
      <c r="IF151" s="43"/>
      <c r="IG151" s="43"/>
      <c r="IH151" s="43"/>
      <c r="II151" s="43"/>
      <c r="IJ151" s="43"/>
      <c r="IK151" s="43"/>
      <c r="IL151" s="43"/>
    </row>
    <row r="152" spans="1:246" s="4" customFormat="1" ht="45.75" customHeight="1" hidden="1">
      <c r="A152" s="67">
        <v>41051500</v>
      </c>
      <c r="B152" s="41" t="s">
        <v>163</v>
      </c>
      <c r="C152" s="1">
        <f>C153+C157+C158</f>
        <v>0</v>
      </c>
      <c r="D152" s="1"/>
      <c r="E152" s="69">
        <f t="shared" si="14"/>
        <v>0</v>
      </c>
      <c r="F152" s="1"/>
      <c r="G152" s="1"/>
      <c r="H152" s="69">
        <f t="shared" si="10"/>
        <v>0</v>
      </c>
      <c r="I152" s="1">
        <f t="shared" si="11"/>
        <v>0</v>
      </c>
      <c r="J152" s="1">
        <f t="shared" si="12"/>
        <v>0</v>
      </c>
      <c r="K152" s="69">
        <f t="shared" si="13"/>
        <v>0</v>
      </c>
      <c r="ID152" s="3"/>
      <c r="IE152" s="3"/>
      <c r="IF152" s="3"/>
      <c r="IG152" s="3"/>
      <c r="IH152" s="3"/>
      <c r="II152" s="3"/>
      <c r="IJ152" s="3"/>
      <c r="IK152" s="3"/>
      <c r="IL152" s="3"/>
    </row>
    <row r="153" spans="1:246" s="44" customFormat="1" ht="19.5" customHeight="1" hidden="1">
      <c r="A153" s="80"/>
      <c r="B153" s="46" t="s">
        <v>145</v>
      </c>
      <c r="C153" s="1"/>
      <c r="D153" s="1"/>
      <c r="E153" s="69">
        <f t="shared" si="14"/>
        <v>0</v>
      </c>
      <c r="F153" s="1"/>
      <c r="G153" s="1"/>
      <c r="H153" s="69">
        <f t="shared" si="10"/>
        <v>0</v>
      </c>
      <c r="I153" s="1">
        <f t="shared" si="11"/>
        <v>0</v>
      </c>
      <c r="J153" s="1">
        <f t="shared" si="12"/>
        <v>0</v>
      </c>
      <c r="K153" s="69">
        <f t="shared" si="13"/>
        <v>0</v>
      </c>
      <c r="ID153" s="43"/>
      <c r="IE153" s="43"/>
      <c r="IF153" s="43"/>
      <c r="IG153" s="43"/>
      <c r="IH153" s="43"/>
      <c r="II153" s="43"/>
      <c r="IJ153" s="43"/>
      <c r="IK153" s="43"/>
      <c r="IL153" s="43"/>
    </row>
    <row r="154" spans="1:246" s="44" customFormat="1" ht="32.25" customHeight="1" hidden="1">
      <c r="A154" s="81"/>
      <c r="B154" s="46" t="s">
        <v>133</v>
      </c>
      <c r="C154" s="1"/>
      <c r="D154" s="1"/>
      <c r="E154" s="69">
        <f t="shared" si="14"/>
        <v>0</v>
      </c>
      <c r="F154" s="1"/>
      <c r="G154" s="1"/>
      <c r="H154" s="69">
        <f t="shared" si="10"/>
        <v>0</v>
      </c>
      <c r="I154" s="1">
        <f t="shared" si="11"/>
        <v>0</v>
      </c>
      <c r="J154" s="1">
        <f t="shared" si="12"/>
        <v>0</v>
      </c>
      <c r="K154" s="69">
        <f t="shared" si="13"/>
        <v>0</v>
      </c>
      <c r="ID154" s="43"/>
      <c r="IE154" s="43"/>
      <c r="IF154" s="43"/>
      <c r="IG154" s="43"/>
      <c r="IH154" s="43"/>
      <c r="II154" s="43"/>
      <c r="IJ154" s="43"/>
      <c r="IK154" s="43"/>
      <c r="IL154" s="43"/>
    </row>
    <row r="155" spans="1:246" s="44" customFormat="1" ht="30.75" customHeight="1" hidden="1">
      <c r="A155" s="81"/>
      <c r="B155" s="46" t="s">
        <v>134</v>
      </c>
      <c r="C155" s="1"/>
      <c r="D155" s="1"/>
      <c r="E155" s="69">
        <f t="shared" si="14"/>
        <v>0</v>
      </c>
      <c r="F155" s="1"/>
      <c r="G155" s="1"/>
      <c r="H155" s="69">
        <f t="shared" si="10"/>
        <v>0</v>
      </c>
      <c r="I155" s="1">
        <f t="shared" si="11"/>
        <v>0</v>
      </c>
      <c r="J155" s="1">
        <f t="shared" si="12"/>
        <v>0</v>
      </c>
      <c r="K155" s="69">
        <f t="shared" si="13"/>
        <v>0</v>
      </c>
      <c r="ID155" s="43"/>
      <c r="IE155" s="43"/>
      <c r="IF155" s="43"/>
      <c r="IG155" s="43"/>
      <c r="IH155" s="43"/>
      <c r="II155" s="43"/>
      <c r="IJ155" s="43"/>
      <c r="IK155" s="43"/>
      <c r="IL155" s="43"/>
    </row>
    <row r="156" spans="1:246" s="44" customFormat="1" ht="30.75" customHeight="1" hidden="1">
      <c r="A156" s="81"/>
      <c r="B156" s="46" t="s">
        <v>177</v>
      </c>
      <c r="C156" s="1"/>
      <c r="D156" s="1"/>
      <c r="E156" s="69">
        <f t="shared" si="14"/>
        <v>0</v>
      </c>
      <c r="F156" s="1"/>
      <c r="G156" s="1"/>
      <c r="H156" s="69">
        <f t="shared" si="10"/>
        <v>0</v>
      </c>
      <c r="I156" s="1">
        <f t="shared" si="11"/>
        <v>0</v>
      </c>
      <c r="J156" s="1">
        <f t="shared" si="12"/>
        <v>0</v>
      </c>
      <c r="K156" s="69">
        <f t="shared" si="13"/>
        <v>0</v>
      </c>
      <c r="ID156" s="43"/>
      <c r="IE156" s="43"/>
      <c r="IF156" s="43"/>
      <c r="IG156" s="43"/>
      <c r="IH156" s="43"/>
      <c r="II156" s="43"/>
      <c r="IJ156" s="43"/>
      <c r="IK156" s="43"/>
      <c r="IL156" s="43"/>
    </row>
    <row r="157" spans="1:246" s="44" customFormat="1" ht="90" customHeight="1" hidden="1">
      <c r="A157" s="81"/>
      <c r="B157" s="46" t="s">
        <v>173</v>
      </c>
      <c r="C157" s="1"/>
      <c r="D157" s="1"/>
      <c r="E157" s="69">
        <f t="shared" si="14"/>
        <v>0</v>
      </c>
      <c r="F157" s="1"/>
      <c r="G157" s="1"/>
      <c r="H157" s="69">
        <f t="shared" si="10"/>
        <v>0</v>
      </c>
      <c r="I157" s="1">
        <f t="shared" si="11"/>
        <v>0</v>
      </c>
      <c r="J157" s="1">
        <f t="shared" si="12"/>
        <v>0</v>
      </c>
      <c r="K157" s="69">
        <f t="shared" si="13"/>
        <v>0</v>
      </c>
      <c r="ID157" s="43"/>
      <c r="IE157" s="43"/>
      <c r="IF157" s="43"/>
      <c r="IG157" s="43"/>
      <c r="IH157" s="43"/>
      <c r="II157" s="43"/>
      <c r="IJ157" s="43"/>
      <c r="IK157" s="43"/>
      <c r="IL157" s="43"/>
    </row>
    <row r="158" spans="1:246" s="44" customFormat="1" ht="58.5" customHeight="1" hidden="1">
      <c r="A158" s="82"/>
      <c r="B158" s="42" t="s">
        <v>188</v>
      </c>
      <c r="C158" s="1"/>
      <c r="D158" s="1"/>
      <c r="E158" s="69">
        <f t="shared" si="14"/>
        <v>0</v>
      </c>
      <c r="F158" s="1"/>
      <c r="G158" s="1"/>
      <c r="H158" s="69">
        <f t="shared" si="10"/>
        <v>0</v>
      </c>
      <c r="I158" s="1">
        <f t="shared" si="11"/>
        <v>0</v>
      </c>
      <c r="J158" s="1">
        <f t="shared" si="12"/>
        <v>0</v>
      </c>
      <c r="K158" s="69">
        <f t="shared" si="13"/>
        <v>0</v>
      </c>
      <c r="ID158" s="43"/>
      <c r="IE158" s="43"/>
      <c r="IF158" s="43"/>
      <c r="IG158" s="43"/>
      <c r="IH158" s="43"/>
      <c r="II158" s="43"/>
      <c r="IJ158" s="43"/>
      <c r="IK158" s="43"/>
      <c r="IL158" s="43"/>
    </row>
    <row r="159" spans="1:246" s="44" customFormat="1" ht="58.5" customHeight="1">
      <c r="A159" s="67">
        <v>41051700</v>
      </c>
      <c r="B159" s="57" t="s">
        <v>205</v>
      </c>
      <c r="C159" s="1">
        <f>C160</f>
        <v>1174231</v>
      </c>
      <c r="D159" s="1">
        <f>D160</f>
        <v>1174231</v>
      </c>
      <c r="E159" s="69">
        <f t="shared" si="14"/>
        <v>100</v>
      </c>
      <c r="F159" s="1"/>
      <c r="G159" s="1"/>
      <c r="H159" s="69">
        <f t="shared" si="10"/>
        <v>0</v>
      </c>
      <c r="I159" s="1">
        <f t="shared" si="11"/>
        <v>1174231</v>
      </c>
      <c r="J159" s="1">
        <f t="shared" si="12"/>
        <v>1174231</v>
      </c>
      <c r="K159" s="69">
        <f t="shared" si="13"/>
        <v>100</v>
      </c>
      <c r="ID159" s="43"/>
      <c r="IE159" s="43"/>
      <c r="IF159" s="43"/>
      <c r="IG159" s="43"/>
      <c r="IH159" s="43"/>
      <c r="II159" s="43"/>
      <c r="IJ159" s="43"/>
      <c r="IK159" s="43"/>
      <c r="IL159" s="43"/>
    </row>
    <row r="160" spans="1:246" s="44" customFormat="1" ht="58.5" customHeight="1" hidden="1">
      <c r="A160" s="82"/>
      <c r="B160" s="42" t="s">
        <v>206</v>
      </c>
      <c r="C160" s="1">
        <v>1174231</v>
      </c>
      <c r="D160" s="1">
        <v>1174231</v>
      </c>
      <c r="E160" s="69">
        <f t="shared" si="14"/>
        <v>100</v>
      </c>
      <c r="F160" s="1"/>
      <c r="G160" s="1"/>
      <c r="H160" s="69">
        <f t="shared" si="10"/>
        <v>0</v>
      </c>
      <c r="I160" s="1">
        <f t="shared" si="11"/>
        <v>1174231</v>
      </c>
      <c r="J160" s="1">
        <f t="shared" si="12"/>
        <v>1174231</v>
      </c>
      <c r="K160" s="69">
        <f t="shared" si="13"/>
        <v>100</v>
      </c>
      <c r="ID160" s="43"/>
      <c r="IE160" s="43"/>
      <c r="IF160" s="43"/>
      <c r="IG160" s="43"/>
      <c r="IH160" s="43"/>
      <c r="II160" s="43"/>
      <c r="IJ160" s="43"/>
      <c r="IK160" s="43"/>
      <c r="IL160" s="43"/>
    </row>
    <row r="161" spans="1:246" s="44" customFormat="1" ht="53.25" customHeight="1" hidden="1">
      <c r="A161" s="79">
        <v>41052000</v>
      </c>
      <c r="B161" s="42" t="s">
        <v>135</v>
      </c>
      <c r="C161" s="1"/>
      <c r="D161" s="1"/>
      <c r="E161" s="69">
        <f t="shared" si="14"/>
        <v>0</v>
      </c>
      <c r="F161" s="1"/>
      <c r="G161" s="1"/>
      <c r="H161" s="69">
        <f t="shared" si="10"/>
        <v>0</v>
      </c>
      <c r="I161" s="1">
        <f t="shared" si="11"/>
        <v>0</v>
      </c>
      <c r="J161" s="1">
        <f t="shared" si="12"/>
        <v>0</v>
      </c>
      <c r="K161" s="69">
        <f t="shared" si="13"/>
        <v>0</v>
      </c>
      <c r="ID161" s="43"/>
      <c r="IE161" s="43"/>
      <c r="IF161" s="43"/>
      <c r="IG161" s="43"/>
      <c r="IH161" s="43"/>
      <c r="II161" s="43"/>
      <c r="IJ161" s="43"/>
      <c r="IK161" s="43"/>
      <c r="IL161" s="43"/>
    </row>
    <row r="162" spans="1:246" s="44" customFormat="1" ht="90" customHeight="1" hidden="1">
      <c r="A162" s="79">
        <v>41052600</v>
      </c>
      <c r="B162" s="42" t="s">
        <v>151</v>
      </c>
      <c r="C162" s="1"/>
      <c r="D162" s="1"/>
      <c r="E162" s="69">
        <f t="shared" si="14"/>
        <v>0</v>
      </c>
      <c r="F162" s="1"/>
      <c r="G162" s="1"/>
      <c r="H162" s="69">
        <f t="shared" si="10"/>
        <v>0</v>
      </c>
      <c r="I162" s="1">
        <f t="shared" si="11"/>
        <v>0</v>
      </c>
      <c r="J162" s="1">
        <f t="shared" si="12"/>
        <v>0</v>
      </c>
      <c r="K162" s="69">
        <f t="shared" si="13"/>
        <v>0</v>
      </c>
      <c r="ID162" s="43"/>
      <c r="IE162" s="43"/>
      <c r="IF162" s="43"/>
      <c r="IG162" s="43"/>
      <c r="IH162" s="43"/>
      <c r="II162" s="43"/>
      <c r="IJ162" s="43"/>
      <c r="IK162" s="43"/>
      <c r="IL162" s="43"/>
    </row>
    <row r="163" spans="1:246" s="44" customFormat="1" ht="195" customHeight="1" hidden="1">
      <c r="A163" s="79">
        <v>41052900</v>
      </c>
      <c r="B163" s="42" t="s">
        <v>147</v>
      </c>
      <c r="C163" s="1"/>
      <c r="D163" s="1"/>
      <c r="E163" s="69">
        <f t="shared" si="14"/>
        <v>0</v>
      </c>
      <c r="F163" s="1"/>
      <c r="G163" s="1"/>
      <c r="H163" s="69">
        <f t="shared" si="10"/>
        <v>0</v>
      </c>
      <c r="I163" s="1">
        <f t="shared" si="11"/>
        <v>0</v>
      </c>
      <c r="J163" s="1">
        <f t="shared" si="12"/>
        <v>0</v>
      </c>
      <c r="K163" s="69">
        <f t="shared" si="13"/>
        <v>0</v>
      </c>
      <c r="ID163" s="43"/>
      <c r="IE163" s="43"/>
      <c r="IF163" s="43"/>
      <c r="IG163" s="43"/>
      <c r="IH163" s="43"/>
      <c r="II163" s="43"/>
      <c r="IJ163" s="43"/>
      <c r="IK163" s="43"/>
      <c r="IL163" s="43"/>
    </row>
    <row r="164" spans="1:246" s="4" customFormat="1" ht="42">
      <c r="A164" s="15">
        <v>41053300</v>
      </c>
      <c r="B164" s="5" t="s">
        <v>139</v>
      </c>
      <c r="C164" s="1">
        <v>588815</v>
      </c>
      <c r="D164" s="1">
        <v>228894</v>
      </c>
      <c r="E164" s="69">
        <f t="shared" si="14"/>
        <v>38.87366999821676</v>
      </c>
      <c r="F164" s="1"/>
      <c r="G164" s="1"/>
      <c r="H164" s="69">
        <f t="shared" si="10"/>
        <v>0</v>
      </c>
      <c r="I164" s="1">
        <f t="shared" si="11"/>
        <v>588815</v>
      </c>
      <c r="J164" s="1">
        <f t="shared" si="12"/>
        <v>228894</v>
      </c>
      <c r="K164" s="69">
        <f t="shared" si="13"/>
        <v>38.87366999821676</v>
      </c>
      <c r="ID164" s="3"/>
      <c r="IE164" s="3"/>
      <c r="IF164" s="3"/>
      <c r="IG164" s="3"/>
      <c r="IH164" s="3"/>
      <c r="II164" s="3"/>
      <c r="IJ164" s="3"/>
      <c r="IK164" s="3"/>
      <c r="IL164" s="3"/>
    </row>
    <row r="165" spans="1:246" s="56" customFormat="1" ht="15" customHeight="1" hidden="1">
      <c r="A165" s="54"/>
      <c r="B165" s="83" t="s">
        <v>196</v>
      </c>
      <c r="C165" s="84">
        <v>50000</v>
      </c>
      <c r="D165" s="1"/>
      <c r="E165" s="69">
        <f t="shared" si="14"/>
        <v>0</v>
      </c>
      <c r="F165" s="1"/>
      <c r="G165" s="1"/>
      <c r="H165" s="69">
        <f t="shared" si="10"/>
        <v>0</v>
      </c>
      <c r="I165" s="1">
        <f t="shared" si="11"/>
        <v>50000</v>
      </c>
      <c r="J165" s="1">
        <f t="shared" si="12"/>
        <v>0</v>
      </c>
      <c r="K165" s="69">
        <f t="shared" si="13"/>
        <v>0</v>
      </c>
      <c r="ID165" s="55"/>
      <c r="IE165" s="55"/>
      <c r="IF165" s="55"/>
      <c r="IG165" s="55"/>
      <c r="IH165" s="55"/>
      <c r="II165" s="55"/>
      <c r="IJ165" s="55"/>
      <c r="IK165" s="55"/>
      <c r="IL165" s="55"/>
    </row>
    <row r="166" spans="1:246" s="56" customFormat="1" ht="15" customHeight="1" hidden="1">
      <c r="A166" s="54"/>
      <c r="B166" s="83" t="s">
        <v>197</v>
      </c>
      <c r="C166" s="84">
        <v>24630</v>
      </c>
      <c r="D166" s="1"/>
      <c r="E166" s="69">
        <f t="shared" si="14"/>
        <v>0</v>
      </c>
      <c r="F166" s="1"/>
      <c r="G166" s="1"/>
      <c r="H166" s="69">
        <f t="shared" si="10"/>
        <v>0</v>
      </c>
      <c r="I166" s="1">
        <f t="shared" si="11"/>
        <v>24630</v>
      </c>
      <c r="J166" s="1">
        <f t="shared" si="12"/>
        <v>0</v>
      </c>
      <c r="K166" s="69">
        <f t="shared" si="13"/>
        <v>0</v>
      </c>
      <c r="ID166" s="55"/>
      <c r="IE166" s="55"/>
      <c r="IF166" s="55"/>
      <c r="IG166" s="55"/>
      <c r="IH166" s="55"/>
      <c r="II166" s="55"/>
      <c r="IJ166" s="55"/>
      <c r="IK166" s="55"/>
      <c r="IL166" s="55"/>
    </row>
    <row r="167" spans="1:246" s="56" customFormat="1" ht="15" customHeight="1" hidden="1">
      <c r="A167" s="54"/>
      <c r="B167" s="83" t="s">
        <v>198</v>
      </c>
      <c r="C167" s="84">
        <v>43630</v>
      </c>
      <c r="D167" s="1"/>
      <c r="E167" s="69">
        <f t="shared" si="14"/>
        <v>0</v>
      </c>
      <c r="F167" s="1"/>
      <c r="G167" s="1"/>
      <c r="H167" s="69">
        <f t="shared" si="10"/>
        <v>0</v>
      </c>
      <c r="I167" s="1">
        <f t="shared" si="11"/>
        <v>43630</v>
      </c>
      <c r="J167" s="1">
        <f t="shared" si="12"/>
        <v>0</v>
      </c>
      <c r="K167" s="69">
        <f t="shared" si="13"/>
        <v>0</v>
      </c>
      <c r="ID167" s="55"/>
      <c r="IE167" s="55"/>
      <c r="IF167" s="55"/>
      <c r="IG167" s="55"/>
      <c r="IH167" s="55"/>
      <c r="II167" s="55"/>
      <c r="IJ167" s="55"/>
      <c r="IK167" s="55"/>
      <c r="IL167" s="55"/>
    </row>
    <row r="168" spans="1:246" s="56" customFormat="1" ht="15" customHeight="1" hidden="1">
      <c r="A168" s="54"/>
      <c r="B168" s="83" t="s">
        <v>199</v>
      </c>
      <c r="C168" s="84">
        <v>50000</v>
      </c>
      <c r="D168" s="1"/>
      <c r="E168" s="69">
        <f t="shared" si="14"/>
        <v>0</v>
      </c>
      <c r="F168" s="1"/>
      <c r="G168" s="1"/>
      <c r="H168" s="69">
        <f t="shared" si="10"/>
        <v>0</v>
      </c>
      <c r="I168" s="1">
        <f t="shared" si="11"/>
        <v>50000</v>
      </c>
      <c r="J168" s="1">
        <f t="shared" si="12"/>
        <v>0</v>
      </c>
      <c r="K168" s="69">
        <f t="shared" si="13"/>
        <v>0</v>
      </c>
      <c r="ID168" s="55"/>
      <c r="IE168" s="55"/>
      <c r="IF168" s="55"/>
      <c r="IG168" s="55"/>
      <c r="IH168" s="55"/>
      <c r="II168" s="55"/>
      <c r="IJ168" s="55"/>
      <c r="IK168" s="55"/>
      <c r="IL168" s="55"/>
    </row>
    <row r="169" spans="1:246" s="56" customFormat="1" ht="15" customHeight="1" hidden="1">
      <c r="A169" s="54"/>
      <c r="B169" s="83" t="s">
        <v>200</v>
      </c>
      <c r="C169" s="84">
        <v>48560</v>
      </c>
      <c r="D169" s="1"/>
      <c r="E169" s="69">
        <f t="shared" si="14"/>
        <v>0</v>
      </c>
      <c r="F169" s="1"/>
      <c r="G169" s="1"/>
      <c r="H169" s="69">
        <f t="shared" si="10"/>
        <v>0</v>
      </c>
      <c r="I169" s="1">
        <f t="shared" si="11"/>
        <v>48560</v>
      </c>
      <c r="J169" s="1">
        <f t="shared" si="12"/>
        <v>0</v>
      </c>
      <c r="K169" s="69">
        <f t="shared" si="13"/>
        <v>0</v>
      </c>
      <c r="ID169" s="55"/>
      <c r="IE169" s="55"/>
      <c r="IF169" s="55"/>
      <c r="IG169" s="55"/>
      <c r="IH169" s="55"/>
      <c r="II169" s="55"/>
      <c r="IJ169" s="55"/>
      <c r="IK169" s="55"/>
      <c r="IL169" s="55"/>
    </row>
    <row r="170" spans="1:246" s="56" customFormat="1" ht="15" customHeight="1" hidden="1">
      <c r="A170" s="54"/>
      <c r="B170" s="83" t="s">
        <v>201</v>
      </c>
      <c r="C170" s="84">
        <v>30260</v>
      </c>
      <c r="D170" s="1"/>
      <c r="E170" s="69">
        <f t="shared" si="14"/>
        <v>0</v>
      </c>
      <c r="F170" s="1"/>
      <c r="G170" s="1"/>
      <c r="H170" s="69">
        <f t="shared" si="10"/>
        <v>0</v>
      </c>
      <c r="I170" s="1">
        <f t="shared" si="11"/>
        <v>30260</v>
      </c>
      <c r="J170" s="1">
        <f t="shared" si="12"/>
        <v>0</v>
      </c>
      <c r="K170" s="69">
        <f t="shared" si="13"/>
        <v>0</v>
      </c>
      <c r="ID170" s="55"/>
      <c r="IE170" s="55"/>
      <c r="IF170" s="55"/>
      <c r="IG170" s="55"/>
      <c r="IH170" s="55"/>
      <c r="II170" s="55"/>
      <c r="IJ170" s="55"/>
      <c r="IK170" s="55"/>
      <c r="IL170" s="55"/>
    </row>
    <row r="171" spans="1:246" s="56" customFormat="1" ht="15" customHeight="1" hidden="1">
      <c r="A171" s="54"/>
      <c r="B171" s="83" t="s">
        <v>202</v>
      </c>
      <c r="C171" s="84">
        <v>42220</v>
      </c>
      <c r="D171" s="1"/>
      <c r="E171" s="69">
        <f t="shared" si="14"/>
        <v>0</v>
      </c>
      <c r="F171" s="1"/>
      <c r="G171" s="1"/>
      <c r="H171" s="69">
        <f t="shared" si="10"/>
        <v>0</v>
      </c>
      <c r="I171" s="1">
        <f t="shared" si="11"/>
        <v>42220</v>
      </c>
      <c r="J171" s="1">
        <f t="shared" si="12"/>
        <v>0</v>
      </c>
      <c r="K171" s="69">
        <f t="shared" si="13"/>
        <v>0</v>
      </c>
      <c r="ID171" s="55"/>
      <c r="IE171" s="55"/>
      <c r="IF171" s="55"/>
      <c r="IG171" s="55"/>
      <c r="IH171" s="55"/>
      <c r="II171" s="55"/>
      <c r="IJ171" s="55"/>
      <c r="IK171" s="55"/>
      <c r="IL171" s="55"/>
    </row>
    <row r="172" spans="1:246" s="56" customFormat="1" ht="15" customHeight="1" hidden="1">
      <c r="A172" s="54"/>
      <c r="B172" s="83" t="s">
        <v>203</v>
      </c>
      <c r="C172" s="84">
        <v>78110</v>
      </c>
      <c r="D172" s="1"/>
      <c r="E172" s="69">
        <f t="shared" si="14"/>
        <v>0</v>
      </c>
      <c r="F172" s="1"/>
      <c r="G172" s="1"/>
      <c r="H172" s="69">
        <f t="shared" si="10"/>
        <v>0</v>
      </c>
      <c r="I172" s="1">
        <f t="shared" si="11"/>
        <v>78110</v>
      </c>
      <c r="J172" s="1">
        <f t="shared" si="12"/>
        <v>0</v>
      </c>
      <c r="K172" s="69">
        <f t="shared" si="13"/>
        <v>0</v>
      </c>
      <c r="ID172" s="55"/>
      <c r="IE172" s="55"/>
      <c r="IF172" s="55"/>
      <c r="IG172" s="55"/>
      <c r="IH172" s="55"/>
      <c r="II172" s="55"/>
      <c r="IJ172" s="55"/>
      <c r="IK172" s="55"/>
      <c r="IL172" s="55"/>
    </row>
    <row r="173" spans="1:246" s="56" customFormat="1" ht="15" customHeight="1" hidden="1">
      <c r="A173" s="54"/>
      <c r="B173" s="83" t="s">
        <v>204</v>
      </c>
      <c r="C173" s="84">
        <v>22165</v>
      </c>
      <c r="D173" s="1"/>
      <c r="E173" s="69">
        <f t="shared" si="14"/>
        <v>0</v>
      </c>
      <c r="F173" s="1"/>
      <c r="G173" s="1"/>
      <c r="H173" s="69">
        <f t="shared" si="10"/>
        <v>0</v>
      </c>
      <c r="I173" s="1">
        <f t="shared" si="11"/>
        <v>22165</v>
      </c>
      <c r="J173" s="1">
        <f t="shared" si="12"/>
        <v>0</v>
      </c>
      <c r="K173" s="69">
        <f t="shared" si="13"/>
        <v>0</v>
      </c>
      <c r="ID173" s="55"/>
      <c r="IE173" s="55"/>
      <c r="IF173" s="55"/>
      <c r="IG173" s="55"/>
      <c r="IH173" s="55"/>
      <c r="II173" s="55"/>
      <c r="IJ173" s="55"/>
      <c r="IK173" s="55"/>
      <c r="IL173" s="55"/>
    </row>
    <row r="174" spans="1:246" s="4" customFormat="1" ht="19.5" customHeight="1">
      <c r="A174" s="15">
        <v>41053900</v>
      </c>
      <c r="B174" s="5" t="s">
        <v>164</v>
      </c>
      <c r="C174" s="127">
        <f>C175</f>
        <v>4847050.24</v>
      </c>
      <c r="D174" s="127">
        <f>D175</f>
        <v>2796014.8</v>
      </c>
      <c r="E174" s="69">
        <f t="shared" si="14"/>
        <v>57.684873511853674</v>
      </c>
      <c r="F174" s="1">
        <f>F175</f>
        <v>0</v>
      </c>
      <c r="G174" s="1"/>
      <c r="H174" s="69">
        <f t="shared" si="10"/>
        <v>0</v>
      </c>
      <c r="I174" s="1">
        <f t="shared" si="11"/>
        <v>4847050.24</v>
      </c>
      <c r="J174" s="1">
        <f t="shared" si="12"/>
        <v>2796014.8</v>
      </c>
      <c r="K174" s="69">
        <f t="shared" si="13"/>
        <v>57.684873511853674</v>
      </c>
      <c r="ID174" s="3"/>
      <c r="IE174" s="3"/>
      <c r="IF174" s="3"/>
      <c r="IG174" s="3"/>
      <c r="IH174" s="3"/>
      <c r="II174" s="3"/>
      <c r="IJ174" s="3"/>
      <c r="IK174" s="3"/>
      <c r="IL174" s="3"/>
    </row>
    <row r="175" spans="1:246" s="4" customFormat="1" ht="19.5" customHeight="1" hidden="1">
      <c r="A175" s="77"/>
      <c r="B175" s="46" t="s">
        <v>145</v>
      </c>
      <c r="C175" s="49">
        <f>C178+C179+C180+C181+C182+C184+C176+C177+C183</f>
        <v>4847050.24</v>
      </c>
      <c r="D175" s="1">
        <f>D178+D179+D180+D181+D182+D184+D176+D177+D183</f>
        <v>2796014.8</v>
      </c>
      <c r="E175" s="69">
        <f t="shared" si="14"/>
        <v>57.684873511853674</v>
      </c>
      <c r="F175" s="1"/>
      <c r="G175" s="1"/>
      <c r="H175" s="69">
        <f t="shared" si="10"/>
        <v>0</v>
      </c>
      <c r="I175" s="1">
        <f t="shared" si="11"/>
        <v>4847050.24</v>
      </c>
      <c r="J175" s="1">
        <f t="shared" si="12"/>
        <v>2796014.8</v>
      </c>
      <c r="K175" s="69">
        <f t="shared" si="13"/>
        <v>57.684873511853674</v>
      </c>
      <c r="ID175" s="3"/>
      <c r="IE175" s="3"/>
      <c r="IF175" s="3"/>
      <c r="IG175" s="3"/>
      <c r="IH175" s="3"/>
      <c r="II175" s="3"/>
      <c r="IJ175" s="3"/>
      <c r="IK175" s="3"/>
      <c r="IL175" s="3"/>
    </row>
    <row r="176" spans="1:246" s="4" customFormat="1" ht="97.5" hidden="1">
      <c r="A176" s="78"/>
      <c r="B176" s="46" t="s">
        <v>207</v>
      </c>
      <c r="C176" s="49">
        <v>2941389.26</v>
      </c>
      <c r="D176" s="1">
        <v>2075638.72</v>
      </c>
      <c r="E176" s="69">
        <f t="shared" si="14"/>
        <v>70.5666110985936</v>
      </c>
      <c r="F176" s="1"/>
      <c r="G176" s="1"/>
      <c r="H176" s="69">
        <f t="shared" si="10"/>
        <v>0</v>
      </c>
      <c r="I176" s="1">
        <f t="shared" si="11"/>
        <v>2941389.26</v>
      </c>
      <c r="J176" s="1">
        <f t="shared" si="12"/>
        <v>2075638.72</v>
      </c>
      <c r="K176" s="69">
        <f t="shared" si="13"/>
        <v>70.5666110985936</v>
      </c>
      <c r="ID176" s="3"/>
      <c r="IE176" s="3"/>
      <c r="IF176" s="3"/>
      <c r="IG176" s="3"/>
      <c r="IH176" s="3"/>
      <c r="II176" s="3"/>
      <c r="IJ176" s="3"/>
      <c r="IK176" s="3"/>
      <c r="IL176" s="3"/>
    </row>
    <row r="177" spans="1:246" s="4" customFormat="1" ht="27.75" hidden="1">
      <c r="A177" s="78"/>
      <c r="B177" s="46" t="s">
        <v>208</v>
      </c>
      <c r="C177" s="49">
        <v>446861.98</v>
      </c>
      <c r="D177" s="1">
        <v>214360.51</v>
      </c>
      <c r="E177" s="69">
        <f t="shared" si="14"/>
        <v>47.97018309769832</v>
      </c>
      <c r="F177" s="1"/>
      <c r="G177" s="1"/>
      <c r="H177" s="69">
        <f t="shared" si="10"/>
        <v>0</v>
      </c>
      <c r="I177" s="1">
        <f t="shared" si="11"/>
        <v>446861.98</v>
      </c>
      <c r="J177" s="1">
        <f t="shared" si="12"/>
        <v>214360.51</v>
      </c>
      <c r="K177" s="69">
        <f t="shared" si="13"/>
        <v>47.97018309769832</v>
      </c>
      <c r="ID177" s="3"/>
      <c r="IE177" s="3"/>
      <c r="IF177" s="3"/>
      <c r="IG177" s="3"/>
      <c r="IH177" s="3"/>
      <c r="II177" s="3"/>
      <c r="IJ177" s="3"/>
      <c r="IK177" s="3"/>
      <c r="IL177" s="3"/>
    </row>
    <row r="178" spans="1:246" s="4" customFormat="1" ht="78.75" customHeight="1" hidden="1">
      <c r="A178" s="78"/>
      <c r="B178" s="46" t="s">
        <v>190</v>
      </c>
      <c r="C178" s="49">
        <v>288000</v>
      </c>
      <c r="D178" s="1">
        <v>129600</v>
      </c>
      <c r="E178" s="69">
        <f t="shared" si="14"/>
        <v>45</v>
      </c>
      <c r="F178" s="1"/>
      <c r="G178" s="1"/>
      <c r="H178" s="69">
        <f t="shared" si="10"/>
        <v>0</v>
      </c>
      <c r="I178" s="1">
        <f t="shared" si="11"/>
        <v>288000</v>
      </c>
      <c r="J178" s="1">
        <f t="shared" si="12"/>
        <v>129600</v>
      </c>
      <c r="K178" s="69">
        <f t="shared" si="13"/>
        <v>45</v>
      </c>
      <c r="ID178" s="3"/>
      <c r="IE178" s="3"/>
      <c r="IF178" s="3"/>
      <c r="IG178" s="3"/>
      <c r="IH178" s="3"/>
      <c r="II178" s="3"/>
      <c r="IJ178" s="3"/>
      <c r="IK178" s="3"/>
      <c r="IL178" s="3"/>
    </row>
    <row r="179" spans="1:246" s="4" customFormat="1" ht="20.25" customHeight="1" hidden="1">
      <c r="A179" s="78"/>
      <c r="B179" s="46" t="s">
        <v>165</v>
      </c>
      <c r="C179" s="49">
        <v>90</v>
      </c>
      <c r="D179" s="1"/>
      <c r="E179" s="69">
        <f t="shared" si="14"/>
        <v>0</v>
      </c>
      <c r="F179" s="1"/>
      <c r="G179" s="1"/>
      <c r="H179" s="69">
        <f t="shared" si="10"/>
        <v>0</v>
      </c>
      <c r="I179" s="1">
        <f t="shared" si="11"/>
        <v>90</v>
      </c>
      <c r="J179" s="1">
        <f t="shared" si="12"/>
        <v>0</v>
      </c>
      <c r="K179" s="69">
        <f t="shared" si="13"/>
        <v>0</v>
      </c>
      <c r="ID179" s="3"/>
      <c r="IE179" s="3"/>
      <c r="IF179" s="3"/>
      <c r="IG179" s="3"/>
      <c r="IH179" s="3"/>
      <c r="II179" s="3"/>
      <c r="IJ179" s="3"/>
      <c r="IK179" s="3"/>
      <c r="IL179" s="3"/>
    </row>
    <row r="180" spans="1:246" s="4" customFormat="1" ht="34.5" customHeight="1" hidden="1">
      <c r="A180" s="78"/>
      <c r="B180" s="46" t="s">
        <v>136</v>
      </c>
      <c r="C180" s="49">
        <v>667500</v>
      </c>
      <c r="D180" s="1">
        <v>233299.68</v>
      </c>
      <c r="E180" s="69">
        <f t="shared" si="14"/>
        <v>34.95126292134832</v>
      </c>
      <c r="F180" s="1"/>
      <c r="G180" s="1"/>
      <c r="H180" s="69">
        <f t="shared" si="10"/>
        <v>0</v>
      </c>
      <c r="I180" s="1">
        <f t="shared" si="11"/>
        <v>667500</v>
      </c>
      <c r="J180" s="1">
        <f t="shared" si="12"/>
        <v>233299.68</v>
      </c>
      <c r="K180" s="69">
        <f t="shared" si="13"/>
        <v>34.95126292134832</v>
      </c>
      <c r="ID180" s="3"/>
      <c r="IE180" s="3"/>
      <c r="IF180" s="3"/>
      <c r="IG180" s="3"/>
      <c r="IH180" s="3"/>
      <c r="II180" s="3"/>
      <c r="IJ180" s="3"/>
      <c r="IK180" s="3"/>
      <c r="IL180" s="3"/>
    </row>
    <row r="181" spans="1:246" s="4" customFormat="1" ht="23.25" customHeight="1" hidden="1">
      <c r="A181" s="78"/>
      <c r="B181" s="46" t="s">
        <v>137</v>
      </c>
      <c r="C181" s="49">
        <v>245000</v>
      </c>
      <c r="D181" s="1">
        <v>46358.26</v>
      </c>
      <c r="E181" s="69">
        <f t="shared" si="14"/>
        <v>18.921738775510207</v>
      </c>
      <c r="F181" s="1"/>
      <c r="G181" s="1"/>
      <c r="H181" s="69">
        <f t="shared" si="10"/>
        <v>0</v>
      </c>
      <c r="I181" s="1">
        <f t="shared" si="11"/>
        <v>245000</v>
      </c>
      <c r="J181" s="1">
        <f t="shared" si="12"/>
        <v>46358.26</v>
      </c>
      <c r="K181" s="69">
        <f t="shared" si="13"/>
        <v>18.921738775510207</v>
      </c>
      <c r="ID181" s="3"/>
      <c r="IE181" s="3"/>
      <c r="IF181" s="3"/>
      <c r="IG181" s="3"/>
      <c r="IH181" s="3"/>
      <c r="II181" s="3"/>
      <c r="IJ181" s="3"/>
      <c r="IK181" s="3"/>
      <c r="IL181" s="3"/>
    </row>
    <row r="182" spans="1:246" s="4" customFormat="1" ht="51" customHeight="1" hidden="1">
      <c r="A182" s="78"/>
      <c r="B182" s="46" t="s">
        <v>166</v>
      </c>
      <c r="C182" s="49">
        <v>198209</v>
      </c>
      <c r="D182" s="1">
        <v>90357.63</v>
      </c>
      <c r="E182" s="69">
        <f t="shared" si="14"/>
        <v>45.58704700593818</v>
      </c>
      <c r="F182" s="1"/>
      <c r="G182" s="1"/>
      <c r="H182" s="69">
        <f t="shared" si="10"/>
        <v>0</v>
      </c>
      <c r="I182" s="1">
        <f t="shared" si="11"/>
        <v>198209</v>
      </c>
      <c r="J182" s="1">
        <f t="shared" si="12"/>
        <v>90357.63</v>
      </c>
      <c r="K182" s="69">
        <f t="shared" si="13"/>
        <v>45.58704700593818</v>
      </c>
      <c r="ID182" s="3"/>
      <c r="IE182" s="3"/>
      <c r="IF182" s="3"/>
      <c r="IG182" s="3"/>
      <c r="IH182" s="3"/>
      <c r="II182" s="3"/>
      <c r="IJ182" s="3"/>
      <c r="IK182" s="3"/>
      <c r="IL182" s="3"/>
    </row>
    <row r="183" spans="1:246" s="4" customFormat="1" ht="55.5" hidden="1">
      <c r="A183" s="78"/>
      <c r="B183" s="46" t="s">
        <v>209</v>
      </c>
      <c r="C183" s="49">
        <v>12000</v>
      </c>
      <c r="D183" s="1"/>
      <c r="E183" s="69">
        <f t="shared" si="14"/>
        <v>0</v>
      </c>
      <c r="F183" s="1"/>
      <c r="G183" s="1"/>
      <c r="H183" s="69">
        <f t="shared" si="10"/>
        <v>0</v>
      </c>
      <c r="I183" s="1">
        <f t="shared" si="11"/>
        <v>12000</v>
      </c>
      <c r="J183" s="1">
        <f t="shared" si="12"/>
        <v>0</v>
      </c>
      <c r="K183" s="69">
        <f t="shared" si="13"/>
        <v>0</v>
      </c>
      <c r="ID183" s="3"/>
      <c r="IE183" s="3"/>
      <c r="IF183" s="3"/>
      <c r="IG183" s="3"/>
      <c r="IH183" s="3"/>
      <c r="II183" s="3"/>
      <c r="IJ183" s="3"/>
      <c r="IK183" s="3"/>
      <c r="IL183" s="3"/>
    </row>
    <row r="184" spans="1:246" s="4" customFormat="1" ht="42" customHeight="1" hidden="1">
      <c r="A184" s="79"/>
      <c r="B184" s="46" t="s">
        <v>167</v>
      </c>
      <c r="C184" s="49">
        <v>48000</v>
      </c>
      <c r="D184" s="1">
        <v>6400</v>
      </c>
      <c r="E184" s="69">
        <f t="shared" si="14"/>
        <v>13.333333333333334</v>
      </c>
      <c r="F184" s="1"/>
      <c r="G184" s="1"/>
      <c r="H184" s="69">
        <f t="shared" si="10"/>
        <v>0</v>
      </c>
      <c r="I184" s="1">
        <f t="shared" si="11"/>
        <v>48000</v>
      </c>
      <c r="J184" s="1">
        <f t="shared" si="12"/>
        <v>6400</v>
      </c>
      <c r="K184" s="69">
        <f t="shared" si="13"/>
        <v>13.333333333333334</v>
      </c>
      <c r="ID184" s="3"/>
      <c r="IE184" s="3"/>
      <c r="IF184" s="3"/>
      <c r="IG184" s="3"/>
      <c r="IH184" s="3"/>
      <c r="II184" s="3"/>
      <c r="IJ184" s="3"/>
      <c r="IK184" s="3"/>
      <c r="IL184" s="3"/>
    </row>
    <row r="185" spans="1:246" s="4" customFormat="1" ht="58.5" customHeight="1" hidden="1">
      <c r="A185" s="79">
        <v>41054100</v>
      </c>
      <c r="B185" s="42" t="s">
        <v>144</v>
      </c>
      <c r="C185" s="49"/>
      <c r="D185" s="1"/>
      <c r="E185" s="69">
        <f t="shared" si="14"/>
        <v>0</v>
      </c>
      <c r="F185" s="1"/>
      <c r="G185" s="1"/>
      <c r="H185" s="69">
        <f t="shared" si="10"/>
        <v>0</v>
      </c>
      <c r="I185" s="1">
        <f t="shared" si="11"/>
        <v>0</v>
      </c>
      <c r="J185" s="1">
        <f t="shared" si="12"/>
        <v>0</v>
      </c>
      <c r="K185" s="69">
        <f t="shared" si="13"/>
        <v>0</v>
      </c>
      <c r="ID185" s="3"/>
      <c r="IE185" s="3"/>
      <c r="IF185" s="3"/>
      <c r="IG185" s="3"/>
      <c r="IH185" s="3"/>
      <c r="II185" s="3"/>
      <c r="IJ185" s="3"/>
      <c r="IK185" s="3"/>
      <c r="IL185" s="3"/>
    </row>
    <row r="186" spans="1:246" s="4" customFormat="1" ht="179.25" customHeight="1" hidden="1">
      <c r="A186" s="79">
        <v>41054200</v>
      </c>
      <c r="B186" s="42" t="s">
        <v>181</v>
      </c>
      <c r="C186" s="49"/>
      <c r="D186" s="1"/>
      <c r="E186" s="69">
        <f t="shared" si="14"/>
        <v>0</v>
      </c>
      <c r="F186" s="1"/>
      <c r="G186" s="1"/>
      <c r="H186" s="69">
        <f t="shared" si="10"/>
        <v>0</v>
      </c>
      <c r="I186" s="1">
        <f t="shared" si="11"/>
        <v>0</v>
      </c>
      <c r="J186" s="1">
        <f t="shared" si="12"/>
        <v>0</v>
      </c>
      <c r="K186" s="69">
        <f t="shared" si="13"/>
        <v>0</v>
      </c>
      <c r="ID186" s="3"/>
      <c r="IE186" s="3"/>
      <c r="IF186" s="3"/>
      <c r="IG186" s="3"/>
      <c r="IH186" s="3"/>
      <c r="II186" s="3"/>
      <c r="IJ186" s="3"/>
      <c r="IK186" s="3"/>
      <c r="IL186" s="3"/>
    </row>
    <row r="187" spans="1:246" s="4" customFormat="1" ht="58.5" customHeight="1" hidden="1">
      <c r="A187" s="79">
        <v>41054300</v>
      </c>
      <c r="B187" s="42" t="s">
        <v>180</v>
      </c>
      <c r="C187" s="49">
        <f>C188</f>
        <v>0</v>
      </c>
      <c r="D187" s="1"/>
      <c r="E187" s="69">
        <f t="shared" si="14"/>
        <v>0</v>
      </c>
      <c r="F187" s="1"/>
      <c r="G187" s="1"/>
      <c r="H187" s="69">
        <f t="shared" si="10"/>
        <v>0</v>
      </c>
      <c r="I187" s="1">
        <f t="shared" si="11"/>
        <v>0</v>
      </c>
      <c r="J187" s="1">
        <f t="shared" si="12"/>
        <v>0</v>
      </c>
      <c r="K187" s="69">
        <f t="shared" si="13"/>
        <v>0</v>
      </c>
      <c r="ID187" s="3"/>
      <c r="IE187" s="3"/>
      <c r="IF187" s="3"/>
      <c r="IG187" s="3"/>
      <c r="IH187" s="3"/>
      <c r="II187" s="3"/>
      <c r="IJ187" s="3"/>
      <c r="IK187" s="3"/>
      <c r="IL187" s="3"/>
    </row>
    <row r="188" spans="1:246" s="4" customFormat="1" ht="27.75" hidden="1">
      <c r="A188" s="79"/>
      <c r="B188" s="42" t="s">
        <v>186</v>
      </c>
      <c r="C188" s="49"/>
      <c r="D188" s="1"/>
      <c r="E188" s="69">
        <f t="shared" si="14"/>
        <v>0</v>
      </c>
      <c r="F188" s="1"/>
      <c r="G188" s="1"/>
      <c r="H188" s="69">
        <f t="shared" si="10"/>
        <v>0</v>
      </c>
      <c r="I188" s="1">
        <f t="shared" si="11"/>
        <v>0</v>
      </c>
      <c r="J188" s="1">
        <f t="shared" si="12"/>
        <v>0</v>
      </c>
      <c r="K188" s="69">
        <f t="shared" si="13"/>
        <v>0</v>
      </c>
      <c r="ID188" s="3"/>
      <c r="IE188" s="3"/>
      <c r="IF188" s="3"/>
      <c r="IG188" s="3"/>
      <c r="IH188" s="3"/>
      <c r="II188" s="3"/>
      <c r="IJ188" s="3"/>
      <c r="IK188" s="3"/>
      <c r="IL188" s="3"/>
    </row>
    <row r="189" spans="1:246" s="4" customFormat="1" ht="42">
      <c r="A189" s="67">
        <v>41055000</v>
      </c>
      <c r="B189" s="5" t="s">
        <v>211</v>
      </c>
      <c r="C189" s="2">
        <f>C190</f>
        <v>7670800</v>
      </c>
      <c r="D189" s="1">
        <v>7670800</v>
      </c>
      <c r="E189" s="69">
        <f t="shared" si="14"/>
        <v>100</v>
      </c>
      <c r="F189" s="1"/>
      <c r="G189" s="1"/>
      <c r="H189" s="69">
        <f t="shared" si="10"/>
        <v>0</v>
      </c>
      <c r="I189" s="1">
        <f t="shared" si="11"/>
        <v>7670800</v>
      </c>
      <c r="J189" s="1">
        <f t="shared" si="12"/>
        <v>7670800</v>
      </c>
      <c r="K189" s="69">
        <f t="shared" si="13"/>
        <v>100</v>
      </c>
      <c r="ID189" s="3"/>
      <c r="IE189" s="3"/>
      <c r="IF189" s="3"/>
      <c r="IG189" s="3"/>
      <c r="IH189" s="3"/>
      <c r="II189" s="3"/>
      <c r="IJ189" s="3"/>
      <c r="IK189" s="3"/>
      <c r="IL189" s="3"/>
    </row>
    <row r="190" spans="1:246" s="4" customFormat="1" ht="42" hidden="1">
      <c r="A190" s="79"/>
      <c r="B190" s="42" t="s">
        <v>210</v>
      </c>
      <c r="C190" s="49">
        <v>7670800</v>
      </c>
      <c r="D190" s="1"/>
      <c r="E190" s="69">
        <f t="shared" si="14"/>
        <v>0</v>
      </c>
      <c r="F190" s="1"/>
      <c r="G190" s="1"/>
      <c r="H190" s="69">
        <f t="shared" si="10"/>
        <v>0</v>
      </c>
      <c r="I190" s="1">
        <f t="shared" si="11"/>
        <v>7670800</v>
      </c>
      <c r="J190" s="1">
        <f t="shared" si="12"/>
        <v>0</v>
      </c>
      <c r="K190" s="69">
        <f t="shared" si="13"/>
        <v>0</v>
      </c>
      <c r="ID190" s="3"/>
      <c r="IE190" s="3"/>
      <c r="IF190" s="3"/>
      <c r="IG190" s="3"/>
      <c r="IH190" s="3"/>
      <c r="II190" s="3"/>
      <c r="IJ190" s="3"/>
      <c r="IK190" s="3"/>
      <c r="IL190" s="3"/>
    </row>
    <row r="191" spans="1:246" s="25" customFormat="1" ht="27.75">
      <c r="A191" s="47">
        <v>42000000</v>
      </c>
      <c r="B191" s="23" t="s">
        <v>159</v>
      </c>
      <c r="C191" s="13"/>
      <c r="D191" s="13"/>
      <c r="E191" s="68">
        <f t="shared" si="14"/>
        <v>0</v>
      </c>
      <c r="F191" s="13">
        <f>F192</f>
        <v>630000</v>
      </c>
      <c r="G191" s="13"/>
      <c r="H191" s="68">
        <f t="shared" si="10"/>
        <v>0</v>
      </c>
      <c r="I191" s="13">
        <f t="shared" si="11"/>
        <v>630000</v>
      </c>
      <c r="J191" s="13">
        <f t="shared" si="12"/>
        <v>0</v>
      </c>
      <c r="K191" s="68">
        <f t="shared" si="13"/>
        <v>0</v>
      </c>
      <c r="ID191" s="24"/>
      <c r="IE191" s="24"/>
      <c r="IF191" s="24"/>
      <c r="IG191" s="24"/>
      <c r="IH191" s="24"/>
      <c r="II191" s="24"/>
      <c r="IJ191" s="24"/>
      <c r="IK191" s="24"/>
      <c r="IL191" s="24"/>
    </row>
    <row r="192" spans="1:246" s="4" customFormat="1" ht="20.25" customHeight="1">
      <c r="A192" s="67" t="s">
        <v>160</v>
      </c>
      <c r="B192" s="5" t="s">
        <v>220</v>
      </c>
      <c r="C192" s="1"/>
      <c r="D192" s="1"/>
      <c r="E192" s="69">
        <f t="shared" si="14"/>
        <v>0</v>
      </c>
      <c r="F192" s="1">
        <v>630000</v>
      </c>
      <c r="G192" s="1"/>
      <c r="H192" s="69">
        <f t="shared" si="10"/>
        <v>0</v>
      </c>
      <c r="I192" s="1">
        <f t="shared" si="11"/>
        <v>630000</v>
      </c>
      <c r="J192" s="1">
        <f t="shared" si="12"/>
        <v>0</v>
      </c>
      <c r="K192" s="69">
        <f t="shared" si="13"/>
        <v>0</v>
      </c>
      <c r="ID192" s="3"/>
      <c r="IE192" s="3"/>
      <c r="IF192" s="3"/>
      <c r="IG192" s="3"/>
      <c r="IH192" s="3"/>
      <c r="II192" s="3"/>
      <c r="IJ192" s="3"/>
      <c r="IK192" s="3"/>
      <c r="IL192" s="3"/>
    </row>
    <row r="193" spans="1:246" s="30" customFormat="1" ht="19.5" customHeight="1">
      <c r="A193" s="15"/>
      <c r="B193" s="85" t="s">
        <v>157</v>
      </c>
      <c r="C193" s="13">
        <f>C121+C122</f>
        <v>2650836868.24</v>
      </c>
      <c r="D193" s="13">
        <f>D121+D122</f>
        <v>1429355584.1000001</v>
      </c>
      <c r="E193" s="68">
        <f t="shared" si="14"/>
        <v>53.92091837959868</v>
      </c>
      <c r="F193" s="13">
        <f>F121+F122</f>
        <v>65312613.82</v>
      </c>
      <c r="G193" s="13">
        <f>G121+G122</f>
        <v>30650904.439999994</v>
      </c>
      <c r="H193" s="68">
        <f t="shared" si="10"/>
        <v>46.929532669559286</v>
      </c>
      <c r="I193" s="13">
        <f t="shared" si="11"/>
        <v>2716149482.06</v>
      </c>
      <c r="J193" s="13">
        <f t="shared" si="12"/>
        <v>1460006488.5400002</v>
      </c>
      <c r="K193" s="68">
        <f t="shared" si="13"/>
        <v>53.75280330420888</v>
      </c>
      <c r="ID193" s="29"/>
      <c r="IE193" s="29"/>
      <c r="IF193" s="29"/>
      <c r="IG193" s="29"/>
      <c r="IH193" s="29"/>
      <c r="II193" s="29"/>
      <c r="IJ193" s="29"/>
      <c r="IK193" s="29"/>
      <c r="IL193" s="29"/>
    </row>
    <row r="194" spans="1:246" s="30" customFormat="1" ht="15">
      <c r="A194" s="124"/>
      <c r="B194" s="125"/>
      <c r="C194" s="66"/>
      <c r="D194" s="66"/>
      <c r="E194" s="126"/>
      <c r="F194" s="66"/>
      <c r="G194" s="66"/>
      <c r="H194" s="126"/>
      <c r="I194" s="66"/>
      <c r="J194" s="66"/>
      <c r="K194" s="126"/>
      <c r="ID194" s="29"/>
      <c r="IE194" s="29"/>
      <c r="IF194" s="29"/>
      <c r="IG194" s="29"/>
      <c r="IH194" s="29"/>
      <c r="II194" s="29"/>
      <c r="IJ194" s="29"/>
      <c r="IK194" s="29"/>
      <c r="IL194" s="29"/>
    </row>
    <row r="195" spans="1:246" s="30" customFormat="1" ht="15">
      <c r="A195" s="124"/>
      <c r="B195" s="125"/>
      <c r="C195" s="66"/>
      <c r="D195" s="66"/>
      <c r="E195" s="126"/>
      <c r="F195" s="66"/>
      <c r="G195" s="66"/>
      <c r="H195" s="126"/>
      <c r="I195" s="66"/>
      <c r="J195" s="66"/>
      <c r="K195" s="126"/>
      <c r="ID195" s="29"/>
      <c r="IE195" s="29"/>
      <c r="IF195" s="29"/>
      <c r="IG195" s="29"/>
      <c r="IH195" s="29"/>
      <c r="II195" s="29"/>
      <c r="IJ195" s="29"/>
      <c r="IK195" s="29"/>
      <c r="IL195" s="29"/>
    </row>
    <row r="196" spans="1:246" s="30" customFormat="1" ht="15">
      <c r="A196" s="124"/>
      <c r="B196" s="125"/>
      <c r="C196" s="66"/>
      <c r="D196" s="66"/>
      <c r="E196" s="126"/>
      <c r="F196" s="66"/>
      <c r="G196" s="66"/>
      <c r="H196" s="126"/>
      <c r="I196" s="66"/>
      <c r="J196" s="66"/>
      <c r="K196" s="126"/>
      <c r="ID196" s="29"/>
      <c r="IE196" s="29"/>
      <c r="IF196" s="29"/>
      <c r="IG196" s="29"/>
      <c r="IH196" s="29"/>
      <c r="II196" s="29"/>
      <c r="IJ196" s="29"/>
      <c r="IK196" s="29"/>
      <c r="IL196" s="29"/>
    </row>
    <row r="197" spans="1:246" s="30" customFormat="1" ht="15">
      <c r="A197" s="124"/>
      <c r="B197" s="125"/>
      <c r="C197" s="66"/>
      <c r="D197" s="66"/>
      <c r="E197" s="126"/>
      <c r="F197" s="66"/>
      <c r="G197" s="66"/>
      <c r="H197" s="126"/>
      <c r="I197" s="66"/>
      <c r="J197" s="66"/>
      <c r="K197" s="126"/>
      <c r="ID197" s="29"/>
      <c r="IE197" s="29"/>
      <c r="IF197" s="29"/>
      <c r="IG197" s="29"/>
      <c r="IH197" s="29"/>
      <c r="II197" s="29"/>
      <c r="IJ197" s="29"/>
      <c r="IK197" s="29"/>
      <c r="IL197" s="29"/>
    </row>
    <row r="198" spans="1:246" s="33" customFormat="1" ht="27.75">
      <c r="A198" s="121" t="s">
        <v>225</v>
      </c>
      <c r="B198" s="122"/>
      <c r="C198" s="122"/>
      <c r="D198" s="122"/>
      <c r="E198" s="122"/>
      <c r="F198" s="121"/>
      <c r="G198" s="122"/>
      <c r="H198" s="122"/>
      <c r="I198" s="122"/>
      <c r="J198" s="122" t="s">
        <v>226</v>
      </c>
      <c r="K198" s="121"/>
      <c r="ID198" s="34"/>
      <c r="IE198" s="34"/>
      <c r="IF198" s="34"/>
      <c r="IG198" s="34"/>
      <c r="IH198" s="34"/>
      <c r="II198" s="34"/>
      <c r="IJ198" s="34"/>
      <c r="IK198" s="34"/>
      <c r="IL198" s="34"/>
    </row>
    <row r="199" spans="1:246" s="33" customFormat="1" ht="27.75">
      <c r="A199" s="121"/>
      <c r="B199" s="122"/>
      <c r="C199" s="122"/>
      <c r="D199" s="122"/>
      <c r="E199" s="122"/>
      <c r="F199" s="121"/>
      <c r="G199" s="122"/>
      <c r="H199" s="122"/>
      <c r="I199" s="122"/>
      <c r="J199" s="122"/>
      <c r="K199" s="121"/>
      <c r="ID199" s="34"/>
      <c r="IE199" s="34"/>
      <c r="IF199" s="34"/>
      <c r="IG199" s="34"/>
      <c r="IH199" s="34"/>
      <c r="II199" s="34"/>
      <c r="IJ199" s="34"/>
      <c r="IK199" s="34"/>
      <c r="IL199" s="34"/>
    </row>
    <row r="200" spans="1:246" s="32" customFormat="1" ht="17.25" customHeigh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ID200" s="31"/>
      <c r="IE200" s="31"/>
      <c r="IF200" s="31"/>
      <c r="IG200" s="31"/>
      <c r="IH200" s="31"/>
      <c r="II200" s="31"/>
      <c r="IJ200" s="31"/>
      <c r="IK200" s="31"/>
      <c r="IL200" s="31"/>
    </row>
    <row r="201" spans="1:246" s="32" customFormat="1" ht="17.25" customHeight="1">
      <c r="A201" s="123" t="s">
        <v>227</v>
      </c>
      <c r="B201" s="123"/>
      <c r="C201" s="31"/>
      <c r="D201" s="31"/>
      <c r="E201" s="31"/>
      <c r="F201" s="31"/>
      <c r="G201" s="31"/>
      <c r="H201" s="31"/>
      <c r="I201" s="31"/>
      <c r="J201" s="31"/>
      <c r="K201" s="31"/>
      <c r="ID201" s="31"/>
      <c r="IE201" s="31"/>
      <c r="IF201" s="31"/>
      <c r="IG201" s="31"/>
      <c r="IH201" s="31"/>
      <c r="II201" s="31"/>
      <c r="IJ201" s="31"/>
      <c r="IK201" s="31"/>
      <c r="IL201" s="31"/>
    </row>
    <row r="202" spans="1:246" s="32" customFormat="1" ht="22.5" customHeight="1">
      <c r="A202" s="123"/>
      <c r="B202" s="123" t="s">
        <v>221</v>
      </c>
      <c r="C202" s="31"/>
      <c r="D202" s="31"/>
      <c r="E202" s="31"/>
      <c r="F202" s="31"/>
      <c r="G202" s="31"/>
      <c r="H202" s="31"/>
      <c r="I202" s="31"/>
      <c r="J202" s="31"/>
      <c r="K202" s="31"/>
      <c r="ID202" s="31"/>
      <c r="IE202" s="31"/>
      <c r="IF202" s="31"/>
      <c r="IG202" s="31"/>
      <c r="IH202" s="31"/>
      <c r="II202" s="31"/>
      <c r="IJ202" s="31"/>
      <c r="IK202" s="31"/>
      <c r="IL202" s="31"/>
    </row>
    <row r="203" ht="15" customHeight="1">
      <c r="A203" s="48"/>
    </row>
  </sheetData>
  <sheetProtection/>
  <mergeCells count="16">
    <mergeCell ref="A15:A16"/>
    <mergeCell ref="B15:B16"/>
    <mergeCell ref="C15:E15"/>
    <mergeCell ref="I15:K15"/>
    <mergeCell ref="F15:H15"/>
    <mergeCell ref="H6:K6"/>
    <mergeCell ref="C4:G4"/>
    <mergeCell ref="C5:G5"/>
    <mergeCell ref="C6:G6"/>
    <mergeCell ref="A10:K10"/>
    <mergeCell ref="H1:K1"/>
    <mergeCell ref="H2:K2"/>
    <mergeCell ref="H3:K3"/>
    <mergeCell ref="H4:K4"/>
    <mergeCell ref="H5:K5"/>
    <mergeCell ref="C1:F1"/>
  </mergeCells>
  <printOptions horizontalCentered="1"/>
  <pageMargins left="0.5905511811023623" right="0.1968503937007874" top="1.1811023622047245" bottom="0.5905511811023623" header="0.7480314960629921" footer="0.2362204724409449"/>
  <pageSetup fitToHeight="6" fitToWidth="1" horizontalDpi="600" verticalDpi="600" orientation="landscape" paperSize="9" scale="59" r:id="rId1"/>
  <headerFooter alignWithMargins="0">
    <oddHeader>&amp;R
</oddHeader>
    <oddFooter>&amp;RСторінка &amp;P</oddFooter>
  </headerFooter>
  <rowBreaks count="1" manualBreakCount="1">
    <brk id="1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2021-09-30T07:40:51Z</cp:lastPrinted>
  <dcterms:created xsi:type="dcterms:W3CDTF">2014-01-17T10:52:16Z</dcterms:created>
  <dcterms:modified xsi:type="dcterms:W3CDTF">2021-09-30T07:40:58Z</dcterms:modified>
  <cp:category/>
  <cp:version/>
  <cp:contentType/>
  <cp:contentStatus/>
</cp:coreProperties>
</file>