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'Лист3'!$A$1:$K$132</definedName>
  </definedNames>
  <calcPr fullCalcOnLoad="1"/>
</workbook>
</file>

<file path=xl/sharedStrings.xml><?xml version="1.0" encoding="utf-8"?>
<sst xmlns="http://schemas.openxmlformats.org/spreadsheetml/2006/main" count="151" uniqueCount="104">
  <si>
    <t>Разом</t>
  </si>
  <si>
    <t>загальний фонд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</si>
  <si>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</si>
  <si>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</si>
  <si>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</si>
  <si>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</si>
  <si>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</si>
  <si>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у тому числі: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</si>
  <si>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</si>
  <si>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</si>
  <si>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</si>
  <si>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</si>
  <si>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</si>
  <si>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</si>
  <si>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</si>
  <si>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Результативні показники: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</si>
  <si>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</si>
  <si>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</si>
  <si>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</si>
  <si>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</si>
  <si>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</si>
  <si>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</si>
  <si>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</si>
  <si>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</si>
  <si>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</si>
  <si>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</si>
  <si>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</si>
  <si>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</si>
  <si>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</si>
  <si>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</si>
  <si>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</si>
  <si>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</si>
  <si>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0215062</t>
  </si>
  <si>
    <t>0215012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</si>
  <si>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</si>
  <si>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</si>
  <si>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</si>
  <si>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</si>
  <si>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</si>
  <si>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</si>
  <si>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</si>
  <si>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у тому числі тренерів-викладачів, шт.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</si>
  <si>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</si>
  <si>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</si>
  <si>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</si>
  <si>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</si>
  <si>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</si>
  <si>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</si>
  <si>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</si>
  <si>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</si>
  <si>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</si>
  <si>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</si>
  <si>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</si>
  <si>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t>Разом, в т.ч.:</t>
  </si>
  <si>
    <t>спеціальний фонд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</si>
  <si>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</si>
  <si>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</si>
  <si>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</si>
  <si>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</si>
  <si>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</si>
  <si>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</si>
  <si>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</si>
  <si>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</si>
  <si>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</si>
  <si>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</si>
  <si>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</si>
  <si>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</si>
  <si>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в т.ч. дівчат, осіб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</si>
  <si>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</si>
  <si>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</si>
  <si>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</si>
  <si>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</si>
  <si>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</si>
  <si>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</si>
  <si>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</si>
  <si>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</si>
  <si>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</si>
  <si>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</si>
  <si>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кошти обласного бюджету</t>
  </si>
  <si>
    <t>спеціаль-ний фонд</t>
  </si>
  <si>
    <t>обласний бюджет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</si>
  <si>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</si>
  <si>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</si>
  <si>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t>Виконавець: Обравіт Є.О.</t>
  </si>
  <si>
    <t>2020 рік (план)</t>
  </si>
  <si>
    <t>Всього на виконання 
Програми, без урахування Підпрограми 7, грн.</t>
  </si>
  <si>
    <t>Результативні показники виконання завдань Програми розвитку фізичної культури і спорту
 Сумської міської територіальної громади на 2019 – 2021 роки</t>
  </si>
  <si>
    <t>бюджет ТГ</t>
  </si>
  <si>
    <t>2021 рік (план)</t>
  </si>
  <si>
    <r>
      <t>Завдання 4.</t>
    </r>
    <r>
      <rPr>
        <sz val="12"/>
        <rFont val="Times New Roman"/>
        <family val="1"/>
      </rPr>
      <t xml:space="preserve"> Підтримка громадських організацій фізкультурно-спортивної спрямованості, грн.</t>
    </r>
  </si>
  <si>
    <r>
      <t xml:space="preserve">Завдання 4.1. </t>
    </r>
    <r>
      <rPr>
        <sz val="12"/>
        <rFont val="Times New Roman"/>
        <family val="1"/>
      </rPr>
      <t>Надання фінансової підтримки громадським організаціям фізкультурно-спортивної спрямованості:</t>
    </r>
  </si>
  <si>
    <t>кількість навчально-тренувальних зборів з підготовки до змагань різних рівнів (обласних, всеукраїнських  змагань з футболу, футзалу), од.</t>
  </si>
  <si>
    <t>кількість обласних та всеукраїнських змагань, в яких беруть участь збірні команди міста з футболу, футзалу, од.</t>
  </si>
  <si>
    <t>кількість людино-днів у навчально-тренувальних зборах з підготовки до обласних, всеукраїнських змагань (футболу, футзалу) , од.</t>
  </si>
  <si>
    <t>кільксть спортсменів збірних команд та тренерів міста, які беруть участь в обласних та всеукраїнських змаганнях (футболу, футзалу), осіб</t>
  </si>
  <si>
    <t>середні витрати на один людино-день навчально-тренувальних зборів з підготовки до обласних та всеукраїнських змагань (футболу, футзалу), грн.</t>
  </si>
  <si>
    <t>середні витрати на забезпечення участі одного спортсмена (тренера) міста у обласних та всеукраїнських змаганнях (футболу, футзалу), грн.</t>
  </si>
  <si>
    <t>динаміка кількості навчально-тренувальних зборів з підготовки до обласних та всеукраїнських змагань (футболу, футзалу), порівняно з минулим роком, %</t>
  </si>
  <si>
    <t>кількість спортсменів міста, які протягом року посіли призові місця у обласних, всеукраїнських змаганнях, осіб</t>
  </si>
  <si>
    <t>динаміка кількості спортсменів міста, які посіли призові місця у обласних та всеукраїнських змаганнях (футболу, футзалу), порівняно з минулим роком, %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</si>
  <si>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 ГО "Футбольний клуб "Суми",  ГО "Академія футзалу футзальний клуб "Суми", КП "ФК "Суми" СМР</t>
  </si>
  <si>
    <t>ГО "Академія футзалу футзальний клуб "Суми, грн.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</si>
  <si>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територіальної громади на 2019 – 2021 роки" (зі змінами)
від 29 вересня 2021 року  № 1597-МР   
                        </t>
  </si>
  <si>
    <t>Секретар Сумської міської ради                                                                                                                                 Олег РЄЗНІК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</si>
</sst>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51" fillId="32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view="pageBreakPreview" zoomScaleNormal="70" zoomScaleSheetLayoutView="100" zoomScalePageLayoutView="0" workbookViewId="0" topLeftCell="A127">
      <selection activeCell="H137" sqref="H136:H137"/>
    </sheetView>
  </sheetViews>
  <sheetFormatPr defaultColWidth="9.140625" defaultRowHeight="12.75"/>
  <cols>
    <col min="1" max="1" width="40.7109375" style="71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65"/>
      <c r="B1" s="21"/>
      <c r="C1" s="7"/>
      <c r="D1" s="7"/>
      <c r="E1" s="7"/>
      <c r="F1" s="86" t="s">
        <v>75</v>
      </c>
      <c r="G1" s="87"/>
      <c r="H1" s="87"/>
      <c r="I1" s="87"/>
      <c r="J1" s="87"/>
      <c r="K1" s="87"/>
    </row>
    <row r="2" spans="1:12" ht="156" customHeight="1">
      <c r="A2" s="74"/>
      <c r="B2" s="74"/>
      <c r="C2" s="74"/>
      <c r="D2" s="74"/>
      <c r="E2" s="74"/>
      <c r="G2" s="89" t="s">
        <v>102</v>
      </c>
      <c r="H2" s="90"/>
      <c r="I2" s="90"/>
      <c r="J2" s="90"/>
      <c r="K2" s="90"/>
      <c r="L2" s="47"/>
    </row>
    <row r="3" spans="1:11" ht="21.75" customHeight="1">
      <c r="A3" s="66"/>
      <c r="B3" s="21"/>
      <c r="C3" s="7"/>
      <c r="D3" s="7"/>
      <c r="E3" s="7"/>
      <c r="F3" s="7"/>
      <c r="G3" s="7"/>
      <c r="H3" s="7"/>
      <c r="I3" s="7"/>
      <c r="J3" s="8"/>
      <c r="K3" s="51"/>
    </row>
    <row r="4" spans="1:11" ht="39" customHeight="1">
      <c r="A4" s="75" t="s">
        <v>86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0.25" customHeight="1">
      <c r="A5" s="92" t="s">
        <v>35</v>
      </c>
      <c r="B5" s="85" t="s">
        <v>6</v>
      </c>
      <c r="C5" s="76" t="s">
        <v>77</v>
      </c>
      <c r="D5" s="76"/>
      <c r="E5" s="76"/>
      <c r="F5" s="76" t="s">
        <v>84</v>
      </c>
      <c r="G5" s="76"/>
      <c r="H5" s="76"/>
      <c r="I5" s="88" t="s">
        <v>88</v>
      </c>
      <c r="J5" s="88"/>
      <c r="K5" s="88"/>
    </row>
    <row r="6" spans="1:11" ht="15.75">
      <c r="A6" s="92"/>
      <c r="B6" s="85"/>
      <c r="C6" s="76" t="s">
        <v>0</v>
      </c>
      <c r="D6" s="76" t="s">
        <v>7</v>
      </c>
      <c r="E6" s="76"/>
      <c r="F6" s="76" t="s">
        <v>0</v>
      </c>
      <c r="G6" s="76" t="s">
        <v>7</v>
      </c>
      <c r="H6" s="76"/>
      <c r="I6" s="76" t="s">
        <v>0</v>
      </c>
      <c r="J6" s="88" t="s">
        <v>7</v>
      </c>
      <c r="K6" s="88"/>
    </row>
    <row r="7" spans="1:11" ht="48" customHeight="1">
      <c r="A7" s="92"/>
      <c r="B7" s="85"/>
      <c r="C7" s="76"/>
      <c r="D7" s="33" t="s">
        <v>1</v>
      </c>
      <c r="E7" s="33" t="s">
        <v>79</v>
      </c>
      <c r="F7" s="76"/>
      <c r="G7" s="33" t="s">
        <v>1</v>
      </c>
      <c r="H7" s="33" t="s">
        <v>54</v>
      </c>
      <c r="I7" s="76"/>
      <c r="J7" s="33" t="s">
        <v>1</v>
      </c>
      <c r="K7" s="32" t="s">
        <v>54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99" t="s">
        <v>85</v>
      </c>
      <c r="B9" s="42" t="s">
        <v>8</v>
      </c>
      <c r="C9" s="35">
        <v>44997248</v>
      </c>
      <c r="D9" s="35">
        <v>41955887</v>
      </c>
      <c r="E9" s="35">
        <v>3041361</v>
      </c>
      <c r="F9" s="35">
        <v>55759739</v>
      </c>
      <c r="G9" s="35">
        <v>50101720</v>
      </c>
      <c r="H9" s="35">
        <v>5658019</v>
      </c>
      <c r="I9" s="35">
        <f>J9+K9</f>
        <v>88616851</v>
      </c>
      <c r="J9" s="35">
        <f>J11+J12</f>
        <v>74862833</v>
      </c>
      <c r="K9" s="35">
        <f>K11+K13</f>
        <v>13754018</v>
      </c>
      <c r="L9" s="9" t="e">
        <f>#REF!+#REF!+#REF!+#REF!+#REF!+#REF!</f>
        <v>#REF!</v>
      </c>
      <c r="N9" s="43"/>
      <c r="O9" s="43"/>
    </row>
    <row r="10" spans="1:14" ht="38.25" customHeight="1">
      <c r="A10" s="100"/>
      <c r="B10" s="41" t="s">
        <v>9</v>
      </c>
      <c r="C10" s="9">
        <v>44680248</v>
      </c>
      <c r="D10" s="9">
        <v>41925887</v>
      </c>
      <c r="E10" s="9">
        <v>2754361</v>
      </c>
      <c r="F10" s="9"/>
      <c r="G10" s="9"/>
      <c r="H10" s="9"/>
      <c r="I10" s="9"/>
      <c r="J10" s="9"/>
      <c r="K10" s="9"/>
      <c r="N10" s="43"/>
    </row>
    <row r="11" spans="1:14" ht="31.5" customHeight="1">
      <c r="A11" s="100"/>
      <c r="B11" s="41" t="s">
        <v>87</v>
      </c>
      <c r="C11" s="9"/>
      <c r="D11" s="9"/>
      <c r="E11" s="9"/>
      <c r="F11" s="9">
        <f>G11+H11</f>
        <v>55641910</v>
      </c>
      <c r="G11" s="9">
        <v>50101720</v>
      </c>
      <c r="H11" s="9">
        <f>5545669-5479</f>
        <v>5540190</v>
      </c>
      <c r="I11" s="9">
        <f>J11+K11</f>
        <v>88313881</v>
      </c>
      <c r="J11" s="9">
        <v>74727833</v>
      </c>
      <c r="K11" s="9">
        <v>13586048</v>
      </c>
      <c r="N11" s="43"/>
    </row>
    <row r="12" spans="1:14" ht="38.25" customHeight="1">
      <c r="A12" s="100"/>
      <c r="B12" s="41" t="s">
        <v>78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>
        <v>135000</v>
      </c>
      <c r="J12" s="9">
        <v>135000</v>
      </c>
      <c r="K12" s="9"/>
      <c r="N12" s="43"/>
    </row>
    <row r="13" spans="1:11" ht="29.25" customHeight="1">
      <c r="A13" s="101"/>
      <c r="B13" s="41" t="s">
        <v>10</v>
      </c>
      <c r="C13" s="9">
        <v>187000</v>
      </c>
      <c r="D13" s="9"/>
      <c r="E13" s="9">
        <v>187000</v>
      </c>
      <c r="F13" s="9">
        <f>H13</f>
        <v>117829</v>
      </c>
      <c r="G13" s="9"/>
      <c r="H13" s="9">
        <f>112350+H73</f>
        <v>117829</v>
      </c>
      <c r="I13" s="9">
        <f>K13</f>
        <v>167970</v>
      </c>
      <c r="J13" s="9"/>
      <c r="K13" s="9">
        <f>117970+50000</f>
        <v>167970</v>
      </c>
    </row>
    <row r="14" spans="1:11" ht="52.5" customHeight="1">
      <c r="A14" s="96" t="s">
        <v>34</v>
      </c>
      <c r="B14" s="97"/>
      <c r="C14" s="97"/>
      <c r="D14" s="97"/>
      <c r="E14" s="97"/>
      <c r="F14" s="97"/>
      <c r="G14" s="97"/>
      <c r="H14" s="97"/>
      <c r="I14" s="97"/>
      <c r="J14" s="97"/>
      <c r="K14" s="98"/>
    </row>
    <row r="15" spans="1:11" s="29" customFormat="1" ht="25.5" customHeight="1">
      <c r="A15" s="81" t="s">
        <v>18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s="29" customFormat="1" ht="27" customHeight="1">
      <c r="A16" s="83" t="s">
        <v>19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s="29" customFormat="1" ht="25.5" customHeight="1">
      <c r="A17" s="102" t="s">
        <v>11</v>
      </c>
      <c r="B17" s="72" t="s">
        <v>8</v>
      </c>
      <c r="C17" s="9">
        <f>C23+C33+C46+C57</f>
        <v>1685000</v>
      </c>
      <c r="D17" s="9">
        <f>D23+D33+D46+D57</f>
        <v>1685000</v>
      </c>
      <c r="E17" s="9"/>
      <c r="F17" s="9">
        <f>F23+F33+F46+F57</f>
        <v>1292000</v>
      </c>
      <c r="G17" s="9">
        <f>G23+G33+G46+G57</f>
        <v>1292000</v>
      </c>
      <c r="H17" s="9"/>
      <c r="I17" s="9">
        <f>I23+I33+I46+I57</f>
        <v>960000</v>
      </c>
      <c r="J17" s="9">
        <f>J23+J33+J46+J57</f>
        <v>960000</v>
      </c>
      <c r="K17" s="9"/>
    </row>
    <row r="18" spans="1:11" s="29" customFormat="1" ht="39.75" customHeight="1">
      <c r="A18" s="103"/>
      <c r="B18" s="41" t="s">
        <v>9</v>
      </c>
      <c r="C18" s="9">
        <v>1680000</v>
      </c>
      <c r="D18" s="9">
        <v>1680000</v>
      </c>
      <c r="E18" s="9"/>
      <c r="F18" s="9"/>
      <c r="G18" s="9"/>
      <c r="H18" s="9"/>
      <c r="I18" s="9"/>
      <c r="J18" s="9"/>
      <c r="K18" s="9"/>
    </row>
    <row r="19" spans="1:11" s="29" customFormat="1" ht="28.5" customHeight="1">
      <c r="A19" s="103"/>
      <c r="B19" s="41" t="s">
        <v>80</v>
      </c>
      <c r="C19" s="9">
        <v>5000</v>
      </c>
      <c r="D19" s="9">
        <v>5000</v>
      </c>
      <c r="E19" s="9"/>
      <c r="F19" s="9"/>
      <c r="G19" s="9"/>
      <c r="H19" s="9"/>
      <c r="I19" s="9"/>
      <c r="J19" s="9"/>
      <c r="K19" s="9"/>
    </row>
    <row r="20" spans="1:11" s="29" customFormat="1" ht="24" customHeight="1">
      <c r="A20" s="104"/>
      <c r="B20" s="41" t="s">
        <v>87</v>
      </c>
      <c r="C20" s="9"/>
      <c r="D20" s="9"/>
      <c r="E20" s="9"/>
      <c r="F20" s="9">
        <f>F17</f>
        <v>1292000</v>
      </c>
      <c r="G20" s="9">
        <f>G17</f>
        <v>1292000</v>
      </c>
      <c r="H20" s="9"/>
      <c r="I20" s="9">
        <f>I17</f>
        <v>960000</v>
      </c>
      <c r="J20" s="9">
        <f>J17</f>
        <v>960000</v>
      </c>
      <c r="K20" s="9"/>
    </row>
    <row r="21" spans="1:11" s="29" customFormat="1" ht="60" customHeight="1">
      <c r="A21" s="55" t="s">
        <v>20</v>
      </c>
      <c r="B21" s="40" t="s">
        <v>33</v>
      </c>
      <c r="C21" s="11"/>
      <c r="D21" s="11"/>
      <c r="E21" s="11"/>
      <c r="F21" s="11"/>
      <c r="G21" s="11"/>
      <c r="H21" s="11"/>
      <c r="I21" s="11"/>
      <c r="J21" s="11"/>
      <c r="K21" s="9"/>
    </row>
    <row r="22" spans="1:11" s="29" customFormat="1" ht="67.5" customHeight="1">
      <c r="A22" s="56" t="s">
        <v>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29" customFormat="1" ht="98.25" customHeight="1">
      <c r="A23" s="57" t="s">
        <v>55</v>
      </c>
      <c r="B23" s="45"/>
      <c r="C23" s="11">
        <f>D23</f>
        <v>248686</v>
      </c>
      <c r="D23" s="11">
        <f>343686-100000+5000</f>
        <v>248686</v>
      </c>
      <c r="E23" s="11"/>
      <c r="F23" s="11">
        <f>G23</f>
        <v>236512</v>
      </c>
      <c r="G23" s="11">
        <f>49512+187000</f>
        <v>236512</v>
      </c>
      <c r="H23" s="11"/>
      <c r="I23" s="11">
        <f>J23</f>
        <v>272000</v>
      </c>
      <c r="J23" s="11">
        <v>272000</v>
      </c>
      <c r="K23" s="44"/>
    </row>
    <row r="24" spans="1:11" s="29" customFormat="1" ht="21.75" customHeight="1">
      <c r="A24" s="67" t="s">
        <v>15</v>
      </c>
      <c r="B24" s="18"/>
      <c r="C24" s="36"/>
      <c r="D24" s="36"/>
      <c r="E24" s="9"/>
      <c r="F24" s="37"/>
      <c r="G24" s="37"/>
      <c r="H24" s="37"/>
      <c r="I24" s="37"/>
      <c r="J24" s="37"/>
      <c r="K24" s="37"/>
    </row>
    <row r="25" spans="1:11" s="29" customFormat="1" ht="21.75" customHeight="1">
      <c r="A25" s="60" t="s">
        <v>5</v>
      </c>
      <c r="B25" s="18"/>
      <c r="C25" s="11"/>
      <c r="D25" s="11"/>
      <c r="E25" s="11"/>
      <c r="F25" s="11"/>
      <c r="G25" s="11"/>
      <c r="H25" s="11"/>
      <c r="I25" s="11"/>
      <c r="J25" s="11"/>
      <c r="K25" s="38"/>
    </row>
    <row r="26" spans="1:11" s="29" customFormat="1" ht="94.5" customHeight="1">
      <c r="A26" s="50" t="s">
        <v>56</v>
      </c>
      <c r="B26" s="18"/>
      <c r="C26" s="11">
        <v>7</v>
      </c>
      <c r="D26" s="11">
        <v>7</v>
      </c>
      <c r="E26" s="11"/>
      <c r="F26" s="11">
        <v>6</v>
      </c>
      <c r="G26" s="11">
        <v>6</v>
      </c>
      <c r="H26" s="11"/>
      <c r="I26" s="11">
        <v>8</v>
      </c>
      <c r="J26" s="11">
        <v>8</v>
      </c>
      <c r="K26" s="11"/>
    </row>
    <row r="27" spans="1:11" s="29" customFormat="1" ht="25.5" customHeight="1">
      <c r="A27" s="60" t="s">
        <v>2</v>
      </c>
      <c r="B27" s="18"/>
      <c r="C27" s="11"/>
      <c r="D27" s="11"/>
      <c r="E27" s="11"/>
      <c r="F27" s="11"/>
      <c r="G27" s="11"/>
      <c r="H27" s="11"/>
      <c r="I27" s="11"/>
      <c r="J27" s="11"/>
      <c r="K27" s="38"/>
    </row>
    <row r="28" spans="1:11" s="29" customFormat="1" ht="94.5" customHeight="1">
      <c r="A28" s="50" t="s">
        <v>81</v>
      </c>
      <c r="B28" s="18"/>
      <c r="C28" s="11">
        <v>1404</v>
      </c>
      <c r="D28" s="11">
        <v>1404</v>
      </c>
      <c r="E28" s="11"/>
      <c r="F28" s="11">
        <v>890</v>
      </c>
      <c r="G28" s="11">
        <v>890</v>
      </c>
      <c r="H28" s="11"/>
      <c r="I28" s="11">
        <f>J28</f>
        <v>500</v>
      </c>
      <c r="J28" s="11">
        <v>500</v>
      </c>
      <c r="K28" s="38"/>
    </row>
    <row r="29" spans="1:11" s="29" customFormat="1" ht="27.75" customHeight="1">
      <c r="A29" s="60" t="s">
        <v>3</v>
      </c>
      <c r="B29" s="18"/>
      <c r="C29" s="11"/>
      <c r="D29" s="11"/>
      <c r="E29" s="11"/>
      <c r="F29" s="11"/>
      <c r="G29" s="11"/>
      <c r="H29" s="11"/>
      <c r="I29" s="11"/>
      <c r="J29" s="11"/>
      <c r="K29" s="10"/>
    </row>
    <row r="30" spans="1:11" s="29" customFormat="1" ht="98.25" customHeight="1">
      <c r="A30" s="50" t="s">
        <v>57</v>
      </c>
      <c r="B30" s="18"/>
      <c r="C30" s="16">
        <f>C23/C28</f>
        <v>177.12678062678063</v>
      </c>
      <c r="D30" s="16">
        <f>D23/D28</f>
        <v>177.12678062678063</v>
      </c>
      <c r="E30" s="16"/>
      <c r="F30" s="16">
        <f>F23/F28</f>
        <v>265.7438202247191</v>
      </c>
      <c r="G30" s="16">
        <f>G23/G28</f>
        <v>265.7438202247191</v>
      </c>
      <c r="H30" s="16"/>
      <c r="I30" s="16">
        <f>I23/I28</f>
        <v>544</v>
      </c>
      <c r="J30" s="16">
        <f>J23/J28</f>
        <v>544</v>
      </c>
      <c r="K30" s="10"/>
    </row>
    <row r="31" spans="1:11" s="29" customFormat="1" ht="23.25" customHeight="1">
      <c r="A31" s="60" t="s">
        <v>4</v>
      </c>
      <c r="B31" s="18"/>
      <c r="C31" s="11"/>
      <c r="D31" s="11"/>
      <c r="E31" s="11"/>
      <c r="F31" s="11"/>
      <c r="G31" s="11"/>
      <c r="H31" s="11"/>
      <c r="I31" s="11"/>
      <c r="J31" s="11"/>
      <c r="K31" s="10"/>
    </row>
    <row r="32" spans="1:11" s="29" customFormat="1" ht="108.75" customHeight="1">
      <c r="A32" s="50" t="s">
        <v>58</v>
      </c>
      <c r="B32" s="18"/>
      <c r="C32" s="11">
        <v>109</v>
      </c>
      <c r="D32" s="11">
        <v>109</v>
      </c>
      <c r="E32" s="11"/>
      <c r="F32" s="11">
        <v>110</v>
      </c>
      <c r="G32" s="11">
        <v>110</v>
      </c>
      <c r="H32" s="11"/>
      <c r="I32" s="11">
        <f>J32</f>
        <v>116.67</v>
      </c>
      <c r="J32" s="11">
        <v>116.67</v>
      </c>
      <c r="K32" s="38"/>
    </row>
    <row r="33" spans="1:11" s="29" customFormat="1" ht="46.5" customHeight="1">
      <c r="A33" s="53" t="s">
        <v>21</v>
      </c>
      <c r="B33" s="18"/>
      <c r="C33" s="11">
        <f>D33</f>
        <v>773505</v>
      </c>
      <c r="D33" s="11">
        <v>773505</v>
      </c>
      <c r="E33" s="11"/>
      <c r="F33" s="11">
        <f>G33</f>
        <v>660000</v>
      </c>
      <c r="G33" s="11">
        <v>660000</v>
      </c>
      <c r="H33" s="11"/>
      <c r="I33" s="11">
        <f>J33</f>
        <v>438000</v>
      </c>
      <c r="J33" s="11">
        <v>438000</v>
      </c>
      <c r="K33" s="10"/>
    </row>
    <row r="34" spans="1:11" s="29" customFormat="1" ht="28.5" customHeight="1">
      <c r="A34" s="67" t="s">
        <v>15</v>
      </c>
      <c r="B34" s="18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29" customFormat="1" ht="26.25" customHeight="1">
      <c r="A35" s="60" t="s">
        <v>5</v>
      </c>
      <c r="B35" s="18"/>
      <c r="C35" s="11"/>
      <c r="D35" s="11"/>
      <c r="E35" s="11"/>
      <c r="F35" s="11"/>
      <c r="G35" s="11"/>
      <c r="H35" s="11"/>
      <c r="I35" s="11"/>
      <c r="J35" s="11"/>
      <c r="K35" s="10"/>
    </row>
    <row r="36" spans="1:11" s="29" customFormat="1" ht="31.5" customHeight="1">
      <c r="A36" s="50" t="s">
        <v>22</v>
      </c>
      <c r="B36" s="18"/>
      <c r="C36" s="11">
        <v>54</v>
      </c>
      <c r="D36" s="11">
        <v>54</v>
      </c>
      <c r="E36" s="11"/>
      <c r="F36" s="11">
        <v>60</v>
      </c>
      <c r="G36" s="11">
        <v>60</v>
      </c>
      <c r="H36" s="11"/>
      <c r="I36" s="11">
        <f>J36</f>
        <v>60</v>
      </c>
      <c r="J36" s="11">
        <v>60</v>
      </c>
      <c r="K36" s="10"/>
    </row>
    <row r="37" spans="1:11" s="29" customFormat="1" ht="24.75" customHeight="1">
      <c r="A37" s="60" t="s">
        <v>2</v>
      </c>
      <c r="B37" s="18"/>
      <c r="C37" s="11"/>
      <c r="D37" s="11"/>
      <c r="E37" s="11"/>
      <c r="F37" s="11"/>
      <c r="G37" s="11"/>
      <c r="H37" s="11"/>
      <c r="I37" s="11"/>
      <c r="J37" s="11"/>
      <c r="K37" s="10"/>
    </row>
    <row r="38" spans="1:11" s="29" customFormat="1" ht="53.25" customHeight="1">
      <c r="A38" s="50" t="s">
        <v>36</v>
      </c>
      <c r="B38" s="18"/>
      <c r="C38" s="11">
        <v>2100</v>
      </c>
      <c r="D38" s="11">
        <v>2100</v>
      </c>
      <c r="E38" s="11"/>
      <c r="F38" s="11">
        <f>G38</f>
        <v>2224</v>
      </c>
      <c r="G38" s="11">
        <v>2224</v>
      </c>
      <c r="H38" s="11"/>
      <c r="I38" s="11">
        <f>J38</f>
        <v>2300</v>
      </c>
      <c r="J38" s="11">
        <v>2300</v>
      </c>
      <c r="K38" s="10"/>
    </row>
    <row r="39" spans="1:11" s="29" customFormat="1" ht="49.5" customHeight="1">
      <c r="A39" s="50" t="s">
        <v>37</v>
      </c>
      <c r="B39" s="18"/>
      <c r="C39" s="11">
        <v>5800</v>
      </c>
      <c r="D39" s="11">
        <v>5800</v>
      </c>
      <c r="E39" s="11"/>
      <c r="F39" s="11">
        <v>6150</v>
      </c>
      <c r="G39" s="11">
        <v>6150</v>
      </c>
      <c r="H39" s="11"/>
      <c r="I39" s="11">
        <f>J39</f>
        <v>6250</v>
      </c>
      <c r="J39" s="11">
        <v>6250</v>
      </c>
      <c r="K39" s="10"/>
    </row>
    <row r="40" spans="1:11" s="29" customFormat="1" ht="49.5" customHeight="1">
      <c r="A40" s="50" t="s">
        <v>38</v>
      </c>
      <c r="B40" s="18"/>
      <c r="C40" s="11">
        <v>2420</v>
      </c>
      <c r="D40" s="11">
        <v>2420</v>
      </c>
      <c r="E40" s="11"/>
      <c r="F40" s="11">
        <v>2500</v>
      </c>
      <c r="G40" s="11">
        <v>2500</v>
      </c>
      <c r="H40" s="11"/>
      <c r="I40" s="11">
        <f>J40</f>
        <v>2550</v>
      </c>
      <c r="J40" s="11">
        <v>2550</v>
      </c>
      <c r="K40" s="10"/>
    </row>
    <row r="41" spans="1:11" s="29" customFormat="1" ht="19.5" customHeight="1">
      <c r="A41" s="60" t="s">
        <v>3</v>
      </c>
      <c r="B41" s="18"/>
      <c r="C41" s="11"/>
      <c r="D41" s="11"/>
      <c r="E41" s="11"/>
      <c r="F41" s="11"/>
      <c r="G41" s="11"/>
      <c r="H41" s="11"/>
      <c r="I41" s="11"/>
      <c r="J41" s="11"/>
      <c r="K41" s="38"/>
    </row>
    <row r="42" spans="1:11" s="29" customFormat="1" ht="51.75" customHeight="1">
      <c r="A42" s="50" t="s">
        <v>14</v>
      </c>
      <c r="B42" s="18"/>
      <c r="C42" s="16">
        <f>C33/C38</f>
        <v>368.3357142857143</v>
      </c>
      <c r="D42" s="16">
        <f>D33/D38</f>
        <v>368.3357142857143</v>
      </c>
      <c r="E42" s="16"/>
      <c r="F42" s="16">
        <f>F33/F38</f>
        <v>296.76258992805754</v>
      </c>
      <c r="G42" s="16">
        <f>G33/G38</f>
        <v>296.76258992805754</v>
      </c>
      <c r="H42" s="16"/>
      <c r="I42" s="16">
        <f>I33/I38</f>
        <v>190.43478260869566</v>
      </c>
      <c r="J42" s="16">
        <f>J33/J38</f>
        <v>190.43478260869566</v>
      </c>
      <c r="K42" s="16"/>
    </row>
    <row r="43" spans="1:11" s="29" customFormat="1" ht="20.25" customHeight="1">
      <c r="A43" s="60" t="s">
        <v>4</v>
      </c>
      <c r="B43" s="18"/>
      <c r="C43" s="16"/>
      <c r="D43" s="16"/>
      <c r="E43" s="16"/>
      <c r="F43" s="16"/>
      <c r="G43" s="16"/>
      <c r="H43" s="16"/>
      <c r="I43" s="16"/>
      <c r="J43" s="16"/>
      <c r="K43" s="19"/>
    </row>
    <row r="44" spans="1:11" s="29" customFormat="1" ht="53.25" customHeight="1">
      <c r="A44" s="50" t="s">
        <v>16</v>
      </c>
      <c r="B44" s="18"/>
      <c r="C44" s="39">
        <v>101.3</v>
      </c>
      <c r="D44" s="39">
        <v>101.3</v>
      </c>
      <c r="E44" s="16"/>
      <c r="F44" s="39">
        <v>102.8</v>
      </c>
      <c r="G44" s="39">
        <v>102.8</v>
      </c>
      <c r="H44" s="16"/>
      <c r="I44" s="39">
        <f>J44</f>
        <v>101.6</v>
      </c>
      <c r="J44" s="39">
        <v>101.6</v>
      </c>
      <c r="K44" s="19"/>
    </row>
    <row r="45" spans="1:11" s="29" customFormat="1" ht="65.25" customHeight="1">
      <c r="A45" s="50" t="s">
        <v>17</v>
      </c>
      <c r="B45" s="18"/>
      <c r="C45" s="39">
        <v>101</v>
      </c>
      <c r="D45" s="39">
        <v>101</v>
      </c>
      <c r="E45" s="11"/>
      <c r="F45" s="39">
        <v>101</v>
      </c>
      <c r="G45" s="39">
        <v>101</v>
      </c>
      <c r="H45" s="11"/>
      <c r="I45" s="39">
        <f>J45</f>
        <v>102</v>
      </c>
      <c r="J45" s="39">
        <v>102</v>
      </c>
      <c r="K45" s="12"/>
    </row>
    <row r="46" spans="1:11" s="29" customFormat="1" ht="78" customHeight="1">
      <c r="A46" s="54" t="s">
        <v>59</v>
      </c>
      <c r="B46" s="18"/>
      <c r="C46" s="11">
        <f>D46</f>
        <v>336721</v>
      </c>
      <c r="D46" s="11">
        <f>236721+100000</f>
        <v>336721</v>
      </c>
      <c r="E46" s="11"/>
      <c r="F46" s="11">
        <f>G46</f>
        <v>229994</v>
      </c>
      <c r="G46" s="11">
        <f>416994-187000</f>
        <v>229994</v>
      </c>
      <c r="H46" s="11"/>
      <c r="I46" s="11">
        <f>J46</f>
        <v>150000</v>
      </c>
      <c r="J46" s="11">
        <v>150000</v>
      </c>
      <c r="K46" s="11"/>
    </row>
    <row r="47" spans="1:11" s="29" customFormat="1" ht="20.25" customHeight="1">
      <c r="A47" s="67" t="s">
        <v>15</v>
      </c>
      <c r="B47" s="18"/>
      <c r="C47" s="39"/>
      <c r="D47" s="39"/>
      <c r="E47" s="39"/>
      <c r="F47" s="39"/>
      <c r="G47" s="39"/>
      <c r="H47" s="39"/>
      <c r="I47" s="39"/>
      <c r="J47" s="39"/>
      <c r="K47" s="38"/>
    </row>
    <row r="48" spans="1:11" s="29" customFormat="1" ht="21.75" customHeight="1">
      <c r="A48" s="60" t="s">
        <v>5</v>
      </c>
      <c r="B48" s="58"/>
      <c r="C48" s="59"/>
      <c r="D48" s="59"/>
      <c r="E48" s="59"/>
      <c r="F48" s="59"/>
      <c r="G48" s="59"/>
      <c r="H48" s="59"/>
      <c r="I48" s="59"/>
      <c r="J48" s="59"/>
      <c r="K48" s="59"/>
    </row>
    <row r="49" spans="1:11" s="29" customFormat="1" ht="60" customHeight="1">
      <c r="A49" s="50" t="s">
        <v>82</v>
      </c>
      <c r="B49" s="40"/>
      <c r="C49" s="11">
        <v>15</v>
      </c>
      <c r="D49" s="11">
        <v>15</v>
      </c>
      <c r="E49" s="11"/>
      <c r="F49" s="11">
        <v>14</v>
      </c>
      <c r="G49" s="11">
        <v>14</v>
      </c>
      <c r="H49" s="11"/>
      <c r="I49" s="11">
        <f>J49</f>
        <v>6</v>
      </c>
      <c r="J49" s="11">
        <v>6</v>
      </c>
      <c r="K49" s="52"/>
    </row>
    <row r="50" spans="1:11" s="29" customFormat="1" ht="20.25" customHeight="1">
      <c r="A50" s="60" t="s">
        <v>2</v>
      </c>
      <c r="B50" s="40"/>
      <c r="C50" s="11"/>
      <c r="D50" s="11"/>
      <c r="E50" s="11"/>
      <c r="F50" s="11"/>
      <c r="G50" s="11"/>
      <c r="H50" s="11"/>
      <c r="I50" s="11"/>
      <c r="J50" s="11"/>
      <c r="K50" s="9"/>
    </row>
    <row r="51" spans="1:11" s="29" customFormat="1" ht="63.75" customHeight="1">
      <c r="A51" s="50" t="s">
        <v>60</v>
      </c>
      <c r="B51" s="18"/>
      <c r="C51" s="11">
        <v>220</v>
      </c>
      <c r="D51" s="11">
        <v>220</v>
      </c>
      <c r="E51" s="11"/>
      <c r="F51" s="11">
        <f>G51</f>
        <v>97</v>
      </c>
      <c r="G51" s="11">
        <v>97</v>
      </c>
      <c r="H51" s="11"/>
      <c r="I51" s="11">
        <f>J51</f>
        <v>60</v>
      </c>
      <c r="J51" s="11">
        <v>60</v>
      </c>
      <c r="K51" s="28"/>
    </row>
    <row r="52" spans="1:11" s="29" customFormat="1" ht="18" customHeight="1">
      <c r="A52" s="60" t="s">
        <v>3</v>
      </c>
      <c r="B52" s="18"/>
      <c r="C52" s="11"/>
      <c r="D52" s="11"/>
      <c r="E52" s="11"/>
      <c r="F52" s="11"/>
      <c r="G52" s="11"/>
      <c r="H52" s="11"/>
      <c r="I52" s="11"/>
      <c r="J52" s="11"/>
      <c r="K52" s="10"/>
    </row>
    <row r="53" spans="1:11" s="29" customFormat="1" ht="78" customHeight="1">
      <c r="A53" s="50" t="s">
        <v>61</v>
      </c>
      <c r="B53" s="18"/>
      <c r="C53" s="16">
        <f>C46/C51</f>
        <v>1530.55</v>
      </c>
      <c r="D53" s="16">
        <f>D46/D51</f>
        <v>1530.55</v>
      </c>
      <c r="E53" s="16"/>
      <c r="F53" s="16">
        <f>F46/F51</f>
        <v>2371.0721649484535</v>
      </c>
      <c r="G53" s="16">
        <f>G46/G51</f>
        <v>2371.0721649484535</v>
      </c>
      <c r="H53" s="16"/>
      <c r="I53" s="16">
        <f>I46/I51</f>
        <v>2500</v>
      </c>
      <c r="J53" s="16">
        <f>J46/J51</f>
        <v>2500</v>
      </c>
      <c r="K53" s="10"/>
    </row>
    <row r="54" spans="1:11" s="29" customFormat="1" ht="21" customHeight="1">
      <c r="A54" s="60" t="s">
        <v>4</v>
      </c>
      <c r="B54" s="18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29" customFormat="1" ht="60" customHeight="1">
      <c r="A55" s="50" t="s">
        <v>62</v>
      </c>
      <c r="B55" s="18"/>
      <c r="C55" s="11">
        <v>45</v>
      </c>
      <c r="D55" s="11">
        <v>45</v>
      </c>
      <c r="E55" s="11"/>
      <c r="F55" s="11">
        <v>48</v>
      </c>
      <c r="G55" s="11">
        <v>48</v>
      </c>
      <c r="H55" s="11"/>
      <c r="I55" s="11">
        <v>50</v>
      </c>
      <c r="J55" s="11">
        <v>50</v>
      </c>
      <c r="K55" s="10"/>
    </row>
    <row r="56" spans="1:11" s="29" customFormat="1" ht="80.25" customHeight="1">
      <c r="A56" s="50" t="s">
        <v>63</v>
      </c>
      <c r="B56" s="18"/>
      <c r="C56" s="39">
        <v>104.6</v>
      </c>
      <c r="D56" s="39">
        <v>104.6</v>
      </c>
      <c r="E56" s="11"/>
      <c r="F56" s="39">
        <v>106.7</v>
      </c>
      <c r="G56" s="39">
        <v>106.7</v>
      </c>
      <c r="H56" s="11"/>
      <c r="I56" s="39">
        <v>104.2</v>
      </c>
      <c r="J56" s="39">
        <v>104.2</v>
      </c>
      <c r="K56" s="10"/>
    </row>
    <row r="57" spans="1:11" s="29" customFormat="1" ht="119.25" customHeight="1">
      <c r="A57" s="54" t="s">
        <v>64</v>
      </c>
      <c r="B57" s="18"/>
      <c r="C57" s="11">
        <f>D57</f>
        <v>326088</v>
      </c>
      <c r="D57" s="11">
        <v>326088</v>
      </c>
      <c r="E57" s="11"/>
      <c r="F57" s="11">
        <f>G57</f>
        <v>165494</v>
      </c>
      <c r="G57" s="11">
        <v>165494</v>
      </c>
      <c r="H57" s="11"/>
      <c r="I57" s="11">
        <f>J57</f>
        <v>100000</v>
      </c>
      <c r="J57" s="11">
        <v>100000</v>
      </c>
      <c r="K57" s="28"/>
    </row>
    <row r="58" spans="1:11" s="29" customFormat="1" ht="21" customHeight="1">
      <c r="A58" s="67" t="s">
        <v>15</v>
      </c>
      <c r="B58" s="18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29" customFormat="1" ht="19.5" customHeight="1">
      <c r="A59" s="60" t="s">
        <v>5</v>
      </c>
      <c r="B59" s="18"/>
      <c r="C59" s="11"/>
      <c r="D59" s="11"/>
      <c r="E59" s="11"/>
      <c r="F59" s="11"/>
      <c r="G59" s="11"/>
      <c r="H59" s="11"/>
      <c r="I59" s="11"/>
      <c r="J59" s="11"/>
      <c r="K59" s="10"/>
    </row>
    <row r="60" spans="1:11" s="29" customFormat="1" ht="93" customHeight="1">
      <c r="A60" s="50" t="s">
        <v>39</v>
      </c>
      <c r="B60" s="18"/>
      <c r="C60" s="11">
        <v>7</v>
      </c>
      <c r="D60" s="11">
        <v>7</v>
      </c>
      <c r="E60" s="11"/>
      <c r="F60" s="11">
        <f>G60</f>
        <v>4</v>
      </c>
      <c r="G60" s="11">
        <v>4</v>
      </c>
      <c r="H60" s="11"/>
      <c r="I60" s="11">
        <v>5</v>
      </c>
      <c r="J60" s="11">
        <v>5</v>
      </c>
      <c r="K60" s="10"/>
    </row>
    <row r="61" spans="1:11" s="29" customFormat="1" ht="26.25" customHeight="1">
      <c r="A61" s="60" t="s">
        <v>2</v>
      </c>
      <c r="B61" s="18"/>
      <c r="C61" s="11"/>
      <c r="D61" s="11"/>
      <c r="E61" s="11"/>
      <c r="F61" s="11"/>
      <c r="G61" s="11"/>
      <c r="H61" s="11"/>
      <c r="I61" s="11"/>
      <c r="J61" s="11"/>
      <c r="K61" s="10"/>
    </row>
    <row r="62" spans="1:11" s="29" customFormat="1" ht="91.5" customHeight="1">
      <c r="A62" s="50" t="s">
        <v>40</v>
      </c>
      <c r="B62" s="18"/>
      <c r="C62" s="11">
        <v>35</v>
      </c>
      <c r="D62" s="11">
        <v>35</v>
      </c>
      <c r="E62" s="11"/>
      <c r="F62" s="11">
        <f>G62</f>
        <v>20</v>
      </c>
      <c r="G62" s="11">
        <v>20</v>
      </c>
      <c r="H62" s="11"/>
      <c r="I62" s="11">
        <f>J62</f>
        <v>28</v>
      </c>
      <c r="J62" s="11">
        <v>28</v>
      </c>
      <c r="K62" s="10"/>
    </row>
    <row r="63" spans="1:11" s="29" customFormat="1" ht="23.25" customHeight="1">
      <c r="A63" s="60" t="s">
        <v>3</v>
      </c>
      <c r="B63" s="18"/>
      <c r="C63" s="11"/>
      <c r="D63" s="11"/>
      <c r="E63" s="11"/>
      <c r="F63" s="11"/>
      <c r="G63" s="11"/>
      <c r="H63" s="11"/>
      <c r="I63" s="11"/>
      <c r="J63" s="11"/>
      <c r="K63" s="28"/>
    </row>
    <row r="64" spans="1:11" s="29" customFormat="1" ht="97.5" customHeight="1">
      <c r="A64" s="50" t="s">
        <v>65</v>
      </c>
      <c r="B64" s="18"/>
      <c r="C64" s="16">
        <f>C57/C62</f>
        <v>9316.8</v>
      </c>
      <c r="D64" s="16">
        <f>D57/D62</f>
        <v>9316.8</v>
      </c>
      <c r="E64" s="16"/>
      <c r="F64" s="16">
        <f>F57/F62</f>
        <v>8274.7</v>
      </c>
      <c r="G64" s="16">
        <f>G57/G62</f>
        <v>8274.7</v>
      </c>
      <c r="H64" s="16"/>
      <c r="I64" s="16">
        <f>I57/I62</f>
        <v>3571.4285714285716</v>
      </c>
      <c r="J64" s="16">
        <f>J57/J62</f>
        <v>3571.4285714285716</v>
      </c>
      <c r="K64" s="19"/>
    </row>
    <row r="65" spans="1:11" s="29" customFormat="1" ht="23.25" customHeight="1">
      <c r="A65" s="60" t="s">
        <v>4</v>
      </c>
      <c r="B65" s="18"/>
      <c r="C65" s="16"/>
      <c r="D65" s="16"/>
      <c r="E65" s="16"/>
      <c r="F65" s="16"/>
      <c r="G65" s="16"/>
      <c r="H65" s="16"/>
      <c r="I65" s="16"/>
      <c r="J65" s="16"/>
      <c r="K65" s="19"/>
    </row>
    <row r="66" spans="1:11" s="29" customFormat="1" ht="82.5" customHeight="1">
      <c r="A66" s="50" t="s">
        <v>66</v>
      </c>
      <c r="B66" s="18"/>
      <c r="C66" s="11">
        <v>10</v>
      </c>
      <c r="D66" s="11">
        <v>10</v>
      </c>
      <c r="E66" s="11"/>
      <c r="F66" s="11">
        <v>12</v>
      </c>
      <c r="G66" s="11">
        <v>12</v>
      </c>
      <c r="H66" s="11"/>
      <c r="I66" s="11">
        <f>J66</f>
        <v>15</v>
      </c>
      <c r="J66" s="11">
        <v>15</v>
      </c>
      <c r="K66" s="64"/>
    </row>
    <row r="67" spans="1:11" s="29" customFormat="1" ht="97.5" customHeight="1">
      <c r="A67" s="50" t="s">
        <v>23</v>
      </c>
      <c r="B67" s="18"/>
      <c r="C67" s="39">
        <v>101</v>
      </c>
      <c r="D67" s="39">
        <v>101</v>
      </c>
      <c r="E67" s="16"/>
      <c r="F67" s="39">
        <v>120</v>
      </c>
      <c r="G67" s="39">
        <v>120</v>
      </c>
      <c r="H67" s="16"/>
      <c r="I67" s="39">
        <v>108.3</v>
      </c>
      <c r="J67" s="39">
        <v>108.3</v>
      </c>
      <c r="K67" s="28"/>
    </row>
    <row r="68" spans="1:11" s="29" customFormat="1" ht="31.5" customHeight="1">
      <c r="A68" s="81" t="s">
        <v>24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1" s="29" customFormat="1" ht="42" customHeight="1">
      <c r="A69" s="79" t="s">
        <v>25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4" s="29" customFormat="1" ht="32.25" customHeight="1">
      <c r="A70" s="105" t="s">
        <v>26</v>
      </c>
      <c r="B70" s="72" t="s">
        <v>76</v>
      </c>
      <c r="C70" s="9">
        <v>18606391</v>
      </c>
      <c r="D70" s="9">
        <v>17387915</v>
      </c>
      <c r="E70" s="9">
        <v>1218476</v>
      </c>
      <c r="F70" s="9">
        <v>22307851</v>
      </c>
      <c r="G70" s="9">
        <v>20567372</v>
      </c>
      <c r="H70" s="9">
        <v>1740479</v>
      </c>
      <c r="I70" s="9">
        <v>31093217</v>
      </c>
      <c r="J70" s="9">
        <v>29158217</v>
      </c>
      <c r="K70" s="9">
        <v>1935000</v>
      </c>
      <c r="N70" s="49">
        <f>C70+F70+I70</f>
        <v>72007459</v>
      </c>
    </row>
    <row r="71" spans="1:14" s="29" customFormat="1" ht="48" customHeight="1">
      <c r="A71" s="103"/>
      <c r="B71" s="42" t="s">
        <v>9</v>
      </c>
      <c r="C71" s="9">
        <v>18526391</v>
      </c>
      <c r="D71" s="9">
        <v>17387915</v>
      </c>
      <c r="E71" s="9">
        <v>1138476</v>
      </c>
      <c r="F71" s="9"/>
      <c r="G71" s="9"/>
      <c r="H71" s="9"/>
      <c r="I71" s="9"/>
      <c r="J71" s="9"/>
      <c r="K71" s="9"/>
      <c r="N71" s="49"/>
    </row>
    <row r="72" spans="1:14" s="29" customFormat="1" ht="33.75" customHeight="1">
      <c r="A72" s="103"/>
      <c r="B72" s="42" t="s">
        <v>87</v>
      </c>
      <c r="C72" s="9"/>
      <c r="D72" s="9"/>
      <c r="E72" s="9"/>
      <c r="F72" s="9">
        <v>22302372</v>
      </c>
      <c r="G72" s="9">
        <v>20567372</v>
      </c>
      <c r="H72" s="9">
        <v>1735000</v>
      </c>
      <c r="I72" s="9">
        <v>30908217</v>
      </c>
      <c r="J72" s="9">
        <v>29023217</v>
      </c>
      <c r="K72" s="9">
        <v>1885000</v>
      </c>
      <c r="N72" s="49"/>
    </row>
    <row r="73" spans="1:14" s="29" customFormat="1" ht="36" customHeight="1">
      <c r="A73" s="103"/>
      <c r="B73" s="41" t="s">
        <v>10</v>
      </c>
      <c r="C73" s="9">
        <v>80000</v>
      </c>
      <c r="D73" s="9"/>
      <c r="E73" s="9">
        <v>80000</v>
      </c>
      <c r="F73" s="9">
        <v>5479</v>
      </c>
      <c r="G73" s="9"/>
      <c r="H73" s="9">
        <v>5479</v>
      </c>
      <c r="I73" s="9">
        <v>50000</v>
      </c>
      <c r="J73" s="9"/>
      <c r="K73" s="9">
        <v>50000</v>
      </c>
      <c r="N73" s="49"/>
    </row>
    <row r="74" spans="1:14" s="29" customFormat="1" ht="36" customHeight="1">
      <c r="A74" s="104"/>
      <c r="B74" s="41" t="s">
        <v>78</v>
      </c>
      <c r="C74" s="9"/>
      <c r="D74" s="9"/>
      <c r="E74" s="9"/>
      <c r="F74" s="9"/>
      <c r="G74" s="9"/>
      <c r="H74" s="9"/>
      <c r="I74" s="9">
        <v>135000</v>
      </c>
      <c r="J74" s="9">
        <v>135000</v>
      </c>
      <c r="K74" s="9"/>
      <c r="N74" s="49"/>
    </row>
    <row r="75" spans="1:11" s="29" customFormat="1" ht="66" customHeight="1">
      <c r="A75" s="60" t="s">
        <v>27</v>
      </c>
      <c r="B75" s="23"/>
      <c r="C75" s="16"/>
      <c r="D75" s="16"/>
      <c r="E75" s="16"/>
      <c r="F75" s="16"/>
      <c r="G75" s="16"/>
      <c r="H75" s="16"/>
      <c r="I75" s="16"/>
      <c r="J75" s="16"/>
      <c r="K75" s="17"/>
    </row>
    <row r="76" spans="1:11" s="29" customFormat="1" ht="23.25" customHeight="1">
      <c r="A76" s="60" t="s">
        <v>3</v>
      </c>
      <c r="B76" s="18"/>
      <c r="C76" s="11"/>
      <c r="D76" s="11"/>
      <c r="E76" s="11"/>
      <c r="F76" s="11"/>
      <c r="G76" s="11"/>
      <c r="H76" s="11"/>
      <c r="I76" s="11"/>
      <c r="J76" s="11"/>
      <c r="K76" s="12"/>
    </row>
    <row r="77" spans="1:11" s="29" customFormat="1" ht="31.5" customHeight="1">
      <c r="A77" s="106" t="s">
        <v>28</v>
      </c>
      <c r="B77" s="72" t="s">
        <v>76</v>
      </c>
      <c r="C77" s="9">
        <v>5500000</v>
      </c>
      <c r="D77" s="9">
        <v>5300000</v>
      </c>
      <c r="E77" s="9">
        <v>200000</v>
      </c>
      <c r="F77" s="9">
        <f>G77+H77</f>
        <v>7565000</v>
      </c>
      <c r="G77" s="9">
        <f>G85</f>
        <v>6782521</v>
      </c>
      <c r="H77" s="9">
        <f>H85</f>
        <v>782479</v>
      </c>
      <c r="I77" s="9">
        <f>I79+I80+I81</f>
        <v>9325600</v>
      </c>
      <c r="J77" s="9">
        <f>J79+J81</f>
        <v>9125600</v>
      </c>
      <c r="K77" s="9">
        <v>200000</v>
      </c>
    </row>
    <row r="78" spans="1:11" s="29" customFormat="1" ht="37.5" customHeight="1">
      <c r="A78" s="103"/>
      <c r="B78" s="41" t="s">
        <v>9</v>
      </c>
      <c r="C78" s="11">
        <v>5500000</v>
      </c>
      <c r="D78" s="11">
        <v>5300000</v>
      </c>
      <c r="E78" s="11">
        <v>200000</v>
      </c>
      <c r="F78" s="9"/>
      <c r="G78" s="9"/>
      <c r="H78" s="9"/>
      <c r="I78" s="9"/>
      <c r="J78" s="9"/>
      <c r="K78" s="9"/>
    </row>
    <row r="79" spans="1:11" s="29" customFormat="1" ht="26.25" customHeight="1">
      <c r="A79" s="103"/>
      <c r="B79" s="42" t="s">
        <v>87</v>
      </c>
      <c r="C79" s="9"/>
      <c r="D79" s="9"/>
      <c r="E79" s="9"/>
      <c r="F79" s="11">
        <v>7565000</v>
      </c>
      <c r="G79" s="11">
        <v>6782521</v>
      </c>
      <c r="H79" s="11">
        <v>782479</v>
      </c>
      <c r="I79" s="11">
        <f>J79+K79</f>
        <v>9140600</v>
      </c>
      <c r="J79" s="11">
        <v>8990600</v>
      </c>
      <c r="K79" s="11">
        <v>150000</v>
      </c>
    </row>
    <row r="80" spans="1:11" s="29" customFormat="1" ht="33" customHeight="1">
      <c r="A80" s="103"/>
      <c r="B80" s="41" t="s">
        <v>74</v>
      </c>
      <c r="C80" s="9"/>
      <c r="D80" s="9"/>
      <c r="E80" s="9"/>
      <c r="F80" s="11"/>
      <c r="G80" s="11"/>
      <c r="H80" s="11"/>
      <c r="I80" s="11">
        <v>50000</v>
      </c>
      <c r="J80" s="11"/>
      <c r="K80" s="11">
        <v>50000</v>
      </c>
    </row>
    <row r="81" spans="1:11" s="29" customFormat="1" ht="36.75" customHeight="1">
      <c r="A81" s="104"/>
      <c r="B81" s="41" t="s">
        <v>78</v>
      </c>
      <c r="C81" s="9"/>
      <c r="D81" s="9"/>
      <c r="E81" s="9"/>
      <c r="F81" s="11"/>
      <c r="G81" s="11"/>
      <c r="H81" s="11"/>
      <c r="I81" s="11">
        <v>135000</v>
      </c>
      <c r="J81" s="11">
        <v>135000</v>
      </c>
      <c r="K81" s="11"/>
    </row>
    <row r="82" spans="1:11" s="29" customFormat="1" ht="24.75" customHeight="1">
      <c r="A82" s="67" t="s">
        <v>15</v>
      </c>
      <c r="B82" s="18"/>
      <c r="C82" s="11"/>
      <c r="D82" s="11"/>
      <c r="E82" s="11"/>
      <c r="F82" s="11"/>
      <c r="G82" s="11"/>
      <c r="H82" s="11"/>
      <c r="I82" s="11"/>
      <c r="J82" s="11"/>
      <c r="K82" s="12"/>
    </row>
    <row r="83" spans="1:11" s="29" customFormat="1" ht="21.75" customHeight="1">
      <c r="A83" s="60" t="s">
        <v>5</v>
      </c>
      <c r="B83" s="18"/>
      <c r="C83" s="11"/>
      <c r="D83" s="11"/>
      <c r="E83" s="11"/>
      <c r="F83" s="11"/>
      <c r="G83" s="11"/>
      <c r="H83" s="11"/>
      <c r="I83" s="11"/>
      <c r="J83" s="11"/>
      <c r="K83" s="12"/>
    </row>
    <row r="84" spans="1:11" s="29" customFormat="1" ht="61.5" customHeight="1">
      <c r="A84" s="50" t="s">
        <v>68</v>
      </c>
      <c r="B84" s="18"/>
      <c r="C84" s="11">
        <v>2</v>
      </c>
      <c r="D84" s="11">
        <v>2</v>
      </c>
      <c r="E84" s="11"/>
      <c r="F84" s="11">
        <v>2</v>
      </c>
      <c r="G84" s="11">
        <v>2</v>
      </c>
      <c r="H84" s="11"/>
      <c r="I84" s="11">
        <v>2</v>
      </c>
      <c r="J84" s="11">
        <v>2</v>
      </c>
      <c r="K84" s="12"/>
    </row>
    <row r="85" spans="1:11" s="29" customFormat="1" ht="69" customHeight="1">
      <c r="A85" s="50" t="s">
        <v>69</v>
      </c>
      <c r="B85" s="18"/>
      <c r="C85" s="11">
        <f>C77-C86-C87</f>
        <v>5280000</v>
      </c>
      <c r="D85" s="11">
        <f>D77-D86-D87</f>
        <v>5080000</v>
      </c>
      <c r="E85" s="11">
        <v>100000</v>
      </c>
      <c r="F85" s="11">
        <f>G85+H85</f>
        <v>7565000</v>
      </c>
      <c r="G85" s="11">
        <v>6782521</v>
      </c>
      <c r="H85" s="11">
        <v>782479</v>
      </c>
      <c r="I85" s="11">
        <f>J85+K85</f>
        <v>9065600</v>
      </c>
      <c r="J85" s="11">
        <f>8730600+135000</f>
        <v>8865600</v>
      </c>
      <c r="K85" s="11">
        <v>200000</v>
      </c>
    </row>
    <row r="86" spans="1:11" s="29" customFormat="1" ht="84.75" customHeight="1">
      <c r="A86" s="50" t="s">
        <v>42</v>
      </c>
      <c r="B86" s="18"/>
      <c r="C86" s="11">
        <v>40000</v>
      </c>
      <c r="D86" s="11">
        <v>40000</v>
      </c>
      <c r="E86" s="11"/>
      <c r="F86" s="11">
        <v>45000</v>
      </c>
      <c r="G86" s="11">
        <v>45000</v>
      </c>
      <c r="H86" s="11"/>
      <c r="I86" s="11">
        <v>50000</v>
      </c>
      <c r="J86" s="11">
        <v>50000</v>
      </c>
      <c r="K86" s="12"/>
    </row>
    <row r="87" spans="1:11" s="29" customFormat="1" ht="99.75" customHeight="1">
      <c r="A87" s="50" t="s">
        <v>43</v>
      </c>
      <c r="B87" s="18"/>
      <c r="C87" s="11">
        <v>180000</v>
      </c>
      <c r="D87" s="11">
        <v>180000</v>
      </c>
      <c r="E87" s="11"/>
      <c r="F87" s="11">
        <v>200000</v>
      </c>
      <c r="G87" s="11">
        <v>200000</v>
      </c>
      <c r="H87" s="11"/>
      <c r="I87" s="11">
        <v>210000</v>
      </c>
      <c r="J87" s="11">
        <v>210000</v>
      </c>
      <c r="K87" s="12"/>
    </row>
    <row r="88" spans="1:11" s="29" customFormat="1" ht="51" customHeight="1">
      <c r="A88" s="50" t="s">
        <v>70</v>
      </c>
      <c r="B88" s="18"/>
      <c r="C88" s="16">
        <f>D88</f>
        <v>52.25</v>
      </c>
      <c r="D88" s="16">
        <v>52.25</v>
      </c>
      <c r="E88" s="16"/>
      <c r="F88" s="16">
        <v>52.25</v>
      </c>
      <c r="G88" s="16">
        <v>52.25</v>
      </c>
      <c r="H88" s="16"/>
      <c r="I88" s="16">
        <v>52.25</v>
      </c>
      <c r="J88" s="16">
        <v>52.25</v>
      </c>
      <c r="K88" s="61"/>
    </row>
    <row r="89" spans="1:13" s="29" customFormat="1" ht="23.25" customHeight="1">
      <c r="A89" s="50" t="s">
        <v>41</v>
      </c>
      <c r="B89" s="18"/>
      <c r="C89" s="16">
        <v>42.25</v>
      </c>
      <c r="D89" s="16">
        <v>42.25</v>
      </c>
      <c r="E89" s="16"/>
      <c r="F89" s="16">
        <v>42.25</v>
      </c>
      <c r="G89" s="16">
        <v>42.25</v>
      </c>
      <c r="H89" s="16"/>
      <c r="I89" s="16">
        <v>42.25</v>
      </c>
      <c r="J89" s="16">
        <v>42.25</v>
      </c>
      <c r="K89" s="12"/>
      <c r="M89" s="49"/>
    </row>
    <row r="90" spans="1:11" s="29" customFormat="1" ht="22.5" customHeight="1">
      <c r="A90" s="60" t="s">
        <v>2</v>
      </c>
      <c r="B90" s="40"/>
      <c r="C90" s="9"/>
      <c r="D90" s="9"/>
      <c r="E90" s="9"/>
      <c r="F90" s="9"/>
      <c r="G90" s="9"/>
      <c r="H90" s="9"/>
      <c r="I90" s="9"/>
      <c r="J90" s="9"/>
      <c r="K90" s="9"/>
    </row>
    <row r="91" spans="1:11" s="29" customFormat="1" ht="80.25" customHeight="1">
      <c r="A91" s="50" t="s">
        <v>44</v>
      </c>
      <c r="B91" s="46"/>
      <c r="C91" s="11">
        <v>830</v>
      </c>
      <c r="D91" s="11">
        <v>830</v>
      </c>
      <c r="E91" s="11"/>
      <c r="F91" s="11">
        <v>830</v>
      </c>
      <c r="G91" s="11">
        <v>830</v>
      </c>
      <c r="H91" s="11"/>
      <c r="I91" s="11">
        <f>J91</f>
        <v>850</v>
      </c>
      <c r="J91" s="11">
        <v>850</v>
      </c>
      <c r="K91" s="11"/>
    </row>
    <row r="92" spans="1:11" s="29" customFormat="1" ht="16.5" customHeight="1">
      <c r="A92" s="50" t="s">
        <v>67</v>
      </c>
      <c r="B92" s="46"/>
      <c r="C92" s="11">
        <v>435</v>
      </c>
      <c r="D92" s="11">
        <v>435</v>
      </c>
      <c r="E92" s="11"/>
      <c r="F92" s="11">
        <v>440</v>
      </c>
      <c r="G92" s="11">
        <v>440</v>
      </c>
      <c r="H92" s="11"/>
      <c r="I92" s="11">
        <v>430</v>
      </c>
      <c r="J92" s="11">
        <v>430</v>
      </c>
      <c r="K92" s="11"/>
    </row>
    <row r="93" spans="1:11" s="29" customFormat="1" ht="78.75" customHeight="1">
      <c r="A93" s="50" t="s">
        <v>71</v>
      </c>
      <c r="B93" s="40"/>
      <c r="C93" s="11">
        <v>780</v>
      </c>
      <c r="D93" s="11">
        <v>780</v>
      </c>
      <c r="E93" s="11"/>
      <c r="F93" s="11">
        <v>785</v>
      </c>
      <c r="G93" s="11">
        <v>785</v>
      </c>
      <c r="H93" s="11"/>
      <c r="I93" s="11">
        <v>790</v>
      </c>
      <c r="J93" s="11">
        <v>790</v>
      </c>
      <c r="K93" s="9"/>
    </row>
    <row r="94" spans="1:11" s="29" customFormat="1" ht="96" customHeight="1">
      <c r="A94" s="50" t="s">
        <v>72</v>
      </c>
      <c r="B94" s="18"/>
      <c r="C94" s="11">
        <v>2</v>
      </c>
      <c r="D94" s="11"/>
      <c r="E94" s="11">
        <v>2</v>
      </c>
      <c r="F94" s="11">
        <v>1</v>
      </c>
      <c r="G94" s="11"/>
      <c r="H94" s="11">
        <v>2</v>
      </c>
      <c r="I94" s="11">
        <v>4</v>
      </c>
      <c r="J94" s="11">
        <v>1</v>
      </c>
      <c r="K94" s="11">
        <v>3</v>
      </c>
    </row>
    <row r="95" spans="1:11" s="29" customFormat="1" ht="24.75" customHeight="1">
      <c r="A95" s="60" t="s">
        <v>3</v>
      </c>
      <c r="B95" s="18"/>
      <c r="C95" s="11"/>
      <c r="D95" s="11"/>
      <c r="E95" s="11"/>
      <c r="F95" s="11"/>
      <c r="G95" s="11"/>
      <c r="H95" s="11"/>
      <c r="I95" s="11"/>
      <c r="J95" s="11"/>
      <c r="K95" s="12"/>
    </row>
    <row r="96" spans="1:11" s="29" customFormat="1" ht="99" customHeight="1">
      <c r="A96" s="50" t="s">
        <v>73</v>
      </c>
      <c r="B96" s="18"/>
      <c r="C96" s="11">
        <f>C85/C88</f>
        <v>101052.63157894737</v>
      </c>
      <c r="D96" s="11">
        <f>C96</f>
        <v>101052.63157894737</v>
      </c>
      <c r="E96" s="11"/>
      <c r="F96" s="11">
        <f>F85/F88</f>
        <v>144784.6889952153</v>
      </c>
      <c r="G96" s="11">
        <f>G85/G88</f>
        <v>129809.01435406698</v>
      </c>
      <c r="H96" s="11"/>
      <c r="I96" s="11">
        <f>I85/I88</f>
        <v>173504.3062200957</v>
      </c>
      <c r="J96" s="11">
        <f>J85/J88</f>
        <v>169676.55502392346</v>
      </c>
      <c r="K96" s="11"/>
    </row>
    <row r="97" spans="1:11" s="29" customFormat="1" ht="78.75" customHeight="1">
      <c r="A97" s="50" t="s">
        <v>45</v>
      </c>
      <c r="B97" s="18"/>
      <c r="C97" s="11">
        <v>6200</v>
      </c>
      <c r="D97" s="11">
        <v>6200</v>
      </c>
      <c r="E97" s="11"/>
      <c r="F97" s="11">
        <v>6800</v>
      </c>
      <c r="G97" s="11">
        <v>6800</v>
      </c>
      <c r="H97" s="11"/>
      <c r="I97" s="11">
        <f>J97</f>
        <v>8800</v>
      </c>
      <c r="J97" s="11">
        <v>8800</v>
      </c>
      <c r="K97" s="11"/>
    </row>
    <row r="98" spans="1:11" s="29" customFormat="1" ht="94.5" customHeight="1">
      <c r="A98" s="50" t="s">
        <v>46</v>
      </c>
      <c r="B98" s="18"/>
      <c r="C98" s="16">
        <f>C86/C91</f>
        <v>48.19277108433735</v>
      </c>
      <c r="D98" s="16">
        <f>D86/D91</f>
        <v>48.19277108433735</v>
      </c>
      <c r="E98" s="16"/>
      <c r="F98" s="16">
        <f>F86/F91</f>
        <v>54.21686746987952</v>
      </c>
      <c r="G98" s="16">
        <f>G86/G91</f>
        <v>54.21686746987952</v>
      </c>
      <c r="H98" s="16"/>
      <c r="I98" s="16">
        <f>I86/I91</f>
        <v>58.8235294117647</v>
      </c>
      <c r="J98" s="16">
        <f>J86/J91</f>
        <v>58.8235294117647</v>
      </c>
      <c r="K98" s="12"/>
    </row>
    <row r="99" spans="1:11" s="29" customFormat="1" ht="96.75" customHeight="1">
      <c r="A99" s="50" t="s">
        <v>47</v>
      </c>
      <c r="B99" s="18"/>
      <c r="C99" s="16">
        <f>C87/C93</f>
        <v>230.76923076923077</v>
      </c>
      <c r="D99" s="16">
        <f>D87/D93</f>
        <v>230.76923076923077</v>
      </c>
      <c r="E99" s="16"/>
      <c r="F99" s="16">
        <f>F87/F93</f>
        <v>254.77707006369425</v>
      </c>
      <c r="G99" s="16">
        <f>G87/G93</f>
        <v>254.77707006369425</v>
      </c>
      <c r="H99" s="16"/>
      <c r="I99" s="16">
        <f>I87/I93</f>
        <v>265.82278481012656</v>
      </c>
      <c r="J99" s="16">
        <f>J87/J93</f>
        <v>265.82278481012656</v>
      </c>
      <c r="K99" s="12"/>
    </row>
    <row r="100" spans="1:11" s="29" customFormat="1" ht="93" customHeight="1">
      <c r="A100" s="50" t="s">
        <v>48</v>
      </c>
      <c r="B100" s="18"/>
      <c r="C100" s="11">
        <f>E85/C94</f>
        <v>50000</v>
      </c>
      <c r="D100" s="11"/>
      <c r="E100" s="11">
        <v>50000</v>
      </c>
      <c r="F100" s="11">
        <v>750000</v>
      </c>
      <c r="G100" s="11"/>
      <c r="H100" s="11">
        <f>H85/H94</f>
        <v>391239.5</v>
      </c>
      <c r="I100" s="11">
        <v>83750</v>
      </c>
      <c r="J100" s="11">
        <v>135000</v>
      </c>
      <c r="K100" s="11">
        <f>K85/K94</f>
        <v>66666.66666666667</v>
      </c>
    </row>
    <row r="101" spans="1:11" s="29" customFormat="1" ht="19.5" customHeight="1">
      <c r="A101" s="60" t="s">
        <v>4</v>
      </c>
      <c r="B101" s="18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93" customHeight="1">
      <c r="A102" s="50" t="s">
        <v>49</v>
      </c>
      <c r="B102" s="18"/>
      <c r="C102" s="11">
        <v>12</v>
      </c>
      <c r="D102" s="11">
        <v>12</v>
      </c>
      <c r="E102" s="11"/>
      <c r="F102" s="11">
        <v>15</v>
      </c>
      <c r="G102" s="11">
        <v>15</v>
      </c>
      <c r="H102" s="11"/>
      <c r="I102" s="11">
        <v>18</v>
      </c>
      <c r="J102" s="11">
        <v>18</v>
      </c>
      <c r="K102" s="12"/>
    </row>
    <row r="103" spans="1:11" ht="79.5" customHeight="1">
      <c r="A103" s="50" t="s">
        <v>50</v>
      </c>
      <c r="B103" s="18"/>
      <c r="C103" s="11">
        <v>240</v>
      </c>
      <c r="D103" s="11">
        <v>240</v>
      </c>
      <c r="E103" s="11"/>
      <c r="F103" s="11">
        <v>245</v>
      </c>
      <c r="G103" s="11">
        <v>245</v>
      </c>
      <c r="H103" s="11"/>
      <c r="I103" s="11">
        <v>250</v>
      </c>
      <c r="J103" s="11">
        <v>250</v>
      </c>
      <c r="K103" s="11"/>
    </row>
    <row r="104" spans="1:11" ht="80.25" customHeight="1">
      <c r="A104" s="50" t="s">
        <v>51</v>
      </c>
      <c r="B104" s="18"/>
      <c r="C104" s="15">
        <v>2.1</v>
      </c>
      <c r="D104" s="15">
        <v>2.1</v>
      </c>
      <c r="E104" s="19"/>
      <c r="F104" s="15">
        <v>2.1</v>
      </c>
      <c r="G104" s="15">
        <v>2.1</v>
      </c>
      <c r="H104" s="19"/>
      <c r="I104" s="15">
        <v>2</v>
      </c>
      <c r="J104" s="15">
        <v>2</v>
      </c>
      <c r="K104" s="20"/>
    </row>
    <row r="105" spans="1:11" ht="20.25" customHeight="1">
      <c r="A105" s="77" t="s">
        <v>29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1" ht="20.25" customHeight="1">
      <c r="A106" s="79" t="s">
        <v>30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30.75" customHeight="1">
      <c r="A107" s="94" t="s">
        <v>31</v>
      </c>
      <c r="B107" s="73" t="s">
        <v>53</v>
      </c>
      <c r="C107" s="62">
        <v>6950948</v>
      </c>
      <c r="D107" s="62">
        <v>6843948</v>
      </c>
      <c r="E107" s="62">
        <v>107000</v>
      </c>
      <c r="F107" s="62">
        <v>11435894</v>
      </c>
      <c r="G107" s="62">
        <v>10923544</v>
      </c>
      <c r="H107" s="62">
        <v>512350</v>
      </c>
      <c r="I107" s="62">
        <f>J107+K107</f>
        <v>19982438</v>
      </c>
      <c r="J107" s="62">
        <f>J109</f>
        <v>19764468</v>
      </c>
      <c r="K107" s="62">
        <v>217970</v>
      </c>
    </row>
    <row r="108" spans="1:11" ht="36.75" customHeight="1">
      <c r="A108" s="94"/>
      <c r="B108" s="41" t="s">
        <v>9</v>
      </c>
      <c r="C108" s="9">
        <v>6843948</v>
      </c>
      <c r="D108" s="9">
        <v>6843948</v>
      </c>
      <c r="E108" s="9"/>
      <c r="F108" s="9"/>
      <c r="G108" s="9"/>
      <c r="H108" s="9"/>
      <c r="I108" s="9"/>
      <c r="J108" s="9"/>
      <c r="K108" s="9"/>
    </row>
    <row r="109" spans="1:11" ht="19.5" customHeight="1">
      <c r="A109" s="94"/>
      <c r="B109" s="41" t="s">
        <v>87</v>
      </c>
      <c r="C109" s="9"/>
      <c r="D109" s="9"/>
      <c r="E109" s="9"/>
      <c r="F109" s="9">
        <v>11323544</v>
      </c>
      <c r="G109" s="9">
        <v>10923544</v>
      </c>
      <c r="H109" s="9">
        <v>400000</v>
      </c>
      <c r="I109" s="9">
        <f>J109+K109</f>
        <v>19864468</v>
      </c>
      <c r="J109" s="9">
        <f>19264468+500000</f>
        <v>19764468</v>
      </c>
      <c r="K109" s="9">
        <v>100000</v>
      </c>
    </row>
    <row r="110" spans="1:11" ht="27" customHeight="1">
      <c r="A110" s="95"/>
      <c r="B110" s="41" t="s">
        <v>74</v>
      </c>
      <c r="C110" s="9">
        <v>107000</v>
      </c>
      <c r="D110" s="9"/>
      <c r="E110" s="9">
        <v>107000</v>
      </c>
      <c r="F110" s="9">
        <v>112350</v>
      </c>
      <c r="G110" s="9"/>
      <c r="H110" s="9">
        <v>112350</v>
      </c>
      <c r="I110" s="9">
        <v>117970</v>
      </c>
      <c r="J110" s="9"/>
      <c r="K110" s="9">
        <v>117970</v>
      </c>
    </row>
    <row r="111" spans="1:11" ht="73.5" customHeight="1">
      <c r="A111" s="63" t="s">
        <v>52</v>
      </c>
      <c r="B111" s="22" t="s">
        <v>32</v>
      </c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6" customHeight="1">
      <c r="A112" s="50" t="s">
        <v>100</v>
      </c>
      <c r="B112" s="18"/>
      <c r="C112" s="11"/>
      <c r="D112" s="11"/>
      <c r="E112" s="11"/>
      <c r="F112" s="11"/>
      <c r="G112" s="11"/>
      <c r="H112" s="11"/>
      <c r="I112" s="11"/>
      <c r="J112" s="11"/>
      <c r="K112" s="10"/>
    </row>
    <row r="113" spans="1:12" ht="57" customHeight="1">
      <c r="A113" s="60" t="s">
        <v>89</v>
      </c>
      <c r="B113" s="18"/>
      <c r="C113" s="9"/>
      <c r="D113" s="9"/>
      <c r="E113" s="9"/>
      <c r="F113" s="9">
        <v>3000000</v>
      </c>
      <c r="G113" s="9">
        <v>3000000</v>
      </c>
      <c r="H113" s="9"/>
      <c r="I113" s="9">
        <f>J113+K113</f>
        <v>3500000</v>
      </c>
      <c r="J113" s="9">
        <v>3500000</v>
      </c>
      <c r="K113" s="9"/>
      <c r="L113" s="9">
        <f>L114+L115</f>
        <v>0</v>
      </c>
    </row>
    <row r="114" spans="1:11" ht="66" customHeight="1">
      <c r="A114" s="60" t="s">
        <v>90</v>
      </c>
      <c r="B114" s="18"/>
      <c r="C114" s="11"/>
      <c r="D114" s="11"/>
      <c r="E114" s="11"/>
      <c r="F114" s="11">
        <v>3000000</v>
      </c>
      <c r="G114" s="11">
        <v>3000000</v>
      </c>
      <c r="H114" s="11"/>
      <c r="I114" s="11">
        <v>3500000</v>
      </c>
      <c r="J114" s="11">
        <v>3500000</v>
      </c>
      <c r="K114" s="11"/>
    </row>
    <row r="115" spans="1:11" ht="30.75" customHeight="1">
      <c r="A115" s="50" t="s">
        <v>101</v>
      </c>
      <c r="B115" s="18"/>
      <c r="C115" s="11"/>
      <c r="D115" s="11"/>
      <c r="E115" s="11"/>
      <c r="F115" s="11">
        <v>1000000</v>
      </c>
      <c r="G115" s="11">
        <v>1000000</v>
      </c>
      <c r="H115" s="11"/>
      <c r="I115" s="11">
        <f>J115</f>
        <v>1500000</v>
      </c>
      <c r="J115" s="11">
        <v>1500000</v>
      </c>
      <c r="K115" s="11"/>
    </row>
    <row r="116" spans="1:11" ht="22.5" customHeight="1">
      <c r="A116" s="67" t="s">
        <v>15</v>
      </c>
      <c r="B116" s="18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21" customHeight="1">
      <c r="A117" s="60" t="s">
        <v>5</v>
      </c>
      <c r="B117" s="18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65.25" customHeight="1">
      <c r="A118" s="50" t="s">
        <v>91</v>
      </c>
      <c r="B118" s="18"/>
      <c r="C118" s="11"/>
      <c r="D118" s="11"/>
      <c r="E118" s="11"/>
      <c r="F118" s="11">
        <v>9</v>
      </c>
      <c r="G118" s="11">
        <v>9</v>
      </c>
      <c r="H118" s="11"/>
      <c r="I118" s="11">
        <v>10</v>
      </c>
      <c r="J118" s="11">
        <v>10</v>
      </c>
      <c r="K118" s="12"/>
    </row>
    <row r="119" spans="1:11" ht="49.5" customHeight="1">
      <c r="A119" s="50" t="s">
        <v>92</v>
      </c>
      <c r="B119" s="18"/>
      <c r="C119" s="11"/>
      <c r="D119" s="11"/>
      <c r="E119" s="11"/>
      <c r="F119" s="11">
        <f>G119</f>
        <v>64</v>
      </c>
      <c r="G119" s="11">
        <v>64</v>
      </c>
      <c r="H119" s="11"/>
      <c r="I119" s="11">
        <v>64</v>
      </c>
      <c r="J119" s="11">
        <v>64</v>
      </c>
      <c r="K119" s="11"/>
    </row>
    <row r="120" spans="1:11" ht="14.25" customHeight="1">
      <c r="A120" s="60" t="s">
        <v>2</v>
      </c>
      <c r="B120" s="18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66.75" customHeight="1">
      <c r="A121" s="50" t="s">
        <v>93</v>
      </c>
      <c r="B121" s="18"/>
      <c r="C121" s="11"/>
      <c r="D121" s="11"/>
      <c r="E121" s="11"/>
      <c r="F121" s="11">
        <f>G121</f>
        <v>3847</v>
      </c>
      <c r="G121" s="11">
        <v>3847</v>
      </c>
      <c r="H121" s="11"/>
      <c r="I121" s="11">
        <f>J121</f>
        <v>3980</v>
      </c>
      <c r="J121" s="11">
        <v>3980</v>
      </c>
      <c r="K121" s="11"/>
    </row>
    <row r="122" spans="1:11" ht="69.75" customHeight="1">
      <c r="A122" s="50" t="s">
        <v>94</v>
      </c>
      <c r="B122" s="18"/>
      <c r="C122" s="11"/>
      <c r="D122" s="11"/>
      <c r="E122" s="11"/>
      <c r="F122" s="11">
        <f>G122</f>
        <v>48</v>
      </c>
      <c r="G122" s="11">
        <v>48</v>
      </c>
      <c r="H122" s="11"/>
      <c r="I122" s="11">
        <f>J122</f>
        <v>48</v>
      </c>
      <c r="J122" s="11">
        <v>48</v>
      </c>
      <c r="K122" s="11"/>
    </row>
    <row r="123" spans="1:11" ht="18" customHeight="1">
      <c r="A123" s="60" t="s">
        <v>3</v>
      </c>
      <c r="B123" s="18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79.5" customHeight="1">
      <c r="A124" s="50" t="s">
        <v>95</v>
      </c>
      <c r="B124" s="18"/>
      <c r="C124" s="11"/>
      <c r="D124" s="11"/>
      <c r="E124" s="11"/>
      <c r="F124" s="16">
        <f>G124</f>
        <v>326.57</v>
      </c>
      <c r="G124" s="16">
        <v>326.57</v>
      </c>
      <c r="H124" s="11"/>
      <c r="I124" s="16">
        <f>J124</f>
        <v>439.7</v>
      </c>
      <c r="J124" s="16">
        <v>439.7</v>
      </c>
      <c r="K124" s="11"/>
    </row>
    <row r="125" spans="1:11" ht="70.5" customHeight="1">
      <c r="A125" s="50" t="s">
        <v>96</v>
      </c>
      <c r="B125" s="18"/>
      <c r="C125" s="11"/>
      <c r="D125" s="11"/>
      <c r="E125" s="11"/>
      <c r="F125" s="16">
        <f>G125</f>
        <v>325.5208333333333</v>
      </c>
      <c r="G125" s="16">
        <f>G115/G122/G119</f>
        <v>325.5208333333333</v>
      </c>
      <c r="H125" s="11"/>
      <c r="I125" s="16">
        <f>J125</f>
        <v>488.28125</v>
      </c>
      <c r="J125" s="16">
        <f>J115/J122/J119</f>
        <v>488.28125</v>
      </c>
      <c r="K125" s="11"/>
    </row>
    <row r="126" spans="1:11" ht="16.5" customHeight="1">
      <c r="A126" s="60" t="s">
        <v>4</v>
      </c>
      <c r="B126" s="18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81" customHeight="1">
      <c r="A127" s="50" t="s">
        <v>97</v>
      </c>
      <c r="B127" s="18"/>
      <c r="C127" s="11"/>
      <c r="D127" s="11"/>
      <c r="E127" s="11"/>
      <c r="F127" s="11">
        <f>G127</f>
        <v>100</v>
      </c>
      <c r="G127" s="11">
        <v>100</v>
      </c>
      <c r="H127" s="11"/>
      <c r="I127" s="39">
        <f>J127</f>
        <v>111.1</v>
      </c>
      <c r="J127" s="39">
        <v>111.1</v>
      </c>
      <c r="K127" s="11"/>
    </row>
    <row r="128" spans="1:11" ht="44.25" customHeight="1">
      <c r="A128" s="50" t="s">
        <v>98</v>
      </c>
      <c r="B128" s="18"/>
      <c r="C128" s="11"/>
      <c r="D128" s="11"/>
      <c r="E128" s="11"/>
      <c r="F128" s="11">
        <f>G128</f>
        <v>36</v>
      </c>
      <c r="G128" s="11">
        <v>36</v>
      </c>
      <c r="H128" s="11"/>
      <c r="I128" s="11">
        <v>36</v>
      </c>
      <c r="J128" s="11">
        <v>36</v>
      </c>
      <c r="K128" s="11"/>
    </row>
    <row r="129" spans="1:11" ht="63" customHeight="1">
      <c r="A129" s="50" t="s">
        <v>99</v>
      </c>
      <c r="B129" s="18"/>
      <c r="C129" s="11"/>
      <c r="D129" s="11"/>
      <c r="E129" s="11"/>
      <c r="F129" s="11">
        <f>G129</f>
        <v>100</v>
      </c>
      <c r="G129" s="11">
        <v>100</v>
      </c>
      <c r="H129" s="11"/>
      <c r="I129" s="11">
        <v>100</v>
      </c>
      <c r="J129" s="11">
        <v>100</v>
      </c>
      <c r="K129" s="11"/>
    </row>
    <row r="130" spans="1:11" ht="149.25" customHeight="1">
      <c r="A130" s="107" t="s">
        <v>103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1:11" ht="21" customHeight="1">
      <c r="A131" s="68" t="s">
        <v>83</v>
      </c>
      <c r="B131" s="30"/>
      <c r="C131" s="5"/>
      <c r="D131" s="5"/>
      <c r="E131" s="5"/>
      <c r="F131" s="5"/>
      <c r="G131" s="5"/>
      <c r="H131" s="1"/>
      <c r="I131" s="5"/>
      <c r="J131" s="1"/>
      <c r="K131" s="13"/>
    </row>
    <row r="132" spans="1:11" ht="18.75">
      <c r="A132" s="91" t="s">
        <v>12</v>
      </c>
      <c r="B132" s="91"/>
      <c r="C132" s="91"/>
      <c r="D132" s="91"/>
      <c r="E132" s="91"/>
      <c r="F132" s="1"/>
      <c r="G132" s="2"/>
      <c r="H132" s="1"/>
      <c r="I132" s="1"/>
      <c r="J132" s="14"/>
      <c r="K132" s="6"/>
    </row>
    <row r="133" spans="1:11" ht="18.75">
      <c r="A133" s="68"/>
      <c r="B133" s="24"/>
      <c r="C133" s="4"/>
      <c r="D133" s="3"/>
      <c r="E133" s="1"/>
      <c r="F133" s="3"/>
      <c r="G133" s="2"/>
      <c r="H133" s="1"/>
      <c r="I133" s="3"/>
      <c r="J133" s="14"/>
      <c r="K133" s="6"/>
    </row>
    <row r="134" spans="1:5" ht="18">
      <c r="A134" s="69"/>
      <c r="B134" s="25"/>
      <c r="E134" s="14"/>
    </row>
    <row r="135" spans="1:2" ht="18.75">
      <c r="A135" s="70"/>
      <c r="B135" s="26"/>
    </row>
  </sheetData>
  <sheetProtection/>
  <mergeCells count="29">
    <mergeCell ref="A17:A20"/>
    <mergeCell ref="A70:A74"/>
    <mergeCell ref="A77:A81"/>
    <mergeCell ref="A130:K130"/>
    <mergeCell ref="A132:E132"/>
    <mergeCell ref="J6:K6"/>
    <mergeCell ref="A5:A7"/>
    <mergeCell ref="A69:K69"/>
    <mergeCell ref="C5:E5"/>
    <mergeCell ref="A107:A110"/>
    <mergeCell ref="D6:E6"/>
    <mergeCell ref="C6:C7"/>
    <mergeCell ref="A14:K14"/>
    <mergeCell ref="F1:K1"/>
    <mergeCell ref="F5:H5"/>
    <mergeCell ref="F6:F7"/>
    <mergeCell ref="G6:H6"/>
    <mergeCell ref="I5:K5"/>
    <mergeCell ref="G2:K2"/>
    <mergeCell ref="A2:E2"/>
    <mergeCell ref="A4:K4"/>
    <mergeCell ref="I6:I7"/>
    <mergeCell ref="A105:K105"/>
    <mergeCell ref="A106:K106"/>
    <mergeCell ref="A15:K15"/>
    <mergeCell ref="A16:K16"/>
    <mergeCell ref="A68:K68"/>
    <mergeCell ref="B5:B7"/>
    <mergeCell ref="A9:A13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11" manualBreakCount="11">
    <brk id="14" max="10" man="1"/>
    <brk id="28" max="10" man="1"/>
    <brk id="42" max="10" man="1"/>
    <brk id="56" max="10" man="1"/>
    <brk id="66" max="10" man="1"/>
    <brk id="81" max="10" man="1"/>
    <brk id="93" max="10" man="1"/>
    <brk id="100" max="10" man="1"/>
    <brk id="112" max="10" man="1"/>
    <brk id="125" max="10" man="1"/>
    <brk id="1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2021-09-30T06:52:22Z</cp:lastPrinted>
  <dcterms:created xsi:type="dcterms:W3CDTF">1996-10-08T23:32:33Z</dcterms:created>
  <dcterms:modified xsi:type="dcterms:W3CDTF">2021-09-30T06:52:32Z</dcterms:modified>
  <cp:category/>
  <cp:version/>
  <cp:contentType/>
  <cp:contentStatus/>
</cp:coreProperties>
</file>