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Додатки\"/>
    </mc:Choice>
  </mc:AlternateContent>
  <bookViews>
    <workbookView xWindow="0" yWindow="0" windowWidth="28800" windowHeight="11700"/>
  </bookViews>
  <sheets>
    <sheet name="дод.5" sheetId="3" r:id="rId1"/>
  </sheets>
  <definedNames>
    <definedName name="_xlnm.Print_Titles" localSheetId="0">дод.5!$A:$B</definedName>
    <definedName name="_xlnm.Print_Area" localSheetId="0">дод.5!$A$1:$E$260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3" l="1"/>
  <c r="E188" i="3" l="1"/>
  <c r="E33" i="3" l="1"/>
  <c r="E32" i="3" s="1"/>
  <c r="E83" i="3"/>
  <c r="E82" i="3"/>
  <c r="E79" i="3" s="1"/>
  <c r="E125" i="3"/>
  <c r="E123" i="3"/>
  <c r="E104" i="3"/>
  <c r="E132" i="3"/>
  <c r="E238" i="3" l="1"/>
  <c r="E249" i="3"/>
  <c r="E103" i="3" l="1"/>
  <c r="E105" i="3"/>
  <c r="E102" i="3"/>
  <c r="E251" i="3" l="1"/>
  <c r="E210" i="3"/>
  <c r="E183" i="3" l="1"/>
  <c r="E25" i="3" l="1"/>
  <c r="E144" i="3"/>
  <c r="E199" i="3" l="1"/>
  <c r="E101" i="3" l="1"/>
  <c r="E152" i="3"/>
  <c r="E153" i="3"/>
  <c r="E162" i="3"/>
  <c r="E160" i="3"/>
  <c r="E155" i="3"/>
  <c r="E128" i="3"/>
  <c r="E126" i="3"/>
  <c r="E151" i="3" l="1"/>
  <c r="E20" i="3" l="1"/>
  <c r="E190" i="3" l="1"/>
  <c r="E180" i="3" s="1"/>
  <c r="E236" i="3"/>
  <c r="E247" i="3" l="1"/>
  <c r="E245" i="3"/>
  <c r="E203" i="3"/>
  <c r="E200" i="3"/>
  <c r="E207" i="3"/>
  <c r="E243" i="3"/>
  <c r="E231" i="3"/>
  <c r="E229" i="3" l="1"/>
  <c r="E189" i="3"/>
  <c r="E184" i="3"/>
  <c r="E58" i="3"/>
  <c r="E67" i="3"/>
  <c r="E66" i="3" s="1"/>
  <c r="E76" i="3"/>
  <c r="E73" i="3"/>
  <c r="E71" i="3"/>
  <c r="E69" i="3"/>
  <c r="E63" i="3"/>
  <c r="E61" i="3"/>
  <c r="E59" i="3"/>
  <c r="E179" i="3" l="1"/>
  <c r="E178" i="3" s="1"/>
  <c r="E55" i="3"/>
  <c r="E57" i="3"/>
  <c r="E29" i="3" l="1"/>
  <c r="E26" i="3"/>
  <c r="E54" i="3" l="1"/>
  <c r="E130" i="3" l="1"/>
  <c r="E240" i="3" l="1"/>
  <c r="E197" i="3"/>
  <c r="E192" i="3" s="1"/>
  <c r="E142" i="3" l="1"/>
  <c r="E24" i="3" l="1"/>
  <c r="E234" i="3" l="1"/>
  <c r="E224" i="3" s="1"/>
  <c r="E209" i="3" l="1"/>
  <c r="E205" i="3" l="1"/>
  <c r="E198" i="3"/>
  <c r="E196" i="3"/>
  <c r="E194" i="3"/>
  <c r="E215" i="3"/>
  <c r="E213" i="3"/>
  <c r="E212" i="3" s="1"/>
  <c r="E174" i="3"/>
  <c r="E173" i="3" s="1"/>
  <c r="E176" i="3"/>
  <c r="E42" i="3"/>
  <c r="E44" i="3"/>
  <c r="E149" i="3"/>
  <c r="E147" i="3"/>
  <c r="E146" i="3" l="1"/>
  <c r="E166" i="3" s="1"/>
  <c r="E41" i="3"/>
  <c r="E85" i="3" l="1"/>
  <c r="E233" i="3" l="1"/>
  <c r="E225" i="3" l="1"/>
  <c r="E223" i="3" s="1"/>
  <c r="E141" i="3" l="1"/>
  <c r="E139" i="3"/>
  <c r="E138" i="3" s="1"/>
  <c r="E124" i="3"/>
  <c r="E122" i="3"/>
  <c r="E120" i="3"/>
  <c r="E220" i="3" l="1"/>
  <c r="E218" i="3"/>
  <c r="E217" i="3" l="1"/>
  <c r="E78" i="3" l="1"/>
  <c r="E81" i="3"/>
  <c r="E191" i="3" l="1"/>
  <c r="E37" i="3" l="1"/>
  <c r="E39" i="3"/>
  <c r="E50" i="3"/>
  <c r="E52" i="3"/>
  <c r="E171" i="3"/>
  <c r="E254" i="3" s="1"/>
  <c r="E235" i="3"/>
  <c r="E182" i="3"/>
  <c r="E187" i="3"/>
  <c r="E48" i="3" l="1"/>
  <c r="E47" i="3" s="1"/>
  <c r="E35" i="3"/>
  <c r="E34" i="3" s="1"/>
  <c r="E22" i="3"/>
  <c r="E118" i="3"/>
  <c r="E116" i="3"/>
  <c r="E114" i="3"/>
  <c r="E111" i="3"/>
  <c r="E109" i="3"/>
  <c r="E107" i="3"/>
  <c r="E100" i="3" l="1"/>
  <c r="E99" i="3" s="1"/>
  <c r="E165" i="3" s="1"/>
  <c r="E164" i="3" l="1"/>
  <c r="E237" i="3" l="1"/>
  <c r="E255" i="3" l="1"/>
  <c r="E253" i="3" s="1"/>
</calcChain>
</file>

<file path=xl/sharedStrings.xml><?xml version="1.0" encoding="utf-8"?>
<sst xmlns="http://schemas.openxmlformats.org/spreadsheetml/2006/main" count="372" uniqueCount="159">
  <si>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</si>
  <si>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</si>
  <si>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</si>
  <si>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</si>
  <si>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</si>
  <si>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</si>
  <si>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</si>
  <si>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</si>
  <si>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</si>
  <si>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</si>
  <si>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</si>
  <si>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</si>
  <si>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</si>
  <si>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</si>
  <si>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</si>
  <si>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</si>
  <si>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</si>
  <si>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</si>
  <si>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</si>
  <si>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</si>
  <si>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</si>
  <si>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</si>
  <si>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</si>
  <si>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</si>
  <si>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</si>
  <si>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</si>
  <si>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</si>
  <si>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>0819770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</si>
  <si>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</si>
  <si>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</si>
  <si>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</si>
  <si>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</si>
  <si>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</si>
  <si>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</si>
  <si>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</si>
  <si>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</si>
  <si>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</si>
  <si>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</si>
  <si>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</si>
  <si>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</si>
  <si>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</si>
  <si>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</si>
  <si>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</si>
  <si>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</si>
  <si>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</si>
  <si>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</si>
  <si>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</si>
  <si>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</si>
  <si>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</si>
  <si>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</si>
  <si>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</si>
  <si>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</si>
  <si>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</si>
  <si>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</si>
  <si>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</si>
  <si>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</si>
  <si>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</si>
  <si>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</si>
  <si>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</si>
  <si>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</si>
  <si>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18543000000</t>
  </si>
  <si>
    <t>Бюджет Лебединської міської територіальної громади</t>
  </si>
  <si>
    <r>
      <rPr>
        <sz val="40"/>
        <color rgb="FF000000"/>
        <rFont val="Times New Roman"/>
        <family val="1"/>
        <charset val="204"/>
      </rPr>
      <t xml:space="preserve">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</si>
  <si>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(код бюджету)</t>
  </si>
  <si>
    <t>0619800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</si>
  <si>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</si>
  <si>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</si>
  <si>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</si>
  <si>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</si>
  <si>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</si>
  <si>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</t>
  </si>
  <si>
    <t>9750</t>
  </si>
  <si>
    <t>1519750</t>
  </si>
  <si>
    <t>Субвенція з місцевого бюджету на співфінансування інвестиційних проектів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</si>
  <si>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</si>
  <si>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</si>
  <si>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</si>
  <si>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18513000000</t>
  </si>
  <si>
    <t>Бюджет Миропільської сільської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</si>
  <si>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</si>
  <si>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</si>
  <si>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 xml:space="preserve">№ 62   -   МР  «Про  бюджет Сумської  міської </t>
  </si>
  <si>
    <t>Сумської міської ради від 24 грудня 2020 року</t>
  </si>
  <si>
    <t>«Про      внесення       змін        до        рішення</t>
  </si>
  <si>
    <t>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 освіти</t>
  </si>
  <si>
    <t>0719770</t>
  </si>
  <si>
    <t>(зі змінами)»</t>
  </si>
  <si>
    <t>до     рішення       Сумської      міської      ради</t>
  </si>
  <si>
    <t>територіальної      громади     на     2021     рік»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</si>
  <si>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</si>
  <si>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</si>
  <si>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</si>
  <si>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</si>
  <si>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18505000000</t>
  </si>
  <si>
    <t>Бюджет Миколаївської селищної територіальної громади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</si>
  <si>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</si>
  <si>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</si>
  <si>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I. Трансферти до спеціального фонду бюджету</t>
  </si>
  <si>
    <t>0619320</t>
  </si>
  <si>
    <t>9320</t>
  </si>
  <si>
    <t>для закупівлі обладнання для харчоблоків закладів освіти</t>
  </si>
  <si>
    <t>для проведення поточних ремонтів у закладах профтехнічної освіти</t>
  </si>
  <si>
    <t>для проведення капітальних ремонтів у закладах профтехнічної освіти</t>
  </si>
  <si>
    <t>0219800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</si>
  <si>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</si>
  <si>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капітальний ремонт приміщень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</si>
  <si>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на виконання умов угоди про соціально-економічне співробітництво</t>
  </si>
  <si>
    <t xml:space="preserve">для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</si>
  <si>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 xml:space="preserve">Управлінню патрульної поліції в Сумській області Департаменту патрульної поліції Національної поліції України </t>
  </si>
  <si>
    <t xml:space="preserve">Науково-дослідному центру ракетних військ і артилерії Міністерства оборони України </t>
  </si>
  <si>
    <t xml:space="preserve"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 </t>
  </si>
  <si>
    <t xml:space="preserve">Головному управлінню національної поліції в Сумській області для Сумського районного управління поліції ГУНП в Сумській області 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</si>
  <si>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</si>
  <si>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</si>
  <si>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забезпечення лікування хворих на цукровий діабет інсуліном та нецукровий діабет десмопресином на період січень - вересень 2021 року</t>
  </si>
  <si>
    <t>придбання килимового покриття для відділення художньої гімнастики Комунального закладу комплексної дитячо-юнацької спортивної школи № 2 м. Суми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</si>
  <si>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</si>
  <si>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</si>
  <si>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41050400 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</si>
  <si>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</si>
  <si>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41050600 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</si>
  <si>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</si>
  <si>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Підвищення кваліфікації педагогічних працівників та проведення супервізії</t>
  </si>
  <si>
    <t>з яких проведення супервізії</t>
  </si>
  <si>
    <t xml:space="preserve">з яких підвищення кваліфікації вчителів, асистентів вчителів у закладах післядипломної педагогічної освіти комунальної форми власності </t>
  </si>
  <si>
    <t>з яких підвищення кваліфікації вчителів, які  забезпечують здобуття учнями 5-11 (12) класів загальної середньої освіти</t>
  </si>
  <si>
    <t>Закупівля засобів навчання та обладнання для навчальних кабінетів початкової школи</t>
  </si>
  <si>
    <t>з яких засоби навчання та обладнання (крім комп'ютерного) для учнів початкових класів</t>
  </si>
  <si>
    <t>з яких сучасні меблі для початкових класів</t>
  </si>
  <si>
    <t xml:space="preserve">з яких 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</si>
  <si>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</si>
  <si>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забезпечення співфінансування на придбання ноутбуків для педагогічних працівників комунальних заладів загальної середньої освіти для організації дистанційного навчання</t>
  </si>
  <si>
    <t>на придбання комп'ютерного томографу для КНП СОР "Сумський обласний клінічний онкологічний диспансер"</t>
  </si>
  <si>
    <t>для забезпечення співфінансування інвестиційного проєкту "Реконструкція стадіону Стецьківської ЗОШ І-ІІІ ступенів Сумської районної ради Сумської області,                                           вул. Шкільна, 5, с. Стецьківка, Сумського району"</t>
  </si>
  <si>
    <t xml:space="preserve">Управлінню Служби безпеки України в Сумській області </t>
  </si>
  <si>
    <t>Військовій частині А 1476</t>
  </si>
  <si>
    <t xml:space="preserve">Військовій частині 3051 Національної гвардії України </t>
  </si>
  <si>
    <t xml:space="preserve">Сумському науково-дослідному експертно-криміналістичному центру МВС України </t>
  </si>
  <si>
    <t xml:space="preserve">на створення навчально-практичного центру професії «Оператор верстатів з програмним керуванням. Верстатник широкого профілю» на базі ДПТНЗ «Сумський центр професійно-технічної освіти» </t>
  </si>
  <si>
    <t>Субвенція з державного бюджету місцевим бюджетам на реалізацію програми «Спроможна школа для кращих результатів»</t>
  </si>
  <si>
    <t>18315200000</t>
  </si>
  <si>
    <t>Районний бюджет Сумського району</t>
  </si>
  <si>
    <t xml:space="preserve">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                                 </t>
  </si>
  <si>
    <t>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</t>
  </si>
  <si>
    <t>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</t>
  </si>
  <si>
    <t>поточний ремонт вулично-дорожньої мережі за адресою: вул. Братська в м. Суми</t>
  </si>
  <si>
    <t>на об’єкт «Нове будівництво дитячого та спортивного майданчика на території біля озера Чеха в м. Суми»</t>
  </si>
  <si>
    <t xml:space="preserve">Державному ліцею-інтернату з посиленою військово-фізичною підготовкою «Кадетський корпус» імені І.Г. Харитоненка </t>
  </si>
  <si>
    <t>Сумській обласній прокуратурі</t>
  </si>
  <si>
    <t>проведення медичних оглядів військовозобов’язаних мешканців громад</t>
  </si>
  <si>
    <t>Виконавець: Липова С.А. _______________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</si>
  <si>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</si>
  <si>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</si>
  <si>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                                Додаток 5</t>
  </si>
  <si>
    <t>Сумський міський голова</t>
  </si>
  <si>
    <t>0219770</t>
  </si>
  <si>
    <t>для КЗ СОР Сумська обласна комплексна ДЮСШ "Динамо"</t>
  </si>
  <si>
    <t xml:space="preserve">від    27      жовтня  2021    року     №  2204  -  МР </t>
  </si>
  <si>
    <t>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</si>
</sst>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22" fillId="0" borderId="0" xfId="0" applyNumberFormat="1" applyFont="1" applyFill="1"/>
    <xf numFmtId="49" fontId="23" fillId="0" borderId="0" xfId="0" applyNumberFormat="1" applyFont="1" applyFill="1"/>
    <xf numFmtId="0" fontId="24" fillId="0" borderId="0" xfId="0" applyFont="1" applyFill="1"/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 textRotation="180"/>
    </xf>
    <xf numFmtId="49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0" fillId="2" borderId="0" xfId="0" applyFill="1"/>
    <xf numFmtId="0" fontId="6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9" fillId="0" borderId="0" xfId="0" applyFont="1" applyFill="1"/>
    <xf numFmtId="49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180"/>
    </xf>
    <xf numFmtId="0" fontId="14" fillId="2" borderId="0" xfId="0" applyFont="1" applyFill="1"/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Alignment="1">
      <alignment horizontal="center" vertical="center" textRotation="180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view="pageBreakPreview" topLeftCell="A244" zoomScale="20" zoomScaleNormal="100" zoomScaleSheetLayoutView="20" zoomScalePageLayoutView="73" workbookViewId="0">
      <selection activeCell="E259" sqref="E259"/>
    </sheetView>
  </sheetViews>
  <sheetFormatPr defaultRowHeight="34.5" x14ac:dyDescent="0.5"/>
  <cols>
    <col min="1" max="1" width="108" style="36" customWidth="1"/>
    <col min="2" max="2" width="110.5703125" style="12" customWidth="1"/>
    <col min="3" max="3" width="202.7109375" style="2" customWidth="1"/>
    <col min="4" max="4" width="135.28515625" style="2" customWidth="1"/>
    <col min="5" max="5" width="116.42578125" style="2" customWidth="1"/>
    <col min="6" max="6" width="20.5703125" style="49" customWidth="1"/>
    <col min="7" max="16384" width="9.140625" style="3"/>
  </cols>
  <sheetData>
    <row r="1" spans="1:6" ht="76.5" customHeight="1" x14ac:dyDescent="0.8">
      <c r="C1" s="39" t="s">
        <v>38</v>
      </c>
      <c r="D1" s="82" t="s">
        <v>153</v>
      </c>
      <c r="E1" s="82"/>
      <c r="F1" s="98"/>
    </row>
    <row r="2" spans="1:6" ht="49.5" customHeight="1" x14ac:dyDescent="0.8">
      <c r="C2" s="39" t="s">
        <v>58</v>
      </c>
      <c r="D2" s="82" t="s">
        <v>87</v>
      </c>
      <c r="E2" s="82"/>
      <c r="F2" s="98"/>
    </row>
    <row r="3" spans="1:6" ht="46.5" customHeight="1" x14ac:dyDescent="0.8">
      <c r="C3" s="39" t="s">
        <v>57</v>
      </c>
      <c r="D3" s="82" t="s">
        <v>83</v>
      </c>
      <c r="E3" s="82"/>
      <c r="F3" s="98"/>
    </row>
    <row r="4" spans="1:6" ht="46.5" customHeight="1" x14ac:dyDescent="0.8">
      <c r="C4" s="39"/>
      <c r="D4" s="82" t="s">
        <v>82</v>
      </c>
      <c r="E4" s="82"/>
      <c r="F4" s="98"/>
    </row>
    <row r="5" spans="1:6" ht="46.5" customHeight="1" x14ac:dyDescent="0.8">
      <c r="C5" s="39"/>
      <c r="D5" s="82" t="s">
        <v>81</v>
      </c>
      <c r="E5" s="82"/>
      <c r="F5" s="98"/>
    </row>
    <row r="6" spans="1:6" ht="52.5" customHeight="1" x14ac:dyDescent="0.8">
      <c r="C6" s="39" t="s">
        <v>57</v>
      </c>
      <c r="D6" s="82" t="s">
        <v>88</v>
      </c>
      <c r="E6" s="82"/>
      <c r="F6" s="98"/>
    </row>
    <row r="7" spans="1:6" ht="52.5" customHeight="1" x14ac:dyDescent="0.8">
      <c r="C7" s="39"/>
      <c r="D7" s="42" t="s">
        <v>86</v>
      </c>
      <c r="E7" s="42"/>
      <c r="F7" s="98"/>
    </row>
    <row r="8" spans="1:6" s="47" customFormat="1" ht="60.75" customHeight="1" x14ac:dyDescent="0.8">
      <c r="A8" s="45"/>
      <c r="B8" s="46"/>
      <c r="C8" s="40" t="s">
        <v>59</v>
      </c>
      <c r="D8" s="85" t="s">
        <v>157</v>
      </c>
      <c r="E8" s="85"/>
      <c r="F8" s="98"/>
    </row>
    <row r="9" spans="1:6" ht="34.5" customHeight="1" x14ac:dyDescent="0.5">
      <c r="E9" s="1"/>
      <c r="F9" s="98"/>
    </row>
    <row r="10" spans="1:6" s="6" customFormat="1" ht="34.5" customHeight="1" x14ac:dyDescent="0.3">
      <c r="A10" s="13"/>
      <c r="B10" s="13"/>
      <c r="F10" s="98"/>
    </row>
    <row r="11" spans="1:6" s="6" customFormat="1" ht="49.5" customHeight="1" x14ac:dyDescent="0.3">
      <c r="A11" s="13"/>
      <c r="B11" s="13"/>
      <c r="F11" s="98"/>
    </row>
    <row r="12" spans="1:6" ht="59.25" customHeight="1" x14ac:dyDescent="0.95">
      <c r="A12" s="86" t="s">
        <v>9</v>
      </c>
      <c r="B12" s="86"/>
      <c r="C12" s="86"/>
      <c r="D12" s="86"/>
      <c r="E12" s="86"/>
      <c r="F12" s="98"/>
    </row>
    <row r="13" spans="1:6" ht="49.5" customHeight="1" x14ac:dyDescent="0.7">
      <c r="A13" s="37"/>
      <c r="B13" s="88" t="s">
        <v>62</v>
      </c>
      <c r="C13" s="88"/>
      <c r="D13" s="9"/>
      <c r="E13" s="4"/>
      <c r="F13" s="98"/>
    </row>
    <row r="14" spans="1:6" ht="36.75" customHeight="1" x14ac:dyDescent="0.2">
      <c r="A14" s="38"/>
      <c r="B14" s="81" t="s">
        <v>63</v>
      </c>
      <c r="C14" s="81"/>
      <c r="D14" s="10"/>
      <c r="E14" s="7"/>
      <c r="F14" s="98"/>
    </row>
    <row r="15" spans="1:6" ht="51.75" customHeight="1" x14ac:dyDescent="0.2">
      <c r="A15" s="38"/>
      <c r="B15" s="41"/>
      <c r="C15" s="41"/>
      <c r="D15" s="10"/>
      <c r="E15" s="7"/>
      <c r="F15" s="98"/>
    </row>
    <row r="16" spans="1:6" ht="81.75" customHeight="1" x14ac:dyDescent="0.2">
      <c r="A16" s="87" t="s">
        <v>10</v>
      </c>
      <c r="B16" s="87"/>
      <c r="C16" s="87"/>
      <c r="D16" s="87"/>
      <c r="E16" s="87"/>
      <c r="F16" s="98"/>
    </row>
    <row r="17" spans="1:6" ht="60.75" customHeight="1" x14ac:dyDescent="0.8">
      <c r="A17" s="14"/>
      <c r="B17" s="14"/>
      <c r="C17" s="5"/>
      <c r="D17" s="5"/>
      <c r="E17" s="19" t="s">
        <v>17</v>
      </c>
      <c r="F17" s="98"/>
    </row>
    <row r="18" spans="1:6" s="16" customFormat="1" ht="114" x14ac:dyDescent="0.2">
      <c r="A18" s="30" t="s">
        <v>11</v>
      </c>
      <c r="B18" s="69" t="s">
        <v>12</v>
      </c>
      <c r="C18" s="69"/>
      <c r="D18" s="69"/>
      <c r="E18" s="34" t="s">
        <v>3</v>
      </c>
      <c r="F18" s="98"/>
    </row>
    <row r="19" spans="1:6" s="32" customFormat="1" ht="75.75" customHeight="1" x14ac:dyDescent="0.85">
      <c r="A19" s="69" t="s">
        <v>13</v>
      </c>
      <c r="B19" s="69"/>
      <c r="C19" s="69"/>
      <c r="D19" s="69"/>
      <c r="E19" s="69"/>
      <c r="F19" s="98"/>
    </row>
    <row r="20" spans="1:6" s="57" customFormat="1" ht="132" customHeight="1" x14ac:dyDescent="0.85">
      <c r="A20" s="55">
        <v>41032700</v>
      </c>
      <c r="B20" s="78" t="s">
        <v>139</v>
      </c>
      <c r="C20" s="79"/>
      <c r="D20" s="80"/>
      <c r="E20" s="56">
        <f>E21</f>
        <v>3147500</v>
      </c>
      <c r="F20" s="98"/>
    </row>
    <row r="21" spans="1:6" s="57" customFormat="1" ht="75.75" customHeight="1" x14ac:dyDescent="0.85">
      <c r="A21" s="58">
        <v>99000000000</v>
      </c>
      <c r="B21" s="77" t="s">
        <v>25</v>
      </c>
      <c r="C21" s="77"/>
      <c r="D21" s="77"/>
      <c r="E21" s="59">
        <v>3147500</v>
      </c>
      <c r="F21" s="98"/>
    </row>
    <row r="22" spans="1:6" s="16" customFormat="1" ht="75.75" customHeight="1" x14ac:dyDescent="0.2">
      <c r="A22" s="22" t="s">
        <v>29</v>
      </c>
      <c r="B22" s="71" t="s">
        <v>28</v>
      </c>
      <c r="C22" s="71"/>
      <c r="D22" s="71"/>
      <c r="E22" s="20">
        <f>E23</f>
        <v>482448000</v>
      </c>
      <c r="F22" s="98"/>
    </row>
    <row r="23" spans="1:6" ht="75.75" customHeight="1" x14ac:dyDescent="0.2">
      <c r="A23" s="23">
        <v>99000000000</v>
      </c>
      <c r="B23" s="66" t="s">
        <v>25</v>
      </c>
      <c r="C23" s="66"/>
      <c r="D23" s="66"/>
      <c r="E23" s="21">
        <v>482448000</v>
      </c>
      <c r="F23" s="98"/>
    </row>
    <row r="24" spans="1:6" s="53" customFormat="1" ht="121.5" customHeight="1" x14ac:dyDescent="0.2">
      <c r="A24" s="22" t="s">
        <v>112</v>
      </c>
      <c r="B24" s="71" t="s">
        <v>113</v>
      </c>
      <c r="C24" s="71"/>
      <c r="D24" s="71"/>
      <c r="E24" s="20">
        <f>E25</f>
        <v>16522470</v>
      </c>
      <c r="F24" s="98"/>
    </row>
    <row r="25" spans="1:6" s="53" customFormat="1" ht="75.75" customHeight="1" x14ac:dyDescent="0.2">
      <c r="A25" s="23">
        <v>99000000000</v>
      </c>
      <c r="B25" s="66" t="s">
        <v>25</v>
      </c>
      <c r="C25" s="66"/>
      <c r="D25" s="66"/>
      <c r="E25" s="21">
        <f>7785959-1405043+13634504-3492950</f>
        <v>16522470</v>
      </c>
      <c r="F25" s="98"/>
    </row>
    <row r="26" spans="1:6" s="53" customFormat="1" ht="409.5" customHeight="1" x14ac:dyDescent="0.2">
      <c r="A26" s="22" t="s">
        <v>118</v>
      </c>
      <c r="B26" s="71" t="s">
        <v>119</v>
      </c>
      <c r="C26" s="71"/>
      <c r="D26" s="71"/>
      <c r="E26" s="20">
        <f>E27</f>
        <v>975480.06</v>
      </c>
      <c r="F26" s="98"/>
    </row>
    <row r="27" spans="1:6" s="53" customFormat="1" ht="75.75" customHeight="1" x14ac:dyDescent="0.2">
      <c r="A27" s="23">
        <v>18100000000</v>
      </c>
      <c r="B27" s="66" t="s">
        <v>1</v>
      </c>
      <c r="C27" s="66"/>
      <c r="D27" s="66"/>
      <c r="E27" s="21">
        <v>975480.06</v>
      </c>
      <c r="F27" s="98"/>
    </row>
    <row r="28" spans="1:6" ht="125.25" customHeight="1" x14ac:dyDescent="0.2">
      <c r="A28" s="30" t="s">
        <v>11</v>
      </c>
      <c r="B28" s="69" t="s">
        <v>12</v>
      </c>
      <c r="C28" s="69"/>
      <c r="D28" s="69"/>
      <c r="E28" s="34" t="s">
        <v>3</v>
      </c>
      <c r="F28" s="98"/>
    </row>
    <row r="29" spans="1:6" s="53" customFormat="1" ht="409.6" customHeight="1" x14ac:dyDescent="0.2">
      <c r="A29" s="89" t="s">
        <v>120</v>
      </c>
      <c r="B29" s="91" t="s">
        <v>121</v>
      </c>
      <c r="C29" s="92"/>
      <c r="D29" s="93"/>
      <c r="E29" s="83">
        <f>E31</f>
        <v>1176130.99</v>
      </c>
      <c r="F29" s="98"/>
    </row>
    <row r="30" spans="1:6" s="53" customFormat="1" ht="81.75" customHeight="1" x14ac:dyDescent="0.2">
      <c r="A30" s="90"/>
      <c r="B30" s="94"/>
      <c r="C30" s="95"/>
      <c r="D30" s="96"/>
      <c r="E30" s="84"/>
      <c r="F30" s="98"/>
    </row>
    <row r="31" spans="1:6" s="53" customFormat="1" ht="75.75" customHeight="1" x14ac:dyDescent="0.2">
      <c r="A31" s="23">
        <v>18100000000</v>
      </c>
      <c r="B31" s="66" t="s">
        <v>1</v>
      </c>
      <c r="C31" s="66"/>
      <c r="D31" s="66"/>
      <c r="E31" s="21">
        <v>1176130.99</v>
      </c>
      <c r="F31" s="98"/>
    </row>
    <row r="32" spans="1:6" s="61" customFormat="1" ht="255.75" customHeight="1" x14ac:dyDescent="0.2">
      <c r="A32" s="22" t="s">
        <v>151</v>
      </c>
      <c r="B32" s="67" t="s">
        <v>152</v>
      </c>
      <c r="C32" s="70"/>
      <c r="D32" s="68"/>
      <c r="E32" s="20">
        <f>E33</f>
        <v>9689741</v>
      </c>
      <c r="F32" s="98"/>
    </row>
    <row r="33" spans="1:6" s="53" customFormat="1" ht="75.75" customHeight="1" x14ac:dyDescent="0.2">
      <c r="A33" s="23">
        <v>18100000000</v>
      </c>
      <c r="B33" s="66" t="s">
        <v>1</v>
      </c>
      <c r="C33" s="66"/>
      <c r="D33" s="66"/>
      <c r="E33" s="21">
        <f>12001782-2312041</f>
        <v>9689741</v>
      </c>
      <c r="F33" s="98"/>
    </row>
    <row r="34" spans="1:6" s="18" customFormat="1" ht="96.75" customHeight="1" x14ac:dyDescent="0.2">
      <c r="A34" s="22">
        <v>41051000</v>
      </c>
      <c r="B34" s="71" t="s">
        <v>6</v>
      </c>
      <c r="C34" s="71"/>
      <c r="D34" s="71"/>
      <c r="E34" s="20">
        <f>E35</f>
        <v>3578416</v>
      </c>
      <c r="F34" s="98"/>
    </row>
    <row r="35" spans="1:6" ht="75.75" customHeight="1" x14ac:dyDescent="0.2">
      <c r="A35" s="23">
        <v>18100000000</v>
      </c>
      <c r="B35" s="66" t="s">
        <v>1</v>
      </c>
      <c r="C35" s="66"/>
      <c r="D35" s="66"/>
      <c r="E35" s="21">
        <f>E38+E40</f>
        <v>3578416</v>
      </c>
      <c r="F35" s="98"/>
    </row>
    <row r="36" spans="1:6" s="16" customFormat="1" ht="75.75" customHeight="1" x14ac:dyDescent="0.2">
      <c r="A36" s="22"/>
      <c r="B36" s="71" t="s">
        <v>2</v>
      </c>
      <c r="C36" s="71"/>
      <c r="D36" s="71"/>
      <c r="E36" s="20"/>
      <c r="F36" s="98"/>
    </row>
    <row r="37" spans="1:6" s="16" customFormat="1" ht="75.75" customHeight="1" x14ac:dyDescent="0.2">
      <c r="A37" s="22"/>
      <c r="B37" s="71" t="s">
        <v>5</v>
      </c>
      <c r="C37" s="71"/>
      <c r="D37" s="71"/>
      <c r="E37" s="20">
        <f>E38</f>
        <v>1499036</v>
      </c>
      <c r="F37" s="98"/>
    </row>
    <row r="38" spans="1:6" ht="75.75" customHeight="1" x14ac:dyDescent="0.2">
      <c r="A38" s="23">
        <v>18100000000</v>
      </c>
      <c r="B38" s="66" t="s">
        <v>1</v>
      </c>
      <c r="C38" s="66"/>
      <c r="D38" s="66"/>
      <c r="E38" s="21">
        <v>1499036</v>
      </c>
      <c r="F38" s="98"/>
    </row>
    <row r="39" spans="1:6" s="16" customFormat="1" ht="100.5" customHeight="1" x14ac:dyDescent="0.2">
      <c r="A39" s="22"/>
      <c r="B39" s="71" t="s">
        <v>4</v>
      </c>
      <c r="C39" s="71"/>
      <c r="D39" s="71"/>
      <c r="E39" s="20">
        <f>E40</f>
        <v>2079380</v>
      </c>
      <c r="F39" s="98"/>
    </row>
    <row r="40" spans="1:6" ht="75.75" customHeight="1" x14ac:dyDescent="0.2">
      <c r="A40" s="23">
        <v>18100000000</v>
      </c>
      <c r="B40" s="66" t="s">
        <v>1</v>
      </c>
      <c r="C40" s="66"/>
      <c r="D40" s="66"/>
      <c r="E40" s="21">
        <v>2079380</v>
      </c>
      <c r="F40" s="98"/>
    </row>
    <row r="41" spans="1:6" s="18" customFormat="1" ht="96.75" customHeight="1" x14ac:dyDescent="0.2">
      <c r="A41" s="22" t="s">
        <v>95</v>
      </c>
      <c r="B41" s="71" t="s">
        <v>96</v>
      </c>
      <c r="C41" s="71"/>
      <c r="D41" s="71"/>
      <c r="E41" s="20">
        <f>E42</f>
        <v>246000</v>
      </c>
      <c r="F41" s="97"/>
    </row>
    <row r="42" spans="1:6" ht="75.75" customHeight="1" x14ac:dyDescent="0.2">
      <c r="A42" s="23">
        <v>18100000000</v>
      </c>
      <c r="B42" s="66" t="s">
        <v>1</v>
      </c>
      <c r="C42" s="66"/>
      <c r="D42" s="66"/>
      <c r="E42" s="21">
        <f>E45</f>
        <v>246000</v>
      </c>
      <c r="F42" s="97"/>
    </row>
    <row r="43" spans="1:6" ht="75.75" customHeight="1" x14ac:dyDescent="0.2">
      <c r="A43" s="23"/>
      <c r="B43" s="71" t="s">
        <v>2</v>
      </c>
      <c r="C43" s="71"/>
      <c r="D43" s="71"/>
      <c r="E43" s="21"/>
      <c r="F43" s="97"/>
    </row>
    <row r="44" spans="1:6" s="16" customFormat="1" ht="75.75" customHeight="1" x14ac:dyDescent="0.2">
      <c r="A44" s="22"/>
      <c r="B44" s="71" t="s">
        <v>100</v>
      </c>
      <c r="C44" s="71"/>
      <c r="D44" s="71"/>
      <c r="E44" s="20">
        <f>E45</f>
        <v>246000</v>
      </c>
      <c r="F44" s="97"/>
    </row>
    <row r="45" spans="1:6" ht="75.75" customHeight="1" x14ac:dyDescent="0.2">
      <c r="A45" s="23">
        <v>18100000000</v>
      </c>
      <c r="B45" s="66" t="s">
        <v>1</v>
      </c>
      <c r="C45" s="66"/>
      <c r="D45" s="66"/>
      <c r="E45" s="21">
        <v>246000</v>
      </c>
      <c r="F45" s="97"/>
    </row>
    <row r="46" spans="1:6" ht="169.5" customHeight="1" x14ac:dyDescent="0.2">
      <c r="A46" s="30" t="s">
        <v>11</v>
      </c>
      <c r="B46" s="69" t="s">
        <v>12</v>
      </c>
      <c r="C46" s="69"/>
      <c r="D46" s="69"/>
      <c r="E46" s="34" t="s">
        <v>3</v>
      </c>
      <c r="F46" s="97"/>
    </row>
    <row r="47" spans="1:6" s="16" customFormat="1" ht="116.25" customHeight="1" x14ac:dyDescent="0.2">
      <c r="A47" s="22">
        <v>41051200</v>
      </c>
      <c r="B47" s="71" t="s">
        <v>7</v>
      </c>
      <c r="C47" s="71"/>
      <c r="D47" s="71"/>
      <c r="E47" s="20">
        <f>E48</f>
        <v>2684700</v>
      </c>
      <c r="F47" s="97"/>
    </row>
    <row r="48" spans="1:6" ht="75.75" customHeight="1" x14ac:dyDescent="0.2">
      <c r="A48" s="23">
        <v>18100000000</v>
      </c>
      <c r="B48" s="66" t="s">
        <v>1</v>
      </c>
      <c r="C48" s="66"/>
      <c r="D48" s="66"/>
      <c r="E48" s="21">
        <f>E51+E53</f>
        <v>2684700</v>
      </c>
      <c r="F48" s="97"/>
    </row>
    <row r="49" spans="1:6" ht="75.75" customHeight="1" x14ac:dyDescent="0.2">
      <c r="A49" s="23"/>
      <c r="B49" s="71" t="s">
        <v>2</v>
      </c>
      <c r="C49" s="71"/>
      <c r="D49" s="71"/>
      <c r="E49" s="21"/>
      <c r="F49" s="97"/>
    </row>
    <row r="50" spans="1:6" s="16" customFormat="1" ht="132.75" customHeight="1" x14ac:dyDescent="0.2">
      <c r="A50" s="22"/>
      <c r="B50" s="71" t="s">
        <v>30</v>
      </c>
      <c r="C50" s="71"/>
      <c r="D50" s="71"/>
      <c r="E50" s="20">
        <f>E51</f>
        <v>1780860</v>
      </c>
      <c r="F50" s="97"/>
    </row>
    <row r="51" spans="1:6" ht="75.75" customHeight="1" x14ac:dyDescent="0.2">
      <c r="A51" s="23">
        <v>18100000000</v>
      </c>
      <c r="B51" s="66" t="s">
        <v>1</v>
      </c>
      <c r="C51" s="66"/>
      <c r="D51" s="66"/>
      <c r="E51" s="21">
        <v>1780860</v>
      </c>
      <c r="F51" s="97"/>
    </row>
    <row r="52" spans="1:6" s="16" customFormat="1" ht="129.75" customHeight="1" x14ac:dyDescent="0.2">
      <c r="A52" s="22"/>
      <c r="B52" s="71" t="s">
        <v>84</v>
      </c>
      <c r="C52" s="71"/>
      <c r="D52" s="71"/>
      <c r="E52" s="20">
        <f>E53</f>
        <v>903840</v>
      </c>
      <c r="F52" s="97"/>
    </row>
    <row r="53" spans="1:6" ht="75.75" customHeight="1" x14ac:dyDescent="0.2">
      <c r="A53" s="23">
        <v>18100000000</v>
      </c>
      <c r="B53" s="66" t="s">
        <v>1</v>
      </c>
      <c r="C53" s="66"/>
      <c r="D53" s="66"/>
      <c r="E53" s="21">
        <v>903840</v>
      </c>
      <c r="F53" s="97"/>
    </row>
    <row r="54" spans="1:6" ht="132.75" customHeight="1" x14ac:dyDescent="0.2">
      <c r="A54" s="22" t="s">
        <v>116</v>
      </c>
      <c r="B54" s="71" t="s">
        <v>117</v>
      </c>
      <c r="C54" s="71"/>
      <c r="D54" s="71"/>
      <c r="E54" s="20">
        <f>E55</f>
        <v>6907063</v>
      </c>
      <c r="F54" s="97"/>
    </row>
    <row r="55" spans="1:6" ht="75.75" customHeight="1" x14ac:dyDescent="0.2">
      <c r="A55" s="23">
        <v>18100000000</v>
      </c>
      <c r="B55" s="66" t="s">
        <v>1</v>
      </c>
      <c r="C55" s="66"/>
      <c r="D55" s="66"/>
      <c r="E55" s="21">
        <f>E58+E67+E77</f>
        <v>6907063</v>
      </c>
      <c r="F55" s="97"/>
    </row>
    <row r="56" spans="1:6" ht="75.75" customHeight="1" x14ac:dyDescent="0.2">
      <c r="A56" s="23"/>
      <c r="B56" s="71" t="s">
        <v>2</v>
      </c>
      <c r="C56" s="71"/>
      <c r="D56" s="71"/>
      <c r="E56" s="21"/>
      <c r="F56" s="97"/>
    </row>
    <row r="57" spans="1:6" ht="75.75" customHeight="1" x14ac:dyDescent="0.2">
      <c r="A57" s="23"/>
      <c r="B57" s="67" t="s">
        <v>122</v>
      </c>
      <c r="C57" s="70"/>
      <c r="D57" s="68"/>
      <c r="E57" s="21">
        <f>E58</f>
        <v>1459816</v>
      </c>
      <c r="F57" s="97"/>
    </row>
    <row r="58" spans="1:6" ht="75.75" customHeight="1" x14ac:dyDescent="0.2">
      <c r="A58" s="23">
        <v>18100000000</v>
      </c>
      <c r="B58" s="66" t="s">
        <v>1</v>
      </c>
      <c r="C58" s="66"/>
      <c r="D58" s="66"/>
      <c r="E58" s="21">
        <f>E60+E62+E64</f>
        <v>1459816</v>
      </c>
      <c r="F58" s="97"/>
    </row>
    <row r="59" spans="1:6" s="16" customFormat="1" ht="75.75" customHeight="1" x14ac:dyDescent="0.2">
      <c r="A59" s="22"/>
      <c r="B59" s="67" t="s">
        <v>123</v>
      </c>
      <c r="C59" s="70"/>
      <c r="D59" s="68"/>
      <c r="E59" s="20">
        <f>E60</f>
        <v>70551</v>
      </c>
      <c r="F59" s="97"/>
    </row>
    <row r="60" spans="1:6" ht="75.75" customHeight="1" x14ac:dyDescent="0.2">
      <c r="A60" s="23">
        <v>18100000000</v>
      </c>
      <c r="B60" s="66" t="s">
        <v>1</v>
      </c>
      <c r="C60" s="66"/>
      <c r="D60" s="66"/>
      <c r="E60" s="21">
        <v>70551</v>
      </c>
      <c r="F60" s="97"/>
    </row>
    <row r="61" spans="1:6" s="16" customFormat="1" ht="114.75" customHeight="1" x14ac:dyDescent="0.2">
      <c r="A61" s="22"/>
      <c r="B61" s="67" t="s">
        <v>124</v>
      </c>
      <c r="C61" s="70"/>
      <c r="D61" s="68"/>
      <c r="E61" s="20">
        <f>E62</f>
        <v>48667</v>
      </c>
      <c r="F61" s="97"/>
    </row>
    <row r="62" spans="1:6" ht="77.25" customHeight="1" x14ac:dyDescent="0.2">
      <c r="A62" s="23">
        <v>18100000000</v>
      </c>
      <c r="B62" s="66" t="s">
        <v>1</v>
      </c>
      <c r="C62" s="66"/>
      <c r="D62" s="66"/>
      <c r="E62" s="21">
        <v>48667</v>
      </c>
      <c r="F62" s="97"/>
    </row>
    <row r="63" spans="1:6" s="16" customFormat="1" ht="103.5" customHeight="1" x14ac:dyDescent="0.2">
      <c r="A63" s="22"/>
      <c r="B63" s="67" t="s">
        <v>125</v>
      </c>
      <c r="C63" s="70"/>
      <c r="D63" s="68"/>
      <c r="E63" s="20">
        <f>E64</f>
        <v>1340598</v>
      </c>
      <c r="F63" s="97"/>
    </row>
    <row r="64" spans="1:6" ht="77.25" customHeight="1" x14ac:dyDescent="0.2">
      <c r="A64" s="23">
        <v>18100000000</v>
      </c>
      <c r="B64" s="66" t="s">
        <v>1</v>
      </c>
      <c r="C64" s="66"/>
      <c r="D64" s="66"/>
      <c r="E64" s="21">
        <v>1340598</v>
      </c>
      <c r="F64" s="97"/>
    </row>
    <row r="65" spans="1:6" ht="77.25" customHeight="1" x14ac:dyDescent="0.2">
      <c r="A65" s="23"/>
      <c r="B65" s="71" t="s">
        <v>2</v>
      </c>
      <c r="C65" s="71"/>
      <c r="D65" s="71"/>
      <c r="E65" s="21"/>
      <c r="F65" s="97"/>
    </row>
    <row r="66" spans="1:6" s="16" customFormat="1" ht="77.25" customHeight="1" x14ac:dyDescent="0.2">
      <c r="A66" s="22"/>
      <c r="B66" s="67" t="s">
        <v>126</v>
      </c>
      <c r="C66" s="70"/>
      <c r="D66" s="68"/>
      <c r="E66" s="20">
        <f>E67</f>
        <v>5175922</v>
      </c>
      <c r="F66" s="97"/>
    </row>
    <row r="67" spans="1:6" ht="77.25" customHeight="1" x14ac:dyDescent="0.2">
      <c r="A67" s="23">
        <v>18100000000</v>
      </c>
      <c r="B67" s="66" t="s">
        <v>1</v>
      </c>
      <c r="C67" s="66"/>
      <c r="D67" s="66"/>
      <c r="E67" s="21">
        <f>E70+E72+E74</f>
        <v>5175922</v>
      </c>
      <c r="F67" s="97"/>
    </row>
    <row r="68" spans="1:6" ht="144.75" customHeight="1" x14ac:dyDescent="0.2">
      <c r="A68" s="30" t="s">
        <v>11</v>
      </c>
      <c r="B68" s="69" t="s">
        <v>12</v>
      </c>
      <c r="C68" s="69"/>
      <c r="D68" s="69"/>
      <c r="E68" s="34" t="s">
        <v>3</v>
      </c>
      <c r="F68" s="97"/>
    </row>
    <row r="69" spans="1:6" s="16" customFormat="1" ht="77.25" customHeight="1" x14ac:dyDescent="0.2">
      <c r="A69" s="22"/>
      <c r="B69" s="67" t="s">
        <v>127</v>
      </c>
      <c r="C69" s="70"/>
      <c r="D69" s="68"/>
      <c r="E69" s="20">
        <f>E70</f>
        <v>1391364</v>
      </c>
      <c r="F69" s="97"/>
    </row>
    <row r="70" spans="1:6" ht="77.25" customHeight="1" x14ac:dyDescent="0.2">
      <c r="A70" s="23">
        <v>18100000000</v>
      </c>
      <c r="B70" s="66" t="s">
        <v>1</v>
      </c>
      <c r="C70" s="66"/>
      <c r="D70" s="66"/>
      <c r="E70" s="21">
        <v>1391364</v>
      </c>
      <c r="F70" s="97"/>
    </row>
    <row r="71" spans="1:6" s="16" customFormat="1" ht="77.25" customHeight="1" x14ac:dyDescent="0.2">
      <c r="A71" s="22"/>
      <c r="B71" s="67" t="s">
        <v>128</v>
      </c>
      <c r="C71" s="70"/>
      <c r="D71" s="68"/>
      <c r="E71" s="20">
        <f>E72</f>
        <v>2809303</v>
      </c>
      <c r="F71" s="97"/>
    </row>
    <row r="72" spans="1:6" ht="77.25" customHeight="1" x14ac:dyDescent="0.2">
      <c r="A72" s="23">
        <v>18100000000</v>
      </c>
      <c r="B72" s="66" t="s">
        <v>1</v>
      </c>
      <c r="C72" s="66"/>
      <c r="D72" s="66"/>
      <c r="E72" s="21">
        <v>2809303</v>
      </c>
      <c r="F72" s="97"/>
    </row>
    <row r="73" spans="1:6" s="16" customFormat="1" ht="77.25" customHeight="1" x14ac:dyDescent="0.2">
      <c r="A73" s="22"/>
      <c r="B73" s="67" t="s">
        <v>129</v>
      </c>
      <c r="C73" s="70"/>
      <c r="D73" s="68"/>
      <c r="E73" s="20">
        <f>E74</f>
        <v>975255</v>
      </c>
      <c r="F73" s="97"/>
    </row>
    <row r="74" spans="1:6" ht="77.25" customHeight="1" x14ac:dyDescent="0.2">
      <c r="A74" s="23">
        <v>18100000000</v>
      </c>
      <c r="B74" s="66" t="s">
        <v>1</v>
      </c>
      <c r="C74" s="66"/>
      <c r="D74" s="66"/>
      <c r="E74" s="21">
        <v>975255</v>
      </c>
      <c r="F74" s="97"/>
    </row>
    <row r="75" spans="1:6" ht="77.25" customHeight="1" x14ac:dyDescent="0.2">
      <c r="A75" s="23"/>
      <c r="B75" s="71" t="s">
        <v>2</v>
      </c>
      <c r="C75" s="71"/>
      <c r="D75" s="71"/>
      <c r="E75" s="21"/>
      <c r="F75" s="97"/>
    </row>
    <row r="76" spans="1:6" s="16" customFormat="1" ht="284.25" customHeight="1" x14ac:dyDescent="0.2">
      <c r="A76" s="22"/>
      <c r="B76" s="67" t="s">
        <v>130</v>
      </c>
      <c r="C76" s="70"/>
      <c r="D76" s="68"/>
      <c r="E76" s="20">
        <f>E77</f>
        <v>271325</v>
      </c>
      <c r="F76" s="97"/>
    </row>
    <row r="77" spans="1:6" ht="69.75" customHeight="1" x14ac:dyDescent="0.2">
      <c r="A77" s="23">
        <v>18100000000</v>
      </c>
      <c r="B77" s="66" t="s">
        <v>1</v>
      </c>
      <c r="C77" s="66"/>
      <c r="D77" s="66"/>
      <c r="E77" s="21">
        <v>271325</v>
      </c>
      <c r="F77" s="97"/>
    </row>
    <row r="78" spans="1:6" s="18" customFormat="1" ht="120.75" customHeight="1" x14ac:dyDescent="0.2">
      <c r="A78" s="22" t="s">
        <v>68</v>
      </c>
      <c r="B78" s="71" t="s">
        <v>69</v>
      </c>
      <c r="C78" s="71"/>
      <c r="D78" s="71"/>
      <c r="E78" s="20">
        <f>E79</f>
        <v>1315285.79</v>
      </c>
      <c r="F78" s="97"/>
    </row>
    <row r="79" spans="1:6" ht="75.75" customHeight="1" x14ac:dyDescent="0.2">
      <c r="A79" s="23">
        <v>18100000000</v>
      </c>
      <c r="B79" s="66" t="s">
        <v>1</v>
      </c>
      <c r="C79" s="66"/>
      <c r="D79" s="66"/>
      <c r="E79" s="21">
        <f>E82+E84</f>
        <v>1315285.79</v>
      </c>
      <c r="F79" s="97"/>
    </row>
    <row r="80" spans="1:6" s="16" customFormat="1" ht="75.75" customHeight="1" x14ac:dyDescent="0.2">
      <c r="A80" s="22"/>
      <c r="B80" s="71" t="s">
        <v>2</v>
      </c>
      <c r="C80" s="71"/>
      <c r="D80" s="71"/>
      <c r="E80" s="20"/>
      <c r="F80" s="97"/>
    </row>
    <row r="81" spans="1:6" s="16" customFormat="1" ht="123.75" customHeight="1" x14ac:dyDescent="0.2">
      <c r="A81" s="22"/>
      <c r="B81" s="71" t="s">
        <v>70</v>
      </c>
      <c r="C81" s="71"/>
      <c r="D81" s="71"/>
      <c r="E81" s="20">
        <f>E82</f>
        <v>1262236.83</v>
      </c>
      <c r="F81" s="97"/>
    </row>
    <row r="82" spans="1:6" ht="75.75" customHeight="1" x14ac:dyDescent="0.2">
      <c r="A82" s="23">
        <v>18100000000</v>
      </c>
      <c r="B82" s="66" t="s">
        <v>1</v>
      </c>
      <c r="C82" s="66"/>
      <c r="D82" s="66"/>
      <c r="E82" s="21">
        <f>1174231+88005.83</f>
        <v>1262236.83</v>
      </c>
      <c r="F82" s="97"/>
    </row>
    <row r="83" spans="1:6" s="16" customFormat="1" ht="143.25" customHeight="1" x14ac:dyDescent="0.2">
      <c r="A83" s="22"/>
      <c r="B83" s="67" t="s">
        <v>84</v>
      </c>
      <c r="C83" s="70"/>
      <c r="D83" s="68"/>
      <c r="E83" s="20">
        <f>E84</f>
        <v>53048.959999999999</v>
      </c>
      <c r="F83" s="97"/>
    </row>
    <row r="84" spans="1:6" ht="75.75" customHeight="1" x14ac:dyDescent="0.2">
      <c r="A84" s="23">
        <v>18100000000</v>
      </c>
      <c r="B84" s="72" t="s">
        <v>1</v>
      </c>
      <c r="C84" s="73"/>
      <c r="D84" s="74"/>
      <c r="E84" s="21">
        <v>53048.959999999999</v>
      </c>
      <c r="F84" s="97"/>
    </row>
    <row r="85" spans="1:6" s="16" customFormat="1" ht="116.25" customHeight="1" x14ac:dyDescent="0.2">
      <c r="A85" s="22" t="s">
        <v>43</v>
      </c>
      <c r="B85" s="71" t="s">
        <v>42</v>
      </c>
      <c r="C85" s="71"/>
      <c r="D85" s="71"/>
      <c r="E85" s="20">
        <f>E87+E88+E90+E92+E93+E94+E95+E98+E91+E96+E97+E86</f>
        <v>588815</v>
      </c>
      <c r="F85" s="97"/>
    </row>
    <row r="86" spans="1:6" ht="75.75" customHeight="1" x14ac:dyDescent="0.2">
      <c r="A86" s="23" t="s">
        <v>93</v>
      </c>
      <c r="B86" s="66" t="s">
        <v>94</v>
      </c>
      <c r="C86" s="66"/>
      <c r="D86" s="66"/>
      <c r="E86" s="21">
        <v>87260</v>
      </c>
      <c r="F86" s="97"/>
    </row>
    <row r="87" spans="1:6" ht="75.75" customHeight="1" x14ac:dyDescent="0.2">
      <c r="A87" s="23" t="s">
        <v>54</v>
      </c>
      <c r="B87" s="66" t="s">
        <v>53</v>
      </c>
      <c r="C87" s="66"/>
      <c r="D87" s="66"/>
      <c r="E87" s="21">
        <v>22165</v>
      </c>
      <c r="F87" s="97"/>
    </row>
    <row r="88" spans="1:6" ht="75.75" customHeight="1" x14ac:dyDescent="0.2">
      <c r="A88" s="23" t="s">
        <v>45</v>
      </c>
      <c r="B88" s="66" t="s">
        <v>44</v>
      </c>
      <c r="C88" s="66"/>
      <c r="D88" s="66"/>
      <c r="E88" s="21">
        <v>24630</v>
      </c>
      <c r="F88" s="97"/>
    </row>
    <row r="89" spans="1:6" ht="158.25" customHeight="1" x14ac:dyDescent="0.2">
      <c r="A89" s="30" t="s">
        <v>11</v>
      </c>
      <c r="B89" s="69" t="s">
        <v>12</v>
      </c>
      <c r="C89" s="69"/>
      <c r="D89" s="69"/>
      <c r="E89" s="34" t="s">
        <v>3</v>
      </c>
      <c r="F89" s="97"/>
    </row>
    <row r="90" spans="1:6" ht="75.75" customHeight="1" x14ac:dyDescent="0.2">
      <c r="A90" s="23" t="s">
        <v>55</v>
      </c>
      <c r="B90" s="66" t="s">
        <v>56</v>
      </c>
      <c r="C90" s="66"/>
      <c r="D90" s="66"/>
      <c r="E90" s="21">
        <v>48560</v>
      </c>
      <c r="F90" s="97"/>
    </row>
    <row r="91" spans="1:6" ht="75.75" customHeight="1" x14ac:dyDescent="0.2">
      <c r="A91" s="23" t="s">
        <v>77</v>
      </c>
      <c r="B91" s="66" t="s">
        <v>78</v>
      </c>
      <c r="C91" s="66"/>
      <c r="D91" s="66"/>
      <c r="E91" s="21">
        <v>30260</v>
      </c>
      <c r="F91" s="97"/>
    </row>
    <row r="92" spans="1:6" ht="75.75" customHeight="1" x14ac:dyDescent="0.2">
      <c r="A92" s="23" t="s">
        <v>48</v>
      </c>
      <c r="B92" s="66" t="s">
        <v>47</v>
      </c>
      <c r="C92" s="66"/>
      <c r="D92" s="66"/>
      <c r="E92" s="21">
        <v>42220</v>
      </c>
      <c r="F92" s="97"/>
    </row>
    <row r="93" spans="1:6" ht="75.75" customHeight="1" x14ac:dyDescent="0.2">
      <c r="A93" s="23" t="s">
        <v>50</v>
      </c>
      <c r="B93" s="66" t="s">
        <v>49</v>
      </c>
      <c r="C93" s="66"/>
      <c r="D93" s="66"/>
      <c r="E93" s="21">
        <v>50000</v>
      </c>
      <c r="F93" s="97"/>
    </row>
    <row r="94" spans="1:6" ht="75.75" customHeight="1" x14ac:dyDescent="0.2">
      <c r="A94" s="23" t="s">
        <v>52</v>
      </c>
      <c r="B94" s="66" t="s">
        <v>51</v>
      </c>
      <c r="C94" s="66"/>
      <c r="D94" s="66"/>
      <c r="E94" s="21">
        <v>78110</v>
      </c>
      <c r="F94" s="97"/>
    </row>
    <row r="95" spans="1:6" ht="75.75" customHeight="1" x14ac:dyDescent="0.2">
      <c r="A95" s="23" t="s">
        <v>46</v>
      </c>
      <c r="B95" s="66" t="s">
        <v>8</v>
      </c>
      <c r="C95" s="66"/>
      <c r="D95" s="66"/>
      <c r="E95" s="21">
        <v>43630</v>
      </c>
      <c r="F95" s="97"/>
    </row>
    <row r="96" spans="1:6" ht="75.75" customHeight="1" x14ac:dyDescent="0.2">
      <c r="A96" s="23" t="s">
        <v>89</v>
      </c>
      <c r="B96" s="66" t="s">
        <v>90</v>
      </c>
      <c r="C96" s="66"/>
      <c r="D96" s="66"/>
      <c r="E96" s="21">
        <v>81980</v>
      </c>
      <c r="F96" s="97"/>
    </row>
    <row r="97" spans="1:6" ht="75.75" customHeight="1" x14ac:dyDescent="0.2">
      <c r="A97" s="23" t="s">
        <v>91</v>
      </c>
      <c r="B97" s="66" t="s">
        <v>92</v>
      </c>
      <c r="C97" s="66"/>
      <c r="D97" s="66"/>
      <c r="E97" s="21">
        <v>30000</v>
      </c>
      <c r="F97" s="97"/>
    </row>
    <row r="98" spans="1:6" ht="75.75" customHeight="1" x14ac:dyDescent="0.2">
      <c r="A98" s="23" t="s">
        <v>60</v>
      </c>
      <c r="B98" s="66" t="s">
        <v>61</v>
      </c>
      <c r="C98" s="66"/>
      <c r="D98" s="66"/>
      <c r="E98" s="21">
        <v>50000</v>
      </c>
      <c r="F98" s="97"/>
    </row>
    <row r="99" spans="1:6" s="16" customFormat="1" ht="75.75" customHeight="1" x14ac:dyDescent="0.2">
      <c r="A99" s="22">
        <v>41053900</v>
      </c>
      <c r="B99" s="71" t="s">
        <v>31</v>
      </c>
      <c r="C99" s="71"/>
      <c r="D99" s="71"/>
      <c r="E99" s="20">
        <f>E100+E101+E102+E103+E105+E104</f>
        <v>6394558.2400000002</v>
      </c>
      <c r="F99" s="97"/>
    </row>
    <row r="100" spans="1:6" ht="75.75" customHeight="1" x14ac:dyDescent="0.2">
      <c r="A100" s="23">
        <v>18100000000</v>
      </c>
      <c r="B100" s="66" t="s">
        <v>1</v>
      </c>
      <c r="C100" s="66"/>
      <c r="D100" s="66"/>
      <c r="E100" s="21">
        <f>E107+E109+E111+E114+E116+E118+E120+E122+E124+E130</f>
        <v>5951132.2400000002</v>
      </c>
      <c r="F100" s="97"/>
    </row>
    <row r="101" spans="1:6" ht="75.75" customHeight="1" x14ac:dyDescent="0.2">
      <c r="A101" s="23" t="s">
        <v>140</v>
      </c>
      <c r="B101" s="72" t="s">
        <v>141</v>
      </c>
      <c r="C101" s="73"/>
      <c r="D101" s="74"/>
      <c r="E101" s="21">
        <f>E127+E129</f>
        <v>350000</v>
      </c>
      <c r="F101" s="97"/>
    </row>
    <row r="102" spans="1:6" ht="75.75" customHeight="1" x14ac:dyDescent="0.2">
      <c r="A102" s="23" t="s">
        <v>45</v>
      </c>
      <c r="B102" s="66" t="s">
        <v>44</v>
      </c>
      <c r="C102" s="66"/>
      <c r="D102" s="66"/>
      <c r="E102" s="21">
        <f>E133</f>
        <v>25934</v>
      </c>
      <c r="F102" s="97"/>
    </row>
    <row r="103" spans="1:6" ht="75.75" customHeight="1" x14ac:dyDescent="0.2">
      <c r="A103" s="23" t="s">
        <v>48</v>
      </c>
      <c r="B103" s="66" t="s">
        <v>47</v>
      </c>
      <c r="C103" s="66"/>
      <c r="D103" s="66"/>
      <c r="E103" s="21">
        <f>E134</f>
        <v>35532</v>
      </c>
      <c r="F103" s="97"/>
    </row>
    <row r="104" spans="1:6" ht="75.75" customHeight="1" x14ac:dyDescent="0.2">
      <c r="A104" s="23" t="s">
        <v>52</v>
      </c>
      <c r="B104" s="66" t="s">
        <v>51</v>
      </c>
      <c r="C104" s="66"/>
      <c r="D104" s="66"/>
      <c r="E104" s="21">
        <f>E136</f>
        <v>16960</v>
      </c>
      <c r="F104" s="97"/>
    </row>
    <row r="105" spans="1:6" ht="75.75" customHeight="1" x14ac:dyDescent="0.2">
      <c r="A105" s="23" t="s">
        <v>46</v>
      </c>
      <c r="B105" s="66" t="s">
        <v>8</v>
      </c>
      <c r="C105" s="66"/>
      <c r="D105" s="66"/>
      <c r="E105" s="21">
        <f t="shared" ref="E105" si="0">E137</f>
        <v>15000</v>
      </c>
      <c r="F105" s="97"/>
    </row>
    <row r="106" spans="1:6" ht="75.75" customHeight="1" x14ac:dyDescent="0.2">
      <c r="A106" s="23"/>
      <c r="B106" s="71" t="s">
        <v>2</v>
      </c>
      <c r="C106" s="71"/>
      <c r="D106" s="71"/>
      <c r="E106" s="21"/>
      <c r="F106" s="97"/>
    </row>
    <row r="107" spans="1:6" s="16" customFormat="1" ht="75.75" customHeight="1" x14ac:dyDescent="0.2">
      <c r="A107" s="22"/>
      <c r="B107" s="71" t="s">
        <v>32</v>
      </c>
      <c r="C107" s="71"/>
      <c r="D107" s="71"/>
      <c r="E107" s="20">
        <f>E108</f>
        <v>667500</v>
      </c>
      <c r="F107" s="97"/>
    </row>
    <row r="108" spans="1:6" ht="75.75" customHeight="1" x14ac:dyDescent="0.2">
      <c r="A108" s="23">
        <v>18100000000</v>
      </c>
      <c r="B108" s="66" t="s">
        <v>1</v>
      </c>
      <c r="C108" s="66"/>
      <c r="D108" s="66"/>
      <c r="E108" s="21">
        <v>667500</v>
      </c>
      <c r="F108" s="97"/>
    </row>
    <row r="109" spans="1:6" s="16" customFormat="1" ht="159.75" customHeight="1" x14ac:dyDescent="0.2">
      <c r="A109" s="22"/>
      <c r="B109" s="71" t="s">
        <v>33</v>
      </c>
      <c r="C109" s="71"/>
      <c r="D109" s="71"/>
      <c r="E109" s="20">
        <f>E110</f>
        <v>288000</v>
      </c>
      <c r="F109" s="97"/>
    </row>
    <row r="110" spans="1:6" ht="75.75" customHeight="1" x14ac:dyDescent="0.2">
      <c r="A110" s="23">
        <v>18100000000</v>
      </c>
      <c r="B110" s="66" t="s">
        <v>1</v>
      </c>
      <c r="C110" s="66"/>
      <c r="D110" s="66"/>
      <c r="E110" s="21">
        <v>288000</v>
      </c>
      <c r="F110" s="97"/>
    </row>
    <row r="111" spans="1:6" s="16" customFormat="1" ht="108.75" customHeight="1" x14ac:dyDescent="0.2">
      <c r="A111" s="22"/>
      <c r="B111" s="71" t="s">
        <v>34</v>
      </c>
      <c r="C111" s="71"/>
      <c r="D111" s="71"/>
      <c r="E111" s="20">
        <f>E112</f>
        <v>198209</v>
      </c>
      <c r="F111" s="97"/>
    </row>
    <row r="112" spans="1:6" ht="75.75" customHeight="1" x14ac:dyDescent="0.2">
      <c r="A112" s="23">
        <v>18100000000</v>
      </c>
      <c r="B112" s="66" t="s">
        <v>1</v>
      </c>
      <c r="C112" s="66"/>
      <c r="D112" s="66"/>
      <c r="E112" s="21">
        <v>198209</v>
      </c>
      <c r="F112" s="97"/>
    </row>
    <row r="113" spans="1:6" ht="117" customHeight="1" x14ac:dyDescent="0.2">
      <c r="A113" s="30" t="s">
        <v>11</v>
      </c>
      <c r="B113" s="69" t="s">
        <v>12</v>
      </c>
      <c r="C113" s="69"/>
      <c r="D113" s="69"/>
      <c r="E113" s="34" t="s">
        <v>3</v>
      </c>
      <c r="F113" s="60"/>
    </row>
    <row r="114" spans="1:6" s="16" customFormat="1" ht="75.75" customHeight="1" x14ac:dyDescent="0.2">
      <c r="A114" s="22"/>
      <c r="B114" s="71" t="s">
        <v>35</v>
      </c>
      <c r="C114" s="71"/>
      <c r="D114" s="71"/>
      <c r="E114" s="20">
        <f>E115</f>
        <v>245000</v>
      </c>
      <c r="F114" s="97"/>
    </row>
    <row r="115" spans="1:6" ht="75.75" customHeight="1" x14ac:dyDescent="0.2">
      <c r="A115" s="23">
        <v>18100000000</v>
      </c>
      <c r="B115" s="66" t="s">
        <v>1</v>
      </c>
      <c r="C115" s="66"/>
      <c r="D115" s="66"/>
      <c r="E115" s="21">
        <v>245000</v>
      </c>
      <c r="F115" s="97"/>
    </row>
    <row r="116" spans="1:6" s="16" customFormat="1" ht="96.75" customHeight="1" x14ac:dyDescent="0.2">
      <c r="A116" s="22"/>
      <c r="B116" s="71" t="s">
        <v>36</v>
      </c>
      <c r="C116" s="71"/>
      <c r="D116" s="71"/>
      <c r="E116" s="20">
        <f>E117</f>
        <v>48000</v>
      </c>
      <c r="F116" s="97"/>
    </row>
    <row r="117" spans="1:6" ht="75.75" customHeight="1" x14ac:dyDescent="0.2">
      <c r="A117" s="23">
        <v>18100000000</v>
      </c>
      <c r="B117" s="66" t="s">
        <v>1</v>
      </c>
      <c r="C117" s="66"/>
      <c r="D117" s="66"/>
      <c r="E117" s="21">
        <v>48000</v>
      </c>
      <c r="F117" s="97"/>
    </row>
    <row r="118" spans="1:6" s="16" customFormat="1" ht="87.75" customHeight="1" x14ac:dyDescent="0.2">
      <c r="A118" s="22"/>
      <c r="B118" s="71" t="s">
        <v>37</v>
      </c>
      <c r="C118" s="71"/>
      <c r="D118" s="71"/>
      <c r="E118" s="20">
        <f>E119</f>
        <v>90</v>
      </c>
      <c r="F118" s="97"/>
    </row>
    <row r="119" spans="1:6" ht="75.75" customHeight="1" x14ac:dyDescent="0.2">
      <c r="A119" s="23">
        <v>18100000000</v>
      </c>
      <c r="B119" s="66" t="s">
        <v>1</v>
      </c>
      <c r="C119" s="66"/>
      <c r="D119" s="66"/>
      <c r="E119" s="21">
        <v>90</v>
      </c>
      <c r="F119" s="97"/>
    </row>
    <row r="120" spans="1:6" s="16" customFormat="1" ht="138.75" customHeight="1" x14ac:dyDescent="0.2">
      <c r="A120" s="22"/>
      <c r="B120" s="71" t="s">
        <v>74</v>
      </c>
      <c r="C120" s="71"/>
      <c r="D120" s="71"/>
      <c r="E120" s="20">
        <f>E121</f>
        <v>12000</v>
      </c>
      <c r="F120" s="97"/>
    </row>
    <row r="121" spans="1:6" ht="75.75" customHeight="1" x14ac:dyDescent="0.2">
      <c r="A121" s="23">
        <v>18100000000</v>
      </c>
      <c r="B121" s="66" t="s">
        <v>1</v>
      </c>
      <c r="C121" s="66"/>
      <c r="D121" s="66"/>
      <c r="E121" s="21">
        <v>12000</v>
      </c>
      <c r="F121" s="97"/>
    </row>
    <row r="122" spans="1:6" s="16" customFormat="1" ht="202.5" customHeight="1" x14ac:dyDescent="0.2">
      <c r="A122" s="22"/>
      <c r="B122" s="71" t="s">
        <v>75</v>
      </c>
      <c r="C122" s="71"/>
      <c r="D122" s="71"/>
      <c r="E122" s="20">
        <f>E123</f>
        <v>3835879.26</v>
      </c>
      <c r="F122" s="97"/>
    </row>
    <row r="123" spans="1:6" ht="75.75" customHeight="1" x14ac:dyDescent="0.2">
      <c r="A123" s="23">
        <v>18100000000</v>
      </c>
      <c r="B123" s="66" t="s">
        <v>1</v>
      </c>
      <c r="C123" s="66"/>
      <c r="D123" s="66"/>
      <c r="E123" s="21">
        <f>2941389.26+894490</f>
        <v>3835879.26</v>
      </c>
      <c r="F123" s="97"/>
    </row>
    <row r="124" spans="1:6" s="16" customFormat="1" ht="75.75" customHeight="1" x14ac:dyDescent="0.2">
      <c r="A124" s="22"/>
      <c r="B124" s="71" t="s">
        <v>76</v>
      </c>
      <c r="C124" s="71"/>
      <c r="D124" s="71"/>
      <c r="E124" s="20">
        <f>E125</f>
        <v>522389.98</v>
      </c>
      <c r="F124" s="97"/>
    </row>
    <row r="125" spans="1:6" ht="75.75" customHeight="1" x14ac:dyDescent="0.2">
      <c r="A125" s="23">
        <v>18100000000</v>
      </c>
      <c r="B125" s="66" t="s">
        <v>1</v>
      </c>
      <c r="C125" s="66"/>
      <c r="D125" s="66"/>
      <c r="E125" s="21">
        <f>400721.98+46140+11410+64118</f>
        <v>522389.98</v>
      </c>
      <c r="F125" s="97"/>
    </row>
    <row r="126" spans="1:6" ht="162" customHeight="1" x14ac:dyDescent="0.2">
      <c r="A126" s="22"/>
      <c r="B126" s="71" t="s">
        <v>143</v>
      </c>
      <c r="C126" s="71"/>
      <c r="D126" s="71"/>
      <c r="E126" s="20">
        <f>E127</f>
        <v>150000</v>
      </c>
      <c r="F126" s="97"/>
    </row>
    <row r="127" spans="1:6" ht="75.75" customHeight="1" x14ac:dyDescent="0.2">
      <c r="A127" s="23" t="s">
        <v>140</v>
      </c>
      <c r="B127" s="72" t="s">
        <v>141</v>
      </c>
      <c r="C127" s="73"/>
      <c r="D127" s="74"/>
      <c r="E127" s="21">
        <v>150000</v>
      </c>
      <c r="F127" s="97"/>
    </row>
    <row r="128" spans="1:6" ht="90.75" customHeight="1" x14ac:dyDescent="0.2">
      <c r="A128" s="22"/>
      <c r="B128" s="71" t="s">
        <v>145</v>
      </c>
      <c r="C128" s="71"/>
      <c r="D128" s="71"/>
      <c r="E128" s="20">
        <f>E129</f>
        <v>200000</v>
      </c>
      <c r="F128" s="97"/>
    </row>
    <row r="129" spans="1:6" ht="75.75" customHeight="1" x14ac:dyDescent="0.2">
      <c r="A129" s="23" t="s">
        <v>140</v>
      </c>
      <c r="B129" s="72" t="s">
        <v>141</v>
      </c>
      <c r="C129" s="73"/>
      <c r="D129" s="74"/>
      <c r="E129" s="21">
        <v>200000</v>
      </c>
      <c r="F129" s="97"/>
    </row>
    <row r="130" spans="1:6" ht="123.75" customHeight="1" x14ac:dyDescent="0.2">
      <c r="A130" s="23"/>
      <c r="B130" s="67" t="s">
        <v>115</v>
      </c>
      <c r="C130" s="70"/>
      <c r="D130" s="68"/>
      <c r="E130" s="20">
        <f>E131</f>
        <v>134064</v>
      </c>
      <c r="F130" s="97"/>
    </row>
    <row r="131" spans="1:6" ht="75.75" customHeight="1" x14ac:dyDescent="0.2">
      <c r="A131" s="23">
        <v>18100000000</v>
      </c>
      <c r="B131" s="72" t="s">
        <v>1</v>
      </c>
      <c r="C131" s="73"/>
      <c r="D131" s="74"/>
      <c r="E131" s="21">
        <v>134064</v>
      </c>
      <c r="F131" s="97"/>
    </row>
    <row r="132" spans="1:6" ht="75.75" customHeight="1" x14ac:dyDescent="0.2">
      <c r="A132" s="23"/>
      <c r="B132" s="67" t="s">
        <v>149</v>
      </c>
      <c r="C132" s="70"/>
      <c r="D132" s="68"/>
      <c r="E132" s="20">
        <f>E133+E134+E137+E136</f>
        <v>93426</v>
      </c>
      <c r="F132" s="97"/>
    </row>
    <row r="133" spans="1:6" ht="75.75" customHeight="1" x14ac:dyDescent="0.2">
      <c r="A133" s="23" t="s">
        <v>45</v>
      </c>
      <c r="B133" s="66" t="s">
        <v>44</v>
      </c>
      <c r="C133" s="66"/>
      <c r="D133" s="66"/>
      <c r="E133" s="21">
        <v>25934</v>
      </c>
      <c r="F133" s="97"/>
    </row>
    <row r="134" spans="1:6" ht="75.75" customHeight="1" x14ac:dyDescent="0.2">
      <c r="A134" s="23" t="s">
        <v>48</v>
      </c>
      <c r="B134" s="66" t="s">
        <v>47</v>
      </c>
      <c r="C134" s="66"/>
      <c r="D134" s="66"/>
      <c r="E134" s="21">
        <v>35532</v>
      </c>
      <c r="F134" s="97"/>
    </row>
    <row r="135" spans="1:6" ht="158.25" customHeight="1" x14ac:dyDescent="0.2">
      <c r="A135" s="30" t="s">
        <v>11</v>
      </c>
      <c r="B135" s="69" t="s">
        <v>12</v>
      </c>
      <c r="C135" s="69"/>
      <c r="D135" s="69"/>
      <c r="E135" s="34" t="s">
        <v>3</v>
      </c>
      <c r="F135" s="97"/>
    </row>
    <row r="136" spans="1:6" ht="75.75" customHeight="1" x14ac:dyDescent="0.2">
      <c r="A136" s="23" t="s">
        <v>52</v>
      </c>
      <c r="B136" s="66" t="s">
        <v>51</v>
      </c>
      <c r="C136" s="66"/>
      <c r="D136" s="66"/>
      <c r="E136" s="21">
        <v>16960</v>
      </c>
      <c r="F136" s="97"/>
    </row>
    <row r="137" spans="1:6" ht="75.75" customHeight="1" x14ac:dyDescent="0.2">
      <c r="A137" s="23" t="s">
        <v>46</v>
      </c>
      <c r="B137" s="66" t="s">
        <v>8</v>
      </c>
      <c r="C137" s="66"/>
      <c r="D137" s="66"/>
      <c r="E137" s="21">
        <v>15000</v>
      </c>
      <c r="F137" s="97"/>
    </row>
    <row r="138" spans="1:6" s="16" customFormat="1" ht="126.75" customHeight="1" x14ac:dyDescent="0.2">
      <c r="A138" s="22" t="s">
        <v>80</v>
      </c>
      <c r="B138" s="71" t="s">
        <v>79</v>
      </c>
      <c r="C138" s="71"/>
      <c r="D138" s="71"/>
      <c r="E138" s="20">
        <f>E139</f>
        <v>11403700</v>
      </c>
      <c r="F138" s="97"/>
    </row>
    <row r="139" spans="1:6" ht="75.75" customHeight="1" x14ac:dyDescent="0.2">
      <c r="A139" s="23">
        <v>18100000000</v>
      </c>
      <c r="B139" s="66" t="s">
        <v>1</v>
      </c>
      <c r="C139" s="66"/>
      <c r="D139" s="66"/>
      <c r="E139" s="21">
        <f>E142</f>
        <v>11403700</v>
      </c>
      <c r="F139" s="97"/>
    </row>
    <row r="140" spans="1:6" ht="75.75" customHeight="1" x14ac:dyDescent="0.2">
      <c r="A140" s="23"/>
      <c r="B140" s="71" t="s">
        <v>2</v>
      </c>
      <c r="C140" s="71"/>
      <c r="D140" s="71"/>
      <c r="E140" s="21"/>
      <c r="F140" s="97"/>
    </row>
    <row r="141" spans="1:6" s="16" customFormat="1" ht="114.75" customHeight="1" x14ac:dyDescent="0.2">
      <c r="A141" s="22"/>
      <c r="B141" s="71" t="s">
        <v>114</v>
      </c>
      <c r="C141" s="71"/>
      <c r="D141" s="71"/>
      <c r="E141" s="20">
        <f>E142</f>
        <v>11403700</v>
      </c>
      <c r="F141" s="97"/>
    </row>
    <row r="142" spans="1:6" ht="75.75" customHeight="1" x14ac:dyDescent="0.2">
      <c r="A142" s="23">
        <v>18100000000</v>
      </c>
      <c r="B142" s="66" t="s">
        <v>1</v>
      </c>
      <c r="C142" s="66"/>
      <c r="D142" s="66"/>
      <c r="E142" s="21">
        <f>7670800+3732900</f>
        <v>11403700</v>
      </c>
      <c r="F142" s="97"/>
    </row>
    <row r="143" spans="1:6" ht="75.75" customHeight="1" x14ac:dyDescent="0.2">
      <c r="A143" s="69" t="s">
        <v>97</v>
      </c>
      <c r="B143" s="69"/>
      <c r="C143" s="69"/>
      <c r="D143" s="69"/>
      <c r="E143" s="69"/>
      <c r="F143" s="98"/>
    </row>
    <row r="144" spans="1:6" ht="105.75" customHeight="1" x14ac:dyDescent="0.2">
      <c r="A144" s="22" t="s">
        <v>112</v>
      </c>
      <c r="B144" s="71" t="s">
        <v>113</v>
      </c>
      <c r="C144" s="71"/>
      <c r="D144" s="71"/>
      <c r="E144" s="20">
        <f>E145</f>
        <v>3492950</v>
      </c>
      <c r="F144" s="98"/>
    </row>
    <row r="145" spans="1:6" ht="75.75" customHeight="1" x14ac:dyDescent="0.2">
      <c r="A145" s="23">
        <v>99000000000</v>
      </c>
      <c r="B145" s="66" t="s">
        <v>25</v>
      </c>
      <c r="C145" s="66"/>
      <c r="D145" s="66"/>
      <c r="E145" s="21">
        <v>3492950</v>
      </c>
      <c r="F145" s="98"/>
    </row>
    <row r="146" spans="1:6" ht="118.5" customHeight="1" x14ac:dyDescent="0.2">
      <c r="A146" s="22" t="s">
        <v>95</v>
      </c>
      <c r="B146" s="71" t="s">
        <v>96</v>
      </c>
      <c r="C146" s="71"/>
      <c r="D146" s="71"/>
      <c r="E146" s="20">
        <f>E147</f>
        <v>1754000</v>
      </c>
      <c r="F146" s="98"/>
    </row>
    <row r="147" spans="1:6" ht="75.75" customHeight="1" x14ac:dyDescent="0.2">
      <c r="A147" s="23">
        <v>18100000000</v>
      </c>
      <c r="B147" s="66" t="s">
        <v>1</v>
      </c>
      <c r="C147" s="66"/>
      <c r="D147" s="66"/>
      <c r="E147" s="21">
        <f>E150</f>
        <v>1754000</v>
      </c>
      <c r="F147" s="98"/>
    </row>
    <row r="148" spans="1:6" ht="75.75" customHeight="1" x14ac:dyDescent="0.2">
      <c r="A148" s="23"/>
      <c r="B148" s="71" t="s">
        <v>2</v>
      </c>
      <c r="C148" s="71"/>
      <c r="D148" s="71"/>
      <c r="E148" s="21"/>
      <c r="F148" s="98"/>
    </row>
    <row r="149" spans="1:6" s="16" customFormat="1" ht="75.75" customHeight="1" x14ac:dyDescent="0.2">
      <c r="A149" s="22"/>
      <c r="B149" s="71" t="s">
        <v>100</v>
      </c>
      <c r="C149" s="71"/>
      <c r="D149" s="71"/>
      <c r="E149" s="20">
        <f>E150</f>
        <v>1754000</v>
      </c>
      <c r="F149" s="98"/>
    </row>
    <row r="150" spans="1:6" ht="75.75" customHeight="1" x14ac:dyDescent="0.2">
      <c r="A150" s="23">
        <v>18100000000</v>
      </c>
      <c r="B150" s="66" t="s">
        <v>1</v>
      </c>
      <c r="C150" s="66"/>
      <c r="D150" s="66"/>
      <c r="E150" s="21">
        <v>1754000</v>
      </c>
      <c r="F150" s="98"/>
    </row>
    <row r="151" spans="1:6" ht="75.75" customHeight="1" x14ac:dyDescent="0.2">
      <c r="A151" s="22">
        <v>41053900</v>
      </c>
      <c r="B151" s="71" t="s">
        <v>31</v>
      </c>
      <c r="C151" s="71"/>
      <c r="D151" s="71"/>
      <c r="E151" s="20">
        <f>E152+E153</f>
        <v>6200000</v>
      </c>
      <c r="F151" s="98"/>
    </row>
    <row r="152" spans="1:6" ht="75.75" customHeight="1" x14ac:dyDescent="0.2">
      <c r="A152" s="23" t="s">
        <v>140</v>
      </c>
      <c r="B152" s="72" t="s">
        <v>141</v>
      </c>
      <c r="C152" s="73"/>
      <c r="D152" s="74"/>
      <c r="E152" s="21">
        <f>E156+E161+E163</f>
        <v>5800000</v>
      </c>
      <c r="F152" s="98"/>
    </row>
    <row r="153" spans="1:6" ht="75.75" customHeight="1" x14ac:dyDescent="0.2">
      <c r="A153" s="23" t="s">
        <v>93</v>
      </c>
      <c r="B153" s="72" t="s">
        <v>94</v>
      </c>
      <c r="C153" s="73"/>
      <c r="D153" s="74"/>
      <c r="E153" s="21">
        <f>E157</f>
        <v>400000</v>
      </c>
      <c r="F153" s="98"/>
    </row>
    <row r="154" spans="1:6" ht="75.75" customHeight="1" x14ac:dyDescent="0.2">
      <c r="A154" s="22"/>
      <c r="B154" s="71" t="s">
        <v>2</v>
      </c>
      <c r="C154" s="71"/>
      <c r="D154" s="71"/>
      <c r="E154" s="21"/>
      <c r="F154" s="98"/>
    </row>
    <row r="155" spans="1:6" ht="128.25" customHeight="1" x14ac:dyDescent="0.2">
      <c r="A155" s="22"/>
      <c r="B155" s="71" t="s">
        <v>142</v>
      </c>
      <c r="C155" s="71"/>
      <c r="D155" s="71"/>
      <c r="E155" s="20">
        <f>E156+E157</f>
        <v>5750000</v>
      </c>
      <c r="F155" s="98"/>
    </row>
    <row r="156" spans="1:6" ht="75.75" customHeight="1" x14ac:dyDescent="0.2">
      <c r="A156" s="23" t="s">
        <v>140</v>
      </c>
      <c r="B156" s="72" t="s">
        <v>141</v>
      </c>
      <c r="C156" s="73"/>
      <c r="D156" s="74"/>
      <c r="E156" s="21">
        <v>5350000</v>
      </c>
      <c r="F156" s="98"/>
    </row>
    <row r="157" spans="1:6" ht="75.75" customHeight="1" x14ac:dyDescent="0.2">
      <c r="A157" s="23" t="s">
        <v>93</v>
      </c>
      <c r="B157" s="72" t="s">
        <v>94</v>
      </c>
      <c r="C157" s="73"/>
      <c r="D157" s="74"/>
      <c r="E157" s="21">
        <v>400000</v>
      </c>
      <c r="F157" s="98"/>
    </row>
    <row r="158" spans="1:6" ht="75.75" customHeight="1" x14ac:dyDescent="0.2">
      <c r="A158" s="23"/>
      <c r="B158" s="62"/>
      <c r="C158" s="63"/>
      <c r="D158" s="64"/>
      <c r="E158" s="21"/>
      <c r="F158" s="98"/>
    </row>
    <row r="159" spans="1:6" ht="162" customHeight="1" x14ac:dyDescent="0.2">
      <c r="A159" s="30" t="s">
        <v>11</v>
      </c>
      <c r="B159" s="69" t="s">
        <v>12</v>
      </c>
      <c r="C159" s="69"/>
      <c r="D159" s="69"/>
      <c r="E159" s="34" t="s">
        <v>3</v>
      </c>
      <c r="F159" s="98"/>
    </row>
    <row r="160" spans="1:6" ht="128.25" customHeight="1" x14ac:dyDescent="0.2">
      <c r="A160" s="22"/>
      <c r="B160" s="71" t="s">
        <v>144</v>
      </c>
      <c r="C160" s="71"/>
      <c r="D160" s="71"/>
      <c r="E160" s="20">
        <f>E161</f>
        <v>250000</v>
      </c>
      <c r="F160" s="98"/>
    </row>
    <row r="161" spans="1:6" ht="75.75" customHeight="1" x14ac:dyDescent="0.2">
      <c r="A161" s="23" t="s">
        <v>140</v>
      </c>
      <c r="B161" s="72" t="s">
        <v>141</v>
      </c>
      <c r="C161" s="73"/>
      <c r="D161" s="74"/>
      <c r="E161" s="21">
        <v>250000</v>
      </c>
      <c r="F161" s="98"/>
    </row>
    <row r="162" spans="1:6" ht="75.75" customHeight="1" x14ac:dyDescent="0.2">
      <c r="A162" s="22"/>
      <c r="B162" s="71" t="s">
        <v>146</v>
      </c>
      <c r="C162" s="71"/>
      <c r="D162" s="71"/>
      <c r="E162" s="20">
        <f>E163</f>
        <v>200000</v>
      </c>
      <c r="F162" s="98"/>
    </row>
    <row r="163" spans="1:6" ht="75.75" customHeight="1" x14ac:dyDescent="0.2">
      <c r="A163" s="23" t="s">
        <v>140</v>
      </c>
      <c r="B163" s="72" t="s">
        <v>141</v>
      </c>
      <c r="C163" s="73"/>
      <c r="D163" s="74"/>
      <c r="E163" s="21">
        <v>200000</v>
      </c>
      <c r="F163" s="98"/>
    </row>
    <row r="164" spans="1:6" s="32" customFormat="1" ht="75.75" customHeight="1" x14ac:dyDescent="0.85">
      <c r="A164" s="30" t="s">
        <v>0</v>
      </c>
      <c r="B164" s="75" t="s">
        <v>14</v>
      </c>
      <c r="C164" s="75"/>
      <c r="D164" s="75"/>
      <c r="E164" s="31">
        <f>E165+E166</f>
        <v>558524810.08000004</v>
      </c>
      <c r="F164" s="98"/>
    </row>
    <row r="165" spans="1:6" s="32" customFormat="1" ht="75.75" customHeight="1" x14ac:dyDescent="0.85">
      <c r="A165" s="30" t="s">
        <v>0</v>
      </c>
      <c r="B165" s="75" t="s">
        <v>15</v>
      </c>
      <c r="C165" s="75"/>
      <c r="D165" s="75"/>
      <c r="E165" s="31">
        <f>E99+E34+E22+E47+E85+E78+E138+E41+E24+E54+E26+E29+E20+E32</f>
        <v>547077860.08000004</v>
      </c>
      <c r="F165" s="98"/>
    </row>
    <row r="166" spans="1:6" s="32" customFormat="1" ht="75.75" customHeight="1" x14ac:dyDescent="0.85">
      <c r="A166" s="30" t="s">
        <v>0</v>
      </c>
      <c r="B166" s="75" t="s">
        <v>16</v>
      </c>
      <c r="C166" s="75"/>
      <c r="D166" s="75"/>
      <c r="E166" s="31">
        <f>E146+E151+E144</f>
        <v>11446950</v>
      </c>
      <c r="F166" s="98"/>
    </row>
    <row r="167" spans="1:6" s="8" customFormat="1" ht="75.75" customHeight="1" x14ac:dyDescent="0.2">
      <c r="A167" s="76" t="s">
        <v>18</v>
      </c>
      <c r="B167" s="76"/>
      <c r="C167" s="76"/>
      <c r="D167" s="76"/>
      <c r="E167" s="76"/>
      <c r="F167" s="97"/>
    </row>
    <row r="168" spans="1:6" s="8" customFormat="1" ht="60.75" customHeight="1" x14ac:dyDescent="0.8">
      <c r="A168" s="25"/>
      <c r="B168" s="25"/>
      <c r="C168" s="24"/>
      <c r="D168" s="24"/>
      <c r="E168" s="48" t="s">
        <v>17</v>
      </c>
      <c r="F168" s="97"/>
    </row>
    <row r="169" spans="1:6" s="17" customFormat="1" ht="228" x14ac:dyDescent="0.2">
      <c r="A169" s="30" t="s">
        <v>19</v>
      </c>
      <c r="B169" s="30" t="s">
        <v>20</v>
      </c>
      <c r="C169" s="69" t="s">
        <v>23</v>
      </c>
      <c r="D169" s="69"/>
      <c r="E169" s="34" t="s">
        <v>3</v>
      </c>
      <c r="F169" s="97"/>
    </row>
    <row r="170" spans="1:6" s="33" customFormat="1" ht="75.75" customHeight="1" x14ac:dyDescent="0.85">
      <c r="A170" s="69" t="s">
        <v>21</v>
      </c>
      <c r="B170" s="69"/>
      <c r="C170" s="69"/>
      <c r="D170" s="69"/>
      <c r="E170" s="69"/>
      <c r="F170" s="97"/>
    </row>
    <row r="171" spans="1:6" s="17" customFormat="1" ht="75.75" customHeight="1" x14ac:dyDescent="0.2">
      <c r="A171" s="22">
        <v>3719110</v>
      </c>
      <c r="B171" s="22" t="s">
        <v>39</v>
      </c>
      <c r="C171" s="71" t="s">
        <v>24</v>
      </c>
      <c r="D171" s="71"/>
      <c r="E171" s="20">
        <f>E172</f>
        <v>100870700</v>
      </c>
      <c r="F171" s="97"/>
    </row>
    <row r="172" spans="1:6" s="8" customFormat="1" ht="75.75" customHeight="1" x14ac:dyDescent="0.2">
      <c r="A172" s="23">
        <v>99000000000</v>
      </c>
      <c r="B172" s="23"/>
      <c r="C172" s="66" t="s">
        <v>25</v>
      </c>
      <c r="D172" s="66"/>
      <c r="E172" s="21">
        <v>100870700</v>
      </c>
      <c r="F172" s="97"/>
    </row>
    <row r="173" spans="1:6" s="17" customFormat="1" ht="112.5" customHeight="1" x14ac:dyDescent="0.2">
      <c r="A173" s="22"/>
      <c r="B173" s="22" t="s">
        <v>99</v>
      </c>
      <c r="C173" s="71" t="s">
        <v>96</v>
      </c>
      <c r="D173" s="71"/>
      <c r="E173" s="20">
        <f>E174</f>
        <v>693000</v>
      </c>
      <c r="F173" s="97"/>
    </row>
    <row r="174" spans="1:6" s="8" customFormat="1" ht="75.75" customHeight="1" x14ac:dyDescent="0.2">
      <c r="A174" s="23">
        <v>18100000000</v>
      </c>
      <c r="B174" s="23"/>
      <c r="C174" s="66" t="s">
        <v>1</v>
      </c>
      <c r="D174" s="66"/>
      <c r="E174" s="21">
        <f>E177</f>
        <v>693000</v>
      </c>
      <c r="F174" s="97"/>
    </row>
    <row r="175" spans="1:6" ht="75.75" customHeight="1" x14ac:dyDescent="0.2">
      <c r="A175" s="23"/>
      <c r="B175" s="71" t="s">
        <v>2</v>
      </c>
      <c r="C175" s="71"/>
      <c r="D175" s="71"/>
      <c r="E175" s="21"/>
      <c r="F175" s="97"/>
    </row>
    <row r="176" spans="1:6" s="16" customFormat="1" ht="75.75" customHeight="1" x14ac:dyDescent="0.2">
      <c r="A176" s="22" t="s">
        <v>98</v>
      </c>
      <c r="B176" s="43"/>
      <c r="C176" s="71" t="s">
        <v>101</v>
      </c>
      <c r="D176" s="71"/>
      <c r="E176" s="20">
        <f>E177</f>
        <v>693000</v>
      </c>
      <c r="F176" s="97"/>
    </row>
    <row r="177" spans="1:6" ht="75.75" customHeight="1" x14ac:dyDescent="0.2">
      <c r="A177" s="23">
        <v>18100000000</v>
      </c>
      <c r="B177" s="44"/>
      <c r="C177" s="66" t="s">
        <v>1</v>
      </c>
      <c r="D177" s="66"/>
      <c r="E177" s="21">
        <v>693000</v>
      </c>
      <c r="F177" s="97"/>
    </row>
    <row r="178" spans="1:6" s="17" customFormat="1" ht="73.5" customHeight="1" x14ac:dyDescent="0.2">
      <c r="A178" s="22"/>
      <c r="B178" s="22" t="s">
        <v>40</v>
      </c>
      <c r="C178" s="71" t="s">
        <v>31</v>
      </c>
      <c r="D178" s="71"/>
      <c r="E178" s="20">
        <f>E179+E180</f>
        <v>81430784</v>
      </c>
      <c r="F178" s="97"/>
    </row>
    <row r="179" spans="1:6" s="8" customFormat="1" ht="75.75" customHeight="1" x14ac:dyDescent="0.2">
      <c r="A179" s="23">
        <v>18100000000</v>
      </c>
      <c r="B179" s="23"/>
      <c r="C179" s="66" t="s">
        <v>1</v>
      </c>
      <c r="D179" s="66"/>
      <c r="E179" s="21">
        <f>E183+E188+E185</f>
        <v>72880784</v>
      </c>
      <c r="F179" s="97"/>
    </row>
    <row r="180" spans="1:6" s="8" customFormat="1" ht="75.75" customHeight="1" x14ac:dyDescent="0.75">
      <c r="A180" s="23">
        <v>18527000000</v>
      </c>
      <c r="B180" s="35"/>
      <c r="C180" s="66" t="s">
        <v>8</v>
      </c>
      <c r="D180" s="66"/>
      <c r="E180" s="21">
        <f>E190</f>
        <v>8550000</v>
      </c>
      <c r="F180" s="97"/>
    </row>
    <row r="181" spans="1:6" ht="75.75" customHeight="1" x14ac:dyDescent="0.2">
      <c r="A181" s="23"/>
      <c r="B181" s="71" t="s">
        <v>2</v>
      </c>
      <c r="C181" s="71"/>
      <c r="D181" s="71"/>
      <c r="E181" s="21"/>
      <c r="F181" s="97"/>
    </row>
    <row r="182" spans="1:6" s="17" customFormat="1" ht="139.5" customHeight="1" x14ac:dyDescent="0.2">
      <c r="A182" s="22" t="s">
        <v>26</v>
      </c>
      <c r="B182" s="22"/>
      <c r="C182" s="71" t="s">
        <v>107</v>
      </c>
      <c r="D182" s="71"/>
      <c r="E182" s="20">
        <f>E183</f>
        <v>67300000</v>
      </c>
      <c r="F182" s="97"/>
    </row>
    <row r="183" spans="1:6" s="8" customFormat="1" ht="77.25" customHeight="1" x14ac:dyDescent="0.2">
      <c r="A183" s="23">
        <v>18100000000</v>
      </c>
      <c r="B183" s="23"/>
      <c r="C183" s="66" t="s">
        <v>1</v>
      </c>
      <c r="D183" s="66"/>
      <c r="E183" s="21">
        <f>59300000+8000000</f>
        <v>67300000</v>
      </c>
      <c r="F183" s="97"/>
    </row>
    <row r="184" spans="1:6" s="8" customFormat="1" ht="158.25" customHeight="1" x14ac:dyDescent="0.2">
      <c r="A184" s="22" t="s">
        <v>26</v>
      </c>
      <c r="B184" s="22"/>
      <c r="C184" s="71" t="s">
        <v>138</v>
      </c>
      <c r="D184" s="71"/>
      <c r="E184" s="21">
        <f>E185</f>
        <v>350000</v>
      </c>
      <c r="F184" s="97"/>
    </row>
    <row r="185" spans="1:6" s="8" customFormat="1" ht="77.25" customHeight="1" x14ac:dyDescent="0.2">
      <c r="A185" s="23">
        <v>18100000000</v>
      </c>
      <c r="B185" s="23"/>
      <c r="C185" s="66" t="s">
        <v>1</v>
      </c>
      <c r="D185" s="66"/>
      <c r="E185" s="21">
        <v>350000</v>
      </c>
      <c r="F185" s="97"/>
    </row>
    <row r="186" spans="1:6" s="8" customFormat="1" ht="264.75" customHeight="1" x14ac:dyDescent="0.2">
      <c r="A186" s="30" t="s">
        <v>19</v>
      </c>
      <c r="B186" s="30" t="s">
        <v>20</v>
      </c>
      <c r="C186" s="69" t="s">
        <v>23</v>
      </c>
      <c r="D186" s="69"/>
      <c r="E186" s="34" t="s">
        <v>3</v>
      </c>
      <c r="F186" s="97"/>
    </row>
    <row r="187" spans="1:6" s="17" customFormat="1" ht="197.25" customHeight="1" x14ac:dyDescent="0.2">
      <c r="A187" s="22" t="s">
        <v>27</v>
      </c>
      <c r="B187" s="22"/>
      <c r="C187" s="71" t="s">
        <v>104</v>
      </c>
      <c r="D187" s="71"/>
      <c r="E187" s="20">
        <f>E188</f>
        <v>5230784</v>
      </c>
      <c r="F187" s="97"/>
    </row>
    <row r="188" spans="1:6" s="8" customFormat="1" ht="66" customHeight="1" x14ac:dyDescent="0.2">
      <c r="A188" s="23">
        <v>18100000000</v>
      </c>
      <c r="B188" s="23"/>
      <c r="C188" s="66" t="s">
        <v>1</v>
      </c>
      <c r="D188" s="66"/>
      <c r="E188" s="21">
        <f>2500000+1145344+1585440</f>
        <v>5230784</v>
      </c>
      <c r="F188" s="97"/>
    </row>
    <row r="189" spans="1:6" s="17" customFormat="1" ht="197.25" customHeight="1" x14ac:dyDescent="0.2">
      <c r="A189" s="22" t="s">
        <v>41</v>
      </c>
      <c r="B189" s="22"/>
      <c r="C189" s="71" t="s">
        <v>106</v>
      </c>
      <c r="D189" s="71"/>
      <c r="E189" s="20">
        <f>E190</f>
        <v>8550000</v>
      </c>
      <c r="F189" s="54"/>
    </row>
    <row r="190" spans="1:6" s="8" customFormat="1" ht="66" customHeight="1" x14ac:dyDescent="0.75">
      <c r="A190" s="23">
        <v>18527000000</v>
      </c>
      <c r="B190" s="35"/>
      <c r="C190" s="66" t="s">
        <v>8</v>
      </c>
      <c r="D190" s="66"/>
      <c r="E190" s="21">
        <f>4550000+4000000</f>
        <v>8550000</v>
      </c>
      <c r="F190" s="54"/>
    </row>
    <row r="191" spans="1:6" s="17" customFormat="1" ht="118.5" customHeight="1" x14ac:dyDescent="0.2">
      <c r="A191" s="22"/>
      <c r="B191" s="22" t="s">
        <v>65</v>
      </c>
      <c r="C191" s="71" t="s">
        <v>66</v>
      </c>
      <c r="D191" s="71"/>
      <c r="E191" s="20">
        <f>E192</f>
        <v>2107729</v>
      </c>
      <c r="F191" s="97"/>
    </row>
    <row r="192" spans="1:6" s="8" customFormat="1" ht="77.25" customHeight="1" x14ac:dyDescent="0.2">
      <c r="A192" s="23">
        <v>99000000000</v>
      </c>
      <c r="B192" s="23"/>
      <c r="C192" s="66" t="s">
        <v>25</v>
      </c>
      <c r="D192" s="66"/>
      <c r="E192" s="21">
        <f>E195+E197+E199+E206+E210+E208+E201+E204</f>
        <v>2107729</v>
      </c>
      <c r="F192" s="97"/>
    </row>
    <row r="193" spans="1:6" ht="75.75" customHeight="1" x14ac:dyDescent="0.2">
      <c r="A193" s="23"/>
      <c r="B193" s="71" t="s">
        <v>2</v>
      </c>
      <c r="C193" s="71"/>
      <c r="D193" s="71"/>
      <c r="E193" s="21"/>
      <c r="F193" s="97"/>
    </row>
    <row r="194" spans="1:6" s="17" customFormat="1" ht="122.25" customHeight="1" x14ac:dyDescent="0.2">
      <c r="A194" s="22" t="s">
        <v>103</v>
      </c>
      <c r="B194" s="22"/>
      <c r="C194" s="71" t="s">
        <v>108</v>
      </c>
      <c r="D194" s="71"/>
      <c r="E194" s="20">
        <f>E195</f>
        <v>5199</v>
      </c>
      <c r="F194" s="97"/>
    </row>
    <row r="195" spans="1:6" s="8" customFormat="1" ht="77.25" customHeight="1" x14ac:dyDescent="0.2">
      <c r="A195" s="23">
        <v>99000000000</v>
      </c>
      <c r="B195" s="23"/>
      <c r="C195" s="66" t="s">
        <v>25</v>
      </c>
      <c r="D195" s="66"/>
      <c r="E195" s="21">
        <v>5199</v>
      </c>
      <c r="F195" s="97"/>
    </row>
    <row r="196" spans="1:6" s="17" customFormat="1" ht="122.25" customHeight="1" x14ac:dyDescent="0.2">
      <c r="A196" s="22" t="s">
        <v>103</v>
      </c>
      <c r="B196" s="22"/>
      <c r="C196" s="71" t="s">
        <v>109</v>
      </c>
      <c r="D196" s="71"/>
      <c r="E196" s="20">
        <f>E197</f>
        <v>63600</v>
      </c>
      <c r="F196" s="97"/>
    </row>
    <row r="197" spans="1:6" s="8" customFormat="1" ht="77.25" customHeight="1" x14ac:dyDescent="0.2">
      <c r="A197" s="23">
        <v>99000000000</v>
      </c>
      <c r="B197" s="23"/>
      <c r="C197" s="66" t="s">
        <v>25</v>
      </c>
      <c r="D197" s="66"/>
      <c r="E197" s="21">
        <f>197600-134000</f>
        <v>63600</v>
      </c>
      <c r="F197" s="97"/>
    </row>
    <row r="198" spans="1:6" s="17" customFormat="1" ht="155.25" customHeight="1" x14ac:dyDescent="0.2">
      <c r="A198" s="22" t="s">
        <v>103</v>
      </c>
      <c r="B198" s="22"/>
      <c r="C198" s="71" t="s">
        <v>110</v>
      </c>
      <c r="D198" s="71"/>
      <c r="E198" s="20">
        <f>E199</f>
        <v>110000</v>
      </c>
      <c r="F198" s="97"/>
    </row>
    <row r="199" spans="1:6" s="8" customFormat="1" ht="77.25" customHeight="1" x14ac:dyDescent="0.2">
      <c r="A199" s="23">
        <v>99000000000</v>
      </c>
      <c r="B199" s="23"/>
      <c r="C199" s="66" t="s">
        <v>25</v>
      </c>
      <c r="D199" s="66"/>
      <c r="E199" s="21">
        <f>55000+55000</f>
        <v>110000</v>
      </c>
      <c r="F199" s="97"/>
    </row>
    <row r="200" spans="1:6" s="8" customFormat="1" ht="80.25" customHeight="1" x14ac:dyDescent="0.2">
      <c r="A200" s="22" t="s">
        <v>103</v>
      </c>
      <c r="B200" s="22"/>
      <c r="C200" s="71" t="s">
        <v>135</v>
      </c>
      <c r="D200" s="71"/>
      <c r="E200" s="20">
        <f>E201</f>
        <v>500000</v>
      </c>
      <c r="F200" s="97"/>
    </row>
    <row r="201" spans="1:6" s="8" customFormat="1" ht="77.25" customHeight="1" x14ac:dyDescent="0.2">
      <c r="A201" s="23">
        <v>99000000000</v>
      </c>
      <c r="B201" s="23"/>
      <c r="C201" s="66" t="s">
        <v>25</v>
      </c>
      <c r="D201" s="66"/>
      <c r="E201" s="21">
        <v>500000</v>
      </c>
      <c r="F201" s="97"/>
    </row>
    <row r="202" spans="1:6" s="8" customFormat="1" ht="249.75" customHeight="1" x14ac:dyDescent="0.2">
      <c r="A202" s="30" t="s">
        <v>19</v>
      </c>
      <c r="B202" s="30" t="s">
        <v>20</v>
      </c>
      <c r="C202" s="69" t="s">
        <v>23</v>
      </c>
      <c r="D202" s="69"/>
      <c r="E202" s="34" t="s">
        <v>3</v>
      </c>
      <c r="F202" s="97"/>
    </row>
    <row r="203" spans="1:6" s="8" customFormat="1" ht="77.25" customHeight="1" x14ac:dyDescent="0.2">
      <c r="A203" s="22" t="s">
        <v>103</v>
      </c>
      <c r="B203" s="22"/>
      <c r="C203" s="71" t="s">
        <v>136</v>
      </c>
      <c r="D203" s="71"/>
      <c r="E203" s="20">
        <f>E204</f>
        <v>720000</v>
      </c>
      <c r="F203" s="97"/>
    </row>
    <row r="204" spans="1:6" s="8" customFormat="1" ht="74.25" customHeight="1" x14ac:dyDescent="0.2">
      <c r="A204" s="23">
        <v>99000000000</v>
      </c>
      <c r="B204" s="23"/>
      <c r="C204" s="66" t="s">
        <v>25</v>
      </c>
      <c r="D204" s="66"/>
      <c r="E204" s="21">
        <v>720000</v>
      </c>
      <c r="F204" s="97"/>
    </row>
    <row r="205" spans="1:6" s="17" customFormat="1" ht="122.25" customHeight="1" x14ac:dyDescent="0.2">
      <c r="A205" s="22" t="s">
        <v>103</v>
      </c>
      <c r="B205" s="22"/>
      <c r="C205" s="71" t="s">
        <v>111</v>
      </c>
      <c r="D205" s="71"/>
      <c r="E205" s="20">
        <f>E206</f>
        <v>150000</v>
      </c>
      <c r="F205" s="97"/>
    </row>
    <row r="206" spans="1:6" s="8" customFormat="1" ht="77.25" customHeight="1" x14ac:dyDescent="0.2">
      <c r="A206" s="23">
        <v>99000000000</v>
      </c>
      <c r="B206" s="23"/>
      <c r="C206" s="66" t="s">
        <v>25</v>
      </c>
      <c r="D206" s="66"/>
      <c r="E206" s="21">
        <v>150000</v>
      </c>
      <c r="F206" s="97"/>
    </row>
    <row r="207" spans="1:6" s="8" customFormat="1" ht="77.25" customHeight="1" x14ac:dyDescent="0.2">
      <c r="A207" s="22" t="s">
        <v>103</v>
      </c>
      <c r="B207" s="22"/>
      <c r="C207" s="71" t="s">
        <v>134</v>
      </c>
      <c r="D207" s="71"/>
      <c r="E207" s="20">
        <f>E208</f>
        <v>500000</v>
      </c>
      <c r="F207" s="97"/>
    </row>
    <row r="208" spans="1:6" s="8" customFormat="1" ht="77.25" customHeight="1" x14ac:dyDescent="0.2">
      <c r="A208" s="23">
        <v>99000000000</v>
      </c>
      <c r="B208" s="23"/>
      <c r="C208" s="66" t="s">
        <v>25</v>
      </c>
      <c r="D208" s="66"/>
      <c r="E208" s="21">
        <v>500000</v>
      </c>
      <c r="F208" s="97"/>
    </row>
    <row r="209" spans="1:6" s="17" customFormat="1" ht="92.25" customHeight="1" x14ac:dyDescent="0.2">
      <c r="A209" s="22" t="s">
        <v>64</v>
      </c>
      <c r="B209" s="22"/>
      <c r="C209" s="71" t="s">
        <v>67</v>
      </c>
      <c r="D209" s="71"/>
      <c r="E209" s="20">
        <f>E210</f>
        <v>58930</v>
      </c>
      <c r="F209" s="97"/>
    </row>
    <row r="210" spans="1:6" s="8" customFormat="1" ht="77.25" customHeight="1" x14ac:dyDescent="0.2">
      <c r="A210" s="23">
        <v>99000000000</v>
      </c>
      <c r="B210" s="23"/>
      <c r="C210" s="66" t="s">
        <v>25</v>
      </c>
      <c r="D210" s="66"/>
      <c r="E210" s="21">
        <f>49600+9330</f>
        <v>58930</v>
      </c>
      <c r="F210" s="97"/>
    </row>
    <row r="211" spans="1:6" s="33" customFormat="1" ht="90.75" customHeight="1" x14ac:dyDescent="0.85">
      <c r="A211" s="69" t="s">
        <v>22</v>
      </c>
      <c r="B211" s="69"/>
      <c r="C211" s="69"/>
      <c r="D211" s="69"/>
      <c r="E211" s="69"/>
      <c r="F211" s="97"/>
    </row>
    <row r="212" spans="1:6" s="17" customFormat="1" ht="112.5" customHeight="1" x14ac:dyDescent="0.2">
      <c r="A212" s="22"/>
      <c r="B212" s="22" t="s">
        <v>99</v>
      </c>
      <c r="C212" s="71" t="s">
        <v>96</v>
      </c>
      <c r="D212" s="71"/>
      <c r="E212" s="20">
        <f>E213</f>
        <v>3307000</v>
      </c>
      <c r="F212" s="97"/>
    </row>
    <row r="213" spans="1:6" s="8" customFormat="1" ht="75.75" customHeight="1" x14ac:dyDescent="0.2">
      <c r="A213" s="23">
        <v>18100000000</v>
      </c>
      <c r="B213" s="23"/>
      <c r="C213" s="66" t="s">
        <v>1</v>
      </c>
      <c r="D213" s="66"/>
      <c r="E213" s="21">
        <f>E216</f>
        <v>3307000</v>
      </c>
      <c r="F213" s="97"/>
    </row>
    <row r="214" spans="1:6" ht="75.75" customHeight="1" x14ac:dyDescent="0.2">
      <c r="A214" s="23"/>
      <c r="B214" s="71" t="s">
        <v>2</v>
      </c>
      <c r="C214" s="71"/>
      <c r="D214" s="71"/>
      <c r="E214" s="21"/>
      <c r="F214" s="97"/>
    </row>
    <row r="215" spans="1:6" s="16" customFormat="1" ht="99" customHeight="1" x14ac:dyDescent="0.2">
      <c r="A215" s="22" t="s">
        <v>98</v>
      </c>
      <c r="B215" s="43"/>
      <c r="C215" s="71" t="s">
        <v>102</v>
      </c>
      <c r="D215" s="71"/>
      <c r="E215" s="20">
        <f>E216</f>
        <v>3307000</v>
      </c>
      <c r="F215" s="97"/>
    </row>
    <row r="216" spans="1:6" ht="75.75" customHeight="1" x14ac:dyDescent="0.2">
      <c r="A216" s="23">
        <v>18100000000</v>
      </c>
      <c r="B216" s="44"/>
      <c r="C216" s="66" t="s">
        <v>1</v>
      </c>
      <c r="D216" s="66"/>
      <c r="E216" s="21">
        <v>3307000</v>
      </c>
      <c r="F216" s="97"/>
    </row>
    <row r="217" spans="1:6" s="17" customFormat="1" ht="75.75" customHeight="1" x14ac:dyDescent="0.2">
      <c r="A217" s="22"/>
      <c r="B217" s="22" t="s">
        <v>71</v>
      </c>
      <c r="C217" s="71" t="s">
        <v>73</v>
      </c>
      <c r="D217" s="71"/>
      <c r="E217" s="20">
        <f>E218</f>
        <v>86000</v>
      </c>
      <c r="F217" s="97"/>
    </row>
    <row r="218" spans="1:6" s="8" customFormat="1" ht="75.75" customHeight="1" x14ac:dyDescent="0.2">
      <c r="A218" s="23">
        <v>18100000000</v>
      </c>
      <c r="B218" s="23"/>
      <c r="C218" s="66" t="s">
        <v>1</v>
      </c>
      <c r="D218" s="66"/>
      <c r="E218" s="21">
        <f>E221</f>
        <v>86000</v>
      </c>
      <c r="F218" s="97"/>
    </row>
    <row r="219" spans="1:6" ht="75.75" customHeight="1" x14ac:dyDescent="0.2">
      <c r="A219" s="23"/>
      <c r="B219" s="71" t="s">
        <v>2</v>
      </c>
      <c r="C219" s="71"/>
      <c r="D219" s="71"/>
      <c r="E219" s="21"/>
      <c r="F219" s="97"/>
    </row>
    <row r="220" spans="1:6" s="17" customFormat="1" ht="159.75" customHeight="1" x14ac:dyDescent="0.2">
      <c r="A220" s="22" t="s">
        <v>72</v>
      </c>
      <c r="B220" s="22"/>
      <c r="C220" s="71" t="s">
        <v>133</v>
      </c>
      <c r="D220" s="71"/>
      <c r="E220" s="20">
        <f>E221</f>
        <v>86000</v>
      </c>
      <c r="F220" s="97"/>
    </row>
    <row r="221" spans="1:6" s="8" customFormat="1" ht="75.75" customHeight="1" x14ac:dyDescent="0.2">
      <c r="A221" s="23">
        <v>18100000000</v>
      </c>
      <c r="B221" s="23"/>
      <c r="C221" s="66" t="s">
        <v>1</v>
      </c>
      <c r="D221" s="66"/>
      <c r="E221" s="21">
        <v>86000</v>
      </c>
      <c r="F221" s="97"/>
    </row>
    <row r="222" spans="1:6" s="8" customFormat="1" ht="237" customHeight="1" x14ac:dyDescent="0.2">
      <c r="A222" s="30" t="s">
        <v>19</v>
      </c>
      <c r="B222" s="30" t="s">
        <v>20</v>
      </c>
      <c r="C222" s="69" t="s">
        <v>23</v>
      </c>
      <c r="D222" s="69"/>
      <c r="E222" s="34" t="s">
        <v>3</v>
      </c>
      <c r="F222" s="97"/>
    </row>
    <row r="223" spans="1:6" s="17" customFormat="1" ht="75.75" customHeight="1" x14ac:dyDescent="0.2">
      <c r="A223" s="22"/>
      <c r="B223" s="22" t="s">
        <v>40</v>
      </c>
      <c r="C223" s="71" t="s">
        <v>31</v>
      </c>
      <c r="D223" s="71"/>
      <c r="E223" s="20">
        <f>E225+E224</f>
        <v>17741619.600000001</v>
      </c>
      <c r="F223" s="97"/>
    </row>
    <row r="224" spans="1:6" s="8" customFormat="1" ht="83.25" customHeight="1" x14ac:dyDescent="0.2">
      <c r="A224" s="23">
        <v>18100000000</v>
      </c>
      <c r="B224" s="23"/>
      <c r="C224" s="66" t="s">
        <v>1</v>
      </c>
      <c r="D224" s="66"/>
      <c r="E224" s="21">
        <f>E230+E232+E234+E228</f>
        <v>11291619.6</v>
      </c>
      <c r="F224" s="97"/>
    </row>
    <row r="225" spans="1:6" s="8" customFormat="1" ht="83.25" customHeight="1" x14ac:dyDescent="0.75">
      <c r="A225" s="23">
        <v>18527000000</v>
      </c>
      <c r="B225" s="35"/>
      <c r="C225" s="66" t="s">
        <v>8</v>
      </c>
      <c r="D225" s="66"/>
      <c r="E225" s="21">
        <f>E236</f>
        <v>6450000</v>
      </c>
      <c r="F225" s="97"/>
    </row>
    <row r="226" spans="1:6" ht="75.75" customHeight="1" x14ac:dyDescent="0.2">
      <c r="A226" s="23"/>
      <c r="B226" s="71" t="s">
        <v>2</v>
      </c>
      <c r="C226" s="71"/>
      <c r="D226" s="71"/>
      <c r="E226" s="21"/>
      <c r="F226" s="97"/>
    </row>
    <row r="227" spans="1:6" s="16" customFormat="1" ht="75.75" customHeight="1" x14ac:dyDescent="0.2">
      <c r="A227" s="22" t="s">
        <v>155</v>
      </c>
      <c r="B227" s="65"/>
      <c r="C227" s="67" t="s">
        <v>156</v>
      </c>
      <c r="D227" s="68"/>
      <c r="E227" s="20">
        <f>E228</f>
        <v>35000</v>
      </c>
      <c r="F227" s="97"/>
    </row>
    <row r="228" spans="1:6" ht="75.75" customHeight="1" x14ac:dyDescent="0.2">
      <c r="A228" s="23">
        <v>18100000000</v>
      </c>
      <c r="B228" s="23"/>
      <c r="C228" s="66" t="s">
        <v>1</v>
      </c>
      <c r="D228" s="66"/>
      <c r="E228" s="21">
        <v>35000</v>
      </c>
      <c r="F228" s="97"/>
    </row>
    <row r="229" spans="1:6" ht="141.75" customHeight="1" x14ac:dyDescent="0.2">
      <c r="A229" s="22" t="s">
        <v>26</v>
      </c>
      <c r="B229" s="22"/>
      <c r="C229" s="71" t="s">
        <v>131</v>
      </c>
      <c r="D229" s="71"/>
      <c r="E229" s="20">
        <f>E230</f>
        <v>1256508</v>
      </c>
      <c r="F229" s="97"/>
    </row>
    <row r="230" spans="1:6" ht="75.75" customHeight="1" x14ac:dyDescent="0.2">
      <c r="A230" s="23">
        <v>18100000000</v>
      </c>
      <c r="B230" s="23"/>
      <c r="C230" s="66" t="s">
        <v>1</v>
      </c>
      <c r="D230" s="66"/>
      <c r="E230" s="21">
        <v>1256508</v>
      </c>
      <c r="F230" s="97"/>
    </row>
    <row r="231" spans="1:6" ht="126.75" customHeight="1" x14ac:dyDescent="0.2">
      <c r="A231" s="22" t="s">
        <v>85</v>
      </c>
      <c r="B231" s="22"/>
      <c r="C231" s="71" t="s">
        <v>132</v>
      </c>
      <c r="D231" s="71"/>
      <c r="E231" s="20">
        <f>E232</f>
        <v>7000000</v>
      </c>
      <c r="F231" s="97"/>
    </row>
    <row r="232" spans="1:6" ht="75.75" customHeight="1" x14ac:dyDescent="0.2">
      <c r="A232" s="23">
        <v>18100000000</v>
      </c>
      <c r="B232" s="23"/>
      <c r="C232" s="66" t="s">
        <v>1</v>
      </c>
      <c r="D232" s="66"/>
      <c r="E232" s="21">
        <v>7000000</v>
      </c>
      <c r="F232" s="97"/>
    </row>
    <row r="233" spans="1:6" s="17" customFormat="1" ht="175.5" customHeight="1" x14ac:dyDescent="0.2">
      <c r="A233" s="22" t="s">
        <v>85</v>
      </c>
      <c r="B233" s="22"/>
      <c r="C233" s="71" t="s">
        <v>105</v>
      </c>
      <c r="D233" s="71"/>
      <c r="E233" s="20">
        <f>E234</f>
        <v>3000111.6</v>
      </c>
      <c r="F233" s="97"/>
    </row>
    <row r="234" spans="1:6" s="8" customFormat="1" ht="83.25" customHeight="1" x14ac:dyDescent="0.2">
      <c r="A234" s="23">
        <v>18100000000</v>
      </c>
      <c r="B234" s="23"/>
      <c r="C234" s="66" t="s">
        <v>1</v>
      </c>
      <c r="D234" s="66"/>
      <c r="E234" s="21">
        <f>2000000+1000111.6</f>
        <v>3000111.6</v>
      </c>
      <c r="F234" s="97"/>
    </row>
    <row r="235" spans="1:6" s="17" customFormat="1" ht="75.75" customHeight="1" x14ac:dyDescent="0.2">
      <c r="A235" s="22" t="s">
        <v>41</v>
      </c>
      <c r="B235" s="22"/>
      <c r="C235" s="71" t="s">
        <v>106</v>
      </c>
      <c r="D235" s="71"/>
      <c r="E235" s="20">
        <f>E236</f>
        <v>6450000</v>
      </c>
      <c r="F235" s="97"/>
    </row>
    <row r="236" spans="1:6" s="8" customFormat="1" ht="83.25" customHeight="1" x14ac:dyDescent="0.75">
      <c r="A236" s="23">
        <v>18527000000</v>
      </c>
      <c r="B236" s="35"/>
      <c r="C236" s="66" t="s">
        <v>8</v>
      </c>
      <c r="D236" s="66"/>
      <c r="E236" s="21">
        <f>7000000+3450000-4000000</f>
        <v>6450000</v>
      </c>
      <c r="F236" s="97"/>
    </row>
    <row r="237" spans="1:6" s="8" customFormat="1" ht="142.5" customHeight="1" x14ac:dyDescent="0.2">
      <c r="A237" s="22"/>
      <c r="B237" s="22" t="s">
        <v>65</v>
      </c>
      <c r="C237" s="71" t="s">
        <v>66</v>
      </c>
      <c r="D237" s="71"/>
      <c r="E237" s="20">
        <f>E238</f>
        <v>2883000</v>
      </c>
      <c r="F237" s="97"/>
    </row>
    <row r="238" spans="1:6" s="8" customFormat="1" ht="83.25" customHeight="1" x14ac:dyDescent="0.2">
      <c r="A238" s="23">
        <v>99000000000</v>
      </c>
      <c r="B238" s="23"/>
      <c r="C238" s="66" t="s">
        <v>25</v>
      </c>
      <c r="D238" s="66"/>
      <c r="E238" s="21">
        <f>E241+E244+E246+E248+E252+E250</f>
        <v>2883000</v>
      </c>
      <c r="F238" s="97"/>
    </row>
    <row r="239" spans="1:6" ht="75.75" customHeight="1" x14ac:dyDescent="0.2">
      <c r="A239" s="23"/>
      <c r="B239" s="71" t="s">
        <v>2</v>
      </c>
      <c r="C239" s="71"/>
      <c r="D239" s="71"/>
      <c r="E239" s="21"/>
      <c r="F239" s="97"/>
    </row>
    <row r="240" spans="1:6" s="8" customFormat="1" ht="83.25" customHeight="1" x14ac:dyDescent="0.2">
      <c r="A240" s="22" t="s">
        <v>103</v>
      </c>
      <c r="B240" s="22"/>
      <c r="C240" s="71" t="s">
        <v>109</v>
      </c>
      <c r="D240" s="71"/>
      <c r="E240" s="20">
        <f>E241</f>
        <v>134000</v>
      </c>
      <c r="F240" s="97"/>
    </row>
    <row r="241" spans="1:6" s="8" customFormat="1" ht="83.25" customHeight="1" x14ac:dyDescent="0.2">
      <c r="A241" s="23">
        <v>99000000000</v>
      </c>
      <c r="B241" s="23"/>
      <c r="C241" s="66" t="s">
        <v>25</v>
      </c>
      <c r="D241" s="66"/>
      <c r="E241" s="21">
        <v>134000</v>
      </c>
      <c r="F241" s="97"/>
    </row>
    <row r="242" spans="1:6" s="8" customFormat="1" ht="228" x14ac:dyDescent="0.2">
      <c r="A242" s="30" t="s">
        <v>19</v>
      </c>
      <c r="B242" s="30" t="s">
        <v>20</v>
      </c>
      <c r="C242" s="69" t="s">
        <v>23</v>
      </c>
      <c r="D242" s="69"/>
      <c r="E242" s="34" t="s">
        <v>3</v>
      </c>
      <c r="F242" s="97"/>
    </row>
    <row r="243" spans="1:6" s="8" customFormat="1" ht="83.25" customHeight="1" x14ac:dyDescent="0.2">
      <c r="A243" s="22" t="s">
        <v>103</v>
      </c>
      <c r="B243" s="22"/>
      <c r="C243" s="71" t="s">
        <v>134</v>
      </c>
      <c r="D243" s="71"/>
      <c r="E243" s="20">
        <f>E244</f>
        <v>500000</v>
      </c>
      <c r="F243" s="97"/>
    </row>
    <row r="244" spans="1:6" s="8" customFormat="1" ht="83.25" customHeight="1" x14ac:dyDescent="0.2">
      <c r="A244" s="23">
        <v>99000000000</v>
      </c>
      <c r="B244" s="23"/>
      <c r="C244" s="66" t="s">
        <v>25</v>
      </c>
      <c r="D244" s="66"/>
      <c r="E244" s="21">
        <v>500000</v>
      </c>
      <c r="F244" s="97"/>
    </row>
    <row r="245" spans="1:6" s="8" customFormat="1" ht="134.25" customHeight="1" x14ac:dyDescent="0.2">
      <c r="A245" s="22" t="s">
        <v>103</v>
      </c>
      <c r="B245" s="22"/>
      <c r="C245" s="71" t="s">
        <v>108</v>
      </c>
      <c r="D245" s="71"/>
      <c r="E245" s="20">
        <f>E246</f>
        <v>800000</v>
      </c>
      <c r="F245" s="97"/>
    </row>
    <row r="246" spans="1:6" s="8" customFormat="1" ht="83.25" customHeight="1" x14ac:dyDescent="0.2">
      <c r="A246" s="23">
        <v>99000000000</v>
      </c>
      <c r="B246" s="23"/>
      <c r="C246" s="66" t="s">
        <v>25</v>
      </c>
      <c r="D246" s="66"/>
      <c r="E246" s="21">
        <v>800000</v>
      </c>
      <c r="F246" s="97"/>
    </row>
    <row r="247" spans="1:6" s="8" customFormat="1" ht="83.25" customHeight="1" x14ac:dyDescent="0.2">
      <c r="A247" s="22" t="s">
        <v>103</v>
      </c>
      <c r="B247" s="22"/>
      <c r="C247" s="71" t="s">
        <v>137</v>
      </c>
      <c r="D247" s="71"/>
      <c r="E247" s="20">
        <f>E248</f>
        <v>49000</v>
      </c>
      <c r="F247" s="97"/>
    </row>
    <row r="248" spans="1:6" s="8" customFormat="1" ht="83.25" customHeight="1" x14ac:dyDescent="0.2">
      <c r="A248" s="23">
        <v>99000000000</v>
      </c>
      <c r="B248" s="23"/>
      <c r="C248" s="66" t="s">
        <v>25</v>
      </c>
      <c r="D248" s="66"/>
      <c r="E248" s="21">
        <v>49000</v>
      </c>
      <c r="F248" s="97"/>
    </row>
    <row r="249" spans="1:6" s="8" customFormat="1" ht="102" customHeight="1" x14ac:dyDescent="0.2">
      <c r="A249" s="22" t="s">
        <v>103</v>
      </c>
      <c r="B249" s="22"/>
      <c r="C249" s="71" t="s">
        <v>147</v>
      </c>
      <c r="D249" s="71"/>
      <c r="E249" s="21">
        <f>E250</f>
        <v>400000</v>
      </c>
      <c r="F249" s="97"/>
    </row>
    <row r="250" spans="1:6" s="8" customFormat="1" ht="83.25" customHeight="1" x14ac:dyDescent="0.2">
      <c r="A250" s="23">
        <v>99000000000</v>
      </c>
      <c r="B250" s="23"/>
      <c r="C250" s="66" t="s">
        <v>25</v>
      </c>
      <c r="D250" s="66"/>
      <c r="E250" s="21">
        <v>400000</v>
      </c>
      <c r="F250" s="97"/>
    </row>
    <row r="251" spans="1:6" s="8" customFormat="1" ht="83.25" customHeight="1" x14ac:dyDescent="0.2">
      <c r="A251" s="22" t="s">
        <v>103</v>
      </c>
      <c r="B251" s="22"/>
      <c r="C251" s="71" t="s">
        <v>148</v>
      </c>
      <c r="D251" s="71"/>
      <c r="E251" s="20">
        <f>E252</f>
        <v>1000000</v>
      </c>
      <c r="F251" s="97"/>
    </row>
    <row r="252" spans="1:6" s="8" customFormat="1" ht="83.25" customHeight="1" x14ac:dyDescent="0.2">
      <c r="A252" s="23">
        <v>99000000000</v>
      </c>
      <c r="B252" s="23"/>
      <c r="C252" s="66" t="s">
        <v>25</v>
      </c>
      <c r="D252" s="66"/>
      <c r="E252" s="21">
        <v>1000000</v>
      </c>
      <c r="F252" s="97"/>
    </row>
    <row r="253" spans="1:6" s="33" customFormat="1" ht="75.75" customHeight="1" x14ac:dyDescent="0.85">
      <c r="A253" s="30" t="s">
        <v>0</v>
      </c>
      <c r="B253" s="30" t="s">
        <v>0</v>
      </c>
      <c r="C253" s="75" t="s">
        <v>14</v>
      </c>
      <c r="D253" s="75"/>
      <c r="E253" s="31">
        <f>E254+E255</f>
        <v>209119832.59999999</v>
      </c>
      <c r="F253" s="97"/>
    </row>
    <row r="254" spans="1:6" s="33" customFormat="1" ht="75.75" customHeight="1" x14ac:dyDescent="0.85">
      <c r="A254" s="30" t="s">
        <v>0</v>
      </c>
      <c r="B254" s="30" t="s">
        <v>0</v>
      </c>
      <c r="C254" s="75" t="s">
        <v>15</v>
      </c>
      <c r="D254" s="75"/>
      <c r="E254" s="31">
        <f>E171+E173+E178+E191</f>
        <v>185102213</v>
      </c>
      <c r="F254" s="97"/>
    </row>
    <row r="255" spans="1:6" s="33" customFormat="1" ht="75.75" customHeight="1" x14ac:dyDescent="0.85">
      <c r="A255" s="30" t="s">
        <v>0</v>
      </c>
      <c r="B255" s="30" t="s">
        <v>0</v>
      </c>
      <c r="C255" s="75" t="s">
        <v>16</v>
      </c>
      <c r="D255" s="75"/>
      <c r="E255" s="31">
        <f>E237+E223+E217+E212</f>
        <v>24017619.600000001</v>
      </c>
      <c r="F255" s="97"/>
    </row>
    <row r="256" spans="1:6" s="8" customFormat="1" ht="42.75" customHeight="1" x14ac:dyDescent="0.2">
      <c r="A256" s="25"/>
      <c r="B256" s="25"/>
      <c r="C256" s="24"/>
      <c r="D256" s="24"/>
      <c r="E256" s="24"/>
      <c r="F256" s="97"/>
    </row>
    <row r="257" spans="1:6" ht="72" customHeight="1" x14ac:dyDescent="0.7">
      <c r="A257" s="26"/>
      <c r="B257" s="26"/>
      <c r="C257" s="27"/>
      <c r="D257" s="27"/>
      <c r="E257" s="27"/>
      <c r="F257" s="97"/>
    </row>
    <row r="258" spans="1:6" s="52" customFormat="1" ht="63.75" customHeight="1" x14ac:dyDescent="0.95">
      <c r="A258" s="50"/>
      <c r="B258" s="50" t="s">
        <v>154</v>
      </c>
      <c r="C258" s="51"/>
      <c r="D258" s="51"/>
      <c r="E258" s="51" t="s">
        <v>158</v>
      </c>
      <c r="F258" s="97"/>
    </row>
    <row r="259" spans="1:6" s="11" customFormat="1" ht="48.75" customHeight="1" x14ac:dyDescent="0.9">
      <c r="A259" s="15"/>
      <c r="B259" s="28"/>
      <c r="C259" s="29"/>
      <c r="D259" s="29"/>
      <c r="E259" s="29"/>
      <c r="F259" s="97"/>
    </row>
    <row r="260" spans="1:6" ht="57.75" x14ac:dyDescent="0.8">
      <c r="A260" s="15"/>
      <c r="B260" s="15" t="s">
        <v>150</v>
      </c>
      <c r="C260" s="29"/>
      <c r="D260" s="29"/>
      <c r="E260" s="29"/>
      <c r="F260" s="97"/>
    </row>
  </sheetData>
  <mergeCells count="257">
    <mergeCell ref="F1:F40"/>
    <mergeCell ref="F41:F86"/>
    <mergeCell ref="F87:F112"/>
    <mergeCell ref="F114:F142"/>
    <mergeCell ref="F143:F166"/>
    <mergeCell ref="F167:F188"/>
    <mergeCell ref="F191:F214"/>
    <mergeCell ref="F215:F234"/>
    <mergeCell ref="B120:D120"/>
    <mergeCell ref="B121:D121"/>
    <mergeCell ref="B50:D50"/>
    <mergeCell ref="B51:D51"/>
    <mergeCell ref="B52:D52"/>
    <mergeCell ref="B53:D53"/>
    <mergeCell ref="B78:D78"/>
    <mergeCell ref="B79:D79"/>
    <mergeCell ref="B166:D166"/>
    <mergeCell ref="B139:D139"/>
    <mergeCell ref="B146:D146"/>
    <mergeCell ref="B147:D147"/>
    <mergeCell ref="B142:D142"/>
    <mergeCell ref="B141:D141"/>
    <mergeCell ref="C205:D205"/>
    <mergeCell ref="C206:D206"/>
    <mergeCell ref="B150:D150"/>
    <mergeCell ref="B175:D175"/>
    <mergeCell ref="B160:D160"/>
    <mergeCell ref="B161:D161"/>
    <mergeCell ref="A143:E143"/>
    <mergeCell ref="F235:F260"/>
    <mergeCell ref="C230:D230"/>
    <mergeCell ref="C232:D232"/>
    <mergeCell ref="C231:D231"/>
    <mergeCell ref="B162:D162"/>
    <mergeCell ref="C238:D238"/>
    <mergeCell ref="C173:D173"/>
    <mergeCell ref="B165:D165"/>
    <mergeCell ref="B164:D164"/>
    <mergeCell ref="C234:D234"/>
    <mergeCell ref="C224:D224"/>
    <mergeCell ref="C249:D249"/>
    <mergeCell ref="C250:D250"/>
    <mergeCell ref="C233:D233"/>
    <mergeCell ref="C240:D240"/>
    <mergeCell ref="C241:D241"/>
    <mergeCell ref="B239:D239"/>
    <mergeCell ref="C220:D220"/>
    <mergeCell ref="C189:D189"/>
    <mergeCell ref="B138:D138"/>
    <mergeCell ref="B140:D140"/>
    <mergeCell ref="C191:D191"/>
    <mergeCell ref="C192:D192"/>
    <mergeCell ref="B193:D193"/>
    <mergeCell ref="B126:D126"/>
    <mergeCell ref="B127:D127"/>
    <mergeCell ref="B128:D128"/>
    <mergeCell ref="B129:D129"/>
    <mergeCell ref="C178:D178"/>
    <mergeCell ref="C179:D179"/>
    <mergeCell ref="B163:D163"/>
    <mergeCell ref="B154:D154"/>
    <mergeCell ref="B152:D152"/>
    <mergeCell ref="B153:D153"/>
    <mergeCell ref="B151:D151"/>
    <mergeCell ref="B155:D155"/>
    <mergeCell ref="B156:D156"/>
    <mergeCell ref="B157:D157"/>
    <mergeCell ref="C208:D208"/>
    <mergeCell ref="C209:D209"/>
    <mergeCell ref="C210:D210"/>
    <mergeCell ref="B38:D38"/>
    <mergeCell ref="B144:D144"/>
    <mergeCell ref="B145:D145"/>
    <mergeCell ref="B48:D48"/>
    <mergeCell ref="B49:D49"/>
    <mergeCell ref="B41:D41"/>
    <mergeCell ref="B42:D42"/>
    <mergeCell ref="B43:D43"/>
    <mergeCell ref="B80:D80"/>
    <mergeCell ref="B81:D81"/>
    <mergeCell ref="B82:D82"/>
    <mergeCell ref="B85:D85"/>
    <mergeCell ref="B70:D70"/>
    <mergeCell ref="B71:D71"/>
    <mergeCell ref="B45:D45"/>
    <mergeCell ref="B56:D56"/>
    <mergeCell ref="B57:D57"/>
    <mergeCell ref="B58:D58"/>
    <mergeCell ref="B60:D60"/>
    <mergeCell ref="B54:D54"/>
    <mergeCell ref="B55:D55"/>
    <mergeCell ref="B44:D44"/>
    <mergeCell ref="B76:D76"/>
    <mergeCell ref="B77:D77"/>
    <mergeCell ref="C184:D184"/>
    <mergeCell ref="B65:D65"/>
    <mergeCell ref="B69:D69"/>
    <mergeCell ref="B67:D67"/>
    <mergeCell ref="B62:D62"/>
    <mergeCell ref="B63:D63"/>
    <mergeCell ref="D1:E1"/>
    <mergeCell ref="D6:E6"/>
    <mergeCell ref="D2:E2"/>
    <mergeCell ref="D3:E3"/>
    <mergeCell ref="D4:E4"/>
    <mergeCell ref="D5:E5"/>
    <mergeCell ref="B34:D34"/>
    <mergeCell ref="B39:D39"/>
    <mergeCell ref="B40:D40"/>
    <mergeCell ref="B26:D26"/>
    <mergeCell ref="B27:D27"/>
    <mergeCell ref="E29:E30"/>
    <mergeCell ref="D8:E8"/>
    <mergeCell ref="A12:E12"/>
    <mergeCell ref="A16:E16"/>
    <mergeCell ref="B13:C13"/>
    <mergeCell ref="A29:A30"/>
    <mergeCell ref="B29:D30"/>
    <mergeCell ref="B21:D21"/>
    <mergeCell ref="B20:D20"/>
    <mergeCell ref="B14:C14"/>
    <mergeCell ref="A19:E19"/>
    <mergeCell ref="B18:D18"/>
    <mergeCell ref="B119:D119"/>
    <mergeCell ref="B72:D72"/>
    <mergeCell ref="B73:D73"/>
    <mergeCell ref="B74:D74"/>
    <mergeCell ref="B75:D75"/>
    <mergeCell ref="B22:D22"/>
    <mergeCell ref="B23:D23"/>
    <mergeCell ref="B115:D115"/>
    <mergeCell ref="B116:D116"/>
    <mergeCell ref="B96:D96"/>
    <mergeCell ref="B100:D100"/>
    <mergeCell ref="B106:D106"/>
    <mergeCell ref="B24:D24"/>
    <mergeCell ref="B25:D25"/>
    <mergeCell ref="B98:D98"/>
    <mergeCell ref="B66:D66"/>
    <mergeCell ref="B35:D35"/>
    <mergeCell ref="B36:D36"/>
    <mergeCell ref="B37:D37"/>
    <mergeCell ref="B28:D28"/>
    <mergeCell ref="B31:D31"/>
    <mergeCell ref="C255:D255"/>
    <mergeCell ref="A167:E167"/>
    <mergeCell ref="A170:E170"/>
    <mergeCell ref="A211:E211"/>
    <mergeCell ref="C169:D169"/>
    <mergeCell ref="C172:D172"/>
    <mergeCell ref="C183:D183"/>
    <mergeCell ref="C188:D188"/>
    <mergeCell ref="C236:D236"/>
    <mergeCell ref="C253:D253"/>
    <mergeCell ref="C254:D254"/>
    <mergeCell ref="C171:D171"/>
    <mergeCell ref="C182:D182"/>
    <mergeCell ref="C187:D187"/>
    <mergeCell ref="C235:D235"/>
    <mergeCell ref="C217:D217"/>
    <mergeCell ref="C248:D248"/>
    <mergeCell ref="C243:D243"/>
    <mergeCell ref="C207:D207"/>
    <mergeCell ref="B97:D97"/>
    <mergeCell ref="C245:D245"/>
    <mergeCell ref="C247:D247"/>
    <mergeCell ref="B84:D84"/>
    <mergeCell ref="B83:D83"/>
    <mergeCell ref="B109:D109"/>
    <mergeCell ref="B114:D114"/>
    <mergeCell ref="B101:D101"/>
    <mergeCell ref="B110:D110"/>
    <mergeCell ref="B117:D117"/>
    <mergeCell ref="B118:D118"/>
    <mergeCell ref="B107:D107"/>
    <mergeCell ref="B87:D87"/>
    <mergeCell ref="B91:D91"/>
    <mergeCell ref="B108:D108"/>
    <mergeCell ref="B86:D86"/>
    <mergeCell ref="B95:D95"/>
    <mergeCell ref="B111:D111"/>
    <mergeCell ref="B112:D112"/>
    <mergeCell ref="B123:D123"/>
    <mergeCell ref="B124:D124"/>
    <mergeCell ref="B122:D122"/>
    <mergeCell ref="C252:D252"/>
    <mergeCell ref="B132:D132"/>
    <mergeCell ref="B133:D133"/>
    <mergeCell ref="B134:D134"/>
    <mergeCell ref="B137:D137"/>
    <mergeCell ref="B102:D102"/>
    <mergeCell ref="B103:D103"/>
    <mergeCell ref="B105:D105"/>
    <mergeCell ref="C186:D186"/>
    <mergeCell ref="C202:D202"/>
    <mergeCell ref="C222:D222"/>
    <mergeCell ref="C180:D180"/>
    <mergeCell ref="C244:D244"/>
    <mergeCell ref="C246:D246"/>
    <mergeCell ref="B131:D131"/>
    <mergeCell ref="C223:D223"/>
    <mergeCell ref="C225:D225"/>
    <mergeCell ref="B226:D226"/>
    <mergeCell ref="B148:D148"/>
    <mergeCell ref="B104:D104"/>
    <mergeCell ref="B136:D136"/>
    <mergeCell ref="C229:D229"/>
    <mergeCell ref="C201:D201"/>
    <mergeCell ref="C204:D204"/>
    <mergeCell ref="C251:D251"/>
    <mergeCell ref="C200:D200"/>
    <mergeCell ref="C203:D203"/>
    <mergeCell ref="C177:D177"/>
    <mergeCell ref="C216:D216"/>
    <mergeCell ref="C174:D174"/>
    <mergeCell ref="C212:D212"/>
    <mergeCell ref="C213:D213"/>
    <mergeCell ref="C198:D198"/>
    <mergeCell ref="C199:D199"/>
    <mergeCell ref="C218:D218"/>
    <mergeCell ref="B219:D219"/>
    <mergeCell ref="C237:D237"/>
    <mergeCell ref="C176:D176"/>
    <mergeCell ref="C221:D221"/>
    <mergeCell ref="C194:D194"/>
    <mergeCell ref="C195:D195"/>
    <mergeCell ref="C196:D196"/>
    <mergeCell ref="C197:D197"/>
    <mergeCell ref="B181:D181"/>
    <mergeCell ref="B214:D214"/>
    <mergeCell ref="C215:D215"/>
    <mergeCell ref="C185:D185"/>
    <mergeCell ref="C190:D190"/>
    <mergeCell ref="C228:D228"/>
    <mergeCell ref="C227:D227"/>
    <mergeCell ref="C242:D242"/>
    <mergeCell ref="B159:D159"/>
    <mergeCell ref="B33:D33"/>
    <mergeCell ref="B32:D32"/>
    <mergeCell ref="B46:D46"/>
    <mergeCell ref="B68:D68"/>
    <mergeCell ref="B89:D89"/>
    <mergeCell ref="B113:D113"/>
    <mergeCell ref="B135:D135"/>
    <mergeCell ref="B130:D130"/>
    <mergeCell ref="B125:D125"/>
    <mergeCell ref="B149:D149"/>
    <mergeCell ref="B64:D64"/>
    <mergeCell ref="B99:D99"/>
    <mergeCell ref="B47:D47"/>
    <mergeCell ref="B59:D59"/>
    <mergeCell ref="B61:D61"/>
    <mergeCell ref="B88:D88"/>
    <mergeCell ref="B90:D90"/>
    <mergeCell ref="B92:D92"/>
    <mergeCell ref="B93:D93"/>
    <mergeCell ref="B94:D94"/>
  </mergeCells>
  <pageMargins left="0.59055118110236227" right="0.39370078740157483" top="0.98425196850393704" bottom="0.59055118110236227" header="0" footer="0"/>
  <pageSetup paperSize="9" scale="22" fitToHeight="26" orientation="landscape" verticalDpi="300" r:id="rId1"/>
  <headerFooter>
    <oddFooter>&amp;R&amp;"Times New Roman,обычный"&amp;40Сторінка &amp;P</oddFooter>
  </headerFooter>
  <rowBreaks count="10" manualBreakCount="10">
    <brk id="27" max="4" man="1"/>
    <brk id="45" max="4" man="1"/>
    <brk id="67" max="4" man="1"/>
    <brk id="112" max="4" man="1"/>
    <brk id="134" max="4" man="1"/>
    <brk id="166" max="4" man="1"/>
    <brk id="185" max="4" man="1"/>
    <brk id="201" max="4" man="1"/>
    <brk id="221" max="4" man="1"/>
    <brk id="2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дод.5</vt:lpstr>
      <vt:lpstr>дод.5!Заголовки_для_печати</vt:lpstr>
      <vt:lpstr>дод.5!Область_печати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2021-10-27T13:10:49Z</cp:lastPrinted>
  <dcterms:created xsi:type="dcterms:W3CDTF">2018-11-15T08:41:33Z</dcterms:created>
  <dcterms:modified xsi:type="dcterms:W3CDTF">2021-10-27T13:10:52Z</dcterms:modified>
</cp:coreProperties>
</file>