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" sheetId="1" r:id="rId1"/>
  </sheets>
  <definedNames>
    <definedName name="_xlnm.Print_Titles" localSheetId="0">'Лист3'!$8:$8</definedName>
    <definedName name="_xlnm.Print_Area" localSheetId="0">'Лист3'!$A$1:$K$402</definedName>
  </definedNames>
  <calcPr fullCalcOnLoad="1"/>
</workbook>
</file>

<file path=xl/sharedStrings.xml><?xml version="1.0" encoding="utf-8"?>
<sst xmlns="http://schemas.openxmlformats.org/spreadsheetml/2006/main" count="437" uniqueCount="278">
  <si>
    <t>Разом</t>
  </si>
  <si>
    <t>загальний фонд</t>
  </si>
  <si>
    <t>Показники виконання: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</si>
  <si>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</si>
  <si>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</si>
  <si>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</si>
  <si>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</si>
  <si>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</si>
  <si>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кількість команд з хокею на траві, од.</t>
  </si>
  <si>
    <t>у тому числі:</t>
  </si>
  <si>
    <t xml:space="preserve">Показник продукту  </t>
  </si>
  <si>
    <t>Показник ефективності</t>
  </si>
  <si>
    <t>Показник якості</t>
  </si>
  <si>
    <t>кількість об'єктів, які планується реконструювати, од.</t>
  </si>
  <si>
    <t xml:space="preserve"> </t>
  </si>
  <si>
    <t>середні витарти на одне змагання різного рівня, в яких взято участь командою, грн.</t>
  </si>
  <si>
    <t>Разом в т.ч.:</t>
  </si>
  <si>
    <t>інші надходження</t>
  </si>
  <si>
    <t>Всього на виконання підпрограми 2, грн.</t>
  </si>
  <si>
    <t>Всього на виконання підпрограми 1, грн.</t>
  </si>
  <si>
    <t>середні витрати на один людино-день участі у міських змаганнях з неолімпійських видів спорту, грн.</t>
  </si>
  <si>
    <t>0215011</t>
  </si>
  <si>
    <r>
      <t>КПКВК 0215011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</si>
  <si>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</si>
  <si>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</si>
  <si>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t>Результативні показники:</t>
  </si>
  <si>
    <t>кількість міських змагань з олімпійських видів спорту, од.</t>
  </si>
  <si>
    <t>середні витрати на один людино-день участі у міських змаганнях з олімпійських видів спорту, грн.</t>
  </si>
  <si>
    <t>динаміка кількості спортсменів, які беруть участь у міських змаганнях, порівняно з минулим роком, %</t>
  </si>
  <si>
    <t>в тому числі динаміка кількості спортсменів, які посіли призові місця у міських змаганнях, порівняно з минулим роком, %</t>
  </si>
  <si>
    <t>кількість людино-днів участі (суддівство) у міських змаганнях з олімпійських видів спорту, од.</t>
  </si>
  <si>
    <t>кількість спортсменів, які братимуть участь у міських змаганнях з олімпійських видів спорту, од.</t>
  </si>
  <si>
    <t>кількість спортсменів, які посіли призові місця у міських змаганнях з олімпійських видів спорту, од.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</si>
  <si>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грн.</t>
    </r>
  </si>
  <si>
    <t>кількість всеукраїнських змагань з олімпійських видів спорту, в яких беруть участь спортсмени збірних команд міста, од.</t>
  </si>
  <si>
    <t>кількість змагань різних рівнів з олімпійських видів спорту (міжнародних змагань, чемпіонатів, кубків Європи та світу)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</si>
  <si>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змаганнях різних рівнів з 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</si>
  <si>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</si>
  <si>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</si>
  <si>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t>КПКВК 0215012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</si>
  <si>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грн.</t>
    </r>
  </si>
  <si>
    <t>кількість міських змагань з неолімпійських видів спорту, од.</t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</si>
  <si>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</si>
  <si>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</si>
  <si>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</si>
  <si>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t>Всього на виконання Підпрограми 3.</t>
  </si>
  <si>
    <r>
      <t xml:space="preserve">КПКВК 0215031 </t>
    </r>
    <r>
      <rPr>
        <sz val="12"/>
        <rFont val="Times New Roman"/>
        <family val="1"/>
      </rPr>
      <t>"Утримання та навчально-тренувальна робота комунальних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</si>
  <si>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грн.</t>
    </r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</si>
  <si>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</si>
  <si>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</si>
  <si>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t>Всього на виконання Підпрограми 4.</t>
  </si>
  <si>
    <r>
      <rPr>
        <b/>
        <sz val="12"/>
        <rFont val="Times New Roman"/>
        <family val="1"/>
      </rPr>
      <t>КПКВК 0215032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</si>
  <si>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</si>
  <si>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</si>
  <si>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Всього на виконання Підпрограми 5.</t>
  </si>
  <si>
    <t>Показник продукту:</t>
  </si>
  <si>
    <t>Всього на виконання Підпрограми 6.</t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</si>
  <si>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 грн.</t>
    </r>
  </si>
  <si>
    <t>кількість змагань різного рівня, в яких візьме участь команда, од.</t>
  </si>
  <si>
    <t>обсяг витрат на забезпечення участі команди у змаганнях різних рівнів, грн.</t>
  </si>
  <si>
    <t>кількість команд з настільного тенісу, од.</t>
  </si>
  <si>
    <t>кількість отримувачів заохочень/винагород (спортсменів), од.</t>
  </si>
  <si>
    <t>динаміка кількості отримувачів, порівняно з минулим роком, %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</si>
  <si>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</si>
  <si>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r>
      <t xml:space="preserve">Всього на виконання Підпрограми 7.
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</si>
  <si>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</si>
  <si>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</si>
  <si>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t>площа об"єктів, яка потребує реконструкції, га</t>
  </si>
  <si>
    <t>площа виконаних робіт по реконструкції об"єктів, га</t>
  </si>
  <si>
    <t>середні витрати на реконструкцію 1 га площі об"єкту, грн.</t>
  </si>
  <si>
    <t>відсоток реконструйованих об'єктів до загальної площі, %</t>
  </si>
  <si>
    <t>0215061</t>
  </si>
  <si>
    <t>0215062</t>
  </si>
  <si>
    <t>1517325</t>
  </si>
  <si>
    <t>0215031</t>
  </si>
  <si>
    <t>0215012</t>
  </si>
  <si>
    <t>кількість отримувачів заохочень/винагород (тренерів), од.</t>
  </si>
  <si>
    <t>середній (середньомісячний) розмір заохочення/винагороди (стипендія міського голови) для одного отримувача, грн.</t>
  </si>
  <si>
    <t>Відповідальні виконавці, КПКВК, завдання програми, результативні показники</t>
  </si>
  <si>
    <t>кількість спортсменів, які посіли призові місця у змаганнях різних рівнів з олімпійських видів спорту (міжнародних змагань, чемпіонатів, кубків Європи та світу), осіб</t>
  </si>
  <si>
    <t>кількість людино-днів участі (суддівство) у міських змаганнях з неолімпійських видів спорту, людино-день</t>
  </si>
  <si>
    <t>кількість спортсменів, які братимуть участь у міських змаганнях з неолімпійських видів спорту, осіб</t>
  </si>
  <si>
    <t>кількість спортсменів, які посіли призові місця у міських змаганнях з неолімпійських видів спорту, осіб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</si>
  <si>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міста, од.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</si>
  <si>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світу), осіб</t>
  </si>
  <si>
    <t>кількість комунальних дитячо-юнацьких спортивних шкіл в розрізі їх видів (СДЮСШОР), видатки на утримання яких здійснюються з бюджету, од.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</si>
  <si>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(СДЮСШОР), грн</t>
  </si>
  <si>
    <t>у тому числі тренерів-викладачів, шт. од.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</si>
  <si>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(СДЮСШОР), з розрахунку на одного учня, грн.</t>
  </si>
  <si>
    <t xml:space="preserve"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(СДЮСШОР), грн. </t>
  </si>
  <si>
    <t>кількість підготовлених у комунальних дитячо-юнацьких спортивних школах,  видатки на утримання яких здійснюються з бюджету (СДЮСШОР),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</si>
  <si>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(СДЮСШОР),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</si>
  <si>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(СДЮСШОР), порівняно з минулим роком, %</t>
  </si>
  <si>
    <t>кількість штатних працівників комунальних дитячо-юнацьких спортивних шкіл в розрізі їх видів (ДЮСШ, КДЮСШ), шт. од.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</si>
  <si>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(ДЮСШ, КДЮСШ), з розрахунку на одного учня, грн.</t>
  </si>
  <si>
    <t>кількість підготовлених у комунальних дитячо-юнацьких спортивних школах,  видатки на утримання яких здійснюються з бюджету (ДЮСШ, КДЮСШ), майстрів спорту України/кандидатів у майстри спорту України, осіб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</si>
  <si>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КДЮСШ), грн. </t>
  </si>
  <si>
    <t>кількість учнів комунальних дитячо-юнацьких спортивних школах,  видатки на утримання яких здійснюються з бюджету (ДЮСШ, 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</si>
  <si>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(ДЮСШ, КДЮСШ), порівняно з минулим роком, %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</si>
  <si>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(КДЮСШ), грн.</t>
  </si>
  <si>
    <t>обсяг витрат на  забезпечення участі спортсменів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</si>
  <si>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в розрізі їх видів (КДЮСШ), осіб </t>
  </si>
  <si>
    <t>середні витрати на навчально-тренувальну роботу у комунальних дитячо-юнацьких спортивних школах,  видатки на утримання яких здійснюються з бюджету (КДЮСШ), з розрахунку на одного учня, грн.</t>
  </si>
  <si>
    <t>середні витрати на  забезпечення участі одного учня комунальних дитячо-юнацьких спортивних школах,  видатки на утримання яких здійснюються з бюджету (КДЮСШ), у змаганнях різних рівнів, грн.</t>
  </si>
  <si>
    <t xml:space="preserve">середня вартість одиниці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грн. </t>
  </si>
  <si>
    <t>кількість підготовлених у комунальних дитячо-юнацьких спортивних школах,  видатки на утримання яких здійснюються з бюджету (КДЮСШ), майстрів спорту України/кандидатів у майстри спорту України, осіб</t>
  </si>
  <si>
    <t>кількість учнів комунальних дитячо-юнацьких спортивних школах,  видатки на утримання яких здійснюються з бюджету (КДЮСШ), які здобули призові місця у змаганнях різних рівнів, осіб</t>
  </si>
  <si>
    <t>динаміка кількісті учнів комунальних дитячо-юнацьких спортивних школах,  видатки на утримання яких здійснюються з бюджету (КДЮСШ), порівняно з минулим роком, %</t>
  </si>
  <si>
    <t>кількість дитячо-юнацьких спортивних шкіл фізкультурно-спортивних товарств, яким надається фінансова підтримка з бюджету (ДЮСШ, КДЮСШ), од.</t>
  </si>
  <si>
    <t>обсяг витрат на фінансову підтримку дитячо-юнацьких спортивних шкіл фізкультурно-спортивних товариств (ДЮСШ, КДЮСШ), грн.</t>
  </si>
  <si>
    <t>обсяг витрат на навчально-тренувальну роботу дитячо-юнацьких спортивних шкіл фізкультурно-спортивних товарств, яким надається фінансова підтримка з бюджету (ДЮСШ, КДЮСШ), грн.</t>
  </si>
  <si>
    <t>обсяг витрат на  забезпечення участі спортсменів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грн.</t>
  </si>
  <si>
    <t>кількість штатних працівників дитячо-юнацьких спортивних шкіл фізкультурно-спортивних товарств, яким надається фінансова підтримка з бюджету (ДЮСШ, КДЮСШ), шт. од.</t>
  </si>
  <si>
    <t xml:space="preserve">середньорічна кількість учнів дитячо-юнацьких спортивних шкіл фізкультурно-спортивних товарств, яким надається фінансова підтримка з бюджету (ДЮСШ, КДЮСШ), осіб </t>
  </si>
  <si>
    <t xml:space="preserve">кількість учнів дитячо-юнацьких спортивних шкіл фізкультурно-спортивних товарств, яким надається фінансова підтримка з бюджету (ДЮСШ, КДЮСШ), що взяли участь у змаганнях різних рівнів, осіб </t>
  </si>
  <si>
    <t>середні витрати на фінансову підтримку однієї  дитячо-юнацької спортивної школи фізкультурно-спортивних товарств, яким надається фінансова підтримка з бюджету (ДЮСШ, КДЮСШ), з розрахунку на одного працівника, грн.</t>
  </si>
  <si>
    <t>середні витрати на навчально-тренувальну роботу у дитячо-юнацьких спортивних шкіл фізкультурно-спортивних товарств, яким надається фінансова підтримка з бюджету (ДЮСШ, КДЮСШ), з розрахунку на одного учня, грн.</t>
  </si>
  <si>
    <t>середні витрати на  забезпечення участі одного учня дитячо-юнацьких спортивних шкіл фізкультурно-спортивних товарств, яким надається фінансова підтримка з бюджету (ДЮСШ, КДЮСШ), у змаганнях різних рівнів, грн</t>
  </si>
  <si>
    <t>кількість підготовлених у дитячо-юнацьких спортивних шкіл фізкультурно-спортивних товарств, яким надається фінансова підтримка з бюджету (ДЮСШ, КДЮСШ), майстрів спорту України/кандидатів у майстри спорту України, осіб</t>
  </si>
  <si>
    <t>кількість учнів дитячо-юнацьких спортивних шкіл фізкультурно-спортивних товарств, яким надається фінансова підтримка з бюджету (ДЮСШ, КДЮСШ), які здобули призові місця в змаганнях різних рівнів, осіб</t>
  </si>
  <si>
    <t>динаміка кількісті учнів дитячо-юнацьких спортивних шкіл фізкультурно-спортивних товарств, яким надається фінансова підтримка з бюджету (ДЮСШ, КДЮСШ), порівняно з минулим роком, %</t>
  </si>
  <si>
    <t>динаміка кількості населення міста, охопленого фізкультурно-масовими заходами для населення, порівняно з минулим роком, %</t>
  </si>
  <si>
    <t>динаміка кількісті фізкультурно-масових заходів, проведених для населення міста, порівняно з минулим роком, %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</si>
  <si>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</si>
  <si>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t>кількість штатних працівників, шт. од.</t>
  </si>
  <si>
    <t>у т.ч. спортсменів-інструкторів, шт. од.</t>
  </si>
  <si>
    <t>динаміка кількості спортсменів штатної збірної команди міта, які зараховано до складу національної збірної команди України, порівняно з минулим роком, %</t>
  </si>
  <si>
    <t>динаміка кількості спортсменів штатної збірної команди міста, які посіли призові місця, осіб</t>
  </si>
  <si>
    <t>динаміка кількості спортсменів штатної збірної команди міста, які посіли призові місця, порівнячно з минулим роком, %</t>
  </si>
  <si>
    <t>середній розмір заохочення/винагороди (премія міського голови) для одного отримувача, грн.</t>
  </si>
  <si>
    <t>Разом, в т.ч.:</t>
  </si>
  <si>
    <t>спеціальний фонд</t>
  </si>
  <si>
    <r>
      <t xml:space="preserve">Завдання 1. 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грн.</t>
    </r>
  </si>
  <si>
    <t>обсяг витрат на утримання КП СМР «Муніципальний спортивний клуб з хокею на траві «Сумчанка», грн.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</si>
  <si>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«Сумчанка», грн.</t>
    </r>
  </si>
  <si>
    <t xml:space="preserve">кількість придбаного  спортивного обладнання та інвентарю (довгосторокового користування)для дитячо-юнацьких спортивних шкіл фізкультурно-спортивних товарств, яким надається фінансова підтримка з бюджету (ДЮСШ, КДЮСШ), од. </t>
  </si>
  <si>
    <t xml:space="preserve">середня вартість одиниці придбаного спортивного обладнання та інвентарю (довгосторокового користування) для дитячо-юнацьких спортивних шкіл фізкультурно-спортивних товарств, яким надається фінансова підтримка з бюджету (ДЮСШ, КДЮСШ), грн. </t>
  </si>
  <si>
    <t>кількість штатних працівників, шт.од.</t>
  </si>
  <si>
    <t>у т.ч. спортсменів-інструкторів, шт.од.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</si>
  <si>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(СДЮСШОР), у змаганнях різних рівнів, грн</t>
  </si>
  <si>
    <t>обсяг витрат на  забезпечення участі спортсменів та тренерів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</si>
  <si>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середні витрати на  забезпечення участі одного учня та тренера комунальних дитячо-юнацьких спортивних школах,  видатки на утримання яких здійснюються з бюджету (ДЮСШ, КДЮСШ), у змаганнях різних рівнів, грн.</t>
  </si>
  <si>
    <t>кількість видів заохочень/винагород, що виплачуються щомісяця, од.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</si>
  <si>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олімпійських видів спорту, грн.</t>
    </r>
  </si>
  <si>
    <t>кількість спортсменів збірних команд та тренерів міста, які беруть участь змаганнях різних рівнів з олімпійських видів спорту (міжнародних змагань, чемпіонатів, кубків Європи та світу), осіб</t>
  </si>
  <si>
    <t>середні витрати на забезпечення участі  одного спортсмена збірних команд, тренера міста у змаганнях різних рівнів з олімпійських видів спорту (міжнародних змагань, чемпіонатів, кубків Європи та світу), грн.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</si>
  <si>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</si>
  <si>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</si>
  <si>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</si>
  <si>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</si>
  <si>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неолімпійських видів спорту, грн.</t>
    </r>
  </si>
  <si>
    <t>кількість спортсменів збірних команд та тренерів міста, які беруть участь в обласних, всеукраїнських змагань з неолімпійських видів спорту, осіб</t>
  </si>
  <si>
    <t>середні витрати на забезпечення участі одного спортсмена збірних команд (тренера) міста у обласних, всеукраїнських змаганнях з неолімпійських видів спорту, грн.</t>
  </si>
  <si>
    <t>кількість спортсменів, які посіли призові місця у обласних, всеукраїнських змагань з неолімпійських видів спорту, осіб</t>
  </si>
  <si>
    <t>динаміка кількості спортсменів міста, які посіли призові місця у обласних, всеукраїнських змаганнях з неолімпійських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</si>
  <si>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змаганнях різних рівнів з неолімпійських видів спорту (міжнародних змагань, чемпіонатів, кубків Європи та світу), грн.</t>
    </r>
  </si>
  <si>
    <t>середні витрати на забезпечення участі одного спортсмена збірних команд та тренерів міста у змаганнях різних рівнів з неолімпійських видів спорту (міжнародних змагань, чемпіонатів, кубків Європи та світу), грн.</t>
  </si>
  <si>
    <t>кількість спортсменів, які посіли призові місця у змаганнях різних рівнів з неолімпійських видів спорту (міжнародних змагань, чемпіонатів, кубків Європи та світу), осіб</t>
  </si>
  <si>
    <t>обсяг витрат на утримання комунальних дитячо-юнацьких спортивних шкіл  (СДЮСШОР), видатки на утримання яких здійснюються з бюджету, грн.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</si>
  <si>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(СДЮСШОР), осіб, </t>
  </si>
  <si>
    <t>в т.ч. дівчат, осіб</t>
  </si>
  <si>
    <t>обсяг витрат на  забезпечення участі спортсменів та тренерів комунальних дитячо-юнацьких спортивних шкіл,  видатки на утримання яких здійснюються з бюджету (СДЮСШОР), у змаганнях різних рівнів, грн</t>
  </si>
  <si>
    <t>кількість штатних працівників комунальних дитячо-юнацьких спортивних шкіл (СДЮСШОР), шт. од.</t>
  </si>
  <si>
    <t xml:space="preserve">кількість учнів та тренерів комунальних дитячо-юнацьких спортивних шкіл, видатки на утримання яких здійснюються з бюджету (СДЮСШОР), що взяли участь у змаганнях різних рівнів, осіб </t>
  </si>
  <si>
    <t xml:space="preserve">кількість придбаного спортивного обладнання та інвентарю (довгосторокового користування) для комунальних дитячо-юнацьких спортивних шкіл, видатки на утримання яких здійснюються з бюджету  (СДЮСШОР),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</si>
  <si>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бюджету, (СДЮСШОР), з розрахунку на одного працівника, грн.</t>
  </si>
  <si>
    <t>кількість комунальних дитячо-юнацьких спортивних шкіл (ДЮСШ, КДЮСШ), видатки на утримання яких здійснюються з бюджету, од.</t>
  </si>
  <si>
    <t>обсяг витрат на утримання комунальних дитячо-юнацьких спортивних шкіл  (ДЮСШ, КДЮСШ), видатки на утримання яких здійснюються з бюджету, грн.</t>
  </si>
  <si>
    <t>обсяг витрат на навчально-тренувальну роботу у комунальних дитячо-юнацьких спортивних школах,  видатки на утримання яких здійснюються з бюджету (ДЮСШ, КДЮСШ), грн.</t>
  </si>
  <si>
    <t xml:space="preserve">кількість придбаного спортивного обладнання та інвентарю (довгострокового користування) для комунальних дитячо-юнацьких спортивних шкіл, видатки на утримання яких здійснюються з бюджету (ДЮСШ, КДЮСШ), од. </t>
  </si>
  <si>
    <t xml:space="preserve">середньорічна кількість учнів комунальних дитячо-юнацьких спортивних шкіл, видатки на утримання яких здійснюються з бюджету (ДЮСШ, КДЮСШ), осіб </t>
  </si>
  <si>
    <t xml:space="preserve">кількість учнів та тренерів комунальних дитячо-юнацьких спортивних шкіл, видатки на утримання яких здійснюються з бюджету (ДЮСШ, КДЮСШ), що взяли участь у змаганнях різних рівнів, осіб </t>
  </si>
  <si>
    <t>середні витрати на утримання однієї комунальної дитячо-юнацької спортивної школи,  видатки на утримання яких здійснюються з бюджету (ДЮСШ, КДЮСШ), з розрахунку на одного працівника, грн.</t>
  </si>
  <si>
    <t>кількість комунальних дитячо-юнацьких спортивних шкіл  (КДЮСШ), видатки на утримання яких здійснюються з бюджету, од.</t>
  </si>
  <si>
    <t>обсяг витрат на утримання комунальних дитячо-юнацьких спортивних шкіл (КДЮСШ), видатки на утримання яких здійснюються з бюджету, грн.</t>
  </si>
  <si>
    <t>кількість штатних працівників комунальних дитячо-юнацьких спортивних шкіл  (КДЮСШ), шт. од.</t>
  </si>
  <si>
    <t xml:space="preserve">кількість учнів комунальних дитячо-юнацьких спортивних шкіл, видатки на утримання яких здійснюються з бюджету (КДЮСШ), що взяли участь у змаганнях різних рівнів, осіб </t>
  </si>
  <si>
    <t xml:space="preserve">кількість придбаного спортивного обладнання та інвентарю для комунальних дитячо-юнацьких спортивних шкіл, видатки на утримання яких здійснюються з бюджету (КДЮСШ), од. </t>
  </si>
  <si>
    <t>середні витрати на утримання однієї комунальної дитячо-юнацької спортивної школи,  видатки на утримання яких здійснюються з бюджету (КДЮСШ), з розрахунку на одного працівника, грн.</t>
  </si>
  <si>
    <t>інші надход-ження</t>
  </si>
  <si>
    <t>спеціаль-ний фонд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</si>
  <si>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</si>
  <si>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</si>
  <si>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людино-днів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</si>
  <si>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</si>
  <si>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</si>
  <si>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t>кількість спортсменів збірних команд та трнерів міста, які беруть участь в обласних, всеукраїнських змагань з олімпійських видів спорту, осіб.</t>
  </si>
  <si>
    <t>середні витрати на забезпечення участі одного спортсмена збірних команд  (тренера) міста у обласних, всеукраїнських змаганнях з олімпійських видів спорту, грн.</t>
  </si>
  <si>
    <t>кількість спортсменів міста, які протягом року посіли призові місця у обласних, всеукраїнських змаганнях з олімпійських видів спорту, осіб</t>
  </si>
  <si>
    <t>динаміка кількості спортсменів міста, які посіли призові місця у обласних, всеукраїнських змаганнях з олімпійських видів спорту, порівняно з минулим роком, %</t>
  </si>
  <si>
    <t>кількість людино-днів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</si>
  <si>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обласних, всеукраїнських змагань з неолімпійських видів спорту, в яких беруть участь спортсмени збірних команд міста, од.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</si>
  <si>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тренера на змаганнях різних рівнів з олімпійських видів спорту (міжнародних змагань, чемпіонатів, кубків Європи та світу), грн.</t>
    </r>
  </si>
  <si>
    <t>кількість спортсменів міста, які протягом року посіли призові місця у обласних, всеукраїнських змаганнях, осіб</t>
  </si>
  <si>
    <t>- будівництво стадіону з хокею на траві</t>
  </si>
  <si>
    <t>Всього на виконання 
Програми, без урахування Підпрограми 7, грн.</t>
  </si>
  <si>
    <t>у тому числі тренерів-викладачів, штатних од.</t>
  </si>
  <si>
    <t>Результативні показники виконання завдань Програми розвитку фізичної культури і спорту
 Сумської міської територіальної громади на 2022 – 2024 роки</t>
  </si>
  <si>
    <t>бюджет СМТГ</t>
  </si>
  <si>
    <t>обсяг витрат на забезпечення участі команди у навчально-тренувальних зборів, грн.</t>
  </si>
  <si>
    <t>кількість навчально-тренувальних зборів, в яких візьме участь команда, од.</t>
  </si>
  <si>
    <t>середні витарти на один навчально-тренувальний збір, в якому взято участь командою, грн.</t>
  </si>
  <si>
    <t>кількість команд з футболу, од.</t>
  </si>
  <si>
    <t>обсяг витрат на  утримання КП "ФК "Суми" СМР, грн.</t>
  </si>
  <si>
    <t>динаміка кількості змагань, в яких команда КП "ФК "Суми" СМР посіла призові місця, %</t>
  </si>
  <si>
    <t>динаміка кількості спортивних заходів, в яких взято участь команди КП "ФК "Суми" СМР, порівняно з минулим роком, %</t>
  </si>
  <si>
    <r>
      <t xml:space="preserve">Завдання 4.1.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грн.</t>
    </r>
  </si>
  <si>
    <r>
      <t xml:space="preserve">Завдання 4.2.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грн.</t>
    </r>
  </si>
  <si>
    <t>середні витрати на один людино-день навчально-тренувальних зборів з підготовки до обласних та всеукраїнських змагань, грн.</t>
  </si>
  <si>
    <t>середні витрати на забезпечення участі одного спортсмена (тренера) міста у обласних та всеукраїнських змаганнях, грн.</t>
  </si>
  <si>
    <t>кільксть спортсменів збірних команд та тренерів міста, які беруть участь в обласних та всеукраїнських змаганнях, осіб</t>
  </si>
  <si>
    <t>кількість навчально-тренувальних зборів з підготовки до змагань різних рівнів (обласних, всеукраїнських  змагань з футзалу), од.</t>
  </si>
  <si>
    <t>динаміка кількості навчально-тренувальних зборів з підготовки до обласних та всеукраїнських змагань, порівняно з минулим роком, %</t>
  </si>
  <si>
    <t>динаміка кількості спортсменів міста, які посіли призові місця у обласних та всеукраїнських змаганнях, порівняно з минулим роком, %</t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</si>
  <si>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 (на виконання Програми економічного і соціального розвитку Сумської міської територіальної громади на 2022-2024 роки")</t>
    </r>
    <r>
      <rPr>
        <b/>
        <sz val="12"/>
        <rFont val="Times New Roman"/>
        <family val="1"/>
      </rPr>
      <t xml:space="preserve">
</t>
    </r>
  </si>
  <si>
    <t xml:space="preserve">до Програми розвитку фізичної культури і спорту Сумської міської територіальної громади на 2022 – 2024 роки
                        </t>
  </si>
  <si>
    <r>
      <t xml:space="preserve">Завдання 1.3. </t>
    </r>
    <r>
      <rPr>
        <sz val="12"/>
        <rFont val="Times New Roman"/>
        <family val="1"/>
      </rPr>
      <t>Проведення поточного ремонту приміщень центру, грн.</t>
    </r>
  </si>
  <si>
    <t>Підпорядкованих виконавчому комітету СМР, в тому числі: МКЗ "ДЮСШ з вільної боротьби", КДЮСШ "Суми", КДЮСШ єдиноборств, грн.</t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</si>
  <si>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КДЮСШ, грн.</t>
    </r>
  </si>
  <si>
    <t>інші бюджети</t>
  </si>
  <si>
    <r>
      <t xml:space="preserve">Завдання 3.1. </t>
    </r>
    <r>
      <rPr>
        <sz val="12"/>
        <rFont val="Times New Roman"/>
        <family val="1"/>
      </rPr>
      <t>Утримання КП "ФК "Суми" СМР, грн.</t>
    </r>
  </si>
  <si>
    <t xml:space="preserve">                                                              Додаток 4</t>
  </si>
  <si>
    <t>2022 рік (план)</t>
  </si>
  <si>
    <t>2023 рік (план)</t>
  </si>
  <si>
    <t>2024 рік (план)</t>
  </si>
  <si>
    <r>
      <t xml:space="preserve">Завдання 3. </t>
    </r>
    <r>
      <rPr>
        <sz val="12"/>
        <rFont val="Times New Roman"/>
        <family val="1"/>
      </rPr>
      <t>Будівництво споруд, установ та закладів фізичної культури і спорту</t>
    </r>
  </si>
  <si>
    <t>обсяг видатків, неохідних на капітальний ремонт приміщень КДЮСШ, грн.</t>
  </si>
  <si>
    <t>кількість об'єктів, по яким планується проведення капітальних ремонтів, од.</t>
  </si>
  <si>
    <t>средня вартість 1 об'єкту капітального ремонту, грн.</t>
  </si>
  <si>
    <t>рівень готовності об'кту капітального ремонту, %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</si>
  <si>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СМТГ, грн.</t>
    </r>
  </si>
  <si>
    <r>
      <t xml:space="preserve">Завдання 2. </t>
    </r>
    <r>
      <rPr>
        <sz val="12"/>
        <rFont val="Times New Roman"/>
        <family val="1"/>
      </rPr>
      <t>Будівництво споруд, установ та закладів фізичної культури і спорту</t>
    </r>
  </si>
  <si>
    <t>0217325</t>
  </si>
  <si>
    <r>
      <rPr>
        <b/>
        <sz val="12"/>
        <rFont val="Times New Roman"/>
        <family val="1"/>
      </rPr>
      <t xml:space="preserve">Завдання 2.1. </t>
    </r>
    <r>
      <rPr>
        <sz val="12"/>
        <rFont val="Times New Roman"/>
        <family val="1"/>
      </rPr>
      <t>Проведення капітального ремонту приміщень центру, грн.</t>
    </r>
  </si>
  <si>
    <r>
      <rPr>
        <b/>
        <sz val="12"/>
        <rFont val="Times New Roman"/>
        <family val="1"/>
      </rPr>
      <t>КПКВК 0215061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СМТГ"</t>
    </r>
  </si>
  <si>
    <t>кількість заходів, що проводяться МЦ ФЗН "Спорт для всіх", од.</t>
  </si>
  <si>
    <t>кількість фізкультурно-масових заходів для населення, що проводяться в СМТГ, од.</t>
  </si>
  <si>
    <t>кількість людино-днів проведення заходів, що проводяться МЦ ФЗН "Спорт для всіх", людино-день</t>
  </si>
  <si>
    <t>кількість людино-днів проведення  фізкультурно-масових заходів для населення, що проводяться в СМТГ, людино-день</t>
  </si>
  <si>
    <t>середні витрати на проведення одного фізкультурно-масових заходів для населення, що проводяться в СМТГ, грн.</t>
  </si>
  <si>
    <t>середні витрати на один людино-день проведення  фізкультурно-масових заходів для населення, що проводяться в СМТГ, грн.</t>
  </si>
  <si>
    <t>динаміка кількості населення міста, охопленого заходами МЦ ФЗН "Спорт для всіх", порівняно з минулим роком, %</t>
  </si>
  <si>
    <t>динаміка кількісті заходів, проведених серед населення МЦ ФЗН "Спорт для всіх", порівняно з минулим роком, %</t>
  </si>
  <si>
    <t>середні витрати на один людино-день проведення заходів, що проводяться МЦ ФЗН "Спорт для всіх", грн.</t>
  </si>
  <si>
    <t>середні витрати на проведення одного заходу, що проводяться МЦ ФЗН "Спорт для всіх", грн.</t>
  </si>
  <si>
    <t>кількість штатних працівників МЦ ФЗН "Спорт для всіх", осіб</t>
  </si>
  <si>
    <t>кількість місцевих МЦ ФЗН "Спорт для всіх", од.</t>
  </si>
  <si>
    <r>
      <t>Мета</t>
    </r>
    <r>
      <rPr>
        <sz val="12"/>
        <rFont val="Times New Roman"/>
        <family val="1"/>
      </rPr>
      <t>: розвиток дитячо-юнацького, професійного та масового спорту; підготовка кваліфікованих спортсменів з видів спорту для збірних команд СМТГ, області та України; формування здорового способу життя населення, підвищення ролі фізичної культури та спорту територіальної громади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</si>
  <si>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СМТГ"</t>
    </r>
  </si>
  <si>
    <r>
      <t xml:space="preserve">Завдання 2.1. </t>
    </r>
    <r>
      <rPr>
        <sz val="12"/>
        <rFont val="Times New Roman"/>
        <family val="1"/>
      </rPr>
      <t>Утримання КП "Муніципальний спортивний клуб "Тенісна Академія" СМР, грн.</t>
    </r>
  </si>
  <si>
    <t>обсяг витрат на  утримання КП  «Муніципальний спортивний клуб «Тенісна Академія» СМР, грн.</t>
  </si>
  <si>
    <r>
      <t xml:space="preserve">Завдання 3. </t>
    </r>
    <r>
      <rPr>
        <sz val="12"/>
        <rFont val="Times New Roman"/>
        <family val="1"/>
      </rPr>
      <t>Надання фінансової підтримки КП «ФК «Суми» СМР, сприяння популяризації футболу, грн., в т.ч.:</t>
    </r>
  </si>
  <si>
    <r>
      <t xml:space="preserve">Завдання 4.3. </t>
    </r>
    <r>
      <rPr>
        <sz val="12"/>
        <rFont val="Times New Roman"/>
        <family val="1"/>
      </rPr>
      <t>Нагородження провідних спортсменів та тренерів СМТГ за високі досягнення в спорті (виплата одноразової грошової винагороди), грн.</t>
    </r>
  </si>
  <si>
    <t>кількість отримувачів заохочень/винагород (спортсменів, тренерів), од.</t>
  </si>
  <si>
    <t>середній розмір заохочення/винагороди (грошова винагорода) для одного отримувача, грн.</t>
  </si>
  <si>
    <r>
      <rPr>
        <b/>
        <sz val="12"/>
        <rFont val="Times New Roman"/>
        <family val="1"/>
      </rPr>
      <t>Завдання 4.</t>
    </r>
    <r>
      <rPr>
        <sz val="12"/>
        <rFont val="Times New Roman"/>
        <family val="1"/>
      </rPr>
      <t xml:space="preserve"> Заохочення видатних спортсменів та тренерів СМТГ</t>
    </r>
  </si>
  <si>
    <r>
      <rPr>
        <b/>
        <sz val="12"/>
        <rFont val="Times New Roman"/>
        <family val="1"/>
      </rPr>
      <t xml:space="preserve">Завдання 5. </t>
    </r>
    <r>
      <rPr>
        <sz val="12"/>
        <rFont val="Times New Roman"/>
        <family val="1"/>
      </rPr>
      <t>Підтримка громадських організацій фізкультурно-спортивної спрямованості, грн.</t>
    </r>
  </si>
  <si>
    <t>кількість людино-днів у навчально-тренувальних зборах з підготовки до обласних, всеукраїнських змагань, од.</t>
  </si>
  <si>
    <t>кількість обласних та всеукраїнських змагань, в яких беруть участь збірна команда СМТГ з  футзалу, од.</t>
  </si>
  <si>
    <r>
      <rPr>
        <b/>
        <sz val="12"/>
        <rFont val="Times New Roman"/>
        <family val="1"/>
      </rPr>
      <t xml:space="preserve">КПКВК 1517325 </t>
    </r>
    <r>
      <rPr>
        <sz val="12"/>
        <rFont val="Times New Roman"/>
        <family val="1"/>
      </rPr>
      <t xml:space="preserve">"Реалізація заходів щодо  розвитку та модернізації закладів фізичної культри та спорту" </t>
    </r>
  </si>
  <si>
    <r>
      <t xml:space="preserve">Мета програми: </t>
    </r>
    <r>
      <rPr>
        <sz val="12"/>
        <rFont val="Times New Roman"/>
        <family val="1"/>
      </rPr>
      <t xml:space="preserve">формування у населення культури здорового способу життя, збільшення кількості населення, яке регулярно займається руховою активністю, забезпечення підготовки, участі збірних команд СМТГ в іміджевих змаганнях різних рівнів, створення умов для розвитку сучасної і доступної спортивно-оздоровчої інфраструктури, мотивація вже діючих спортсменів та тренерів до досягнення кращих результатів. </t>
    </r>
  </si>
  <si>
    <t>Підпорядкованих управлінню освіти і науки Сумської міської ради: КДЮСШ          № 1 м. Суми, КДЮСШ № 2 м. Суми</t>
  </si>
  <si>
    <t>Відповідальний виконавець: управління капітального будівництва та дорожнього господарства СМР спільно з міським центром фізичного здоров'я населення "Спорт для всіх" та КП СМР "МСК з хокею на траві "Сумчанка"</t>
  </si>
  <si>
    <t>Відповідальний виконавець: виконавчий комітет Сумської міської ради (відділ фізичної культури та спорту СМР, відділ бухгалтерського обліку та звітності СМР)</t>
  </si>
  <si>
    <r>
      <rPr>
        <b/>
        <sz val="12"/>
        <rFont val="Times New Roman"/>
        <family val="1"/>
      </rPr>
      <t xml:space="preserve">Завдання 3.1. </t>
    </r>
    <r>
      <rPr>
        <sz val="12"/>
        <rFont val="Times New Roman"/>
        <family val="1"/>
      </rPr>
      <t>Проведення капітального ремонту спортивного залу КДЮСШ, ДЮСШ, грн.</t>
    </r>
  </si>
  <si>
    <t>Відповідальний виконавець: виконавчий комітет Сумської міської ради (відділ фізичної культури та спорту, відділ бухгалтерського обліку та звітності)</t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</si>
  <si>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з них по ДЮСШ та КДЮСШ: СМ ДЮСШ "Спартак", ДЮСШ "Спартаківець", МДЮСШ СОО ВФСТ "Колос", КДЮСШ "Україна" ПО ПАТ "Сумбуд", КДЮСШ "Авангард" СОО ФСТ "Україна", грн.</t>
    </r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</si>
  <si>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всіх», грн.</t>
    </r>
  </si>
  <si>
    <t>Відповідальний виконавець: виконавчий комітет Сумської міської ради (відділ фізичної культури та спорту СМР, відділ бухгалтерського обліку та звітності СМР) спільно з КП СМР "Муніципальний спортивний клуб з хокею на траві "Сумчанка", КП "МСК "Тенісна Академія" СМР, КП "ФК "Суми" СМР, ГО "Академія футзалу "Футзальний клуб "Суми")</t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</si>
  <si>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КП СМР "Муніципальний спортивний клуб з хокею на траві "Сумчанка" у змаганнях різних рівнів, грн.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</si>
  <si>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«Муніципальний спортивний клуб «Тенісна Академія» СМР, сприяння популяризації тенісу та настільного тенісу, грн., в т.ч.:</t>
    </r>
  </si>
  <si>
    <r>
      <t xml:space="preserve">Завдання 2.2. </t>
    </r>
    <r>
      <rPr>
        <sz val="12"/>
        <rFont val="Times New Roman"/>
        <family val="1"/>
      </rPr>
      <t>Підготовка та участь команди та спортсменів у обласних, всеукраїнських та міжнародних змаганнях, грн.</t>
    </r>
  </si>
  <si>
    <r>
      <t xml:space="preserve">Завдання 3.2. </t>
    </r>
    <r>
      <rPr>
        <sz val="12"/>
        <rFont val="Times New Roman"/>
        <family val="1"/>
      </rPr>
      <t>Підготовка та участь команди КП "ФК "Суми" СМР у обласних, всеукраїнських та міжнародних змаганнях, грн.</t>
    </r>
  </si>
  <si>
    <r>
      <rPr>
        <b/>
        <sz val="12"/>
        <rFont val="Times New Roman"/>
        <family val="1"/>
      </rPr>
      <t xml:space="preserve">Завдання 5.1. </t>
    </r>
    <r>
      <rPr>
        <sz val="12"/>
        <rFont val="Times New Roman"/>
        <family val="1"/>
      </rPr>
      <t>Надання фінансової підтримки громадській організації "Академія футзалу футзальний клуб "Суми", грн.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</si>
  <si>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СМТГ, грн., з них:</t>
    </r>
  </si>
  <si>
    <t>Сумський міський голова</t>
  </si>
  <si>
    <t>Олександр ЛИСЕНКО</t>
  </si>
  <si>
    <t>Виконавець Михальова Г.Ф.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</si>
</sst>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_(* #,##0.0_);_(* \(#,##0.0\);_(* &quot;-&quot;??_);_(@_)"/>
    <numFmt numFmtId="211" formatCode="0.000"/>
    <numFmt numFmtId="212" formatCode="#,##0.00&quot;р.&quot;"/>
    <numFmt numFmtId="213" formatCode="#,##0&quot;р.&quot;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208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6" fontId="4" fillId="0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1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206" fontId="4" fillId="0" borderId="1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0" fontId="3" fillId="0" borderId="15" xfId="0" applyNumberFormat="1" applyFont="1" applyFill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206" fontId="3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208" fontId="3" fillId="0" borderId="10" xfId="0" applyNumberFormat="1" applyFont="1" applyFill="1" applyBorder="1" applyAlignment="1">
      <alignment horizontal="center" vertical="center"/>
    </xf>
    <xf numFmtId="3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/>
    </xf>
    <xf numFmtId="0" fontId="0" fillId="0" borderId="16" xfId="0" applyFont="1" applyBorder="1" applyAlignment="1">
      <alignment horizontal="justify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4" xfId="0" applyFont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1" fillId="0" borderId="18" xfId="0" applyFont="1" applyFill="1" applyBorder="1" applyAlignment="1">
      <alignment horizontal="justify" vertical="center" wrapText="1"/>
    </xf>
    <xf numFmtId="0" fontId="0" fillId="0" borderId="18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4"/>
  <sheetViews>
    <sheetView tabSelected="1" view="pageBreakPreview" zoomScaleNormal="70" zoomScaleSheetLayoutView="100" zoomScalePageLayoutView="0" workbookViewId="0" topLeftCell="A1">
      <selection activeCell="A401" sqref="A401:E401"/>
    </sheetView>
  </sheetViews>
  <sheetFormatPr defaultColWidth="9.140625" defaultRowHeight="12.75"/>
  <cols>
    <col min="1" max="1" width="40.7109375" style="76" customWidth="1"/>
    <col min="2" max="2" width="12.00390625" style="31" customWidth="1"/>
    <col min="3" max="4" width="15.140625" style="27" customWidth="1"/>
    <col min="5" max="5" width="12.140625" style="27" customWidth="1"/>
    <col min="6" max="6" width="13.421875" style="27" customWidth="1"/>
    <col min="7" max="7" width="12.7109375" style="27" customWidth="1"/>
    <col min="8" max="8" width="14.57421875" style="27" customWidth="1"/>
    <col min="9" max="9" width="14.7109375" style="27" customWidth="1"/>
    <col min="10" max="10" width="14.00390625" style="27" customWidth="1"/>
    <col min="11" max="11" width="15.28125" style="27" customWidth="1"/>
    <col min="12" max="12" width="0.42578125" style="27" customWidth="1"/>
    <col min="13" max="13" width="10.140625" style="27" bestFit="1" customWidth="1"/>
    <col min="14" max="14" width="11.140625" style="27" bestFit="1" customWidth="1"/>
    <col min="15" max="15" width="15.421875" style="27" customWidth="1"/>
    <col min="16" max="16384" width="9.140625" style="27" customWidth="1"/>
  </cols>
  <sheetData>
    <row r="1" spans="1:11" ht="18.75">
      <c r="A1" s="70"/>
      <c r="B1" s="21"/>
      <c r="C1" s="7"/>
      <c r="D1" s="7"/>
      <c r="E1" s="7"/>
      <c r="F1" s="115" t="s">
        <v>221</v>
      </c>
      <c r="G1" s="116"/>
      <c r="H1" s="116"/>
      <c r="I1" s="116"/>
      <c r="J1" s="116"/>
      <c r="K1" s="116"/>
    </row>
    <row r="2" spans="1:12" ht="67.5" customHeight="1">
      <c r="A2" s="119"/>
      <c r="B2" s="119"/>
      <c r="C2" s="119"/>
      <c r="D2" s="119"/>
      <c r="E2" s="119"/>
      <c r="G2" s="117" t="s">
        <v>215</v>
      </c>
      <c r="H2" s="118"/>
      <c r="I2" s="118"/>
      <c r="J2" s="118"/>
      <c r="K2" s="118"/>
      <c r="L2" s="48"/>
    </row>
    <row r="3" spans="1:11" ht="5.25" customHeight="1">
      <c r="A3" s="71"/>
      <c r="B3" s="21"/>
      <c r="C3" s="7"/>
      <c r="D3" s="7"/>
      <c r="E3" s="7"/>
      <c r="F3" s="7"/>
      <c r="G3" s="7"/>
      <c r="H3" s="7"/>
      <c r="I3" s="7"/>
      <c r="J3" s="8"/>
      <c r="K3" s="52"/>
    </row>
    <row r="4" spans="1:11" ht="39" customHeight="1">
      <c r="A4" s="120" t="s">
        <v>197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20.25" customHeight="1">
      <c r="A5" s="102" t="s">
        <v>78</v>
      </c>
      <c r="B5" s="126" t="s">
        <v>7</v>
      </c>
      <c r="C5" s="114" t="s">
        <v>222</v>
      </c>
      <c r="D5" s="114"/>
      <c r="E5" s="114"/>
      <c r="F5" s="114" t="s">
        <v>223</v>
      </c>
      <c r="G5" s="114"/>
      <c r="H5" s="114"/>
      <c r="I5" s="101" t="s">
        <v>224</v>
      </c>
      <c r="J5" s="101"/>
      <c r="K5" s="101"/>
    </row>
    <row r="6" spans="1:11" ht="15.75">
      <c r="A6" s="102"/>
      <c r="B6" s="126"/>
      <c r="C6" s="114" t="s">
        <v>0</v>
      </c>
      <c r="D6" s="114" t="s">
        <v>9</v>
      </c>
      <c r="E6" s="114"/>
      <c r="F6" s="114" t="s">
        <v>0</v>
      </c>
      <c r="G6" s="114" t="s">
        <v>9</v>
      </c>
      <c r="H6" s="114"/>
      <c r="I6" s="114" t="s">
        <v>0</v>
      </c>
      <c r="J6" s="101" t="s">
        <v>9</v>
      </c>
      <c r="K6" s="101"/>
    </row>
    <row r="7" spans="1:11" ht="48" customHeight="1">
      <c r="A7" s="102"/>
      <c r="B7" s="126"/>
      <c r="C7" s="114"/>
      <c r="D7" s="33" t="s">
        <v>1</v>
      </c>
      <c r="E7" s="33" t="s">
        <v>180</v>
      </c>
      <c r="F7" s="114"/>
      <c r="G7" s="33" t="s">
        <v>1</v>
      </c>
      <c r="H7" s="33" t="s">
        <v>131</v>
      </c>
      <c r="I7" s="114"/>
      <c r="J7" s="33" t="s">
        <v>1</v>
      </c>
      <c r="K7" s="32" t="s">
        <v>131</v>
      </c>
    </row>
    <row r="8" spans="1:11" ht="15.75">
      <c r="A8" s="34">
        <v>1</v>
      </c>
      <c r="B8" s="22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4">
        <v>11</v>
      </c>
    </row>
    <row r="9" spans="1:15" ht="33" customHeight="1">
      <c r="A9" s="97" t="s">
        <v>195</v>
      </c>
      <c r="B9" s="87" t="s">
        <v>16</v>
      </c>
      <c r="C9" s="9">
        <f>C10+C11+C12</f>
        <v>86964200</v>
      </c>
      <c r="D9" s="9">
        <f>D10</f>
        <v>73804200</v>
      </c>
      <c r="E9" s="9">
        <f>E10+E11+E12</f>
        <v>13160000</v>
      </c>
      <c r="F9" s="9">
        <f>F10+F11+F12</f>
        <v>92295800</v>
      </c>
      <c r="G9" s="9">
        <f>G10</f>
        <v>78795800</v>
      </c>
      <c r="H9" s="9">
        <f>H10+H11+H12</f>
        <v>13500000</v>
      </c>
      <c r="I9" s="9">
        <f>I10+I11+I12</f>
        <v>96144160</v>
      </c>
      <c r="J9" s="9">
        <f>J10</f>
        <v>82784160</v>
      </c>
      <c r="K9" s="9">
        <f>K10+K11+K12</f>
        <v>13360000</v>
      </c>
      <c r="L9" s="9" t="e">
        <f>L16+#REF!+#REF!+L201+L230+L251</f>
        <v>#REF!</v>
      </c>
      <c r="N9" s="44"/>
      <c r="O9" s="44"/>
    </row>
    <row r="10" spans="1:14" ht="30" customHeight="1">
      <c r="A10" s="98"/>
      <c r="B10" s="88" t="s">
        <v>198</v>
      </c>
      <c r="C10" s="9">
        <f>D10+E10</f>
        <v>86254200</v>
      </c>
      <c r="D10" s="9">
        <f>D16+D66+D116+D201+D229+D260</f>
        <v>73804200</v>
      </c>
      <c r="E10" s="9">
        <f>E116+E201+E229+E260</f>
        <v>12450000</v>
      </c>
      <c r="F10" s="9">
        <f>G10+H10</f>
        <v>91345800</v>
      </c>
      <c r="G10" s="9">
        <f>G16+G66+G116+G201+G229+G260</f>
        <v>78795800</v>
      </c>
      <c r="H10" s="9">
        <f>H116+H201+H229+H260</f>
        <v>12550000</v>
      </c>
      <c r="I10" s="9">
        <f>J10+K10</f>
        <v>95074160</v>
      </c>
      <c r="J10" s="9">
        <f>J16+J66+J116+J201+J229+J260</f>
        <v>82784160</v>
      </c>
      <c r="K10" s="9">
        <f>K116+K201+K229+K260</f>
        <v>12290000</v>
      </c>
      <c r="N10" s="44"/>
    </row>
    <row r="11" spans="1:11" ht="29.25" customHeight="1">
      <c r="A11" s="98"/>
      <c r="B11" s="88" t="s">
        <v>17</v>
      </c>
      <c r="C11" s="9">
        <f>E11</f>
        <v>210000</v>
      </c>
      <c r="D11" s="9"/>
      <c r="E11" s="9">
        <f>E261</f>
        <v>210000</v>
      </c>
      <c r="F11" s="9">
        <f>H11</f>
        <v>250000</v>
      </c>
      <c r="G11" s="9"/>
      <c r="H11" s="9">
        <f>H261</f>
        <v>250000</v>
      </c>
      <c r="I11" s="9">
        <f>K11</f>
        <v>270000</v>
      </c>
      <c r="J11" s="9"/>
      <c r="K11" s="9">
        <f>K261</f>
        <v>270000</v>
      </c>
    </row>
    <row r="12" spans="1:11" ht="29.25" customHeight="1">
      <c r="A12" s="99"/>
      <c r="B12" s="77" t="s">
        <v>219</v>
      </c>
      <c r="C12" s="9">
        <f>E12</f>
        <v>500000</v>
      </c>
      <c r="D12" s="9"/>
      <c r="E12" s="9">
        <f>E262</f>
        <v>500000</v>
      </c>
      <c r="F12" s="9">
        <f>H12</f>
        <v>700000</v>
      </c>
      <c r="G12" s="9"/>
      <c r="H12" s="9">
        <f>H262</f>
        <v>700000</v>
      </c>
      <c r="I12" s="9">
        <f>K12</f>
        <v>800000</v>
      </c>
      <c r="J12" s="9"/>
      <c r="K12" s="9">
        <f>K262</f>
        <v>800000</v>
      </c>
    </row>
    <row r="13" spans="1:11" ht="52.5" customHeight="1">
      <c r="A13" s="123" t="s">
        <v>260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5"/>
    </row>
    <row r="14" spans="1:11" ht="22.5" customHeight="1">
      <c r="A14" s="107" t="s">
        <v>23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</row>
    <row r="15" spans="1:11" ht="22.5" customHeight="1">
      <c r="A15" s="103" t="s">
        <v>24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</row>
    <row r="16" spans="1:11" ht="36.75" customHeight="1">
      <c r="A16" s="85" t="s">
        <v>19</v>
      </c>
      <c r="B16" s="77" t="s">
        <v>198</v>
      </c>
      <c r="C16" s="9">
        <f>D16</f>
        <v>1000000</v>
      </c>
      <c r="D16" s="9">
        <f>D19+D29+D42+D53</f>
        <v>1000000</v>
      </c>
      <c r="E16" s="9"/>
      <c r="F16" s="9">
        <f>G16</f>
        <v>1053000</v>
      </c>
      <c r="G16" s="9">
        <f>G19+G29+G42+G53</f>
        <v>1053000</v>
      </c>
      <c r="H16" s="9"/>
      <c r="I16" s="9">
        <f>J16</f>
        <v>1105620</v>
      </c>
      <c r="J16" s="9">
        <f>J19+J29+J42+J53</f>
        <v>1105620</v>
      </c>
      <c r="K16" s="9"/>
    </row>
    <row r="17" spans="1:23" ht="57" customHeight="1">
      <c r="A17" s="55" t="s">
        <v>22</v>
      </c>
      <c r="B17" s="40" t="s">
        <v>21</v>
      </c>
      <c r="C17" s="11"/>
      <c r="D17" s="11"/>
      <c r="E17" s="11"/>
      <c r="F17" s="11"/>
      <c r="G17" s="11"/>
      <c r="H17" s="11"/>
      <c r="I17" s="11"/>
      <c r="J17" s="11"/>
      <c r="K17" s="9"/>
      <c r="O17" s="64"/>
      <c r="P17" s="65"/>
      <c r="Q17" s="65"/>
      <c r="R17" s="65"/>
      <c r="S17" s="65"/>
      <c r="T17" s="65"/>
      <c r="U17" s="65"/>
      <c r="V17" s="65"/>
      <c r="W17" s="65"/>
    </row>
    <row r="18" spans="1:11" ht="69" customHeight="1">
      <c r="A18" s="56" t="s">
        <v>263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102" customHeight="1">
      <c r="A19" s="57" t="s">
        <v>181</v>
      </c>
      <c r="B19" s="46"/>
      <c r="C19" s="11">
        <f>D19</f>
        <v>100000</v>
      </c>
      <c r="D19" s="11">
        <v>100000</v>
      </c>
      <c r="E19" s="11"/>
      <c r="F19" s="11">
        <v>105300</v>
      </c>
      <c r="G19" s="11">
        <v>105300</v>
      </c>
      <c r="H19" s="11"/>
      <c r="I19" s="11">
        <f>J19</f>
        <v>110500</v>
      </c>
      <c r="J19" s="11">
        <v>110500</v>
      </c>
      <c r="K19" s="45"/>
    </row>
    <row r="20" spans="1:11" ht="19.5" customHeight="1">
      <c r="A20" s="72" t="s">
        <v>25</v>
      </c>
      <c r="B20" s="18"/>
      <c r="C20" s="36"/>
      <c r="D20" s="36"/>
      <c r="E20" s="9"/>
      <c r="F20" s="37"/>
      <c r="G20" s="37"/>
      <c r="H20" s="37"/>
      <c r="I20" s="37"/>
      <c r="J20" s="37"/>
      <c r="K20" s="37"/>
    </row>
    <row r="21" spans="1:11" ht="20.25" customHeight="1">
      <c r="A21" s="58" t="s">
        <v>6</v>
      </c>
      <c r="B21" s="18"/>
      <c r="C21" s="11"/>
      <c r="D21" s="11"/>
      <c r="E21" s="11"/>
      <c r="F21" s="11"/>
      <c r="G21" s="11"/>
      <c r="H21" s="11"/>
      <c r="I21" s="11"/>
      <c r="J21" s="11"/>
      <c r="K21" s="38"/>
    </row>
    <row r="22" spans="1:13" ht="84.75" customHeight="1">
      <c r="A22" s="51" t="s">
        <v>182</v>
      </c>
      <c r="B22" s="18"/>
      <c r="C22" s="11">
        <f>D22</f>
        <v>3</v>
      </c>
      <c r="D22" s="11">
        <v>3</v>
      </c>
      <c r="E22" s="11"/>
      <c r="F22" s="11">
        <f>G22</f>
        <v>3</v>
      </c>
      <c r="G22" s="11">
        <v>3</v>
      </c>
      <c r="H22" s="11"/>
      <c r="I22" s="11">
        <f>J22</f>
        <v>3</v>
      </c>
      <c r="J22" s="11">
        <v>3</v>
      </c>
      <c r="K22" s="11"/>
      <c r="M22" s="44"/>
    </row>
    <row r="23" spans="1:13" ht="18.75" customHeight="1">
      <c r="A23" s="58" t="s">
        <v>3</v>
      </c>
      <c r="B23" s="18"/>
      <c r="C23" s="11"/>
      <c r="D23" s="11"/>
      <c r="E23" s="11"/>
      <c r="F23" s="11"/>
      <c r="G23" s="11"/>
      <c r="H23" s="11"/>
      <c r="I23" s="11"/>
      <c r="J23" s="11"/>
      <c r="K23" s="38"/>
      <c r="M23" s="44"/>
    </row>
    <row r="24" spans="1:13" ht="96.75" customHeight="1">
      <c r="A24" s="51" t="s">
        <v>183</v>
      </c>
      <c r="B24" s="18"/>
      <c r="C24" s="11">
        <f>D24</f>
        <v>390</v>
      </c>
      <c r="D24" s="11">
        <v>390</v>
      </c>
      <c r="E24" s="11"/>
      <c r="F24" s="11">
        <f>G24</f>
        <v>390</v>
      </c>
      <c r="G24" s="11">
        <v>390</v>
      </c>
      <c r="H24" s="11"/>
      <c r="I24" s="11">
        <f>J24</f>
        <v>390</v>
      </c>
      <c r="J24" s="11">
        <v>390</v>
      </c>
      <c r="K24" s="38"/>
      <c r="M24" s="44"/>
    </row>
    <row r="25" spans="1:11" ht="23.25" customHeight="1">
      <c r="A25" s="58" t="s">
        <v>4</v>
      </c>
      <c r="B25" s="18"/>
      <c r="C25" s="11"/>
      <c r="D25" s="11"/>
      <c r="E25" s="11"/>
      <c r="F25" s="11"/>
      <c r="G25" s="11"/>
      <c r="H25" s="11"/>
      <c r="I25" s="11"/>
      <c r="J25" s="11"/>
      <c r="K25" s="10"/>
    </row>
    <row r="26" spans="1:11" ht="100.5" customHeight="1">
      <c r="A26" s="51" t="s">
        <v>184</v>
      </c>
      <c r="B26" s="18"/>
      <c r="C26" s="16">
        <f>C19/C24</f>
        <v>256.4102564102564</v>
      </c>
      <c r="D26" s="16">
        <f aca="true" t="shared" si="0" ref="D26:J26">D19/D24</f>
        <v>256.4102564102564</v>
      </c>
      <c r="E26" s="16"/>
      <c r="F26" s="16">
        <f t="shared" si="0"/>
        <v>270</v>
      </c>
      <c r="G26" s="16">
        <f t="shared" si="0"/>
        <v>270</v>
      </c>
      <c r="H26" s="16"/>
      <c r="I26" s="16">
        <f t="shared" si="0"/>
        <v>283.3333333333333</v>
      </c>
      <c r="J26" s="16">
        <f t="shared" si="0"/>
        <v>283.3333333333333</v>
      </c>
      <c r="K26" s="10"/>
    </row>
    <row r="27" spans="1:11" ht="20.25" customHeight="1">
      <c r="A27" s="58" t="s">
        <v>5</v>
      </c>
      <c r="B27" s="18"/>
      <c r="C27" s="11"/>
      <c r="D27" s="11"/>
      <c r="E27" s="11"/>
      <c r="F27" s="11"/>
      <c r="G27" s="11"/>
      <c r="H27" s="11"/>
      <c r="I27" s="11"/>
      <c r="J27" s="11"/>
      <c r="K27" s="10"/>
    </row>
    <row r="28" spans="1:11" ht="107.25" customHeight="1">
      <c r="A28" s="51" t="s">
        <v>185</v>
      </c>
      <c r="B28" s="18"/>
      <c r="C28" s="11">
        <v>100</v>
      </c>
      <c r="D28" s="11">
        <v>100</v>
      </c>
      <c r="E28" s="11"/>
      <c r="F28" s="11">
        <v>100</v>
      </c>
      <c r="G28" s="11">
        <v>100</v>
      </c>
      <c r="H28" s="11"/>
      <c r="I28" s="11">
        <v>100</v>
      </c>
      <c r="J28" s="11">
        <v>100</v>
      </c>
      <c r="K28" s="38"/>
    </row>
    <row r="29" spans="1:11" ht="49.5" customHeight="1">
      <c r="A29" s="53" t="s">
        <v>33</v>
      </c>
      <c r="B29" s="18"/>
      <c r="C29" s="11">
        <f>D29</f>
        <v>570000</v>
      </c>
      <c r="D29" s="11">
        <v>570000</v>
      </c>
      <c r="E29" s="11"/>
      <c r="F29" s="11">
        <f>G29</f>
        <v>600200</v>
      </c>
      <c r="G29" s="11">
        <v>600200</v>
      </c>
      <c r="H29" s="11"/>
      <c r="I29" s="11">
        <f>J29</f>
        <v>630220</v>
      </c>
      <c r="J29" s="11">
        <v>630220</v>
      </c>
      <c r="K29" s="10"/>
    </row>
    <row r="30" spans="1:11" ht="24.75" customHeight="1">
      <c r="A30" s="72" t="s">
        <v>25</v>
      </c>
      <c r="B30" s="18"/>
      <c r="C30" s="11"/>
      <c r="D30" s="11"/>
      <c r="E30" s="11"/>
      <c r="F30" s="11"/>
      <c r="G30" s="11"/>
      <c r="H30" s="11"/>
      <c r="I30" s="11"/>
      <c r="J30" s="11"/>
      <c r="K30" s="10"/>
    </row>
    <row r="31" spans="1:11" ht="25.5" customHeight="1">
      <c r="A31" s="58" t="s">
        <v>6</v>
      </c>
      <c r="B31" s="18"/>
      <c r="C31" s="11"/>
      <c r="D31" s="11"/>
      <c r="E31" s="11"/>
      <c r="F31" s="11"/>
      <c r="G31" s="11"/>
      <c r="H31" s="11"/>
      <c r="I31" s="11"/>
      <c r="J31" s="11"/>
      <c r="K31" s="10"/>
    </row>
    <row r="32" spans="1:11" ht="38.25" customHeight="1">
      <c r="A32" s="51" t="s">
        <v>26</v>
      </c>
      <c r="B32" s="18"/>
      <c r="C32" s="11">
        <f>D32</f>
        <v>46</v>
      </c>
      <c r="D32" s="11">
        <v>46</v>
      </c>
      <c r="E32" s="11"/>
      <c r="F32" s="11">
        <f>G32</f>
        <v>50</v>
      </c>
      <c r="G32" s="11">
        <v>50</v>
      </c>
      <c r="H32" s="11"/>
      <c r="I32" s="11">
        <f>J32</f>
        <v>52</v>
      </c>
      <c r="J32" s="11">
        <v>52</v>
      </c>
      <c r="K32" s="10"/>
    </row>
    <row r="33" spans="1:11" ht="26.25" customHeight="1">
      <c r="A33" s="58" t="s">
        <v>3</v>
      </c>
      <c r="B33" s="18"/>
      <c r="C33" s="11"/>
      <c r="D33" s="11"/>
      <c r="E33" s="11"/>
      <c r="F33" s="11"/>
      <c r="G33" s="11"/>
      <c r="H33" s="11"/>
      <c r="I33" s="11"/>
      <c r="J33" s="11"/>
      <c r="K33" s="10"/>
    </row>
    <row r="34" spans="1:11" ht="53.25" customHeight="1">
      <c r="A34" s="51" t="s">
        <v>30</v>
      </c>
      <c r="B34" s="18"/>
      <c r="C34" s="11">
        <f>D34</f>
        <v>2686</v>
      </c>
      <c r="D34" s="11">
        <v>2686</v>
      </c>
      <c r="E34" s="11"/>
      <c r="F34" s="11">
        <f>G34</f>
        <v>2830</v>
      </c>
      <c r="G34" s="11">
        <v>2830</v>
      </c>
      <c r="H34" s="11"/>
      <c r="I34" s="11">
        <f>J34</f>
        <v>2974</v>
      </c>
      <c r="J34" s="11">
        <v>2974</v>
      </c>
      <c r="K34" s="10"/>
    </row>
    <row r="35" spans="1:11" ht="53.25" customHeight="1">
      <c r="A35" s="51" t="s">
        <v>31</v>
      </c>
      <c r="B35" s="18"/>
      <c r="C35" s="11">
        <f>D35</f>
        <v>4200</v>
      </c>
      <c r="D35" s="11">
        <v>4200</v>
      </c>
      <c r="E35" s="11"/>
      <c r="F35" s="11">
        <f>G35</f>
        <v>4400</v>
      </c>
      <c r="G35" s="11">
        <v>4400</v>
      </c>
      <c r="H35" s="11"/>
      <c r="I35" s="11">
        <f>J35</f>
        <v>4800</v>
      </c>
      <c r="J35" s="11">
        <v>4800</v>
      </c>
      <c r="K35" s="10"/>
    </row>
    <row r="36" spans="1:11" ht="53.25" customHeight="1">
      <c r="A36" s="51" t="s">
        <v>32</v>
      </c>
      <c r="B36" s="18"/>
      <c r="C36" s="11">
        <f>D36</f>
        <v>2000</v>
      </c>
      <c r="D36" s="11">
        <v>2000</v>
      </c>
      <c r="E36" s="11"/>
      <c r="F36" s="11">
        <f>G36</f>
        <v>2300</v>
      </c>
      <c r="G36" s="11">
        <v>2300</v>
      </c>
      <c r="H36" s="11"/>
      <c r="I36" s="11">
        <f>J36</f>
        <v>2450</v>
      </c>
      <c r="J36" s="11">
        <v>2450</v>
      </c>
      <c r="K36" s="10"/>
    </row>
    <row r="37" spans="1:11" ht="20.25" customHeight="1">
      <c r="A37" s="58" t="s">
        <v>4</v>
      </c>
      <c r="B37" s="18"/>
      <c r="C37" s="11"/>
      <c r="D37" s="11"/>
      <c r="E37" s="11"/>
      <c r="F37" s="11"/>
      <c r="G37" s="11"/>
      <c r="H37" s="11"/>
      <c r="I37" s="11"/>
      <c r="J37" s="11"/>
      <c r="K37" s="38"/>
    </row>
    <row r="38" spans="1:11" ht="49.5" customHeight="1">
      <c r="A38" s="51" t="s">
        <v>27</v>
      </c>
      <c r="B38" s="18"/>
      <c r="C38" s="16">
        <f>C29/C34</f>
        <v>212.2114668652271</v>
      </c>
      <c r="D38" s="16">
        <f>D29/D34</f>
        <v>212.2114668652271</v>
      </c>
      <c r="E38" s="16"/>
      <c r="F38" s="16">
        <f>F29/F34</f>
        <v>212.08480565371025</v>
      </c>
      <c r="G38" s="16">
        <f>G29/G34</f>
        <v>212.08480565371025</v>
      </c>
      <c r="H38" s="16"/>
      <c r="I38" s="16">
        <f>I29/I34</f>
        <v>211.90988567585742</v>
      </c>
      <c r="J38" s="16">
        <f>J29/J34</f>
        <v>211.90988567585742</v>
      </c>
      <c r="K38" s="16"/>
    </row>
    <row r="39" spans="1:11" ht="20.25" customHeight="1">
      <c r="A39" s="58" t="s">
        <v>5</v>
      </c>
      <c r="B39" s="18"/>
      <c r="C39" s="16"/>
      <c r="D39" s="16"/>
      <c r="E39" s="16"/>
      <c r="F39" s="16"/>
      <c r="G39" s="16"/>
      <c r="H39" s="16"/>
      <c r="I39" s="16"/>
      <c r="J39" s="16"/>
      <c r="K39" s="19"/>
    </row>
    <row r="40" spans="1:11" ht="58.5" customHeight="1">
      <c r="A40" s="51" t="s">
        <v>28</v>
      </c>
      <c r="B40" s="18"/>
      <c r="C40" s="39">
        <v>101.3</v>
      </c>
      <c r="D40" s="39">
        <v>101.3</v>
      </c>
      <c r="E40" s="16"/>
      <c r="F40" s="39">
        <v>102.8</v>
      </c>
      <c r="G40" s="39">
        <v>102.8</v>
      </c>
      <c r="H40" s="16"/>
      <c r="I40" s="39">
        <v>103</v>
      </c>
      <c r="J40" s="39">
        <v>103</v>
      </c>
      <c r="K40" s="19"/>
    </row>
    <row r="41" spans="1:11" ht="63" customHeight="1">
      <c r="A41" s="51" t="s">
        <v>29</v>
      </c>
      <c r="B41" s="18"/>
      <c r="C41" s="39">
        <v>101</v>
      </c>
      <c r="D41" s="39">
        <v>101</v>
      </c>
      <c r="E41" s="11"/>
      <c r="F41" s="39">
        <v>102.9</v>
      </c>
      <c r="G41" s="39">
        <v>102.9</v>
      </c>
      <c r="H41" s="11"/>
      <c r="I41" s="39">
        <v>103.2</v>
      </c>
      <c r="J41" s="39">
        <v>103.2</v>
      </c>
      <c r="K41" s="12"/>
    </row>
    <row r="42" spans="1:11" ht="87.75" customHeight="1">
      <c r="A42" s="54" t="s">
        <v>143</v>
      </c>
      <c r="B42" s="18"/>
      <c r="C42" s="11">
        <f>D42</f>
        <v>230000</v>
      </c>
      <c r="D42" s="11">
        <v>230000</v>
      </c>
      <c r="E42" s="11"/>
      <c r="F42" s="11">
        <f>G42</f>
        <v>242200</v>
      </c>
      <c r="G42" s="11">
        <v>242200</v>
      </c>
      <c r="H42" s="11"/>
      <c r="I42" s="11">
        <f>J42</f>
        <v>254300</v>
      </c>
      <c r="J42" s="11">
        <v>254300</v>
      </c>
      <c r="K42" s="11"/>
    </row>
    <row r="43" spans="1:11" ht="22.5" customHeight="1">
      <c r="A43" s="72" t="s">
        <v>25</v>
      </c>
      <c r="B43" s="18"/>
      <c r="C43" s="39"/>
      <c r="D43" s="39"/>
      <c r="E43" s="39"/>
      <c r="F43" s="39"/>
      <c r="G43" s="39"/>
      <c r="H43" s="39"/>
      <c r="I43" s="39"/>
      <c r="J43" s="39"/>
      <c r="K43" s="38"/>
    </row>
    <row r="44" spans="1:11" ht="24" customHeight="1">
      <c r="A44" s="58" t="s">
        <v>6</v>
      </c>
      <c r="B44" s="40"/>
      <c r="C44" s="9"/>
      <c r="D44" s="9"/>
      <c r="E44" s="9"/>
      <c r="F44" s="9"/>
      <c r="G44" s="9"/>
      <c r="H44" s="9"/>
      <c r="I44" s="9"/>
      <c r="J44" s="9"/>
      <c r="K44" s="9"/>
    </row>
    <row r="45" spans="1:11" ht="65.25" customHeight="1">
      <c r="A45" s="51" t="s">
        <v>34</v>
      </c>
      <c r="B45" s="40"/>
      <c r="C45" s="11">
        <f>D45</f>
        <v>10</v>
      </c>
      <c r="D45" s="11">
        <v>10</v>
      </c>
      <c r="E45" s="11"/>
      <c r="F45" s="11">
        <f>G45</f>
        <v>12</v>
      </c>
      <c r="G45" s="11">
        <v>12</v>
      </c>
      <c r="H45" s="11"/>
      <c r="I45" s="11">
        <f>J45</f>
        <v>14</v>
      </c>
      <c r="J45" s="11">
        <v>14</v>
      </c>
      <c r="K45" s="11"/>
    </row>
    <row r="46" spans="1:11" ht="21.75" customHeight="1">
      <c r="A46" s="58" t="s">
        <v>3</v>
      </c>
      <c r="B46" s="40"/>
      <c r="C46" s="11"/>
      <c r="D46" s="11"/>
      <c r="E46" s="11"/>
      <c r="F46" s="11"/>
      <c r="G46" s="11"/>
      <c r="H46" s="11"/>
      <c r="I46" s="11"/>
      <c r="J46" s="11"/>
      <c r="K46" s="9"/>
    </row>
    <row r="47" spans="1:11" s="29" customFormat="1" ht="63" customHeight="1">
      <c r="A47" s="51" t="s">
        <v>186</v>
      </c>
      <c r="B47" s="18"/>
      <c r="C47" s="11">
        <f>D47</f>
        <v>110</v>
      </c>
      <c r="D47" s="11">
        <v>110</v>
      </c>
      <c r="E47" s="11"/>
      <c r="F47" s="11">
        <f>G47</f>
        <v>125</v>
      </c>
      <c r="G47" s="11">
        <v>125</v>
      </c>
      <c r="H47" s="11"/>
      <c r="I47" s="11">
        <f>J47</f>
        <v>150</v>
      </c>
      <c r="J47" s="11">
        <v>150</v>
      </c>
      <c r="K47" s="28"/>
    </row>
    <row r="48" spans="1:15" s="29" customFormat="1" ht="27" customHeight="1">
      <c r="A48" s="58" t="s">
        <v>4</v>
      </c>
      <c r="B48" s="18"/>
      <c r="C48" s="11"/>
      <c r="D48" s="11"/>
      <c r="E48" s="11"/>
      <c r="F48" s="11"/>
      <c r="G48" s="11"/>
      <c r="H48" s="11"/>
      <c r="I48" s="11"/>
      <c r="J48" s="11"/>
      <c r="K48" s="10"/>
      <c r="M48" s="50"/>
      <c r="O48" s="50"/>
    </row>
    <row r="49" spans="1:15" s="29" customFormat="1" ht="79.5" customHeight="1">
      <c r="A49" s="51" t="s">
        <v>187</v>
      </c>
      <c r="B49" s="18"/>
      <c r="C49" s="16">
        <f>C42/C47</f>
        <v>2090.909090909091</v>
      </c>
      <c r="D49" s="16">
        <f>D42/D47</f>
        <v>2090.909090909091</v>
      </c>
      <c r="E49" s="16"/>
      <c r="F49" s="16">
        <f>F42/F47</f>
        <v>1937.6</v>
      </c>
      <c r="G49" s="16">
        <f>G42/G47</f>
        <v>1937.6</v>
      </c>
      <c r="H49" s="16"/>
      <c r="I49" s="16">
        <f>I42/I47</f>
        <v>1695.3333333333333</v>
      </c>
      <c r="J49" s="16">
        <f>J42/J47</f>
        <v>1695.3333333333333</v>
      </c>
      <c r="K49" s="10"/>
      <c r="O49" s="50"/>
    </row>
    <row r="50" spans="1:11" s="29" customFormat="1" ht="27.75" customHeight="1">
      <c r="A50" s="58" t="s">
        <v>5</v>
      </c>
      <c r="B50" s="18"/>
      <c r="C50" s="11"/>
      <c r="D50" s="11"/>
      <c r="E50" s="11"/>
      <c r="F50" s="11"/>
      <c r="G50" s="11"/>
      <c r="H50" s="11"/>
      <c r="I50" s="11"/>
      <c r="J50" s="11"/>
      <c r="K50" s="10"/>
    </row>
    <row r="51" spans="1:11" s="29" customFormat="1" ht="66" customHeight="1">
      <c r="A51" s="51" t="s">
        <v>188</v>
      </c>
      <c r="B51" s="18"/>
      <c r="C51" s="11">
        <f>D51</f>
        <v>60</v>
      </c>
      <c r="D51" s="11">
        <v>60</v>
      </c>
      <c r="E51" s="11"/>
      <c r="F51" s="11">
        <f>G51</f>
        <v>68</v>
      </c>
      <c r="G51" s="11">
        <v>68</v>
      </c>
      <c r="H51" s="11"/>
      <c r="I51" s="11">
        <f>J51</f>
        <v>70</v>
      </c>
      <c r="J51" s="11">
        <v>70</v>
      </c>
      <c r="K51" s="10"/>
    </row>
    <row r="52" spans="1:11" s="29" customFormat="1" ht="78.75" customHeight="1">
      <c r="A52" s="51" t="s">
        <v>189</v>
      </c>
      <c r="B52" s="18"/>
      <c r="C52" s="39">
        <v>104.6</v>
      </c>
      <c r="D52" s="39">
        <v>104.6</v>
      </c>
      <c r="E52" s="11"/>
      <c r="F52" s="39">
        <v>106.7</v>
      </c>
      <c r="G52" s="39">
        <v>106.7</v>
      </c>
      <c r="H52" s="11"/>
      <c r="I52" s="39">
        <f>J52</f>
        <v>104</v>
      </c>
      <c r="J52" s="39">
        <v>104</v>
      </c>
      <c r="K52" s="10"/>
    </row>
    <row r="53" spans="1:11" s="29" customFormat="1" ht="98.25" customHeight="1">
      <c r="A53" s="54" t="s">
        <v>192</v>
      </c>
      <c r="B53" s="18"/>
      <c r="C53" s="11">
        <f>D53</f>
        <v>100000</v>
      </c>
      <c r="D53" s="11">
        <v>100000</v>
      </c>
      <c r="E53" s="11"/>
      <c r="F53" s="11">
        <f>G53</f>
        <v>105300</v>
      </c>
      <c r="G53" s="11">
        <v>105300</v>
      </c>
      <c r="H53" s="11"/>
      <c r="I53" s="11">
        <f>J53</f>
        <v>110600</v>
      </c>
      <c r="J53" s="11">
        <v>110600</v>
      </c>
      <c r="K53" s="28"/>
    </row>
    <row r="54" spans="1:11" s="29" customFormat="1" ht="27" customHeight="1">
      <c r="A54" s="72" t="s">
        <v>25</v>
      </c>
      <c r="B54" s="18"/>
      <c r="C54" s="11"/>
      <c r="D54" s="11"/>
      <c r="E54" s="11"/>
      <c r="F54" s="11"/>
      <c r="G54" s="11"/>
      <c r="H54" s="11"/>
      <c r="I54" s="11"/>
      <c r="J54" s="11"/>
      <c r="K54" s="10"/>
    </row>
    <row r="55" spans="1:11" s="29" customFormat="1" ht="21" customHeight="1">
      <c r="A55" s="58" t="s">
        <v>6</v>
      </c>
      <c r="B55" s="18"/>
      <c r="C55" s="11"/>
      <c r="D55" s="11"/>
      <c r="E55" s="11"/>
      <c r="F55" s="11"/>
      <c r="G55" s="11"/>
      <c r="H55" s="11"/>
      <c r="I55" s="11"/>
      <c r="J55" s="11"/>
      <c r="K55" s="10"/>
    </row>
    <row r="56" spans="1:11" s="29" customFormat="1" ht="93.75" customHeight="1">
      <c r="A56" s="51" t="s">
        <v>35</v>
      </c>
      <c r="B56" s="18"/>
      <c r="C56" s="11">
        <f>D56</f>
        <v>2</v>
      </c>
      <c r="D56" s="11">
        <v>2</v>
      </c>
      <c r="E56" s="11"/>
      <c r="F56" s="11">
        <f>G56</f>
        <v>3</v>
      </c>
      <c r="G56" s="11">
        <v>3</v>
      </c>
      <c r="H56" s="11"/>
      <c r="I56" s="11">
        <f>J56</f>
        <v>3</v>
      </c>
      <c r="J56" s="11">
        <v>3</v>
      </c>
      <c r="K56" s="10"/>
    </row>
    <row r="57" spans="1:11" s="29" customFormat="1" ht="25.5" customHeight="1">
      <c r="A57" s="58" t="s">
        <v>3</v>
      </c>
      <c r="B57" s="18"/>
      <c r="C57" s="11"/>
      <c r="D57" s="11"/>
      <c r="E57" s="11"/>
      <c r="F57" s="11"/>
      <c r="G57" s="11"/>
      <c r="H57" s="11"/>
      <c r="I57" s="11"/>
      <c r="J57" s="11"/>
      <c r="K57" s="10"/>
    </row>
    <row r="58" spans="1:11" s="29" customFormat="1" ht="83.25" customHeight="1">
      <c r="A58" s="51" t="s">
        <v>144</v>
      </c>
      <c r="B58" s="18"/>
      <c r="C58" s="11">
        <f>D58</f>
        <v>10</v>
      </c>
      <c r="D58" s="11">
        <v>10</v>
      </c>
      <c r="E58" s="11"/>
      <c r="F58" s="11">
        <f>G58</f>
        <v>14</v>
      </c>
      <c r="G58" s="11">
        <v>14</v>
      </c>
      <c r="H58" s="11"/>
      <c r="I58" s="11">
        <f>J58</f>
        <v>14</v>
      </c>
      <c r="J58" s="11">
        <v>14</v>
      </c>
      <c r="K58" s="10"/>
    </row>
    <row r="59" spans="1:11" s="29" customFormat="1" ht="19.5" customHeight="1">
      <c r="A59" s="58" t="s">
        <v>4</v>
      </c>
      <c r="B59" s="18"/>
      <c r="C59" s="11"/>
      <c r="D59" s="11"/>
      <c r="E59" s="11"/>
      <c r="F59" s="11"/>
      <c r="G59" s="11"/>
      <c r="H59" s="11"/>
      <c r="I59" s="11"/>
      <c r="J59" s="11"/>
      <c r="K59" s="28"/>
    </row>
    <row r="60" spans="1:11" s="29" customFormat="1" ht="93" customHeight="1">
      <c r="A60" s="51" t="s">
        <v>145</v>
      </c>
      <c r="B60" s="18"/>
      <c r="C60" s="16">
        <f>C53/C58</f>
        <v>10000</v>
      </c>
      <c r="D60" s="16">
        <f>D53/D58</f>
        <v>10000</v>
      </c>
      <c r="E60" s="16"/>
      <c r="F60" s="16">
        <f>F53/F58</f>
        <v>7521.428571428572</v>
      </c>
      <c r="G60" s="16">
        <f>G53/G58</f>
        <v>7521.428571428572</v>
      </c>
      <c r="H60" s="16"/>
      <c r="I60" s="16">
        <f>I53/I58</f>
        <v>7900</v>
      </c>
      <c r="J60" s="16">
        <f>J53/J58</f>
        <v>7900</v>
      </c>
      <c r="K60" s="19"/>
    </row>
    <row r="61" spans="1:11" s="29" customFormat="1" ht="26.25" customHeight="1">
      <c r="A61" s="58" t="s">
        <v>5</v>
      </c>
      <c r="B61" s="18"/>
      <c r="C61" s="16"/>
      <c r="D61" s="16"/>
      <c r="E61" s="16"/>
      <c r="F61" s="16"/>
      <c r="G61" s="16"/>
      <c r="H61" s="16"/>
      <c r="I61" s="16"/>
      <c r="J61" s="16"/>
      <c r="K61" s="19"/>
    </row>
    <row r="62" spans="1:11" s="29" customFormat="1" ht="77.25" customHeight="1">
      <c r="A62" s="51" t="s">
        <v>79</v>
      </c>
      <c r="B62" s="18"/>
      <c r="C62" s="11">
        <f>D62</f>
        <v>6</v>
      </c>
      <c r="D62" s="11">
        <v>6</v>
      </c>
      <c r="E62" s="11"/>
      <c r="F62" s="11">
        <f>G62</f>
        <v>8</v>
      </c>
      <c r="G62" s="11">
        <v>8</v>
      </c>
      <c r="H62" s="11"/>
      <c r="I62" s="11">
        <f>J62</f>
        <v>8</v>
      </c>
      <c r="J62" s="11">
        <v>8</v>
      </c>
      <c r="K62" s="19"/>
    </row>
    <row r="63" spans="1:11" s="29" customFormat="1" ht="97.5" customHeight="1">
      <c r="A63" s="51" t="s">
        <v>36</v>
      </c>
      <c r="B63" s="18"/>
      <c r="C63" s="39">
        <v>101</v>
      </c>
      <c r="D63" s="39">
        <v>101</v>
      </c>
      <c r="E63" s="16"/>
      <c r="F63" s="39">
        <v>125</v>
      </c>
      <c r="G63" s="39">
        <v>125</v>
      </c>
      <c r="H63" s="16"/>
      <c r="I63" s="39">
        <v>120</v>
      </c>
      <c r="J63" s="39">
        <v>120</v>
      </c>
      <c r="K63" s="28"/>
    </row>
    <row r="64" spans="1:11" s="29" customFormat="1" ht="25.5" customHeight="1">
      <c r="A64" s="107" t="s">
        <v>37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</row>
    <row r="65" spans="1:11" s="29" customFormat="1" ht="27" customHeight="1">
      <c r="A65" s="103" t="s">
        <v>38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</row>
    <row r="66" spans="1:11" s="29" customFormat="1" ht="54" customHeight="1">
      <c r="A66" s="84" t="s">
        <v>18</v>
      </c>
      <c r="B66" s="77" t="s">
        <v>198</v>
      </c>
      <c r="C66" s="9">
        <f>D66</f>
        <v>1000000</v>
      </c>
      <c r="D66" s="9">
        <f>D69+D79+D92+D103</f>
        <v>1000000</v>
      </c>
      <c r="E66" s="9"/>
      <c r="F66" s="9">
        <f>F69+F79+F92+F103</f>
        <v>1053100</v>
      </c>
      <c r="G66" s="9">
        <f>G69+G79+G92+G103</f>
        <v>1053100</v>
      </c>
      <c r="H66" s="9"/>
      <c r="I66" s="9">
        <f>I69+I79+I92+I103</f>
        <v>1105800</v>
      </c>
      <c r="J66" s="9">
        <f>J69+J79+J92+J103</f>
        <v>1105800</v>
      </c>
      <c r="K66" s="9"/>
    </row>
    <row r="67" spans="1:11" s="29" customFormat="1" ht="60" customHeight="1">
      <c r="A67" s="55" t="s">
        <v>39</v>
      </c>
      <c r="B67" s="40" t="s">
        <v>75</v>
      </c>
      <c r="C67" s="11"/>
      <c r="D67" s="11"/>
      <c r="E67" s="11"/>
      <c r="F67" s="11"/>
      <c r="G67" s="11"/>
      <c r="H67" s="11"/>
      <c r="I67" s="11"/>
      <c r="J67" s="11"/>
      <c r="K67" s="9"/>
    </row>
    <row r="68" spans="1:11" s="29" customFormat="1" ht="67.5" customHeight="1">
      <c r="A68" s="56" t="s">
        <v>263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s="29" customFormat="1" ht="98.25" customHeight="1">
      <c r="A69" s="57" t="s">
        <v>146</v>
      </c>
      <c r="B69" s="46"/>
      <c r="C69" s="11">
        <f>D69</f>
        <v>200000</v>
      </c>
      <c r="D69" s="11">
        <v>200000</v>
      </c>
      <c r="E69" s="11"/>
      <c r="F69" s="11">
        <f>G69</f>
        <v>210600</v>
      </c>
      <c r="G69" s="11">
        <v>210600</v>
      </c>
      <c r="H69" s="11"/>
      <c r="I69" s="11">
        <f>J69</f>
        <v>221200</v>
      </c>
      <c r="J69" s="11">
        <v>221200</v>
      </c>
      <c r="K69" s="45"/>
    </row>
    <row r="70" spans="1:11" s="29" customFormat="1" ht="21.75" customHeight="1">
      <c r="A70" s="72" t="s">
        <v>25</v>
      </c>
      <c r="B70" s="18"/>
      <c r="C70" s="36"/>
      <c r="D70" s="36"/>
      <c r="E70" s="9"/>
      <c r="F70" s="37"/>
      <c r="G70" s="37"/>
      <c r="H70" s="37"/>
      <c r="I70" s="37"/>
      <c r="J70" s="37"/>
      <c r="K70" s="37"/>
    </row>
    <row r="71" spans="1:11" s="29" customFormat="1" ht="21.75" customHeight="1">
      <c r="A71" s="58" t="s">
        <v>6</v>
      </c>
      <c r="B71" s="18"/>
      <c r="C71" s="11"/>
      <c r="D71" s="11"/>
      <c r="E71" s="11"/>
      <c r="F71" s="11"/>
      <c r="G71" s="11"/>
      <c r="H71" s="11"/>
      <c r="I71" s="11"/>
      <c r="J71" s="11"/>
      <c r="K71" s="38"/>
    </row>
    <row r="72" spans="1:11" s="29" customFormat="1" ht="90.75" customHeight="1">
      <c r="A72" s="51" t="s">
        <v>147</v>
      </c>
      <c r="B72" s="18"/>
      <c r="C72" s="11">
        <f>D72</f>
        <v>4</v>
      </c>
      <c r="D72" s="11">
        <v>4</v>
      </c>
      <c r="E72" s="11"/>
      <c r="F72" s="11">
        <v>5</v>
      </c>
      <c r="G72" s="11">
        <v>5</v>
      </c>
      <c r="H72" s="11"/>
      <c r="I72" s="11">
        <v>6</v>
      </c>
      <c r="J72" s="11">
        <v>6</v>
      </c>
      <c r="K72" s="11"/>
    </row>
    <row r="73" spans="1:11" s="29" customFormat="1" ht="25.5" customHeight="1">
      <c r="A73" s="58" t="s">
        <v>3</v>
      </c>
      <c r="B73" s="18"/>
      <c r="C73" s="11"/>
      <c r="D73" s="11"/>
      <c r="E73" s="11"/>
      <c r="F73" s="11"/>
      <c r="G73" s="11"/>
      <c r="H73" s="11"/>
      <c r="I73" s="11"/>
      <c r="J73" s="11"/>
      <c r="K73" s="38"/>
    </row>
    <row r="74" spans="1:11" s="29" customFormat="1" ht="94.5" customHeight="1">
      <c r="A74" s="51" t="s">
        <v>190</v>
      </c>
      <c r="B74" s="18"/>
      <c r="C74" s="11">
        <f>D74</f>
        <v>480</v>
      </c>
      <c r="D74" s="11">
        <v>480</v>
      </c>
      <c r="E74" s="11"/>
      <c r="F74" s="11">
        <v>550</v>
      </c>
      <c r="G74" s="11">
        <v>550</v>
      </c>
      <c r="H74" s="11"/>
      <c r="I74" s="11">
        <v>610</v>
      </c>
      <c r="J74" s="11">
        <v>610</v>
      </c>
      <c r="K74" s="38"/>
    </row>
    <row r="75" spans="1:11" s="29" customFormat="1" ht="27.75" customHeight="1">
      <c r="A75" s="58" t="s">
        <v>4</v>
      </c>
      <c r="B75" s="18"/>
      <c r="C75" s="11"/>
      <c r="D75" s="11"/>
      <c r="E75" s="11"/>
      <c r="F75" s="11"/>
      <c r="G75" s="11"/>
      <c r="H75" s="11"/>
      <c r="I75" s="11"/>
      <c r="J75" s="11"/>
      <c r="K75" s="10"/>
    </row>
    <row r="76" spans="1:11" s="29" customFormat="1" ht="98.25" customHeight="1">
      <c r="A76" s="51" t="s">
        <v>148</v>
      </c>
      <c r="B76" s="18"/>
      <c r="C76" s="16">
        <f>C69/C74</f>
        <v>416.6666666666667</v>
      </c>
      <c r="D76" s="16">
        <f>D69/D74</f>
        <v>416.6666666666667</v>
      </c>
      <c r="E76" s="16"/>
      <c r="F76" s="16">
        <f>F69/F74</f>
        <v>382.90909090909093</v>
      </c>
      <c r="G76" s="16">
        <f>G69/G74</f>
        <v>382.90909090909093</v>
      </c>
      <c r="H76" s="16"/>
      <c r="I76" s="16">
        <f>I69/I74</f>
        <v>362.62295081967216</v>
      </c>
      <c r="J76" s="16">
        <f>J69/J74</f>
        <v>362.62295081967216</v>
      </c>
      <c r="K76" s="10"/>
    </row>
    <row r="77" spans="1:11" s="29" customFormat="1" ht="23.25" customHeight="1">
      <c r="A77" s="58" t="s">
        <v>5</v>
      </c>
      <c r="B77" s="18"/>
      <c r="C77" s="11"/>
      <c r="D77" s="11"/>
      <c r="E77" s="11"/>
      <c r="F77" s="11"/>
      <c r="G77" s="11"/>
      <c r="H77" s="11"/>
      <c r="I77" s="11"/>
      <c r="J77" s="11"/>
      <c r="K77" s="10"/>
    </row>
    <row r="78" spans="1:11" s="29" customFormat="1" ht="108.75" customHeight="1">
      <c r="A78" s="51" t="s">
        <v>149</v>
      </c>
      <c r="B78" s="18"/>
      <c r="C78" s="11">
        <v>109</v>
      </c>
      <c r="D78" s="11">
        <v>109</v>
      </c>
      <c r="E78" s="11"/>
      <c r="F78" s="11">
        <v>150</v>
      </c>
      <c r="G78" s="11">
        <v>150</v>
      </c>
      <c r="H78" s="11"/>
      <c r="I78" s="11">
        <f>J78</f>
        <v>116.67</v>
      </c>
      <c r="J78" s="11">
        <v>116.67</v>
      </c>
      <c r="K78" s="38"/>
    </row>
    <row r="79" spans="1:11" s="29" customFormat="1" ht="46.5" customHeight="1">
      <c r="A79" s="53" t="s">
        <v>40</v>
      </c>
      <c r="B79" s="18"/>
      <c r="C79" s="11">
        <f>D79</f>
        <v>550000</v>
      </c>
      <c r="D79" s="11">
        <v>550000</v>
      </c>
      <c r="E79" s="11"/>
      <c r="F79" s="11">
        <f>G79</f>
        <v>579200</v>
      </c>
      <c r="G79" s="11">
        <v>579200</v>
      </c>
      <c r="H79" s="11"/>
      <c r="I79" s="11">
        <f>J79</f>
        <v>608100</v>
      </c>
      <c r="J79" s="11">
        <v>608100</v>
      </c>
      <c r="K79" s="10"/>
    </row>
    <row r="80" spans="1:11" s="29" customFormat="1" ht="28.5" customHeight="1">
      <c r="A80" s="72" t="s">
        <v>25</v>
      </c>
      <c r="B80" s="18"/>
      <c r="C80" s="11"/>
      <c r="D80" s="11"/>
      <c r="E80" s="11"/>
      <c r="F80" s="11"/>
      <c r="G80" s="11"/>
      <c r="H80" s="11"/>
      <c r="I80" s="11"/>
      <c r="J80" s="11"/>
      <c r="K80" s="10"/>
    </row>
    <row r="81" spans="1:11" s="29" customFormat="1" ht="26.25" customHeight="1">
      <c r="A81" s="58" t="s">
        <v>6</v>
      </c>
      <c r="B81" s="18"/>
      <c r="C81" s="11"/>
      <c r="D81" s="11"/>
      <c r="E81" s="11"/>
      <c r="F81" s="11"/>
      <c r="G81" s="11"/>
      <c r="H81" s="11"/>
      <c r="I81" s="11"/>
      <c r="J81" s="11"/>
      <c r="K81" s="10"/>
    </row>
    <row r="82" spans="1:11" s="29" customFormat="1" ht="31.5" customHeight="1">
      <c r="A82" s="51" t="s">
        <v>41</v>
      </c>
      <c r="B82" s="18"/>
      <c r="C82" s="11">
        <f>D82</f>
        <v>55</v>
      </c>
      <c r="D82" s="11">
        <v>55</v>
      </c>
      <c r="E82" s="11"/>
      <c r="F82" s="11">
        <f>G82</f>
        <v>59</v>
      </c>
      <c r="G82" s="11">
        <v>59</v>
      </c>
      <c r="H82" s="11"/>
      <c r="I82" s="11">
        <f>J82</f>
        <v>62</v>
      </c>
      <c r="J82" s="11">
        <v>62</v>
      </c>
      <c r="K82" s="10"/>
    </row>
    <row r="83" spans="1:11" s="29" customFormat="1" ht="24.75" customHeight="1">
      <c r="A83" s="58" t="s">
        <v>3</v>
      </c>
      <c r="B83" s="18"/>
      <c r="C83" s="11"/>
      <c r="D83" s="11"/>
      <c r="E83" s="11"/>
      <c r="F83" s="11"/>
      <c r="G83" s="11"/>
      <c r="H83" s="11"/>
      <c r="I83" s="11"/>
      <c r="J83" s="11"/>
      <c r="K83" s="10"/>
    </row>
    <row r="84" spans="1:11" s="29" customFormat="1" ht="53.25" customHeight="1">
      <c r="A84" s="51" t="s">
        <v>80</v>
      </c>
      <c r="B84" s="18"/>
      <c r="C84" s="11">
        <f>D84</f>
        <v>2800</v>
      </c>
      <c r="D84" s="11">
        <v>2800</v>
      </c>
      <c r="E84" s="11"/>
      <c r="F84" s="11">
        <f>G84</f>
        <v>2930</v>
      </c>
      <c r="G84" s="11">
        <v>2930</v>
      </c>
      <c r="H84" s="11"/>
      <c r="I84" s="11">
        <f>J84</f>
        <v>3020</v>
      </c>
      <c r="J84" s="11">
        <v>3020</v>
      </c>
      <c r="K84" s="10"/>
    </row>
    <row r="85" spans="1:11" s="29" customFormat="1" ht="49.5" customHeight="1">
      <c r="A85" s="51" t="s">
        <v>81</v>
      </c>
      <c r="B85" s="18"/>
      <c r="C85" s="11">
        <f>D85</f>
        <v>4500</v>
      </c>
      <c r="D85" s="11">
        <v>4500</v>
      </c>
      <c r="E85" s="11"/>
      <c r="F85" s="11">
        <f>G85</f>
        <v>4800</v>
      </c>
      <c r="G85" s="11">
        <v>4800</v>
      </c>
      <c r="H85" s="11"/>
      <c r="I85" s="11">
        <f>J85</f>
        <v>5100</v>
      </c>
      <c r="J85" s="11">
        <v>5100</v>
      </c>
      <c r="K85" s="10"/>
    </row>
    <row r="86" spans="1:11" s="29" customFormat="1" ht="49.5" customHeight="1">
      <c r="A86" s="51" t="s">
        <v>82</v>
      </c>
      <c r="B86" s="18"/>
      <c r="C86" s="11">
        <f>D86</f>
        <v>2100</v>
      </c>
      <c r="D86" s="11">
        <v>2100</v>
      </c>
      <c r="E86" s="11"/>
      <c r="F86" s="11">
        <v>2500</v>
      </c>
      <c r="G86" s="11">
        <v>2500</v>
      </c>
      <c r="H86" s="11"/>
      <c r="I86" s="11">
        <f>J86</f>
        <v>2750</v>
      </c>
      <c r="J86" s="11">
        <v>2750</v>
      </c>
      <c r="K86" s="10"/>
    </row>
    <row r="87" spans="1:11" s="29" customFormat="1" ht="19.5" customHeight="1">
      <c r="A87" s="58" t="s">
        <v>4</v>
      </c>
      <c r="B87" s="18"/>
      <c r="C87" s="11"/>
      <c r="D87" s="11"/>
      <c r="E87" s="11"/>
      <c r="F87" s="11"/>
      <c r="G87" s="11"/>
      <c r="H87" s="11"/>
      <c r="I87" s="11"/>
      <c r="J87" s="11"/>
      <c r="K87" s="38"/>
    </row>
    <row r="88" spans="1:11" s="29" customFormat="1" ht="51.75" customHeight="1">
      <c r="A88" s="51" t="s">
        <v>20</v>
      </c>
      <c r="B88" s="18"/>
      <c r="C88" s="16">
        <f>C79/C84</f>
        <v>196.42857142857142</v>
      </c>
      <c r="D88" s="16">
        <f>D79/D84</f>
        <v>196.42857142857142</v>
      </c>
      <c r="E88" s="16"/>
      <c r="F88" s="16">
        <f>F79/F84</f>
        <v>197.679180887372</v>
      </c>
      <c r="G88" s="16">
        <f>G79/G84</f>
        <v>197.679180887372</v>
      </c>
      <c r="H88" s="16"/>
      <c r="I88" s="16">
        <f>I79/I84</f>
        <v>201.35761589403972</v>
      </c>
      <c r="J88" s="16">
        <f>J79/J84</f>
        <v>201.35761589403972</v>
      </c>
      <c r="K88" s="16"/>
    </row>
    <row r="89" spans="1:11" s="29" customFormat="1" ht="20.25" customHeight="1">
      <c r="A89" s="58" t="s">
        <v>5</v>
      </c>
      <c r="B89" s="18"/>
      <c r="C89" s="16"/>
      <c r="D89" s="16"/>
      <c r="E89" s="16"/>
      <c r="F89" s="16"/>
      <c r="G89" s="16"/>
      <c r="H89" s="16"/>
      <c r="I89" s="16"/>
      <c r="J89" s="16"/>
      <c r="K89" s="19"/>
    </row>
    <row r="90" spans="1:11" s="29" customFormat="1" ht="53.25" customHeight="1">
      <c r="A90" s="51" t="s">
        <v>28</v>
      </c>
      <c r="B90" s="18"/>
      <c r="C90" s="39">
        <v>101.3</v>
      </c>
      <c r="D90" s="39">
        <v>101.3</v>
      </c>
      <c r="E90" s="16"/>
      <c r="F90" s="39">
        <v>102.8</v>
      </c>
      <c r="G90" s="39">
        <v>102.8</v>
      </c>
      <c r="H90" s="16"/>
      <c r="I90" s="39">
        <f>J90</f>
        <v>101.6</v>
      </c>
      <c r="J90" s="39">
        <v>101.6</v>
      </c>
      <c r="K90" s="19"/>
    </row>
    <row r="91" spans="1:11" s="29" customFormat="1" ht="65.25" customHeight="1">
      <c r="A91" s="51" t="s">
        <v>29</v>
      </c>
      <c r="B91" s="18"/>
      <c r="C91" s="39">
        <v>101</v>
      </c>
      <c r="D91" s="39">
        <v>101</v>
      </c>
      <c r="E91" s="11"/>
      <c r="F91" s="39">
        <v>101</v>
      </c>
      <c r="G91" s="39">
        <v>101</v>
      </c>
      <c r="H91" s="11"/>
      <c r="I91" s="39">
        <f>J91</f>
        <v>102</v>
      </c>
      <c r="J91" s="39">
        <v>102</v>
      </c>
      <c r="K91" s="12"/>
    </row>
    <row r="92" spans="1:11" s="29" customFormat="1" ht="78" customHeight="1">
      <c r="A92" s="54" t="s">
        <v>150</v>
      </c>
      <c r="B92" s="18"/>
      <c r="C92" s="11">
        <f>D92</f>
        <v>150000</v>
      </c>
      <c r="D92" s="11">
        <v>150000</v>
      </c>
      <c r="E92" s="11"/>
      <c r="F92" s="11">
        <f>G92</f>
        <v>158000</v>
      </c>
      <c r="G92" s="11">
        <v>158000</v>
      </c>
      <c r="H92" s="11"/>
      <c r="I92" s="11">
        <f>J92</f>
        <v>165900</v>
      </c>
      <c r="J92" s="11">
        <v>165900</v>
      </c>
      <c r="K92" s="11"/>
    </row>
    <row r="93" spans="1:11" s="29" customFormat="1" ht="20.25" customHeight="1">
      <c r="A93" s="72" t="s">
        <v>25</v>
      </c>
      <c r="B93" s="18"/>
      <c r="C93" s="39"/>
      <c r="D93" s="39"/>
      <c r="E93" s="39"/>
      <c r="F93" s="39"/>
      <c r="G93" s="39"/>
      <c r="H93" s="39"/>
      <c r="I93" s="39"/>
      <c r="J93" s="39"/>
      <c r="K93" s="38"/>
    </row>
    <row r="94" spans="1:11" s="29" customFormat="1" ht="21.75" customHeight="1">
      <c r="A94" s="58" t="s">
        <v>6</v>
      </c>
      <c r="B94" s="40"/>
      <c r="C94" s="9"/>
      <c r="D94" s="9"/>
      <c r="E94" s="9"/>
      <c r="F94" s="9"/>
      <c r="G94" s="9"/>
      <c r="H94" s="9"/>
      <c r="I94" s="9"/>
      <c r="J94" s="9"/>
      <c r="K94" s="9"/>
    </row>
    <row r="95" spans="1:11" s="29" customFormat="1" ht="60" customHeight="1">
      <c r="A95" s="51" t="s">
        <v>191</v>
      </c>
      <c r="B95" s="40"/>
      <c r="C95" s="11">
        <f>D95</f>
        <v>6</v>
      </c>
      <c r="D95" s="11">
        <v>6</v>
      </c>
      <c r="E95" s="11"/>
      <c r="F95" s="11">
        <v>7</v>
      </c>
      <c r="G95" s="11">
        <v>7</v>
      </c>
      <c r="H95" s="11"/>
      <c r="I95" s="11">
        <v>8</v>
      </c>
      <c r="J95" s="11">
        <v>8</v>
      </c>
      <c r="K95" s="11"/>
    </row>
    <row r="96" spans="1:11" s="29" customFormat="1" ht="20.25" customHeight="1">
      <c r="A96" s="58" t="s">
        <v>3</v>
      </c>
      <c r="B96" s="40"/>
      <c r="C96" s="11"/>
      <c r="D96" s="11"/>
      <c r="E96" s="11"/>
      <c r="F96" s="11"/>
      <c r="G96" s="11"/>
      <c r="H96" s="11"/>
      <c r="I96" s="11"/>
      <c r="J96" s="11"/>
      <c r="K96" s="9"/>
    </row>
    <row r="97" spans="1:11" s="29" customFormat="1" ht="63.75" customHeight="1">
      <c r="A97" s="51" t="s">
        <v>151</v>
      </c>
      <c r="B97" s="18"/>
      <c r="C97" s="11">
        <f>D97</f>
        <v>60</v>
      </c>
      <c r="D97" s="11">
        <v>60</v>
      </c>
      <c r="E97" s="11"/>
      <c r="F97" s="11">
        <v>70</v>
      </c>
      <c r="G97" s="11">
        <v>70</v>
      </c>
      <c r="H97" s="11"/>
      <c r="I97" s="11">
        <v>80</v>
      </c>
      <c r="J97" s="11">
        <v>80</v>
      </c>
      <c r="K97" s="28"/>
    </row>
    <row r="98" spans="1:11" s="29" customFormat="1" ht="18" customHeight="1">
      <c r="A98" s="58" t="s">
        <v>4</v>
      </c>
      <c r="B98" s="18"/>
      <c r="C98" s="11"/>
      <c r="D98" s="11"/>
      <c r="E98" s="11"/>
      <c r="F98" s="11"/>
      <c r="G98" s="11"/>
      <c r="H98" s="11"/>
      <c r="I98" s="11"/>
      <c r="J98" s="11"/>
      <c r="K98" s="10"/>
    </row>
    <row r="99" spans="1:11" s="29" customFormat="1" ht="80.25" customHeight="1">
      <c r="A99" s="51" t="s">
        <v>152</v>
      </c>
      <c r="B99" s="18"/>
      <c r="C99" s="16">
        <f>C92/C97</f>
        <v>2500</v>
      </c>
      <c r="D99" s="16">
        <f>D92/D97</f>
        <v>2500</v>
      </c>
      <c r="E99" s="16"/>
      <c r="F99" s="16">
        <f>F92/F97</f>
        <v>2257.1428571428573</v>
      </c>
      <c r="G99" s="16">
        <f>G92/G97</f>
        <v>2257.1428571428573</v>
      </c>
      <c r="H99" s="16"/>
      <c r="I99" s="16">
        <f>I92/I97</f>
        <v>2073.75</v>
      </c>
      <c r="J99" s="16">
        <f>J92/J97</f>
        <v>2073.75</v>
      </c>
      <c r="K99" s="10"/>
    </row>
    <row r="100" spans="1:11" s="29" customFormat="1" ht="21" customHeight="1">
      <c r="A100" s="58" t="s">
        <v>5</v>
      </c>
      <c r="B100" s="18"/>
      <c r="C100" s="11"/>
      <c r="D100" s="11"/>
      <c r="E100" s="11"/>
      <c r="F100" s="11"/>
      <c r="G100" s="11"/>
      <c r="H100" s="11"/>
      <c r="I100" s="11"/>
      <c r="J100" s="11"/>
      <c r="K100" s="10"/>
    </row>
    <row r="101" spans="1:11" s="29" customFormat="1" ht="50.25" customHeight="1">
      <c r="A101" s="51" t="s">
        <v>153</v>
      </c>
      <c r="B101" s="18"/>
      <c r="C101" s="11">
        <f>D101</f>
        <v>45</v>
      </c>
      <c r="D101" s="11">
        <v>45</v>
      </c>
      <c r="E101" s="11"/>
      <c r="F101" s="11">
        <f>G101</f>
        <v>55</v>
      </c>
      <c r="G101" s="11">
        <v>55</v>
      </c>
      <c r="H101" s="11"/>
      <c r="I101" s="11">
        <f>J101</f>
        <v>60</v>
      </c>
      <c r="J101" s="11">
        <v>60</v>
      </c>
      <c r="K101" s="10"/>
    </row>
    <row r="102" spans="1:11" s="29" customFormat="1" ht="80.25" customHeight="1">
      <c r="A102" s="51" t="s">
        <v>154</v>
      </c>
      <c r="B102" s="18"/>
      <c r="C102" s="39">
        <v>104.6</v>
      </c>
      <c r="D102" s="39">
        <v>104.6</v>
      </c>
      <c r="E102" s="11"/>
      <c r="F102" s="39">
        <v>106.7</v>
      </c>
      <c r="G102" s="39">
        <v>106.7</v>
      </c>
      <c r="H102" s="11"/>
      <c r="I102" s="39">
        <v>104.2</v>
      </c>
      <c r="J102" s="39">
        <v>104.2</v>
      </c>
      <c r="K102" s="10"/>
    </row>
    <row r="103" spans="1:11" s="29" customFormat="1" ht="100.5" customHeight="1">
      <c r="A103" s="54" t="s">
        <v>155</v>
      </c>
      <c r="B103" s="18"/>
      <c r="C103" s="11">
        <f>D103</f>
        <v>100000</v>
      </c>
      <c r="D103" s="11">
        <v>100000</v>
      </c>
      <c r="E103" s="11"/>
      <c r="F103" s="11">
        <f>G103</f>
        <v>105300</v>
      </c>
      <c r="G103" s="11">
        <v>105300</v>
      </c>
      <c r="H103" s="11"/>
      <c r="I103" s="11">
        <f>J103</f>
        <v>110600</v>
      </c>
      <c r="J103" s="11">
        <v>110600</v>
      </c>
      <c r="K103" s="28"/>
    </row>
    <row r="104" spans="1:11" s="29" customFormat="1" ht="21" customHeight="1">
      <c r="A104" s="72" t="s">
        <v>25</v>
      </c>
      <c r="B104" s="18"/>
      <c r="C104" s="11"/>
      <c r="D104" s="11"/>
      <c r="E104" s="11"/>
      <c r="F104" s="11"/>
      <c r="G104" s="11"/>
      <c r="H104" s="11"/>
      <c r="I104" s="11"/>
      <c r="J104" s="11"/>
      <c r="K104" s="10"/>
    </row>
    <row r="105" spans="1:11" s="29" customFormat="1" ht="19.5" customHeight="1">
      <c r="A105" s="58" t="s">
        <v>6</v>
      </c>
      <c r="B105" s="18"/>
      <c r="C105" s="11"/>
      <c r="D105" s="11"/>
      <c r="E105" s="11"/>
      <c r="F105" s="11"/>
      <c r="G105" s="11"/>
      <c r="H105" s="11"/>
      <c r="I105" s="11"/>
      <c r="J105" s="11"/>
      <c r="K105" s="10"/>
    </row>
    <row r="106" spans="1:11" s="29" customFormat="1" ht="93" customHeight="1">
      <c r="A106" s="51" t="s">
        <v>83</v>
      </c>
      <c r="B106" s="18"/>
      <c r="C106" s="11">
        <f>D106</f>
        <v>3</v>
      </c>
      <c r="D106" s="11">
        <v>3</v>
      </c>
      <c r="E106" s="11"/>
      <c r="F106" s="11">
        <f>G106</f>
        <v>4</v>
      </c>
      <c r="G106" s="11">
        <v>4</v>
      </c>
      <c r="H106" s="11"/>
      <c r="I106" s="11">
        <v>5</v>
      </c>
      <c r="J106" s="11">
        <v>5</v>
      </c>
      <c r="K106" s="10"/>
    </row>
    <row r="107" spans="1:11" s="29" customFormat="1" ht="26.25" customHeight="1">
      <c r="A107" s="58" t="s">
        <v>3</v>
      </c>
      <c r="B107" s="18"/>
      <c r="C107" s="11"/>
      <c r="D107" s="11"/>
      <c r="E107" s="11"/>
      <c r="F107" s="11"/>
      <c r="G107" s="11"/>
      <c r="H107" s="11"/>
      <c r="I107" s="11"/>
      <c r="J107" s="11"/>
      <c r="K107" s="10"/>
    </row>
    <row r="108" spans="1:11" s="29" customFormat="1" ht="84" customHeight="1">
      <c r="A108" s="51" t="s">
        <v>84</v>
      </c>
      <c r="B108" s="18"/>
      <c r="C108" s="11">
        <f>D108</f>
        <v>16</v>
      </c>
      <c r="D108" s="11">
        <v>16</v>
      </c>
      <c r="E108" s="11"/>
      <c r="F108" s="11">
        <f>G108</f>
        <v>17</v>
      </c>
      <c r="G108" s="11">
        <v>17</v>
      </c>
      <c r="H108" s="11"/>
      <c r="I108" s="11">
        <f>J108</f>
        <v>18</v>
      </c>
      <c r="J108" s="11">
        <v>18</v>
      </c>
      <c r="K108" s="10"/>
    </row>
    <row r="109" spans="1:11" s="29" customFormat="1" ht="23.25" customHeight="1">
      <c r="A109" s="58" t="s">
        <v>4</v>
      </c>
      <c r="B109" s="18"/>
      <c r="C109" s="11"/>
      <c r="D109" s="11"/>
      <c r="E109" s="11"/>
      <c r="F109" s="11"/>
      <c r="G109" s="11"/>
      <c r="H109" s="11"/>
      <c r="I109" s="11"/>
      <c r="J109" s="11"/>
      <c r="K109" s="28"/>
    </row>
    <row r="110" spans="1:11" s="29" customFormat="1" ht="97.5" customHeight="1">
      <c r="A110" s="51" t="s">
        <v>156</v>
      </c>
      <c r="B110" s="18"/>
      <c r="C110" s="16">
        <f>C103/C108</f>
        <v>6250</v>
      </c>
      <c r="D110" s="16">
        <f>D103/D108</f>
        <v>6250</v>
      </c>
      <c r="E110" s="16"/>
      <c r="F110" s="16">
        <f>F103/F108</f>
        <v>6194.117647058823</v>
      </c>
      <c r="G110" s="16">
        <f>G103/G108</f>
        <v>6194.117647058823</v>
      </c>
      <c r="H110" s="16"/>
      <c r="I110" s="16">
        <f>I103/I108</f>
        <v>6144.444444444444</v>
      </c>
      <c r="J110" s="16">
        <f>J103/J108</f>
        <v>6144.444444444444</v>
      </c>
      <c r="K110" s="19"/>
    </row>
    <row r="111" spans="1:11" s="29" customFormat="1" ht="23.25" customHeight="1">
      <c r="A111" s="58" t="s">
        <v>5</v>
      </c>
      <c r="B111" s="18"/>
      <c r="C111" s="16"/>
      <c r="D111" s="16"/>
      <c r="E111" s="16"/>
      <c r="F111" s="16"/>
      <c r="G111" s="16"/>
      <c r="H111" s="16"/>
      <c r="I111" s="16"/>
      <c r="J111" s="16"/>
      <c r="K111" s="19"/>
    </row>
    <row r="112" spans="1:11" s="29" customFormat="1" ht="82.5" customHeight="1">
      <c r="A112" s="51" t="s">
        <v>157</v>
      </c>
      <c r="B112" s="18"/>
      <c r="C112" s="11">
        <f>D112</f>
        <v>14</v>
      </c>
      <c r="D112" s="11">
        <v>14</v>
      </c>
      <c r="E112" s="11"/>
      <c r="F112" s="11">
        <f>G112</f>
        <v>15</v>
      </c>
      <c r="G112" s="11">
        <v>15</v>
      </c>
      <c r="H112" s="11"/>
      <c r="I112" s="11">
        <f>J112</f>
        <v>16</v>
      </c>
      <c r="J112" s="11">
        <v>16</v>
      </c>
      <c r="K112" s="19"/>
    </row>
    <row r="113" spans="1:11" s="29" customFormat="1" ht="97.5" customHeight="1">
      <c r="A113" s="51" t="s">
        <v>42</v>
      </c>
      <c r="B113" s="18"/>
      <c r="C113" s="39">
        <f>D113</f>
        <v>100</v>
      </c>
      <c r="D113" s="39">
        <v>100</v>
      </c>
      <c r="E113" s="16"/>
      <c r="F113" s="39">
        <f>G113</f>
        <v>125</v>
      </c>
      <c r="G113" s="39">
        <v>125</v>
      </c>
      <c r="H113" s="16"/>
      <c r="I113" s="39">
        <f>J113</f>
        <v>120</v>
      </c>
      <c r="J113" s="39">
        <v>120</v>
      </c>
      <c r="K113" s="28"/>
    </row>
    <row r="114" spans="1:11" s="29" customFormat="1" ht="31.5" customHeight="1">
      <c r="A114" s="107" t="s">
        <v>43</v>
      </c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</row>
    <row r="115" spans="1:11" s="29" customFormat="1" ht="42" customHeight="1">
      <c r="A115" s="105" t="s">
        <v>44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</row>
    <row r="116" spans="1:17" s="29" customFormat="1" ht="53.25" customHeight="1">
      <c r="A116" s="83" t="s">
        <v>45</v>
      </c>
      <c r="B116" s="77" t="s">
        <v>198</v>
      </c>
      <c r="C116" s="9">
        <f>D116+E116</f>
        <v>32301000</v>
      </c>
      <c r="D116" s="9">
        <f aca="true" t="shared" si="1" ref="D116:J116">D119+D142</f>
        <v>30981000</v>
      </c>
      <c r="E116" s="9">
        <f>E119+E142+E189</f>
        <v>1320000</v>
      </c>
      <c r="F116" s="9">
        <f>G116+H116</f>
        <v>34518800</v>
      </c>
      <c r="G116" s="9">
        <f t="shared" si="1"/>
        <v>33148800</v>
      </c>
      <c r="H116" s="9">
        <f>H119+H142+H189</f>
        <v>1370000</v>
      </c>
      <c r="I116" s="9">
        <f>J116+K116</f>
        <v>36231440</v>
      </c>
      <c r="J116" s="9">
        <f t="shared" si="1"/>
        <v>34811440</v>
      </c>
      <c r="K116" s="9">
        <f>K119+K142+K189</f>
        <v>1420000</v>
      </c>
      <c r="N116" s="93"/>
      <c r="O116" s="94"/>
      <c r="P116" s="94"/>
      <c r="Q116" s="94"/>
    </row>
    <row r="117" spans="1:11" s="29" customFormat="1" ht="66" customHeight="1">
      <c r="A117" s="58" t="s">
        <v>46</v>
      </c>
      <c r="B117" s="23"/>
      <c r="C117" s="16"/>
      <c r="D117" s="16"/>
      <c r="E117" s="16"/>
      <c r="F117" s="16"/>
      <c r="G117" s="16"/>
      <c r="H117" s="16"/>
      <c r="I117" s="16"/>
      <c r="J117" s="16"/>
      <c r="K117" s="17"/>
    </row>
    <row r="118" spans="1:11" s="29" customFormat="1" ht="66" customHeight="1">
      <c r="A118" s="56" t="s">
        <v>263</v>
      </c>
      <c r="B118" s="18"/>
      <c r="C118" s="11"/>
      <c r="D118" s="11"/>
      <c r="E118" s="11"/>
      <c r="F118" s="11"/>
      <c r="G118" s="11"/>
      <c r="H118" s="11"/>
      <c r="I118" s="11"/>
      <c r="J118" s="11"/>
      <c r="K118" s="12"/>
    </row>
    <row r="119" spans="1:11" s="29" customFormat="1" ht="66.75" customHeight="1">
      <c r="A119" s="58" t="s">
        <v>47</v>
      </c>
      <c r="B119" s="23" t="s">
        <v>74</v>
      </c>
      <c r="C119" s="9">
        <f>D119+E119</f>
        <v>5320000</v>
      </c>
      <c r="D119" s="9">
        <v>5300000</v>
      </c>
      <c r="E119" s="9">
        <v>20000</v>
      </c>
      <c r="F119" s="9">
        <f>G119+H119</f>
        <v>5600900</v>
      </c>
      <c r="G119" s="9">
        <v>5580900</v>
      </c>
      <c r="H119" s="9">
        <v>20000</v>
      </c>
      <c r="I119" s="9">
        <f>J119+K119</f>
        <v>5880000</v>
      </c>
      <c r="J119" s="9">
        <v>5860000</v>
      </c>
      <c r="K119" s="9">
        <v>20000</v>
      </c>
    </row>
    <row r="120" spans="1:11" s="29" customFormat="1" ht="30" customHeight="1">
      <c r="A120" s="72" t="s">
        <v>25</v>
      </c>
      <c r="B120" s="18"/>
      <c r="C120" s="11"/>
      <c r="D120" s="11"/>
      <c r="E120" s="11"/>
      <c r="F120" s="11"/>
      <c r="G120" s="11"/>
      <c r="H120" s="11"/>
      <c r="I120" s="11"/>
      <c r="J120" s="11"/>
      <c r="K120" s="12"/>
    </row>
    <row r="121" spans="1:11" s="29" customFormat="1" ht="23.25" customHeight="1">
      <c r="A121" s="58" t="s">
        <v>6</v>
      </c>
      <c r="B121" s="18"/>
      <c r="C121" s="11"/>
      <c r="D121" s="11"/>
      <c r="E121" s="11"/>
      <c r="F121" s="11"/>
      <c r="G121" s="11"/>
      <c r="H121" s="11"/>
      <c r="I121" s="11"/>
      <c r="J121" s="11"/>
      <c r="K121" s="12"/>
    </row>
    <row r="122" spans="1:11" s="29" customFormat="1" ht="63.75" customHeight="1">
      <c r="A122" s="51" t="s">
        <v>85</v>
      </c>
      <c r="B122" s="18"/>
      <c r="C122" s="11">
        <v>1</v>
      </c>
      <c r="D122" s="11">
        <v>1</v>
      </c>
      <c r="E122" s="11">
        <v>1</v>
      </c>
      <c r="F122" s="11">
        <v>1</v>
      </c>
      <c r="G122" s="11">
        <v>1</v>
      </c>
      <c r="H122" s="11">
        <v>1</v>
      </c>
      <c r="I122" s="11">
        <v>1</v>
      </c>
      <c r="J122" s="11">
        <v>1</v>
      </c>
      <c r="K122" s="11">
        <v>1</v>
      </c>
    </row>
    <row r="123" spans="1:11" s="29" customFormat="1" ht="63" customHeight="1">
      <c r="A123" s="51" t="s">
        <v>158</v>
      </c>
      <c r="B123" s="18"/>
      <c r="C123" s="11">
        <f>D123+E123</f>
        <v>5120000</v>
      </c>
      <c r="D123" s="11">
        <f>D119-D124-D125</f>
        <v>5100000</v>
      </c>
      <c r="E123" s="11">
        <v>20000</v>
      </c>
      <c r="F123" s="11">
        <f>G123+H123</f>
        <v>5390900</v>
      </c>
      <c r="G123" s="11">
        <f>G119-G124-G125</f>
        <v>5370900</v>
      </c>
      <c r="H123" s="11">
        <v>20000</v>
      </c>
      <c r="I123" s="11">
        <f>J123+K123</f>
        <v>5650000</v>
      </c>
      <c r="J123" s="11">
        <f>J119-J124-J125</f>
        <v>5630000</v>
      </c>
      <c r="K123" s="11">
        <v>20000</v>
      </c>
    </row>
    <row r="124" spans="1:11" s="29" customFormat="1" ht="76.5" customHeight="1">
      <c r="A124" s="51" t="s">
        <v>86</v>
      </c>
      <c r="B124" s="18"/>
      <c r="C124" s="11">
        <f>D124+E124</f>
        <v>50000</v>
      </c>
      <c r="D124" s="11">
        <v>50000</v>
      </c>
      <c r="E124" s="11"/>
      <c r="F124" s="11">
        <f>G124+H124</f>
        <v>50000</v>
      </c>
      <c r="G124" s="11">
        <v>50000</v>
      </c>
      <c r="H124" s="11"/>
      <c r="I124" s="11">
        <f>J124+K124</f>
        <v>50000</v>
      </c>
      <c r="J124" s="11">
        <v>50000</v>
      </c>
      <c r="K124" s="12"/>
    </row>
    <row r="125" spans="1:11" s="29" customFormat="1" ht="96" customHeight="1">
      <c r="A125" s="51" t="s">
        <v>161</v>
      </c>
      <c r="B125" s="18"/>
      <c r="C125" s="11">
        <f>D125+E125</f>
        <v>150000</v>
      </c>
      <c r="D125" s="11">
        <v>150000</v>
      </c>
      <c r="E125" s="11"/>
      <c r="F125" s="11">
        <f>G125+H125</f>
        <v>160000</v>
      </c>
      <c r="G125" s="11">
        <v>160000</v>
      </c>
      <c r="H125" s="11"/>
      <c r="I125" s="11">
        <f>J125+K125</f>
        <v>180000</v>
      </c>
      <c r="J125" s="11">
        <v>180000</v>
      </c>
      <c r="K125" s="12"/>
    </row>
    <row r="126" spans="1:11" s="29" customFormat="1" ht="51.75" customHeight="1">
      <c r="A126" s="51" t="s">
        <v>162</v>
      </c>
      <c r="B126" s="18"/>
      <c r="C126" s="39">
        <f>D126</f>
        <v>24</v>
      </c>
      <c r="D126" s="39">
        <v>24</v>
      </c>
      <c r="E126" s="39"/>
      <c r="F126" s="39">
        <f>G126</f>
        <v>24</v>
      </c>
      <c r="G126" s="39">
        <v>24</v>
      </c>
      <c r="H126" s="39"/>
      <c r="I126" s="39">
        <v>24</v>
      </c>
      <c r="J126" s="39">
        <v>24</v>
      </c>
      <c r="K126" s="59"/>
    </row>
    <row r="127" spans="1:11" s="29" customFormat="1" ht="26.25" customHeight="1">
      <c r="A127" s="51" t="s">
        <v>87</v>
      </c>
      <c r="B127" s="18"/>
      <c r="C127" s="39">
        <v>16</v>
      </c>
      <c r="D127" s="39">
        <v>16</v>
      </c>
      <c r="E127" s="11"/>
      <c r="F127" s="39">
        <v>16</v>
      </c>
      <c r="G127" s="39">
        <v>16</v>
      </c>
      <c r="H127" s="11"/>
      <c r="I127" s="39">
        <v>16</v>
      </c>
      <c r="J127" s="39">
        <v>16</v>
      </c>
      <c r="K127" s="12"/>
    </row>
    <row r="128" spans="1:11" s="29" customFormat="1" ht="19.5" customHeight="1">
      <c r="A128" s="58" t="s">
        <v>3</v>
      </c>
      <c r="B128" s="40"/>
      <c r="C128" s="9"/>
      <c r="D128" s="9"/>
      <c r="E128" s="9"/>
      <c r="F128" s="9"/>
      <c r="G128" s="9"/>
      <c r="H128" s="9"/>
      <c r="I128" s="9"/>
      <c r="J128" s="9"/>
      <c r="K128" s="9"/>
    </row>
    <row r="129" spans="1:11" s="29" customFormat="1" ht="75.75" customHeight="1">
      <c r="A129" s="51" t="s">
        <v>159</v>
      </c>
      <c r="B129" s="47"/>
      <c r="C129" s="11">
        <v>260</v>
      </c>
      <c r="D129" s="11">
        <v>260</v>
      </c>
      <c r="E129" s="11"/>
      <c r="F129" s="11">
        <v>260</v>
      </c>
      <c r="G129" s="11">
        <v>260</v>
      </c>
      <c r="H129" s="11"/>
      <c r="I129" s="11">
        <f>J129</f>
        <v>260</v>
      </c>
      <c r="J129" s="11">
        <v>260</v>
      </c>
      <c r="K129" s="11"/>
    </row>
    <row r="130" spans="1:11" s="29" customFormat="1" ht="15.75">
      <c r="A130" s="51" t="s">
        <v>160</v>
      </c>
      <c r="B130" s="47"/>
      <c r="C130" s="11">
        <f>D130</f>
        <v>110</v>
      </c>
      <c r="D130" s="11">
        <v>110</v>
      </c>
      <c r="E130" s="11"/>
      <c r="F130" s="11">
        <v>120</v>
      </c>
      <c r="G130" s="11">
        <v>120</v>
      </c>
      <c r="H130" s="11"/>
      <c r="I130" s="11">
        <v>120</v>
      </c>
      <c r="J130" s="11">
        <v>120</v>
      </c>
      <c r="K130" s="11"/>
    </row>
    <row r="131" spans="1:11" s="29" customFormat="1" ht="96.75" customHeight="1">
      <c r="A131" s="51" t="s">
        <v>163</v>
      </c>
      <c r="B131" s="40"/>
      <c r="C131" s="11">
        <f>D131</f>
        <v>170</v>
      </c>
      <c r="D131" s="11">
        <v>170</v>
      </c>
      <c r="E131" s="11"/>
      <c r="F131" s="11">
        <f>G131</f>
        <v>170</v>
      </c>
      <c r="G131" s="11">
        <v>170</v>
      </c>
      <c r="H131" s="11"/>
      <c r="I131" s="11">
        <f>J131</f>
        <v>170</v>
      </c>
      <c r="J131" s="11">
        <v>170</v>
      </c>
      <c r="K131" s="9"/>
    </row>
    <row r="132" spans="1:11" s="29" customFormat="1" ht="110.25" customHeight="1">
      <c r="A132" s="51" t="s">
        <v>164</v>
      </c>
      <c r="B132" s="18"/>
      <c r="C132" s="11">
        <v>1</v>
      </c>
      <c r="D132" s="11"/>
      <c r="E132" s="11">
        <v>1</v>
      </c>
      <c r="F132" s="11">
        <v>1</v>
      </c>
      <c r="G132" s="11"/>
      <c r="H132" s="11">
        <v>1</v>
      </c>
      <c r="I132" s="11">
        <v>1</v>
      </c>
      <c r="J132" s="11"/>
      <c r="K132" s="11">
        <v>1</v>
      </c>
    </row>
    <row r="133" spans="1:11" s="29" customFormat="1" ht="21.75" customHeight="1">
      <c r="A133" s="58" t="s">
        <v>4</v>
      </c>
      <c r="B133" s="18"/>
      <c r="C133" s="11"/>
      <c r="D133" s="11"/>
      <c r="E133" s="11"/>
      <c r="F133" s="11"/>
      <c r="G133" s="11"/>
      <c r="H133" s="11"/>
      <c r="I133" s="11"/>
      <c r="J133" s="11"/>
      <c r="K133" s="12"/>
    </row>
    <row r="134" spans="1:11" s="29" customFormat="1" ht="102" customHeight="1">
      <c r="A134" s="51" t="s">
        <v>165</v>
      </c>
      <c r="B134" s="18"/>
      <c r="C134" s="11">
        <f>D134</f>
        <v>212500</v>
      </c>
      <c r="D134" s="11">
        <f>D123/D126</f>
        <v>212500</v>
      </c>
      <c r="E134" s="11"/>
      <c r="F134" s="11">
        <f>G134</f>
        <v>223787.5</v>
      </c>
      <c r="G134" s="11">
        <f>G123/G126</f>
        <v>223787.5</v>
      </c>
      <c r="H134" s="11"/>
      <c r="I134" s="11">
        <f>J134</f>
        <v>234583.33333333334</v>
      </c>
      <c r="J134" s="11">
        <f>J123/J126</f>
        <v>234583.33333333334</v>
      </c>
      <c r="K134" s="11"/>
    </row>
    <row r="135" spans="1:11" s="29" customFormat="1" ht="100.5" customHeight="1">
      <c r="A135" s="51" t="s">
        <v>88</v>
      </c>
      <c r="B135" s="18"/>
      <c r="C135" s="16">
        <f>D135</f>
        <v>192.30769230769232</v>
      </c>
      <c r="D135" s="16">
        <f>D124/D129</f>
        <v>192.30769230769232</v>
      </c>
      <c r="E135" s="16"/>
      <c r="F135" s="16">
        <f>G135</f>
        <v>192.30769230769232</v>
      </c>
      <c r="G135" s="16">
        <f>G124/G129</f>
        <v>192.30769230769232</v>
      </c>
      <c r="H135" s="16"/>
      <c r="I135" s="16">
        <f>J135</f>
        <v>192.30769230769232</v>
      </c>
      <c r="J135" s="16">
        <f>J124/J129</f>
        <v>192.30769230769232</v>
      </c>
      <c r="K135" s="12"/>
    </row>
    <row r="136" spans="1:11" s="29" customFormat="1" ht="99.75" customHeight="1">
      <c r="A136" s="51" t="s">
        <v>139</v>
      </c>
      <c r="B136" s="18"/>
      <c r="C136" s="16">
        <f>D136</f>
        <v>882.3529411764706</v>
      </c>
      <c r="D136" s="16">
        <f>D125/D131</f>
        <v>882.3529411764706</v>
      </c>
      <c r="E136" s="16"/>
      <c r="F136" s="16">
        <f>G136</f>
        <v>941.1764705882352</v>
      </c>
      <c r="G136" s="16">
        <f>G125/G131</f>
        <v>941.1764705882352</v>
      </c>
      <c r="H136" s="16"/>
      <c r="I136" s="16">
        <f>J136</f>
        <v>1058.8235294117646</v>
      </c>
      <c r="J136" s="16">
        <f>J125/J131</f>
        <v>1058.8235294117646</v>
      </c>
      <c r="K136" s="12"/>
    </row>
    <row r="137" spans="1:11" s="29" customFormat="1" ht="99" customHeight="1">
      <c r="A137" s="51" t="s">
        <v>89</v>
      </c>
      <c r="B137" s="18"/>
      <c r="C137" s="11">
        <f>E137</f>
        <v>20000</v>
      </c>
      <c r="D137" s="11"/>
      <c r="E137" s="11">
        <v>20000</v>
      </c>
      <c r="F137" s="11">
        <f>H137</f>
        <v>20000</v>
      </c>
      <c r="G137" s="11"/>
      <c r="H137" s="11">
        <f>H123/H132</f>
        <v>20000</v>
      </c>
      <c r="I137" s="11">
        <f>K137</f>
        <v>20000</v>
      </c>
      <c r="J137" s="11"/>
      <c r="K137" s="11">
        <f>K123/K132</f>
        <v>20000</v>
      </c>
    </row>
    <row r="138" spans="1:11" s="29" customFormat="1" ht="21.75" customHeight="1">
      <c r="A138" s="58" t="s">
        <v>5</v>
      </c>
      <c r="B138" s="18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s="29" customFormat="1" ht="93" customHeight="1">
      <c r="A139" s="51" t="s">
        <v>90</v>
      </c>
      <c r="B139" s="18"/>
      <c r="C139" s="11">
        <v>2</v>
      </c>
      <c r="D139" s="11">
        <v>2</v>
      </c>
      <c r="E139" s="11"/>
      <c r="F139" s="11">
        <v>3</v>
      </c>
      <c r="G139" s="11">
        <v>3</v>
      </c>
      <c r="H139" s="11"/>
      <c r="I139" s="11">
        <v>3</v>
      </c>
      <c r="J139" s="11">
        <v>3</v>
      </c>
      <c r="K139" s="12"/>
    </row>
    <row r="140" spans="1:11" s="29" customFormat="1" ht="78.75" customHeight="1">
      <c r="A140" s="51" t="s">
        <v>91</v>
      </c>
      <c r="B140" s="18"/>
      <c r="C140" s="11">
        <v>60</v>
      </c>
      <c r="D140" s="11">
        <v>60</v>
      </c>
      <c r="E140" s="11"/>
      <c r="F140" s="11">
        <v>65</v>
      </c>
      <c r="G140" s="11">
        <v>65</v>
      </c>
      <c r="H140" s="11"/>
      <c r="I140" s="11">
        <v>68</v>
      </c>
      <c r="J140" s="11">
        <v>68</v>
      </c>
      <c r="K140" s="11"/>
    </row>
    <row r="141" spans="1:11" s="29" customFormat="1" ht="80.25" customHeight="1">
      <c r="A141" s="51" t="s">
        <v>92</v>
      </c>
      <c r="B141" s="18"/>
      <c r="C141" s="15">
        <v>109.1</v>
      </c>
      <c r="D141" s="15">
        <v>109.1</v>
      </c>
      <c r="E141" s="19"/>
      <c r="F141" s="15">
        <v>100</v>
      </c>
      <c r="G141" s="15">
        <v>100</v>
      </c>
      <c r="H141" s="19"/>
      <c r="I141" s="15">
        <v>100</v>
      </c>
      <c r="J141" s="15">
        <v>100</v>
      </c>
      <c r="K141" s="20"/>
    </row>
    <row r="142" spans="1:14" s="29" customFormat="1" ht="78.75" customHeight="1">
      <c r="A142" s="66" t="s">
        <v>218</v>
      </c>
      <c r="B142" s="77" t="s">
        <v>198</v>
      </c>
      <c r="C142" s="9">
        <f aca="true" t="shared" si="2" ref="C142:K142">C143+C166</f>
        <v>26481000</v>
      </c>
      <c r="D142" s="9">
        <f t="shared" si="2"/>
        <v>25681000</v>
      </c>
      <c r="E142" s="9">
        <f t="shared" si="2"/>
        <v>800000</v>
      </c>
      <c r="F142" s="9">
        <f t="shared" si="2"/>
        <v>28367900</v>
      </c>
      <c r="G142" s="9">
        <f t="shared" si="2"/>
        <v>27567900</v>
      </c>
      <c r="H142" s="9">
        <f t="shared" si="2"/>
        <v>800000</v>
      </c>
      <c r="I142" s="9">
        <f t="shared" si="2"/>
        <v>29751440</v>
      </c>
      <c r="J142" s="9">
        <f t="shared" si="2"/>
        <v>28951440</v>
      </c>
      <c r="K142" s="9">
        <f t="shared" si="2"/>
        <v>800000</v>
      </c>
      <c r="N142" s="50">
        <f>C142+F142+I142</f>
        <v>84600340</v>
      </c>
    </row>
    <row r="143" spans="1:14" s="29" customFormat="1" ht="62.25" customHeight="1">
      <c r="A143" s="86" t="s">
        <v>217</v>
      </c>
      <c r="B143" s="77" t="s">
        <v>198</v>
      </c>
      <c r="C143" s="9">
        <f>C147+C148+C149</f>
        <v>16850000</v>
      </c>
      <c r="D143" s="9">
        <f aca="true" t="shared" si="3" ref="D143:K143">D147+D148+D149</f>
        <v>16250000</v>
      </c>
      <c r="E143" s="9">
        <f t="shared" si="3"/>
        <v>600000</v>
      </c>
      <c r="F143" s="9">
        <f t="shared" si="3"/>
        <v>17777800</v>
      </c>
      <c r="G143" s="9">
        <f t="shared" si="3"/>
        <v>17177800</v>
      </c>
      <c r="H143" s="9">
        <f t="shared" si="3"/>
        <v>600000</v>
      </c>
      <c r="I143" s="9">
        <f t="shared" si="3"/>
        <v>18580340</v>
      </c>
      <c r="J143" s="9">
        <f t="shared" si="3"/>
        <v>17980340</v>
      </c>
      <c r="K143" s="9">
        <f t="shared" si="3"/>
        <v>600000</v>
      </c>
      <c r="N143" s="50"/>
    </row>
    <row r="144" spans="1:15" s="29" customFormat="1" ht="24.75" customHeight="1">
      <c r="A144" s="72" t="s">
        <v>25</v>
      </c>
      <c r="B144" s="18"/>
      <c r="C144" s="11"/>
      <c r="D144" s="11"/>
      <c r="E144" s="11"/>
      <c r="F144" s="11"/>
      <c r="G144" s="11"/>
      <c r="H144" s="11"/>
      <c r="I144" s="11"/>
      <c r="J144" s="11"/>
      <c r="K144" s="12"/>
      <c r="O144" s="50">
        <f>F147+F148+F149+F170+F172</f>
        <v>28322900</v>
      </c>
    </row>
    <row r="145" spans="1:11" s="29" customFormat="1" ht="21.75" customHeight="1">
      <c r="A145" s="58" t="s">
        <v>6</v>
      </c>
      <c r="B145" s="18"/>
      <c r="C145" s="11"/>
      <c r="D145" s="11"/>
      <c r="E145" s="11"/>
      <c r="F145" s="11"/>
      <c r="G145" s="11"/>
      <c r="H145" s="11"/>
      <c r="I145" s="11"/>
      <c r="J145" s="11"/>
      <c r="K145" s="12"/>
    </row>
    <row r="146" spans="1:11" s="29" customFormat="1" ht="63" customHeight="1">
      <c r="A146" s="51" t="s">
        <v>166</v>
      </c>
      <c r="B146" s="18"/>
      <c r="C146" s="11">
        <v>3</v>
      </c>
      <c r="D146" s="11">
        <v>3</v>
      </c>
      <c r="E146" s="11">
        <v>3</v>
      </c>
      <c r="F146" s="11">
        <v>3</v>
      </c>
      <c r="G146" s="11">
        <v>3</v>
      </c>
      <c r="H146" s="11">
        <v>3</v>
      </c>
      <c r="I146" s="11">
        <v>3</v>
      </c>
      <c r="J146" s="11">
        <v>3</v>
      </c>
      <c r="K146" s="11">
        <v>3</v>
      </c>
    </row>
    <row r="147" spans="1:15" s="29" customFormat="1" ht="78.75" customHeight="1">
      <c r="A147" s="51" t="s">
        <v>167</v>
      </c>
      <c r="B147" s="18"/>
      <c r="C147" s="11">
        <f>D147+E147</f>
        <v>16400000</v>
      </c>
      <c r="D147" s="11">
        <v>15800000</v>
      </c>
      <c r="E147" s="11">
        <v>600000</v>
      </c>
      <c r="F147" s="11">
        <f>G147+H147</f>
        <v>17057800</v>
      </c>
      <c r="G147" s="11">
        <v>16457800</v>
      </c>
      <c r="H147" s="11">
        <v>600000</v>
      </c>
      <c r="I147" s="11">
        <f>J147+K147</f>
        <v>17714340</v>
      </c>
      <c r="J147" s="11">
        <v>17114340</v>
      </c>
      <c r="K147" s="11">
        <v>600000</v>
      </c>
      <c r="O147" s="50">
        <f>F147+F149+F148+F166</f>
        <v>28367900</v>
      </c>
    </row>
    <row r="148" spans="1:11" s="29" customFormat="1" ht="82.5" customHeight="1">
      <c r="A148" s="51" t="s">
        <v>168</v>
      </c>
      <c r="B148" s="18"/>
      <c r="C148" s="11">
        <f>D148+E148</f>
        <v>150000</v>
      </c>
      <c r="D148" s="11">
        <v>150000</v>
      </c>
      <c r="E148" s="11"/>
      <c r="F148" s="11">
        <f>G148+H148</f>
        <v>240000</v>
      </c>
      <c r="G148" s="11">
        <v>240000</v>
      </c>
      <c r="H148" s="11"/>
      <c r="I148" s="11">
        <f>J148+K148</f>
        <v>290000</v>
      </c>
      <c r="J148" s="11">
        <v>290000</v>
      </c>
      <c r="K148" s="12"/>
    </row>
    <row r="149" spans="1:11" s="29" customFormat="1" ht="102.75" customHeight="1">
      <c r="A149" s="51" t="s">
        <v>140</v>
      </c>
      <c r="B149" s="18"/>
      <c r="C149" s="11">
        <f>D149+E149</f>
        <v>300000</v>
      </c>
      <c r="D149" s="11">
        <v>300000</v>
      </c>
      <c r="E149" s="11"/>
      <c r="F149" s="11">
        <f>G149+H149</f>
        <v>480000</v>
      </c>
      <c r="G149" s="11">
        <v>480000</v>
      </c>
      <c r="H149" s="11"/>
      <c r="I149" s="11">
        <f>J149+K149</f>
        <v>576000</v>
      </c>
      <c r="J149" s="11">
        <v>576000</v>
      </c>
      <c r="K149" s="12"/>
    </row>
    <row r="150" spans="1:11" s="29" customFormat="1" ht="63.75" customHeight="1">
      <c r="A150" s="51" t="s">
        <v>93</v>
      </c>
      <c r="B150" s="18"/>
      <c r="C150" s="39">
        <f>D150</f>
        <v>78.5</v>
      </c>
      <c r="D150" s="39">
        <v>78.5</v>
      </c>
      <c r="E150" s="39"/>
      <c r="F150" s="39">
        <f>G150</f>
        <v>78.5</v>
      </c>
      <c r="G150" s="39">
        <v>78.5</v>
      </c>
      <c r="H150" s="39"/>
      <c r="I150" s="39">
        <f>J150</f>
        <v>78.5</v>
      </c>
      <c r="J150" s="39">
        <v>78.5</v>
      </c>
      <c r="K150" s="59"/>
    </row>
    <row r="151" spans="1:11" s="29" customFormat="1" ht="28.5" customHeight="1">
      <c r="A151" s="51" t="s">
        <v>87</v>
      </c>
      <c r="B151" s="18"/>
      <c r="C151" s="39">
        <v>58.5</v>
      </c>
      <c r="D151" s="39">
        <v>58.5</v>
      </c>
      <c r="E151" s="11"/>
      <c r="F151" s="39">
        <f>G151</f>
        <v>58.5</v>
      </c>
      <c r="G151" s="39">
        <v>58.5</v>
      </c>
      <c r="H151" s="11"/>
      <c r="I151" s="39">
        <f>J151</f>
        <v>58.5</v>
      </c>
      <c r="J151" s="39">
        <v>58.5</v>
      </c>
      <c r="K151" s="12"/>
    </row>
    <row r="152" spans="1:11" s="29" customFormat="1" ht="26.25" customHeight="1">
      <c r="A152" s="58" t="s">
        <v>3</v>
      </c>
      <c r="B152" s="40"/>
      <c r="C152" s="9"/>
      <c r="D152" s="9"/>
      <c r="E152" s="9"/>
      <c r="F152" s="9"/>
      <c r="G152" s="9"/>
      <c r="H152" s="9"/>
      <c r="I152" s="9"/>
      <c r="J152" s="9"/>
      <c r="K152" s="9"/>
    </row>
    <row r="153" spans="1:11" s="29" customFormat="1" ht="79.5" customHeight="1">
      <c r="A153" s="51" t="s">
        <v>170</v>
      </c>
      <c r="B153" s="47"/>
      <c r="C153" s="11">
        <v>990</v>
      </c>
      <c r="D153" s="11">
        <v>990</v>
      </c>
      <c r="E153" s="11"/>
      <c r="F153" s="11">
        <f>G153</f>
        <v>1010</v>
      </c>
      <c r="G153" s="11">
        <v>1010</v>
      </c>
      <c r="H153" s="11"/>
      <c r="I153" s="11">
        <f>J153</f>
        <v>1010</v>
      </c>
      <c r="J153" s="11">
        <v>1010</v>
      </c>
      <c r="K153" s="11"/>
    </row>
    <row r="154" spans="1:11" s="29" customFormat="1" ht="24.75" customHeight="1">
      <c r="A154" s="51" t="s">
        <v>160</v>
      </c>
      <c r="B154" s="47"/>
      <c r="C154" s="11">
        <v>96</v>
      </c>
      <c r="D154" s="11">
        <v>96</v>
      </c>
      <c r="E154" s="11"/>
      <c r="F154" s="11">
        <v>100</v>
      </c>
      <c r="G154" s="11">
        <v>100</v>
      </c>
      <c r="H154" s="11"/>
      <c r="I154" s="11">
        <v>100</v>
      </c>
      <c r="J154" s="11">
        <v>100</v>
      </c>
      <c r="K154" s="11"/>
    </row>
    <row r="155" spans="1:11" s="29" customFormat="1" ht="99" customHeight="1">
      <c r="A155" s="51" t="s">
        <v>171</v>
      </c>
      <c r="B155" s="40"/>
      <c r="C155" s="11">
        <f>D155</f>
        <v>810</v>
      </c>
      <c r="D155" s="11">
        <v>810</v>
      </c>
      <c r="E155" s="11"/>
      <c r="F155" s="11">
        <f>G155</f>
        <v>900</v>
      </c>
      <c r="G155" s="11">
        <v>900</v>
      </c>
      <c r="H155" s="11"/>
      <c r="I155" s="11">
        <f>J155</f>
        <v>900</v>
      </c>
      <c r="J155" s="11">
        <v>900</v>
      </c>
      <c r="K155" s="9"/>
    </row>
    <row r="156" spans="1:11" s="29" customFormat="1" ht="108.75" customHeight="1">
      <c r="A156" s="51" t="s">
        <v>169</v>
      </c>
      <c r="B156" s="18"/>
      <c r="C156" s="11">
        <v>5</v>
      </c>
      <c r="D156" s="11"/>
      <c r="E156" s="11">
        <v>5</v>
      </c>
      <c r="F156" s="11">
        <f>H156</f>
        <v>5</v>
      </c>
      <c r="G156" s="11"/>
      <c r="H156" s="11">
        <f>1+1+3</f>
        <v>5</v>
      </c>
      <c r="I156" s="11">
        <v>5</v>
      </c>
      <c r="J156" s="11"/>
      <c r="K156" s="11">
        <v>5</v>
      </c>
    </row>
    <row r="157" spans="1:11" s="29" customFormat="1" ht="23.25" customHeight="1">
      <c r="A157" s="58" t="s">
        <v>4</v>
      </c>
      <c r="B157" s="18"/>
      <c r="C157" s="11"/>
      <c r="D157" s="11"/>
      <c r="E157" s="11"/>
      <c r="F157" s="11"/>
      <c r="G157" s="11"/>
      <c r="H157" s="11"/>
      <c r="I157" s="11"/>
      <c r="J157" s="11"/>
      <c r="K157" s="12"/>
    </row>
    <row r="158" spans="1:11" s="29" customFormat="1" ht="99" customHeight="1">
      <c r="A158" s="51" t="s">
        <v>172</v>
      </c>
      <c r="B158" s="18"/>
      <c r="C158" s="11">
        <f>D158</f>
        <v>201273.88535031848</v>
      </c>
      <c r="D158" s="11">
        <f>D147/D150</f>
        <v>201273.88535031848</v>
      </c>
      <c r="E158" s="11"/>
      <c r="F158" s="11">
        <f>G158</f>
        <v>209653.50318471337</v>
      </c>
      <c r="G158" s="11">
        <f>G147/G150</f>
        <v>209653.50318471337</v>
      </c>
      <c r="H158" s="11"/>
      <c r="I158" s="11">
        <f>J158</f>
        <v>218017.07006369426</v>
      </c>
      <c r="J158" s="11">
        <f>J147/J150</f>
        <v>218017.07006369426</v>
      </c>
      <c r="K158" s="11"/>
    </row>
    <row r="159" spans="1:11" s="29" customFormat="1" ht="114" customHeight="1">
      <c r="A159" s="51" t="s">
        <v>94</v>
      </c>
      <c r="B159" s="18"/>
      <c r="C159" s="16">
        <f>D159</f>
        <v>185.1851851851852</v>
      </c>
      <c r="D159" s="16">
        <f>D148/D155</f>
        <v>185.1851851851852</v>
      </c>
      <c r="E159" s="16"/>
      <c r="F159" s="16">
        <f>G159</f>
        <v>237.62376237623764</v>
      </c>
      <c r="G159" s="16">
        <f>G148/G153</f>
        <v>237.62376237623764</v>
      </c>
      <c r="H159" s="16"/>
      <c r="I159" s="16">
        <f>J159</f>
        <v>287.1287128712871</v>
      </c>
      <c r="J159" s="16">
        <f>J148/J153</f>
        <v>287.1287128712871</v>
      </c>
      <c r="K159" s="12"/>
    </row>
    <row r="160" spans="1:11" s="29" customFormat="1" ht="114" customHeight="1">
      <c r="A160" s="51" t="s">
        <v>141</v>
      </c>
      <c r="B160" s="18"/>
      <c r="C160" s="16">
        <f>D160</f>
        <v>370.3703703703704</v>
      </c>
      <c r="D160" s="16">
        <f>D149/D155</f>
        <v>370.3703703703704</v>
      </c>
      <c r="E160" s="16"/>
      <c r="F160" s="16">
        <f>G160</f>
        <v>533.3333333333334</v>
      </c>
      <c r="G160" s="16">
        <f>G149/G155</f>
        <v>533.3333333333334</v>
      </c>
      <c r="H160" s="16"/>
      <c r="I160" s="16">
        <f>J160</f>
        <v>640</v>
      </c>
      <c r="J160" s="16">
        <f>J149/J155</f>
        <v>640</v>
      </c>
      <c r="K160" s="12"/>
    </row>
    <row r="161" spans="1:11" s="29" customFormat="1" ht="98.25" customHeight="1">
      <c r="A161" s="51" t="s">
        <v>96</v>
      </c>
      <c r="B161" s="18"/>
      <c r="C161" s="11">
        <f>E161</f>
        <v>120000</v>
      </c>
      <c r="D161" s="11"/>
      <c r="E161" s="11">
        <f>E147/E156</f>
        <v>120000</v>
      </c>
      <c r="F161" s="11">
        <f>H161</f>
        <v>120000</v>
      </c>
      <c r="G161" s="11"/>
      <c r="H161" s="11">
        <f>H147/H156</f>
        <v>120000</v>
      </c>
      <c r="I161" s="11">
        <f>K161</f>
        <v>120000</v>
      </c>
      <c r="J161" s="11"/>
      <c r="K161" s="11">
        <f>K147/K156</f>
        <v>120000</v>
      </c>
    </row>
    <row r="162" spans="1:11" s="29" customFormat="1" ht="21" customHeight="1">
      <c r="A162" s="58" t="s">
        <v>5</v>
      </c>
      <c r="B162" s="18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s="29" customFormat="1" ht="108.75" customHeight="1">
      <c r="A163" s="51" t="s">
        <v>95</v>
      </c>
      <c r="B163" s="18"/>
      <c r="C163" s="11">
        <v>35</v>
      </c>
      <c r="D163" s="11">
        <v>35</v>
      </c>
      <c r="E163" s="11"/>
      <c r="F163" s="11">
        <v>40</v>
      </c>
      <c r="G163" s="11">
        <v>40</v>
      </c>
      <c r="H163" s="11"/>
      <c r="I163" s="11">
        <v>42</v>
      </c>
      <c r="J163" s="11">
        <v>42</v>
      </c>
      <c r="K163" s="12"/>
    </row>
    <row r="164" spans="1:11" s="29" customFormat="1" ht="92.25" customHeight="1">
      <c r="A164" s="51" t="s">
        <v>97</v>
      </c>
      <c r="B164" s="18"/>
      <c r="C164" s="11">
        <v>380</v>
      </c>
      <c r="D164" s="11">
        <v>380</v>
      </c>
      <c r="E164" s="11"/>
      <c r="F164" s="11">
        <v>390</v>
      </c>
      <c r="G164" s="11">
        <v>390</v>
      </c>
      <c r="H164" s="11"/>
      <c r="I164" s="11">
        <v>400</v>
      </c>
      <c r="J164" s="11">
        <v>400</v>
      </c>
      <c r="K164" s="11"/>
    </row>
    <row r="165" spans="1:11" s="29" customFormat="1" ht="90.75" customHeight="1">
      <c r="A165" s="51" t="s">
        <v>98</v>
      </c>
      <c r="B165" s="18"/>
      <c r="C165" s="15">
        <v>1.3</v>
      </c>
      <c r="D165" s="15">
        <v>1.3</v>
      </c>
      <c r="E165" s="19"/>
      <c r="F165" s="15">
        <v>2.6</v>
      </c>
      <c r="G165" s="15">
        <v>2.6</v>
      </c>
      <c r="H165" s="19"/>
      <c r="I165" s="15">
        <v>2.6</v>
      </c>
      <c r="J165" s="15">
        <v>2.6</v>
      </c>
      <c r="K165" s="20"/>
    </row>
    <row r="166" spans="1:11" s="29" customFormat="1" ht="51" customHeight="1">
      <c r="A166" s="51" t="s">
        <v>261</v>
      </c>
      <c r="B166" s="77" t="s">
        <v>198</v>
      </c>
      <c r="C166" s="9">
        <f>E166+D166</f>
        <v>9631000</v>
      </c>
      <c r="D166" s="9">
        <f>D170+D171+D172</f>
        <v>9431000</v>
      </c>
      <c r="E166" s="9">
        <v>200000</v>
      </c>
      <c r="F166" s="9">
        <f>G166+H166</f>
        <v>10590100</v>
      </c>
      <c r="G166" s="9">
        <f>G170+G171+G172</f>
        <v>10390100</v>
      </c>
      <c r="H166" s="9">
        <v>200000</v>
      </c>
      <c r="I166" s="9">
        <f>J166+K166</f>
        <v>11171100</v>
      </c>
      <c r="J166" s="9">
        <f>J170+J171+J172</f>
        <v>10971100</v>
      </c>
      <c r="K166" s="9">
        <v>200000</v>
      </c>
    </row>
    <row r="167" spans="1:11" s="29" customFormat="1" ht="24.75" customHeight="1">
      <c r="A167" s="72" t="s">
        <v>25</v>
      </c>
      <c r="B167" s="18"/>
      <c r="C167" s="11"/>
      <c r="D167" s="11"/>
      <c r="E167" s="11"/>
      <c r="F167" s="11"/>
      <c r="G167" s="11"/>
      <c r="H167" s="11"/>
      <c r="I167" s="11"/>
      <c r="J167" s="11"/>
      <c r="K167" s="12"/>
    </row>
    <row r="168" spans="1:11" s="29" customFormat="1" ht="21.75" customHeight="1">
      <c r="A168" s="58" t="s">
        <v>6</v>
      </c>
      <c r="B168" s="18"/>
      <c r="C168" s="11"/>
      <c r="D168" s="11"/>
      <c r="E168" s="11"/>
      <c r="F168" s="11"/>
      <c r="G168" s="11"/>
      <c r="H168" s="11"/>
      <c r="I168" s="11"/>
      <c r="J168" s="11"/>
      <c r="K168" s="12"/>
    </row>
    <row r="169" spans="1:11" s="29" customFormat="1" ht="61.5" customHeight="1">
      <c r="A169" s="51" t="s">
        <v>173</v>
      </c>
      <c r="B169" s="18"/>
      <c r="C169" s="11">
        <v>2</v>
      </c>
      <c r="D169" s="11">
        <v>2</v>
      </c>
      <c r="E169" s="11">
        <v>2</v>
      </c>
      <c r="F169" s="11">
        <v>2</v>
      </c>
      <c r="G169" s="11">
        <v>2</v>
      </c>
      <c r="H169" s="11">
        <v>2</v>
      </c>
      <c r="I169" s="11">
        <v>2</v>
      </c>
      <c r="J169" s="11">
        <v>2</v>
      </c>
      <c r="K169" s="11">
        <v>2</v>
      </c>
    </row>
    <row r="170" spans="1:11" s="29" customFormat="1" ht="84" customHeight="1">
      <c r="A170" s="51" t="s">
        <v>174</v>
      </c>
      <c r="B170" s="18"/>
      <c r="C170" s="11">
        <f>D170+E170</f>
        <v>9411000</v>
      </c>
      <c r="D170" s="11">
        <v>9211000</v>
      </c>
      <c r="E170" s="11">
        <v>200000</v>
      </c>
      <c r="F170" s="11">
        <f>G170+H170</f>
        <v>10345100</v>
      </c>
      <c r="G170" s="11">
        <v>10145100</v>
      </c>
      <c r="H170" s="11">
        <v>200000</v>
      </c>
      <c r="I170" s="11">
        <f>J170+K170</f>
        <v>10911100</v>
      </c>
      <c r="J170" s="11">
        <v>10711100</v>
      </c>
      <c r="K170" s="11">
        <v>200000</v>
      </c>
    </row>
    <row r="171" spans="1:11" s="29" customFormat="1" ht="95.25" customHeight="1">
      <c r="A171" s="51" t="s">
        <v>99</v>
      </c>
      <c r="B171" s="18"/>
      <c r="C171" s="11">
        <v>40000</v>
      </c>
      <c r="D171" s="11">
        <v>40000</v>
      </c>
      <c r="E171" s="11"/>
      <c r="F171" s="11">
        <v>45000</v>
      </c>
      <c r="G171" s="11">
        <v>45000</v>
      </c>
      <c r="H171" s="11"/>
      <c r="I171" s="11">
        <v>50000</v>
      </c>
      <c r="J171" s="11">
        <v>50000</v>
      </c>
      <c r="K171" s="12"/>
    </row>
    <row r="172" spans="1:11" s="29" customFormat="1" ht="99.75" customHeight="1">
      <c r="A172" s="51" t="s">
        <v>100</v>
      </c>
      <c r="B172" s="18"/>
      <c r="C172" s="11">
        <v>180000</v>
      </c>
      <c r="D172" s="11">
        <v>180000</v>
      </c>
      <c r="E172" s="11"/>
      <c r="F172" s="11">
        <v>200000</v>
      </c>
      <c r="G172" s="11">
        <v>200000</v>
      </c>
      <c r="H172" s="11"/>
      <c r="I172" s="11">
        <v>210000</v>
      </c>
      <c r="J172" s="11">
        <v>210000</v>
      </c>
      <c r="K172" s="12"/>
    </row>
    <row r="173" spans="1:11" s="29" customFormat="1" ht="51" customHeight="1">
      <c r="A173" s="51" t="s">
        <v>175</v>
      </c>
      <c r="B173" s="18"/>
      <c r="C173" s="16">
        <f>D173</f>
        <v>58.29</v>
      </c>
      <c r="D173" s="16">
        <v>58.29</v>
      </c>
      <c r="E173" s="16"/>
      <c r="F173" s="16">
        <f>G173</f>
        <v>58.29</v>
      </c>
      <c r="G173" s="16">
        <v>58.29</v>
      </c>
      <c r="H173" s="16"/>
      <c r="I173" s="16">
        <f>J173</f>
        <v>58.29</v>
      </c>
      <c r="J173" s="16">
        <v>58.29</v>
      </c>
      <c r="K173" s="59"/>
    </row>
    <row r="174" spans="1:13" s="29" customFormat="1" ht="33.75" customHeight="1">
      <c r="A174" s="51" t="s">
        <v>87</v>
      </c>
      <c r="B174" s="18"/>
      <c r="C174" s="16">
        <v>42.25</v>
      </c>
      <c r="D174" s="16">
        <v>42.25</v>
      </c>
      <c r="E174" s="16"/>
      <c r="F174" s="16">
        <v>42.25</v>
      </c>
      <c r="G174" s="16">
        <v>42.25</v>
      </c>
      <c r="H174" s="16"/>
      <c r="I174" s="16">
        <v>42.25</v>
      </c>
      <c r="J174" s="16">
        <v>42.25</v>
      </c>
      <c r="K174" s="12"/>
      <c r="M174" s="50"/>
    </row>
    <row r="175" spans="1:11" s="29" customFormat="1" ht="30.75" customHeight="1">
      <c r="A175" s="58" t="s">
        <v>3</v>
      </c>
      <c r="B175" s="40"/>
      <c r="C175" s="9"/>
      <c r="D175" s="9"/>
      <c r="E175" s="9"/>
      <c r="F175" s="9"/>
      <c r="G175" s="9"/>
      <c r="H175" s="9"/>
      <c r="I175" s="9"/>
      <c r="J175" s="9"/>
      <c r="K175" s="9"/>
    </row>
    <row r="176" spans="1:11" s="29" customFormat="1" ht="80.25" customHeight="1">
      <c r="A176" s="51" t="s">
        <v>101</v>
      </c>
      <c r="B176" s="47"/>
      <c r="C176" s="11">
        <f>D176</f>
        <v>750</v>
      </c>
      <c r="D176" s="11">
        <v>750</v>
      </c>
      <c r="E176" s="11"/>
      <c r="F176" s="11">
        <f>G176</f>
        <v>760</v>
      </c>
      <c r="G176" s="11">
        <v>760</v>
      </c>
      <c r="H176" s="11"/>
      <c r="I176" s="11">
        <f>J176</f>
        <v>760</v>
      </c>
      <c r="J176" s="11">
        <v>760</v>
      </c>
      <c r="K176" s="11"/>
    </row>
    <row r="177" spans="1:11" s="29" customFormat="1" ht="16.5" customHeight="1">
      <c r="A177" s="51" t="s">
        <v>160</v>
      </c>
      <c r="B177" s="47"/>
      <c r="C177" s="11">
        <f>D177</f>
        <v>440</v>
      </c>
      <c r="D177" s="11">
        <v>440</v>
      </c>
      <c r="E177" s="11"/>
      <c r="F177" s="11">
        <v>440</v>
      </c>
      <c r="G177" s="11">
        <v>440</v>
      </c>
      <c r="H177" s="11"/>
      <c r="I177" s="11">
        <v>440</v>
      </c>
      <c r="J177" s="11">
        <v>440</v>
      </c>
      <c r="K177" s="11"/>
    </row>
    <row r="178" spans="1:11" s="29" customFormat="1" ht="78.75" customHeight="1">
      <c r="A178" s="51" t="s">
        <v>176</v>
      </c>
      <c r="B178" s="40"/>
      <c r="C178" s="11">
        <f>D178</f>
        <v>680</v>
      </c>
      <c r="D178" s="11">
        <v>680</v>
      </c>
      <c r="E178" s="11"/>
      <c r="F178" s="11">
        <f>G178</f>
        <v>690</v>
      </c>
      <c r="G178" s="11">
        <v>690</v>
      </c>
      <c r="H178" s="11"/>
      <c r="I178" s="11">
        <f>J178</f>
        <v>690</v>
      </c>
      <c r="J178" s="11">
        <v>690</v>
      </c>
      <c r="K178" s="9"/>
    </row>
    <row r="179" spans="1:11" s="29" customFormat="1" ht="96" customHeight="1">
      <c r="A179" s="51" t="s">
        <v>177</v>
      </c>
      <c r="B179" s="18"/>
      <c r="C179" s="11">
        <v>2</v>
      </c>
      <c r="D179" s="11"/>
      <c r="E179" s="11">
        <v>2</v>
      </c>
      <c r="F179" s="11">
        <v>2</v>
      </c>
      <c r="G179" s="11"/>
      <c r="H179" s="11">
        <v>2</v>
      </c>
      <c r="I179" s="11">
        <v>2</v>
      </c>
      <c r="J179" s="11"/>
      <c r="K179" s="11">
        <v>2</v>
      </c>
    </row>
    <row r="180" spans="1:11" s="29" customFormat="1" ht="24.75" customHeight="1">
      <c r="A180" s="58" t="s">
        <v>4</v>
      </c>
      <c r="B180" s="18"/>
      <c r="C180" s="11"/>
      <c r="D180" s="11"/>
      <c r="E180" s="11"/>
      <c r="F180" s="11"/>
      <c r="G180" s="11"/>
      <c r="H180" s="11"/>
      <c r="I180" s="11"/>
      <c r="J180" s="11"/>
      <c r="K180" s="12"/>
    </row>
    <row r="181" spans="1:11" s="29" customFormat="1" ht="99" customHeight="1">
      <c r="A181" s="51" t="s">
        <v>178</v>
      </c>
      <c r="B181" s="18"/>
      <c r="C181" s="11">
        <f>C170/C173</f>
        <v>161451.36387030367</v>
      </c>
      <c r="D181" s="11">
        <f>C181</f>
        <v>161451.36387030367</v>
      </c>
      <c r="E181" s="11"/>
      <c r="F181" s="11">
        <f>F170/F173</f>
        <v>177476.41104820723</v>
      </c>
      <c r="G181" s="11">
        <f>G170/G173</f>
        <v>174045.2907874421</v>
      </c>
      <c r="H181" s="11"/>
      <c r="I181" s="11">
        <f>I170/I173</f>
        <v>187186.48138617259</v>
      </c>
      <c r="J181" s="11">
        <f>J170/J173</f>
        <v>183755.36112540745</v>
      </c>
      <c r="K181" s="11"/>
    </row>
    <row r="182" spans="1:11" s="29" customFormat="1" ht="94.5" customHeight="1">
      <c r="A182" s="51" t="s">
        <v>102</v>
      </c>
      <c r="B182" s="18"/>
      <c r="C182" s="16">
        <f>C171/C176</f>
        <v>53.333333333333336</v>
      </c>
      <c r="D182" s="16">
        <f>D171/D176</f>
        <v>53.333333333333336</v>
      </c>
      <c r="E182" s="16"/>
      <c r="F182" s="16">
        <f>F171/F176</f>
        <v>59.21052631578947</v>
      </c>
      <c r="G182" s="16">
        <f>G171/G176</f>
        <v>59.21052631578947</v>
      </c>
      <c r="H182" s="16"/>
      <c r="I182" s="16">
        <f>I171/I176</f>
        <v>65.78947368421052</v>
      </c>
      <c r="J182" s="16">
        <f>J171/J176</f>
        <v>65.78947368421052</v>
      </c>
      <c r="K182" s="12"/>
    </row>
    <row r="183" spans="1:11" s="29" customFormat="1" ht="96.75" customHeight="1">
      <c r="A183" s="51" t="s">
        <v>103</v>
      </c>
      <c r="B183" s="18"/>
      <c r="C183" s="16">
        <f>C172/C178</f>
        <v>264.70588235294116</v>
      </c>
      <c r="D183" s="16">
        <f>D172/D178</f>
        <v>264.70588235294116</v>
      </c>
      <c r="E183" s="16"/>
      <c r="F183" s="16">
        <f>F172/F178</f>
        <v>289.8550724637681</v>
      </c>
      <c r="G183" s="16">
        <f>G172/G178</f>
        <v>289.8550724637681</v>
      </c>
      <c r="H183" s="16"/>
      <c r="I183" s="16">
        <f>I172/I178</f>
        <v>304.3478260869565</v>
      </c>
      <c r="J183" s="16">
        <f>J172/J178</f>
        <v>304.3478260869565</v>
      </c>
      <c r="K183" s="12"/>
    </row>
    <row r="184" spans="1:11" s="29" customFormat="1" ht="93" customHeight="1">
      <c r="A184" s="51" t="s">
        <v>104</v>
      </c>
      <c r="B184" s="18"/>
      <c r="C184" s="11">
        <f>E184</f>
        <v>100000</v>
      </c>
      <c r="D184" s="11"/>
      <c r="E184" s="11">
        <v>100000</v>
      </c>
      <c r="F184" s="11">
        <f>H184</f>
        <v>100000</v>
      </c>
      <c r="G184" s="11"/>
      <c r="H184" s="11">
        <v>100000</v>
      </c>
      <c r="I184" s="11">
        <f>K184</f>
        <v>100000</v>
      </c>
      <c r="J184" s="11"/>
      <c r="K184" s="11">
        <v>100000</v>
      </c>
    </row>
    <row r="185" spans="1:11" s="29" customFormat="1" ht="19.5" customHeight="1">
      <c r="A185" s="58" t="s">
        <v>5</v>
      </c>
      <c r="B185" s="18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93" customHeight="1">
      <c r="A186" s="51" t="s">
        <v>105</v>
      </c>
      <c r="B186" s="18"/>
      <c r="C186" s="11">
        <v>12</v>
      </c>
      <c r="D186" s="11">
        <v>12</v>
      </c>
      <c r="E186" s="11"/>
      <c r="F186" s="11">
        <v>15</v>
      </c>
      <c r="G186" s="11">
        <v>15</v>
      </c>
      <c r="H186" s="11"/>
      <c r="I186" s="11">
        <v>18</v>
      </c>
      <c r="J186" s="11">
        <v>18</v>
      </c>
      <c r="K186" s="12"/>
    </row>
    <row r="187" spans="1:11" ht="79.5" customHeight="1">
      <c r="A187" s="51" t="s">
        <v>106</v>
      </c>
      <c r="B187" s="18"/>
      <c r="C187" s="11">
        <v>240</v>
      </c>
      <c r="D187" s="11">
        <v>240</v>
      </c>
      <c r="E187" s="11"/>
      <c r="F187" s="11">
        <v>245</v>
      </c>
      <c r="G187" s="11">
        <v>245</v>
      </c>
      <c r="H187" s="11"/>
      <c r="I187" s="11">
        <v>250</v>
      </c>
      <c r="J187" s="11">
        <v>250</v>
      </c>
      <c r="K187" s="11"/>
    </row>
    <row r="188" spans="1:11" ht="80.25" customHeight="1">
      <c r="A188" s="51" t="s">
        <v>107</v>
      </c>
      <c r="B188" s="90"/>
      <c r="C188" s="15">
        <v>2.1</v>
      </c>
      <c r="D188" s="15">
        <v>2.1</v>
      </c>
      <c r="E188" s="19"/>
      <c r="F188" s="15">
        <v>2.1</v>
      </c>
      <c r="G188" s="15">
        <v>2.1</v>
      </c>
      <c r="H188" s="19"/>
      <c r="I188" s="15">
        <v>2</v>
      </c>
      <c r="J188" s="15">
        <v>2</v>
      </c>
      <c r="K188" s="20"/>
    </row>
    <row r="189" spans="1:11" ht="54.75" customHeight="1">
      <c r="A189" s="58" t="s">
        <v>225</v>
      </c>
      <c r="B189" s="18"/>
      <c r="C189" s="9">
        <v>500000</v>
      </c>
      <c r="D189" s="92"/>
      <c r="E189" s="9">
        <v>500000</v>
      </c>
      <c r="F189" s="9">
        <f>H189</f>
        <v>550000</v>
      </c>
      <c r="G189" s="9"/>
      <c r="H189" s="9">
        <v>550000</v>
      </c>
      <c r="I189" s="9">
        <f>K189</f>
        <v>600000</v>
      </c>
      <c r="J189" s="15"/>
      <c r="K189" s="9">
        <v>600000</v>
      </c>
    </row>
    <row r="190" spans="1:11" ht="52.5" customHeight="1">
      <c r="A190" s="51" t="s">
        <v>264</v>
      </c>
      <c r="B190" s="18"/>
      <c r="C190" s="11">
        <v>500000</v>
      </c>
      <c r="D190" s="15"/>
      <c r="E190" s="11">
        <v>500000</v>
      </c>
      <c r="F190" s="11">
        <f>H190</f>
        <v>550000</v>
      </c>
      <c r="G190" s="11"/>
      <c r="H190" s="11">
        <f>H189</f>
        <v>550000</v>
      </c>
      <c r="I190" s="11">
        <f>K190</f>
        <v>600000</v>
      </c>
      <c r="J190" s="11"/>
      <c r="K190" s="11">
        <v>600000</v>
      </c>
    </row>
    <row r="191" spans="1:11" ht="20.25" customHeight="1">
      <c r="A191" s="58" t="s">
        <v>6</v>
      </c>
      <c r="B191" s="18"/>
      <c r="C191" s="15"/>
      <c r="D191" s="15"/>
      <c r="E191" s="19"/>
      <c r="F191" s="15"/>
      <c r="G191" s="15"/>
      <c r="H191" s="19"/>
      <c r="I191" s="15"/>
      <c r="J191" s="15"/>
      <c r="K191" s="20"/>
    </row>
    <row r="192" spans="1:11" ht="39" customHeight="1">
      <c r="A192" s="51" t="s">
        <v>226</v>
      </c>
      <c r="B192" s="18"/>
      <c r="C192" s="11">
        <v>500000</v>
      </c>
      <c r="D192" s="15"/>
      <c r="E192" s="11">
        <v>500000</v>
      </c>
      <c r="F192" s="11">
        <f>H192</f>
        <v>550000</v>
      </c>
      <c r="G192" s="11"/>
      <c r="H192" s="11">
        <f>H190</f>
        <v>550000</v>
      </c>
      <c r="I192" s="11">
        <f>K192</f>
        <v>600000</v>
      </c>
      <c r="J192" s="15"/>
      <c r="K192" s="11">
        <f>K190</f>
        <v>600000</v>
      </c>
    </row>
    <row r="193" spans="1:11" ht="21" customHeight="1">
      <c r="A193" s="58" t="s">
        <v>3</v>
      </c>
      <c r="B193" s="18"/>
      <c r="C193" s="15"/>
      <c r="D193" s="15"/>
      <c r="E193" s="19"/>
      <c r="F193" s="15"/>
      <c r="G193" s="15"/>
      <c r="H193" s="19"/>
      <c r="I193" s="91"/>
      <c r="J193" s="15"/>
      <c r="K193" s="20"/>
    </row>
    <row r="194" spans="1:11" ht="38.25" customHeight="1">
      <c r="A194" s="51" t="s">
        <v>227</v>
      </c>
      <c r="B194" s="18"/>
      <c r="C194" s="91">
        <v>1</v>
      </c>
      <c r="D194" s="15"/>
      <c r="E194" s="91">
        <v>1</v>
      </c>
      <c r="F194" s="91">
        <v>1</v>
      </c>
      <c r="G194" s="91"/>
      <c r="H194" s="91">
        <v>1</v>
      </c>
      <c r="I194" s="91">
        <v>1</v>
      </c>
      <c r="J194" s="15"/>
      <c r="K194" s="11">
        <v>1</v>
      </c>
    </row>
    <row r="195" spans="1:11" ht="23.25" customHeight="1">
      <c r="A195" s="58" t="s">
        <v>4</v>
      </c>
      <c r="B195" s="18"/>
      <c r="C195" s="15"/>
      <c r="D195" s="15"/>
      <c r="E195" s="19"/>
      <c r="F195" s="15"/>
      <c r="G195" s="15"/>
      <c r="H195" s="19"/>
      <c r="I195" s="15"/>
      <c r="J195" s="15"/>
      <c r="K195" s="20"/>
    </row>
    <row r="196" spans="1:11" ht="32.25" customHeight="1">
      <c r="A196" s="51" t="s">
        <v>228</v>
      </c>
      <c r="B196" s="18"/>
      <c r="C196" s="11">
        <v>500000</v>
      </c>
      <c r="D196" s="15"/>
      <c r="E196" s="11">
        <v>500000</v>
      </c>
      <c r="F196" s="11">
        <f>H196</f>
        <v>550000</v>
      </c>
      <c r="G196" s="11"/>
      <c r="H196" s="11">
        <v>550000</v>
      </c>
      <c r="I196" s="11">
        <f>K196</f>
        <v>600000</v>
      </c>
      <c r="J196" s="11"/>
      <c r="K196" s="11">
        <v>600000</v>
      </c>
    </row>
    <row r="197" spans="1:11" ht="20.25" customHeight="1">
      <c r="A197" s="58" t="s">
        <v>5</v>
      </c>
      <c r="B197" s="18"/>
      <c r="C197" s="15"/>
      <c r="D197" s="15"/>
      <c r="E197" s="19"/>
      <c r="F197" s="15"/>
      <c r="G197" s="15"/>
      <c r="H197" s="19"/>
      <c r="I197" s="15"/>
      <c r="J197" s="15"/>
      <c r="K197" s="20"/>
    </row>
    <row r="198" spans="1:11" ht="30" customHeight="1">
      <c r="A198" s="51" t="s">
        <v>229</v>
      </c>
      <c r="B198" s="18"/>
      <c r="C198" s="15">
        <v>100</v>
      </c>
      <c r="D198" s="15"/>
      <c r="E198" s="91">
        <v>100</v>
      </c>
      <c r="F198" s="91">
        <v>100</v>
      </c>
      <c r="G198" s="91"/>
      <c r="H198" s="91">
        <v>100</v>
      </c>
      <c r="I198" s="91">
        <v>100</v>
      </c>
      <c r="J198" s="15"/>
      <c r="K198" s="11">
        <v>100</v>
      </c>
    </row>
    <row r="199" spans="1:11" ht="30.75" customHeight="1">
      <c r="A199" s="107" t="s">
        <v>48</v>
      </c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</row>
    <row r="200" spans="1:11" ht="30" customHeight="1">
      <c r="A200" s="105" t="s">
        <v>49</v>
      </c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</row>
    <row r="201" spans="1:11" ht="45.75" customHeight="1">
      <c r="A201" s="83" t="s">
        <v>50</v>
      </c>
      <c r="B201" s="78" t="s">
        <v>198</v>
      </c>
      <c r="C201" s="68">
        <f>C204</f>
        <v>17690000</v>
      </c>
      <c r="D201" s="68">
        <f aca="true" t="shared" si="4" ref="D201:K201">D204</f>
        <v>17110000</v>
      </c>
      <c r="E201" s="68">
        <f t="shared" si="4"/>
        <v>580000</v>
      </c>
      <c r="F201" s="68">
        <f t="shared" si="4"/>
        <v>18730000</v>
      </c>
      <c r="G201" s="68">
        <f t="shared" si="4"/>
        <v>18150000</v>
      </c>
      <c r="H201" s="68">
        <f t="shared" si="4"/>
        <v>580000</v>
      </c>
      <c r="I201" s="68">
        <f t="shared" si="4"/>
        <v>19315000</v>
      </c>
      <c r="J201" s="68">
        <f t="shared" si="4"/>
        <v>19065000</v>
      </c>
      <c r="K201" s="68">
        <f t="shared" si="4"/>
        <v>250000</v>
      </c>
    </row>
    <row r="202" spans="1:11" ht="54.75" customHeight="1">
      <c r="A202" s="51" t="s">
        <v>51</v>
      </c>
      <c r="B202" s="18"/>
      <c r="C202" s="11"/>
      <c r="D202" s="11"/>
      <c r="E202" s="11"/>
      <c r="F202" s="11"/>
      <c r="G202" s="11"/>
      <c r="H202" s="11"/>
      <c r="I202" s="11"/>
      <c r="J202" s="11"/>
      <c r="K202" s="12"/>
    </row>
    <row r="203" spans="1:11" ht="68.25" customHeight="1">
      <c r="A203" s="56" t="s">
        <v>265</v>
      </c>
      <c r="B203" s="18"/>
      <c r="C203" s="11"/>
      <c r="D203" s="11"/>
      <c r="E203" s="11"/>
      <c r="F203" s="11"/>
      <c r="G203" s="11"/>
      <c r="H203" s="11"/>
      <c r="I203" s="11"/>
      <c r="J203" s="11"/>
      <c r="K203" s="12"/>
    </row>
    <row r="204" spans="1:11" ht="143.25" customHeight="1">
      <c r="A204" s="58" t="s">
        <v>266</v>
      </c>
      <c r="B204" s="18"/>
      <c r="C204" s="11">
        <f>D204+E204</f>
        <v>17690000</v>
      </c>
      <c r="D204" s="11">
        <v>17110000</v>
      </c>
      <c r="E204" s="11">
        <v>580000</v>
      </c>
      <c r="F204" s="11">
        <f>G204+H204</f>
        <v>18730000</v>
      </c>
      <c r="G204" s="11">
        <v>18150000</v>
      </c>
      <c r="H204" s="11">
        <v>580000</v>
      </c>
      <c r="I204" s="11">
        <f>J204+K204</f>
        <v>19315000</v>
      </c>
      <c r="J204" s="11">
        <v>19065000</v>
      </c>
      <c r="K204" s="11">
        <v>250000</v>
      </c>
    </row>
    <row r="205" spans="1:11" ht="21" customHeight="1">
      <c r="A205" s="72" t="s">
        <v>25</v>
      </c>
      <c r="B205" s="18"/>
      <c r="C205" s="11"/>
      <c r="D205" s="11"/>
      <c r="E205" s="11"/>
      <c r="F205" s="11"/>
      <c r="G205" s="11"/>
      <c r="H205" s="11"/>
      <c r="I205" s="11"/>
      <c r="J205" s="11"/>
      <c r="K205" s="12"/>
    </row>
    <row r="206" spans="1:11" ht="27" customHeight="1">
      <c r="A206" s="58" t="s">
        <v>6</v>
      </c>
      <c r="B206" s="18"/>
      <c r="C206" s="11"/>
      <c r="D206" s="11"/>
      <c r="E206" s="11"/>
      <c r="F206" s="11"/>
      <c r="G206" s="11"/>
      <c r="H206" s="11"/>
      <c r="I206" s="11"/>
      <c r="J206" s="11"/>
      <c r="K206" s="12"/>
    </row>
    <row r="207" spans="1:11" ht="69.75" customHeight="1">
      <c r="A207" s="51" t="s">
        <v>108</v>
      </c>
      <c r="B207" s="18"/>
      <c r="C207" s="11">
        <v>5</v>
      </c>
      <c r="D207" s="11">
        <v>5</v>
      </c>
      <c r="E207" s="11">
        <v>5</v>
      </c>
      <c r="F207" s="11">
        <v>5</v>
      </c>
      <c r="G207" s="11">
        <v>5</v>
      </c>
      <c r="H207" s="11">
        <v>5</v>
      </c>
      <c r="I207" s="11">
        <v>5</v>
      </c>
      <c r="J207" s="11">
        <v>5</v>
      </c>
      <c r="K207" s="11">
        <v>5</v>
      </c>
    </row>
    <row r="208" spans="1:11" ht="66" customHeight="1">
      <c r="A208" s="51" t="s">
        <v>109</v>
      </c>
      <c r="B208" s="18"/>
      <c r="C208" s="11">
        <f>D208+E208</f>
        <v>17390000</v>
      </c>
      <c r="D208" s="11">
        <f>D204-D209-D210</f>
        <v>16810000</v>
      </c>
      <c r="E208" s="11">
        <f>E204</f>
        <v>580000</v>
      </c>
      <c r="F208" s="11">
        <f>G208+H208</f>
        <v>18416750</v>
      </c>
      <c r="G208" s="11">
        <f>G204-G209-G210</f>
        <v>17836750</v>
      </c>
      <c r="H208" s="11">
        <v>580000</v>
      </c>
      <c r="I208" s="11">
        <f>J208+K208</f>
        <v>18985000</v>
      </c>
      <c r="J208" s="11">
        <f>J204-J209-J210</f>
        <v>18735000</v>
      </c>
      <c r="K208" s="11">
        <v>250000</v>
      </c>
    </row>
    <row r="209" spans="1:14" ht="80.25" customHeight="1">
      <c r="A209" s="51" t="s">
        <v>110</v>
      </c>
      <c r="B209" s="18"/>
      <c r="C209" s="11">
        <f>D209+E209</f>
        <v>50000</v>
      </c>
      <c r="D209" s="11">
        <v>50000</v>
      </c>
      <c r="E209" s="11"/>
      <c r="F209" s="11">
        <f>G209+H209</f>
        <v>50000</v>
      </c>
      <c r="G209" s="11">
        <v>50000</v>
      </c>
      <c r="H209" s="11"/>
      <c r="I209" s="11">
        <f>J209+K209</f>
        <v>50000</v>
      </c>
      <c r="J209" s="11">
        <v>50000</v>
      </c>
      <c r="K209" s="12"/>
      <c r="N209" s="44"/>
    </row>
    <row r="210" spans="1:14" ht="113.25" customHeight="1">
      <c r="A210" s="51" t="s">
        <v>111</v>
      </c>
      <c r="B210" s="18"/>
      <c r="C210" s="11">
        <f>D210+E210</f>
        <v>250000</v>
      </c>
      <c r="D210" s="11">
        <v>250000</v>
      </c>
      <c r="E210" s="11"/>
      <c r="F210" s="11">
        <f>G210+H210</f>
        <v>263250</v>
      </c>
      <c r="G210" s="11">
        <v>263250</v>
      </c>
      <c r="H210" s="11"/>
      <c r="I210" s="11">
        <f>J210+K210</f>
        <v>280000</v>
      </c>
      <c r="J210" s="11">
        <v>280000</v>
      </c>
      <c r="K210" s="12"/>
      <c r="N210" s="44"/>
    </row>
    <row r="211" spans="1:11" ht="85.5" customHeight="1">
      <c r="A211" s="51" t="s">
        <v>112</v>
      </c>
      <c r="B211" s="18"/>
      <c r="C211" s="16">
        <f>D211</f>
        <v>94.34</v>
      </c>
      <c r="D211" s="16">
        <v>94.34</v>
      </c>
      <c r="E211" s="39"/>
      <c r="F211" s="16">
        <f>G211</f>
        <v>94.34</v>
      </c>
      <c r="G211" s="16">
        <v>94.34</v>
      </c>
      <c r="H211" s="39"/>
      <c r="I211" s="16">
        <f>J211</f>
        <v>94.34</v>
      </c>
      <c r="J211" s="16">
        <v>94.34</v>
      </c>
      <c r="K211" s="59"/>
    </row>
    <row r="212" spans="1:11" ht="30" customHeight="1">
      <c r="A212" s="51" t="s">
        <v>196</v>
      </c>
      <c r="B212" s="18"/>
      <c r="C212" s="16">
        <v>64.34</v>
      </c>
      <c r="D212" s="16">
        <v>64.34</v>
      </c>
      <c r="E212" s="11"/>
      <c r="F212" s="16">
        <v>64.34</v>
      </c>
      <c r="G212" s="16">
        <v>64.34</v>
      </c>
      <c r="H212" s="11"/>
      <c r="I212" s="16">
        <v>64.34</v>
      </c>
      <c r="J212" s="16">
        <v>64.34</v>
      </c>
      <c r="K212" s="12"/>
    </row>
    <row r="213" spans="1:11" ht="17.25" customHeight="1">
      <c r="A213" s="58" t="s">
        <v>3</v>
      </c>
      <c r="B213" s="40"/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76.5" customHeight="1">
      <c r="A214" s="51" t="s">
        <v>113</v>
      </c>
      <c r="B214" s="47"/>
      <c r="C214" s="11">
        <f>D214</f>
        <v>990</v>
      </c>
      <c r="D214" s="11">
        <v>990</v>
      </c>
      <c r="E214" s="11"/>
      <c r="F214" s="11">
        <f>G214</f>
        <v>1000</v>
      </c>
      <c r="G214" s="11">
        <v>1000</v>
      </c>
      <c r="H214" s="11"/>
      <c r="I214" s="11">
        <v>1010</v>
      </c>
      <c r="J214" s="11">
        <v>1010</v>
      </c>
      <c r="K214" s="11"/>
    </row>
    <row r="215" spans="1:11" ht="23.25" customHeight="1">
      <c r="A215" s="51" t="s">
        <v>160</v>
      </c>
      <c r="B215" s="47"/>
      <c r="C215" s="11">
        <f>D215</f>
        <v>210</v>
      </c>
      <c r="D215" s="11">
        <v>210</v>
      </c>
      <c r="E215" s="11"/>
      <c r="F215" s="11">
        <f>G215</f>
        <v>212</v>
      </c>
      <c r="G215" s="11">
        <v>212</v>
      </c>
      <c r="H215" s="11"/>
      <c r="I215" s="11">
        <f>J215</f>
        <v>215</v>
      </c>
      <c r="J215" s="11">
        <v>215</v>
      </c>
      <c r="K215" s="11"/>
    </row>
    <row r="216" spans="1:11" ht="93.75" customHeight="1">
      <c r="A216" s="51" t="s">
        <v>114</v>
      </c>
      <c r="B216" s="40"/>
      <c r="C216" s="11">
        <f>D216</f>
        <v>750</v>
      </c>
      <c r="D216" s="11">
        <v>750</v>
      </c>
      <c r="E216" s="11"/>
      <c r="F216" s="11">
        <f>G216</f>
        <v>770</v>
      </c>
      <c r="G216" s="11">
        <v>770</v>
      </c>
      <c r="H216" s="11"/>
      <c r="I216" s="11">
        <f>J216</f>
        <v>800</v>
      </c>
      <c r="J216" s="11">
        <v>800</v>
      </c>
      <c r="K216" s="9"/>
    </row>
    <row r="217" spans="1:11" ht="113.25" customHeight="1">
      <c r="A217" s="51" t="s">
        <v>135</v>
      </c>
      <c r="B217" s="18"/>
      <c r="C217" s="11">
        <f>E217</f>
        <v>5</v>
      </c>
      <c r="D217" s="11"/>
      <c r="E217" s="11">
        <v>5</v>
      </c>
      <c r="F217" s="11">
        <f>H217</f>
        <v>5</v>
      </c>
      <c r="G217" s="11"/>
      <c r="H217" s="11">
        <v>5</v>
      </c>
      <c r="I217" s="11">
        <f>K217</f>
        <v>5</v>
      </c>
      <c r="J217" s="11"/>
      <c r="K217" s="11">
        <v>5</v>
      </c>
    </row>
    <row r="218" spans="1:11" ht="18" customHeight="1">
      <c r="A218" s="58" t="s">
        <v>4</v>
      </c>
      <c r="B218" s="18"/>
      <c r="C218" s="11"/>
      <c r="D218" s="11"/>
      <c r="E218" s="11"/>
      <c r="F218" s="11"/>
      <c r="G218" s="11"/>
      <c r="H218" s="11"/>
      <c r="I218" s="11"/>
      <c r="J218" s="11"/>
      <c r="K218" s="12"/>
    </row>
    <row r="219" spans="1:11" ht="111" customHeight="1">
      <c r="A219" s="51" t="s">
        <v>115</v>
      </c>
      <c r="B219" s="18"/>
      <c r="C219" s="11">
        <f>D219</f>
        <v>3422000</v>
      </c>
      <c r="D219" s="11">
        <f>D204/D207</f>
        <v>3422000</v>
      </c>
      <c r="E219" s="11"/>
      <c r="F219" s="11">
        <f>G219</f>
        <v>3630000</v>
      </c>
      <c r="G219" s="11">
        <f>G204/G207</f>
        <v>3630000</v>
      </c>
      <c r="H219" s="11"/>
      <c r="I219" s="11">
        <f>J219</f>
        <v>3813000</v>
      </c>
      <c r="J219" s="11">
        <f>J204/J207</f>
        <v>3813000</v>
      </c>
      <c r="K219" s="11"/>
    </row>
    <row r="220" spans="1:11" ht="114.75" customHeight="1">
      <c r="A220" s="51" t="s">
        <v>116</v>
      </c>
      <c r="B220" s="18"/>
      <c r="C220" s="16">
        <f>D220</f>
        <v>50.505050505050505</v>
      </c>
      <c r="D220" s="16">
        <f>D209/D214</f>
        <v>50.505050505050505</v>
      </c>
      <c r="E220" s="16"/>
      <c r="F220" s="16">
        <f>G220</f>
        <v>50</v>
      </c>
      <c r="G220" s="16">
        <f>G209/G214</f>
        <v>50</v>
      </c>
      <c r="H220" s="16"/>
      <c r="I220" s="16">
        <f>J220</f>
        <v>49.504950495049506</v>
      </c>
      <c r="J220" s="16">
        <f>J209/J214</f>
        <v>49.504950495049506</v>
      </c>
      <c r="K220" s="12"/>
    </row>
    <row r="221" spans="1:11" ht="93.75" customHeight="1">
      <c r="A221" s="51" t="s">
        <v>117</v>
      </c>
      <c r="B221" s="18"/>
      <c r="C221" s="16">
        <f>C210/C216</f>
        <v>333.3333333333333</v>
      </c>
      <c r="D221" s="16">
        <f>D210/D216</f>
        <v>333.3333333333333</v>
      </c>
      <c r="E221" s="16"/>
      <c r="F221" s="16">
        <f>F210/F216</f>
        <v>341.8831168831169</v>
      </c>
      <c r="G221" s="16">
        <f>G210/G216</f>
        <v>341.8831168831169</v>
      </c>
      <c r="H221" s="16"/>
      <c r="I221" s="16">
        <f>I210/I216</f>
        <v>350</v>
      </c>
      <c r="J221" s="16">
        <f>J210/J216</f>
        <v>350</v>
      </c>
      <c r="K221" s="12"/>
    </row>
    <row r="222" spans="1:11" ht="109.5" customHeight="1">
      <c r="A222" s="51" t="s">
        <v>136</v>
      </c>
      <c r="B222" s="18"/>
      <c r="C222" s="11">
        <f>E222</f>
        <v>116000</v>
      </c>
      <c r="D222" s="11"/>
      <c r="E222" s="11">
        <f>E208/E217</f>
        <v>116000</v>
      </c>
      <c r="F222" s="11">
        <f>H222</f>
        <v>116000</v>
      </c>
      <c r="G222" s="11"/>
      <c r="H222" s="11">
        <f>H208/H217</f>
        <v>116000</v>
      </c>
      <c r="I222" s="11">
        <f>K222</f>
        <v>50000</v>
      </c>
      <c r="J222" s="11"/>
      <c r="K222" s="11">
        <f>K208/K217</f>
        <v>50000</v>
      </c>
    </row>
    <row r="223" spans="1:11" ht="18" customHeight="1">
      <c r="A223" s="58" t="s">
        <v>5</v>
      </c>
      <c r="B223" s="18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1:11" ht="107.25" customHeight="1">
      <c r="A224" s="51" t="s">
        <v>118</v>
      </c>
      <c r="B224" s="18"/>
      <c r="C224" s="11">
        <v>12</v>
      </c>
      <c r="D224" s="11">
        <v>12</v>
      </c>
      <c r="E224" s="11"/>
      <c r="F224" s="11">
        <v>14</v>
      </c>
      <c r="G224" s="11">
        <v>14</v>
      </c>
      <c r="H224" s="11"/>
      <c r="I224" s="11">
        <v>15</v>
      </c>
      <c r="J224" s="11">
        <v>15</v>
      </c>
      <c r="K224" s="12"/>
    </row>
    <row r="225" spans="1:11" ht="93.75" customHeight="1">
      <c r="A225" s="51" t="s">
        <v>119</v>
      </c>
      <c r="B225" s="18"/>
      <c r="C225" s="11">
        <v>250</v>
      </c>
      <c r="D225" s="11">
        <v>250</v>
      </c>
      <c r="E225" s="11"/>
      <c r="F225" s="11">
        <v>255</v>
      </c>
      <c r="G225" s="11">
        <v>255</v>
      </c>
      <c r="H225" s="11"/>
      <c r="I225" s="11">
        <v>260</v>
      </c>
      <c r="J225" s="11">
        <v>260</v>
      </c>
      <c r="K225" s="11"/>
    </row>
    <row r="226" spans="1:11" ht="90" customHeight="1">
      <c r="A226" s="51" t="s">
        <v>120</v>
      </c>
      <c r="B226" s="18"/>
      <c r="C226" s="15">
        <v>102</v>
      </c>
      <c r="D226" s="15">
        <v>102</v>
      </c>
      <c r="E226" s="19"/>
      <c r="F226" s="15">
        <v>102</v>
      </c>
      <c r="G226" s="15">
        <v>102</v>
      </c>
      <c r="H226" s="19"/>
      <c r="I226" s="15">
        <v>102</v>
      </c>
      <c r="J226" s="15">
        <v>102</v>
      </c>
      <c r="K226" s="20"/>
    </row>
    <row r="227" spans="1:11" ht="20.25" customHeight="1">
      <c r="A227" s="112" t="s">
        <v>52</v>
      </c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</row>
    <row r="228" spans="1:11" ht="21.75" customHeight="1">
      <c r="A228" s="105" t="s">
        <v>53</v>
      </c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</row>
    <row r="229" spans="1:18" ht="27" customHeight="1">
      <c r="A229" s="66" t="s">
        <v>54</v>
      </c>
      <c r="B229" s="78" t="s">
        <v>198</v>
      </c>
      <c r="C229" s="9">
        <f>D229+E229</f>
        <v>16443200</v>
      </c>
      <c r="D229" s="9">
        <f>D232</f>
        <v>5993200</v>
      </c>
      <c r="E229" s="9">
        <f>E232+E236</f>
        <v>10450000</v>
      </c>
      <c r="F229" s="9">
        <f>G229+H229</f>
        <v>16850900</v>
      </c>
      <c r="G229" s="9">
        <f>G232</f>
        <v>6350900</v>
      </c>
      <c r="H229" s="9">
        <f>H232+H236</f>
        <v>10500000</v>
      </c>
      <c r="I229" s="9">
        <f>J229+K229</f>
        <v>17175700</v>
      </c>
      <c r="J229" s="9">
        <f>J232</f>
        <v>6655700</v>
      </c>
      <c r="K229" s="9">
        <f>K232+K236</f>
        <v>10520000</v>
      </c>
      <c r="R229" s="27" t="s">
        <v>14</v>
      </c>
    </row>
    <row r="230" spans="1:11" ht="81" customHeight="1">
      <c r="A230" s="51" t="s">
        <v>234</v>
      </c>
      <c r="B230" s="40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1:11" ht="65.25" customHeight="1">
      <c r="A231" s="51" t="s">
        <v>265</v>
      </c>
      <c r="B231" s="18"/>
      <c r="C231" s="11"/>
      <c r="D231" s="11"/>
      <c r="E231" s="11"/>
      <c r="F231" s="11"/>
      <c r="G231" s="11"/>
      <c r="H231" s="11"/>
      <c r="I231" s="11"/>
      <c r="J231" s="11"/>
      <c r="K231" s="12"/>
    </row>
    <row r="232" spans="1:11" ht="63" customHeight="1">
      <c r="A232" s="58" t="s">
        <v>132</v>
      </c>
      <c r="B232" s="23" t="s">
        <v>71</v>
      </c>
      <c r="C232" s="11">
        <f>D232+E232</f>
        <v>6443200</v>
      </c>
      <c r="D232" s="11">
        <f>D233+D234+D235</f>
        <v>5993200</v>
      </c>
      <c r="E232" s="11">
        <f>E233</f>
        <v>450000</v>
      </c>
      <c r="F232" s="11">
        <f>G232+H232</f>
        <v>6850900</v>
      </c>
      <c r="G232" s="11">
        <f>G233+G234+G235</f>
        <v>6350900</v>
      </c>
      <c r="H232" s="11">
        <f>H233</f>
        <v>500000</v>
      </c>
      <c r="I232" s="11">
        <f>I233+I234+I235</f>
        <v>7175700</v>
      </c>
      <c r="J232" s="11">
        <f>J233+J234+J235</f>
        <v>6655700</v>
      </c>
      <c r="K232" s="11">
        <f>K233</f>
        <v>520000</v>
      </c>
    </row>
    <row r="233" spans="1:11" ht="68.25" customHeight="1">
      <c r="A233" s="58" t="s">
        <v>267</v>
      </c>
      <c r="B233" s="18"/>
      <c r="C233" s="11">
        <f>D233+E233</f>
        <v>6150000</v>
      </c>
      <c r="D233" s="11">
        <v>5700000</v>
      </c>
      <c r="E233" s="11">
        <v>450000</v>
      </c>
      <c r="F233" s="11">
        <f>G233+H233</f>
        <v>6502100</v>
      </c>
      <c r="G233" s="11">
        <v>6002100</v>
      </c>
      <c r="H233" s="11">
        <v>500000</v>
      </c>
      <c r="I233" s="11">
        <f>J233+K233</f>
        <v>6820000</v>
      </c>
      <c r="J233" s="11">
        <v>6300000</v>
      </c>
      <c r="K233" s="69">
        <v>520000</v>
      </c>
    </row>
    <row r="234" spans="1:11" ht="52.5" customHeight="1">
      <c r="A234" s="51" t="s">
        <v>230</v>
      </c>
      <c r="B234" s="18"/>
      <c r="C234" s="11">
        <f>D234</f>
        <v>93200</v>
      </c>
      <c r="D234" s="11">
        <v>93200</v>
      </c>
      <c r="E234" s="11"/>
      <c r="F234" s="11">
        <f>G234</f>
        <v>98800</v>
      </c>
      <c r="G234" s="11">
        <v>98800</v>
      </c>
      <c r="H234" s="11"/>
      <c r="I234" s="11">
        <f>J234</f>
        <v>105700</v>
      </c>
      <c r="J234" s="11">
        <v>105700</v>
      </c>
      <c r="K234" s="11"/>
    </row>
    <row r="235" spans="1:11" ht="48" customHeight="1">
      <c r="A235" s="58" t="s">
        <v>216</v>
      </c>
      <c r="B235" s="18"/>
      <c r="C235" s="11">
        <f>D235+E235</f>
        <v>200000</v>
      </c>
      <c r="D235" s="11">
        <v>200000</v>
      </c>
      <c r="E235" s="11"/>
      <c r="F235" s="11">
        <f>G235</f>
        <v>250000</v>
      </c>
      <c r="G235" s="11">
        <v>250000</v>
      </c>
      <c r="H235" s="11"/>
      <c r="I235" s="11">
        <f>J235</f>
        <v>250000</v>
      </c>
      <c r="J235" s="11">
        <v>250000</v>
      </c>
      <c r="K235" s="11"/>
    </row>
    <row r="236" spans="1:11" ht="44.25" customHeight="1">
      <c r="A236" s="58" t="s">
        <v>231</v>
      </c>
      <c r="B236" s="23" t="s">
        <v>232</v>
      </c>
      <c r="C236" s="11">
        <f>C237</f>
        <v>10000000</v>
      </c>
      <c r="D236" s="11"/>
      <c r="E236" s="11">
        <f aca="true" t="shared" si="5" ref="E236:K236">E237</f>
        <v>10000000</v>
      </c>
      <c r="F236" s="11">
        <f t="shared" si="5"/>
        <v>10000000</v>
      </c>
      <c r="G236" s="11"/>
      <c r="H236" s="11">
        <f t="shared" si="5"/>
        <v>10000000</v>
      </c>
      <c r="I236" s="11">
        <f t="shared" si="5"/>
        <v>10000000</v>
      </c>
      <c r="J236" s="11"/>
      <c r="K236" s="11">
        <f t="shared" si="5"/>
        <v>10000000</v>
      </c>
    </row>
    <row r="237" spans="1:11" ht="32.25" customHeight="1">
      <c r="A237" s="51" t="s">
        <v>233</v>
      </c>
      <c r="B237" s="18"/>
      <c r="C237" s="11">
        <f>E237</f>
        <v>10000000</v>
      </c>
      <c r="D237" s="11"/>
      <c r="E237" s="11">
        <v>10000000</v>
      </c>
      <c r="F237" s="11">
        <f>H237</f>
        <v>10000000</v>
      </c>
      <c r="G237" s="11"/>
      <c r="H237" s="11">
        <v>10000000</v>
      </c>
      <c r="I237" s="11">
        <f>K237</f>
        <v>10000000</v>
      </c>
      <c r="J237" s="11"/>
      <c r="K237" s="11">
        <v>10000000</v>
      </c>
    </row>
    <row r="238" spans="1:11" ht="23.25" customHeight="1">
      <c r="A238" s="72" t="s">
        <v>25</v>
      </c>
      <c r="B238" s="18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 ht="21" customHeight="1">
      <c r="A239" s="58" t="s">
        <v>6</v>
      </c>
      <c r="B239" s="18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1:11" ht="31.5" customHeight="1">
      <c r="A240" s="51" t="s">
        <v>246</v>
      </c>
      <c r="B240" s="18"/>
      <c r="C240" s="11">
        <v>1</v>
      </c>
      <c r="D240" s="11">
        <v>1</v>
      </c>
      <c r="E240" s="11">
        <v>1</v>
      </c>
      <c r="F240" s="11">
        <v>1</v>
      </c>
      <c r="G240" s="11">
        <v>1</v>
      </c>
      <c r="H240" s="11">
        <v>1</v>
      </c>
      <c r="I240" s="11">
        <v>1</v>
      </c>
      <c r="J240" s="11">
        <v>1</v>
      </c>
      <c r="K240" s="11">
        <v>1</v>
      </c>
    </row>
    <row r="241" spans="1:11" ht="35.25" customHeight="1">
      <c r="A241" s="51" t="s">
        <v>235</v>
      </c>
      <c r="B241" s="18"/>
      <c r="C241" s="11">
        <v>10</v>
      </c>
      <c r="D241" s="11">
        <v>10</v>
      </c>
      <c r="E241" s="11"/>
      <c r="F241" s="11">
        <v>10</v>
      </c>
      <c r="G241" s="11">
        <v>10</v>
      </c>
      <c r="H241" s="11"/>
      <c r="I241" s="11">
        <v>12</v>
      </c>
      <c r="J241" s="11">
        <v>12</v>
      </c>
      <c r="K241" s="17"/>
    </row>
    <row r="242" spans="1:11" ht="50.25" customHeight="1">
      <c r="A242" s="51" t="s">
        <v>236</v>
      </c>
      <c r="B242" s="18"/>
      <c r="C242" s="11">
        <v>39</v>
      </c>
      <c r="D242" s="11">
        <v>39</v>
      </c>
      <c r="E242" s="11"/>
      <c r="F242" s="11">
        <v>39</v>
      </c>
      <c r="G242" s="11">
        <v>39</v>
      </c>
      <c r="H242" s="11"/>
      <c r="I242" s="11">
        <v>40</v>
      </c>
      <c r="J242" s="11">
        <v>40</v>
      </c>
      <c r="K242" s="12"/>
    </row>
    <row r="243" spans="1:11" ht="27.75" customHeight="1">
      <c r="A243" s="51" t="s">
        <v>245</v>
      </c>
      <c r="B243" s="18"/>
      <c r="C243" s="15">
        <f>D243+E243</f>
        <v>35</v>
      </c>
      <c r="D243" s="15">
        <v>32</v>
      </c>
      <c r="E243" s="15">
        <v>3</v>
      </c>
      <c r="F243" s="15">
        <f>G243+H243</f>
        <v>35</v>
      </c>
      <c r="G243" s="15">
        <v>32</v>
      </c>
      <c r="H243" s="15">
        <v>3</v>
      </c>
      <c r="I243" s="15">
        <f>J243+K243</f>
        <v>35</v>
      </c>
      <c r="J243" s="15">
        <v>32</v>
      </c>
      <c r="K243" s="15">
        <v>3</v>
      </c>
    </row>
    <row r="244" spans="1:11" ht="28.5" customHeight="1">
      <c r="A244" s="58" t="s">
        <v>55</v>
      </c>
      <c r="B244" s="18"/>
      <c r="C244" s="11"/>
      <c r="D244" s="11"/>
      <c r="E244" s="11"/>
      <c r="F244" s="11"/>
      <c r="G244" s="11"/>
      <c r="H244" s="11"/>
      <c r="I244" s="11"/>
      <c r="J244" s="11"/>
      <c r="K244" s="12"/>
    </row>
    <row r="245" spans="1:13" ht="47.25" customHeight="1">
      <c r="A245" s="51" t="s">
        <v>237</v>
      </c>
      <c r="B245" s="18"/>
      <c r="C245" s="11">
        <f>D245</f>
        <v>113</v>
      </c>
      <c r="D245" s="11">
        <v>113</v>
      </c>
      <c r="E245" s="11"/>
      <c r="F245" s="11">
        <f>G245</f>
        <v>120</v>
      </c>
      <c r="G245" s="11">
        <v>120</v>
      </c>
      <c r="H245" s="11"/>
      <c r="I245" s="11">
        <f>J245</f>
        <v>130</v>
      </c>
      <c r="J245" s="11">
        <v>130</v>
      </c>
      <c r="K245" s="12"/>
      <c r="M245" s="27">
        <f>7+8+9+16+14+9+10+9+17+14</f>
        <v>113</v>
      </c>
    </row>
    <row r="246" spans="1:11" ht="60.75" customHeight="1">
      <c r="A246" s="51" t="s">
        <v>238</v>
      </c>
      <c r="B246" s="18"/>
      <c r="C246" s="11">
        <f>D246</f>
        <v>396</v>
      </c>
      <c r="D246" s="11">
        <v>396</v>
      </c>
      <c r="E246" s="11"/>
      <c r="F246" s="11">
        <f>G246</f>
        <v>403</v>
      </c>
      <c r="G246" s="11">
        <v>403</v>
      </c>
      <c r="H246" s="11"/>
      <c r="I246" s="11">
        <f>J246</f>
        <v>410</v>
      </c>
      <c r="J246" s="11">
        <v>410</v>
      </c>
      <c r="K246" s="12"/>
    </row>
    <row r="247" spans="1:11" ht="21" customHeight="1">
      <c r="A247" s="58" t="s">
        <v>4</v>
      </c>
      <c r="B247" s="18"/>
      <c r="C247" s="16"/>
      <c r="D247" s="16"/>
      <c r="E247" s="16"/>
      <c r="F247" s="16"/>
      <c r="G247" s="16"/>
      <c r="H247" s="16"/>
      <c r="I247" s="16"/>
      <c r="J247" s="16"/>
      <c r="K247" s="17"/>
    </row>
    <row r="248" spans="1:11" ht="51.75" customHeight="1">
      <c r="A248" s="51" t="s">
        <v>244</v>
      </c>
      <c r="B248" s="18"/>
      <c r="C248" s="16">
        <f>D248</f>
        <v>1344</v>
      </c>
      <c r="D248" s="16">
        <f>13440/D241</f>
        <v>1344</v>
      </c>
      <c r="E248" s="16"/>
      <c r="F248" s="16">
        <f>G248</f>
        <v>1434.1</v>
      </c>
      <c r="G248" s="16">
        <f>14341/G241</f>
        <v>1434.1</v>
      </c>
      <c r="H248" s="16"/>
      <c r="I248" s="16">
        <f>J248</f>
        <v>1260.75</v>
      </c>
      <c r="J248" s="16">
        <f>15129/J241</f>
        <v>1260.75</v>
      </c>
      <c r="K248" s="12"/>
    </row>
    <row r="249" spans="1:11" ht="54.75" customHeight="1">
      <c r="A249" s="51" t="s">
        <v>239</v>
      </c>
      <c r="B249" s="18"/>
      <c r="C249" s="16">
        <f>D249</f>
        <v>1556.923076923077</v>
      </c>
      <c r="D249" s="16">
        <f>60720/D242</f>
        <v>1556.923076923077</v>
      </c>
      <c r="E249" s="16"/>
      <c r="F249" s="16">
        <f>G249</f>
        <v>1661.2307692307693</v>
      </c>
      <c r="G249" s="16">
        <f>64788/G242</f>
        <v>1661.2307692307693</v>
      </c>
      <c r="H249" s="16"/>
      <c r="I249" s="16">
        <f>J249</f>
        <v>1708.8</v>
      </c>
      <c r="J249" s="16">
        <f>68352/J242</f>
        <v>1708.8</v>
      </c>
      <c r="K249" s="12"/>
    </row>
    <row r="250" spans="1:11" ht="57" customHeight="1">
      <c r="A250" s="51" t="s">
        <v>243</v>
      </c>
      <c r="B250" s="18"/>
      <c r="C250" s="16">
        <f>D250</f>
        <v>118.93805309734513</v>
      </c>
      <c r="D250" s="16">
        <f>13440/D245</f>
        <v>118.93805309734513</v>
      </c>
      <c r="E250" s="16"/>
      <c r="F250" s="16">
        <f>G250</f>
        <v>119.50833333333334</v>
      </c>
      <c r="G250" s="16">
        <f>14341/G245</f>
        <v>119.50833333333334</v>
      </c>
      <c r="H250" s="16"/>
      <c r="I250" s="16">
        <f>J250</f>
        <v>116.37692307692308</v>
      </c>
      <c r="J250" s="16">
        <f>15129/J245</f>
        <v>116.37692307692308</v>
      </c>
      <c r="K250" s="12"/>
    </row>
    <row r="251" spans="1:11" ht="65.25" customHeight="1">
      <c r="A251" s="51" t="s">
        <v>240</v>
      </c>
      <c r="B251" s="43"/>
      <c r="C251" s="16">
        <f>D251</f>
        <v>153.33333333333334</v>
      </c>
      <c r="D251" s="16">
        <f>60720/D246</f>
        <v>153.33333333333334</v>
      </c>
      <c r="E251" s="16"/>
      <c r="F251" s="16">
        <f>G251</f>
        <v>160.76426799007444</v>
      </c>
      <c r="G251" s="16">
        <f>64788/G246</f>
        <v>160.76426799007444</v>
      </c>
      <c r="H251" s="16"/>
      <c r="I251" s="16">
        <f>J251</f>
        <v>166.71219512195123</v>
      </c>
      <c r="J251" s="16">
        <f>68352/J246</f>
        <v>166.71219512195123</v>
      </c>
      <c r="K251" s="9"/>
    </row>
    <row r="252" spans="1:11" ht="21.75" customHeight="1">
      <c r="A252" s="58" t="s">
        <v>5</v>
      </c>
      <c r="B252" s="18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1:11" ht="51.75" customHeight="1">
      <c r="A253" s="51" t="s">
        <v>241</v>
      </c>
      <c r="B253" s="18"/>
      <c r="C253" s="39">
        <v>102.9</v>
      </c>
      <c r="D253" s="39">
        <v>102.9</v>
      </c>
      <c r="E253" s="39"/>
      <c r="F253" s="39">
        <v>103</v>
      </c>
      <c r="G253" s="39">
        <v>103</v>
      </c>
      <c r="H253" s="39"/>
      <c r="I253" s="39">
        <v>103.1</v>
      </c>
      <c r="J253" s="39">
        <v>103.1</v>
      </c>
      <c r="K253" s="11"/>
    </row>
    <row r="254" spans="1:11" ht="68.25" customHeight="1">
      <c r="A254" s="51" t="s">
        <v>121</v>
      </c>
      <c r="B254" s="18"/>
      <c r="C254" s="39">
        <v>101</v>
      </c>
      <c r="D254" s="39">
        <v>101</v>
      </c>
      <c r="E254" s="46"/>
      <c r="F254" s="39">
        <v>101.1</v>
      </c>
      <c r="G254" s="39">
        <v>101.1</v>
      </c>
      <c r="H254" s="46"/>
      <c r="I254" s="39">
        <v>102</v>
      </c>
      <c r="J254" s="39">
        <v>102</v>
      </c>
      <c r="K254" s="11"/>
    </row>
    <row r="255" spans="1:11" ht="57.75" customHeight="1">
      <c r="A255" s="51" t="s">
        <v>242</v>
      </c>
      <c r="B255" s="18"/>
      <c r="C255" s="39">
        <v>108.2</v>
      </c>
      <c r="D255" s="39">
        <v>108.2</v>
      </c>
      <c r="E255" s="39"/>
      <c r="F255" s="39">
        <v>110</v>
      </c>
      <c r="G255" s="39">
        <v>110</v>
      </c>
      <c r="H255" s="39"/>
      <c r="I255" s="39">
        <v>109</v>
      </c>
      <c r="J255" s="39">
        <v>109</v>
      </c>
      <c r="K255" s="11"/>
    </row>
    <row r="256" spans="1:11" ht="54" customHeight="1">
      <c r="A256" s="51" t="s">
        <v>122</v>
      </c>
      <c r="B256" s="18"/>
      <c r="C256" s="39">
        <v>102.7</v>
      </c>
      <c r="D256" s="39">
        <v>102.7</v>
      </c>
      <c r="E256" s="39"/>
      <c r="F256" s="39">
        <v>102.6</v>
      </c>
      <c r="G256" s="39">
        <v>102.6</v>
      </c>
      <c r="H256" s="39"/>
      <c r="I256" s="39">
        <v>102.5</v>
      </c>
      <c r="J256" s="39">
        <v>102.5</v>
      </c>
      <c r="K256" s="10"/>
    </row>
    <row r="257" spans="1:11" ht="20.25" customHeight="1">
      <c r="A257" s="121" t="s">
        <v>248</v>
      </c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</row>
    <row r="258" spans="1:11" ht="30.75" customHeight="1">
      <c r="A258" s="105" t="s">
        <v>247</v>
      </c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</row>
    <row r="259" spans="1:11" ht="30.75" customHeight="1">
      <c r="A259" s="109" t="s">
        <v>56</v>
      </c>
      <c r="B259" s="79" t="s">
        <v>130</v>
      </c>
      <c r="C259" s="60">
        <f>D259+E259</f>
        <v>18530000</v>
      </c>
      <c r="D259" s="60">
        <f>D260</f>
        <v>17720000</v>
      </c>
      <c r="E259" s="60">
        <f>E260+E261+E262</f>
        <v>810000</v>
      </c>
      <c r="F259" s="60">
        <f>G259+H259</f>
        <v>20090000</v>
      </c>
      <c r="G259" s="60">
        <f>G260</f>
        <v>19040000</v>
      </c>
      <c r="H259" s="60">
        <f>H260+H261+H262</f>
        <v>1050000</v>
      </c>
      <c r="I259" s="60">
        <f>J259+K259</f>
        <v>21210600</v>
      </c>
      <c r="J259" s="60">
        <f>J260</f>
        <v>20040600</v>
      </c>
      <c r="K259" s="60">
        <f>K260+K261+K262</f>
        <v>1170000</v>
      </c>
    </row>
    <row r="260" spans="1:11" ht="36.75" customHeight="1">
      <c r="A260" s="127"/>
      <c r="B260" s="41" t="s">
        <v>198</v>
      </c>
      <c r="C260" s="9">
        <f>D260+E260</f>
        <v>17820000</v>
      </c>
      <c r="D260" s="9">
        <f>D265+D287+D308+D329+D363</f>
        <v>17720000</v>
      </c>
      <c r="E260" s="9">
        <f>E265</f>
        <v>100000</v>
      </c>
      <c r="F260" s="9">
        <f>G260+H260</f>
        <v>19140000</v>
      </c>
      <c r="G260" s="9">
        <f>G265+G287+G308+G329+G363</f>
        <v>19040000</v>
      </c>
      <c r="H260" s="9">
        <f>H265</f>
        <v>100000</v>
      </c>
      <c r="I260" s="9">
        <f>J260+K260</f>
        <v>20140600</v>
      </c>
      <c r="J260" s="9">
        <f>J265+J287+J308+J329+J363</f>
        <v>20040600</v>
      </c>
      <c r="K260" s="9">
        <f>K265</f>
        <v>100000</v>
      </c>
    </row>
    <row r="261" spans="1:11" ht="27" customHeight="1">
      <c r="A261" s="127"/>
      <c r="B261" s="41" t="s">
        <v>179</v>
      </c>
      <c r="C261" s="9">
        <f>E261</f>
        <v>210000</v>
      </c>
      <c r="D261" s="9"/>
      <c r="E261" s="9">
        <f>E288+E309</f>
        <v>210000</v>
      </c>
      <c r="F261" s="9">
        <f>H261</f>
        <v>250000</v>
      </c>
      <c r="G261" s="9"/>
      <c r="H261" s="9">
        <f>H288+H309</f>
        <v>250000</v>
      </c>
      <c r="I261" s="9">
        <f>K261</f>
        <v>270000</v>
      </c>
      <c r="J261" s="9"/>
      <c r="K261" s="9">
        <f>K288+K309</f>
        <v>270000</v>
      </c>
    </row>
    <row r="262" spans="1:11" ht="27" customHeight="1">
      <c r="A262" s="128"/>
      <c r="B262" s="41" t="s">
        <v>219</v>
      </c>
      <c r="C262" s="9">
        <f>E262</f>
        <v>500000</v>
      </c>
      <c r="D262" s="9"/>
      <c r="E262" s="9">
        <f>E310</f>
        <v>500000</v>
      </c>
      <c r="F262" s="9">
        <f>H262</f>
        <v>700000</v>
      </c>
      <c r="G262" s="9"/>
      <c r="H262" s="9">
        <f>H310</f>
        <v>700000</v>
      </c>
      <c r="I262" s="9">
        <f>K262</f>
        <v>800000</v>
      </c>
      <c r="J262" s="9"/>
      <c r="K262" s="9">
        <f>K310</f>
        <v>800000</v>
      </c>
    </row>
    <row r="263" spans="1:11" ht="73.5" customHeight="1">
      <c r="A263" s="61" t="s">
        <v>123</v>
      </c>
      <c r="B263" s="22" t="s">
        <v>72</v>
      </c>
      <c r="C263" s="9"/>
      <c r="D263" s="9"/>
      <c r="E263" s="9"/>
      <c r="F263" s="9"/>
      <c r="G263" s="9"/>
      <c r="H263" s="9"/>
      <c r="I263" s="9"/>
      <c r="J263" s="9"/>
      <c r="K263" s="9"/>
    </row>
    <row r="264" spans="1:11" ht="154.5" customHeight="1">
      <c r="A264" s="51" t="s">
        <v>268</v>
      </c>
      <c r="B264" s="18"/>
      <c r="C264" s="11"/>
      <c r="D264" s="11"/>
      <c r="E264" s="11"/>
      <c r="F264" s="11"/>
      <c r="G264" s="11"/>
      <c r="H264" s="11"/>
      <c r="I264" s="11"/>
      <c r="J264" s="11"/>
      <c r="K264" s="10"/>
    </row>
    <row r="265" spans="1:12" ht="89.25" customHeight="1">
      <c r="A265" s="58" t="s">
        <v>57</v>
      </c>
      <c r="B265" s="18"/>
      <c r="C265" s="9">
        <f>D265+E265</f>
        <v>6200000</v>
      </c>
      <c r="D265" s="9">
        <f>D266+D267</f>
        <v>6100000</v>
      </c>
      <c r="E265" s="9">
        <v>100000</v>
      </c>
      <c r="F265" s="9">
        <f>G265+H265</f>
        <v>6520000</v>
      </c>
      <c r="G265" s="9">
        <f>G266+G267</f>
        <v>6420000</v>
      </c>
      <c r="H265" s="9">
        <v>100000</v>
      </c>
      <c r="I265" s="9">
        <f>J265+K265</f>
        <v>6871400</v>
      </c>
      <c r="J265" s="9">
        <f>J266+J267</f>
        <v>6771400</v>
      </c>
      <c r="K265" s="9">
        <v>100000</v>
      </c>
      <c r="L265" s="9">
        <f>L266+L267</f>
        <v>0</v>
      </c>
    </row>
    <row r="266" spans="1:11" ht="49.5" customHeight="1">
      <c r="A266" s="66" t="s">
        <v>134</v>
      </c>
      <c r="B266" s="18"/>
      <c r="C266" s="67">
        <f>D266+E266</f>
        <v>4750000</v>
      </c>
      <c r="D266" s="67">
        <v>4650000</v>
      </c>
      <c r="E266" s="67">
        <v>100000</v>
      </c>
      <c r="F266" s="67">
        <f>G266+H266</f>
        <v>5000000</v>
      </c>
      <c r="G266" s="67">
        <v>4900000</v>
      </c>
      <c r="H266" s="67">
        <v>100000</v>
      </c>
      <c r="I266" s="11">
        <f>J266+K266</f>
        <v>5245000</v>
      </c>
      <c r="J266" s="67">
        <v>5145000</v>
      </c>
      <c r="K266" s="67">
        <v>100000</v>
      </c>
    </row>
    <row r="267" spans="1:11" ht="78.75" customHeight="1">
      <c r="A267" s="66" t="s">
        <v>269</v>
      </c>
      <c r="B267" s="18"/>
      <c r="C267" s="67">
        <f>D267</f>
        <v>1450000</v>
      </c>
      <c r="D267" s="67">
        <v>1450000</v>
      </c>
      <c r="E267" s="67"/>
      <c r="F267" s="67">
        <f>G267</f>
        <v>1520000</v>
      </c>
      <c r="G267" s="67">
        <v>1520000</v>
      </c>
      <c r="H267" s="67"/>
      <c r="I267" s="67">
        <f>J267</f>
        <v>1626400</v>
      </c>
      <c r="J267" s="67">
        <v>1626400</v>
      </c>
      <c r="K267" s="67"/>
    </row>
    <row r="268" spans="1:11" ht="22.5" customHeight="1">
      <c r="A268" s="72" t="s">
        <v>25</v>
      </c>
      <c r="B268" s="18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1:11" ht="21" customHeight="1">
      <c r="A269" s="58" t="s">
        <v>6</v>
      </c>
      <c r="B269" s="18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1:11" ht="32.25" customHeight="1">
      <c r="A270" s="51" t="s">
        <v>8</v>
      </c>
      <c r="B270" s="18"/>
      <c r="C270" s="11">
        <v>1</v>
      </c>
      <c r="D270" s="11">
        <v>1</v>
      </c>
      <c r="E270" s="11"/>
      <c r="F270" s="11">
        <v>1</v>
      </c>
      <c r="G270" s="11">
        <v>1</v>
      </c>
      <c r="H270" s="11"/>
      <c r="I270" s="11">
        <v>1</v>
      </c>
      <c r="J270" s="11">
        <v>1</v>
      </c>
      <c r="K270" s="12"/>
    </row>
    <row r="271" spans="1:11" ht="54" customHeight="1">
      <c r="A271" s="51" t="s">
        <v>133</v>
      </c>
      <c r="B271" s="18"/>
      <c r="C271" s="67">
        <f>D271+E271</f>
        <v>4750000</v>
      </c>
      <c r="D271" s="67">
        <f>D266</f>
        <v>4650000</v>
      </c>
      <c r="E271" s="67">
        <f>E266</f>
        <v>100000</v>
      </c>
      <c r="F271" s="67">
        <f>G271+H271</f>
        <v>5000000</v>
      </c>
      <c r="G271" s="67">
        <f>G266</f>
        <v>4900000</v>
      </c>
      <c r="H271" s="67">
        <f>H266</f>
        <v>100000</v>
      </c>
      <c r="I271" s="67">
        <f>J271+K271</f>
        <v>5245000</v>
      </c>
      <c r="J271" s="67">
        <f>J266</f>
        <v>5145000</v>
      </c>
      <c r="K271" s="11">
        <v>100000</v>
      </c>
    </row>
    <row r="272" spans="1:11" ht="35.25" customHeight="1">
      <c r="A272" s="51" t="s">
        <v>59</v>
      </c>
      <c r="B272" s="18"/>
      <c r="C272" s="67">
        <f>D272</f>
        <v>1000000</v>
      </c>
      <c r="D272" s="67">
        <v>1000000</v>
      </c>
      <c r="E272" s="67"/>
      <c r="F272" s="67">
        <f>G272</f>
        <v>1060000</v>
      </c>
      <c r="G272" s="67">
        <v>1060000</v>
      </c>
      <c r="H272" s="67"/>
      <c r="I272" s="67">
        <f>J272</f>
        <v>1146400</v>
      </c>
      <c r="J272" s="67">
        <f>J267-J273</f>
        <v>1146400</v>
      </c>
      <c r="K272" s="11"/>
    </row>
    <row r="273" spans="1:11" ht="44.25" customHeight="1">
      <c r="A273" s="51" t="s">
        <v>199</v>
      </c>
      <c r="B273" s="18"/>
      <c r="C273" s="67">
        <f>D273</f>
        <v>450000</v>
      </c>
      <c r="D273" s="67">
        <v>450000</v>
      </c>
      <c r="E273" s="67"/>
      <c r="F273" s="67">
        <f>G273</f>
        <v>460000</v>
      </c>
      <c r="G273" s="67">
        <v>460000</v>
      </c>
      <c r="H273" s="67"/>
      <c r="I273" s="67">
        <f>J273</f>
        <v>480000</v>
      </c>
      <c r="J273" s="67">
        <v>480000</v>
      </c>
      <c r="K273" s="11"/>
    </row>
    <row r="274" spans="1:11" ht="19.5" customHeight="1">
      <c r="A274" s="51" t="s">
        <v>124</v>
      </c>
      <c r="B274" s="18"/>
      <c r="C274" s="15">
        <v>25</v>
      </c>
      <c r="D274" s="15">
        <v>25</v>
      </c>
      <c r="E274" s="19"/>
      <c r="F274" s="15">
        <v>25</v>
      </c>
      <c r="G274" s="15">
        <v>25</v>
      </c>
      <c r="H274" s="19"/>
      <c r="I274" s="15">
        <v>25</v>
      </c>
      <c r="J274" s="15">
        <v>25</v>
      </c>
      <c r="K274" s="20"/>
    </row>
    <row r="275" spans="1:11" ht="23.25" customHeight="1">
      <c r="A275" s="51" t="s">
        <v>125</v>
      </c>
      <c r="B275" s="18"/>
      <c r="C275" s="15">
        <v>14.5</v>
      </c>
      <c r="D275" s="15">
        <v>14.5</v>
      </c>
      <c r="E275" s="19"/>
      <c r="F275" s="15">
        <v>14.5</v>
      </c>
      <c r="G275" s="15">
        <v>14.5</v>
      </c>
      <c r="H275" s="19"/>
      <c r="I275" s="15">
        <v>14.5</v>
      </c>
      <c r="J275" s="15">
        <v>14.5</v>
      </c>
      <c r="K275" s="20"/>
    </row>
    <row r="276" spans="1:11" ht="23.25" customHeight="1">
      <c r="A276" s="58" t="s">
        <v>3</v>
      </c>
      <c r="B276" s="18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1:11" ht="32.25" customHeight="1">
      <c r="A277" s="51" t="s">
        <v>58</v>
      </c>
      <c r="B277" s="18"/>
      <c r="C277" s="11">
        <v>5</v>
      </c>
      <c r="D277" s="11">
        <v>5</v>
      </c>
      <c r="E277" s="11"/>
      <c r="F277" s="11">
        <v>5</v>
      </c>
      <c r="G277" s="11">
        <v>5</v>
      </c>
      <c r="H277" s="11"/>
      <c r="I277" s="11">
        <v>5</v>
      </c>
      <c r="J277" s="11">
        <v>5</v>
      </c>
      <c r="K277" s="11"/>
    </row>
    <row r="278" spans="1:11" ht="32.25" customHeight="1">
      <c r="A278" s="51" t="s">
        <v>200</v>
      </c>
      <c r="B278" s="18"/>
      <c r="C278" s="11">
        <v>3</v>
      </c>
      <c r="D278" s="11">
        <v>3</v>
      </c>
      <c r="E278" s="11"/>
      <c r="F278" s="11">
        <v>3</v>
      </c>
      <c r="G278" s="11">
        <v>3</v>
      </c>
      <c r="H278" s="11"/>
      <c r="I278" s="11">
        <v>3</v>
      </c>
      <c r="J278" s="11">
        <v>3</v>
      </c>
      <c r="K278" s="11"/>
    </row>
    <row r="279" spans="1:11" ht="23.25" customHeight="1">
      <c r="A279" s="58" t="s">
        <v>4</v>
      </c>
      <c r="B279" s="18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1:11" ht="45.75" customHeight="1">
      <c r="A280" s="51" t="s">
        <v>15</v>
      </c>
      <c r="B280" s="18"/>
      <c r="C280" s="11">
        <f>C272/C277</f>
        <v>200000</v>
      </c>
      <c r="D280" s="11">
        <f>D272/D277</f>
        <v>200000</v>
      </c>
      <c r="E280" s="11"/>
      <c r="F280" s="11">
        <f>F272/F277</f>
        <v>212000</v>
      </c>
      <c r="G280" s="11">
        <f>G272/G277</f>
        <v>212000</v>
      </c>
      <c r="H280" s="11"/>
      <c r="I280" s="11">
        <f>I272/I277</f>
        <v>229280</v>
      </c>
      <c r="J280" s="11">
        <f>J272/J277</f>
        <v>229280</v>
      </c>
      <c r="K280" s="11"/>
    </row>
    <row r="281" spans="1:11" ht="45.75" customHeight="1">
      <c r="A281" s="51" t="s">
        <v>201</v>
      </c>
      <c r="B281" s="18"/>
      <c r="C281" s="11">
        <f>D281</f>
        <v>150000</v>
      </c>
      <c r="D281" s="11">
        <f>D273/D278</f>
        <v>150000</v>
      </c>
      <c r="E281" s="11"/>
      <c r="F281" s="11">
        <f>G281</f>
        <v>153333.33333333334</v>
      </c>
      <c r="G281" s="11">
        <f>G273/G278</f>
        <v>153333.33333333334</v>
      </c>
      <c r="H281" s="11"/>
      <c r="I281" s="11">
        <f>J281</f>
        <v>160000</v>
      </c>
      <c r="J281" s="11">
        <f>J273/J278</f>
        <v>160000</v>
      </c>
      <c r="K281" s="11"/>
    </row>
    <row r="282" spans="1:11" ht="26.25" customHeight="1">
      <c r="A282" s="58" t="s">
        <v>5</v>
      </c>
      <c r="B282" s="18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1:11" ht="73.5" customHeight="1">
      <c r="A283" s="51" t="s">
        <v>126</v>
      </c>
      <c r="B283" s="18"/>
      <c r="C283" s="39">
        <v>114.5</v>
      </c>
      <c r="D283" s="39">
        <v>114.5</v>
      </c>
      <c r="E283" s="39"/>
      <c r="F283" s="39">
        <v>100</v>
      </c>
      <c r="G283" s="39">
        <v>100</v>
      </c>
      <c r="H283" s="39"/>
      <c r="I283" s="39">
        <v>100</v>
      </c>
      <c r="J283" s="39">
        <v>100</v>
      </c>
      <c r="K283" s="11"/>
    </row>
    <row r="284" spans="1:11" ht="51.75" customHeight="1">
      <c r="A284" s="51" t="s">
        <v>127</v>
      </c>
      <c r="B284" s="18"/>
      <c r="C284" s="11">
        <v>11</v>
      </c>
      <c r="D284" s="11">
        <v>11</v>
      </c>
      <c r="E284" s="11"/>
      <c r="F284" s="11">
        <v>12</v>
      </c>
      <c r="G284" s="11">
        <v>12</v>
      </c>
      <c r="H284" s="11"/>
      <c r="I284" s="11">
        <v>14</v>
      </c>
      <c r="J284" s="11">
        <v>14</v>
      </c>
      <c r="K284" s="11"/>
    </row>
    <row r="285" spans="1:11" ht="59.25" customHeight="1">
      <c r="A285" s="51" t="s">
        <v>128</v>
      </c>
      <c r="B285" s="18"/>
      <c r="C285" s="39">
        <v>110</v>
      </c>
      <c r="D285" s="39">
        <v>110</v>
      </c>
      <c r="E285" s="11"/>
      <c r="F285" s="39">
        <v>109.1</v>
      </c>
      <c r="G285" s="39">
        <v>109.1</v>
      </c>
      <c r="H285" s="11"/>
      <c r="I285" s="39">
        <v>116.7</v>
      </c>
      <c r="J285" s="39">
        <v>116.7</v>
      </c>
      <c r="K285" s="11"/>
    </row>
    <row r="286" spans="1:11" ht="32.25" customHeight="1">
      <c r="A286" s="109" t="s">
        <v>270</v>
      </c>
      <c r="B286" s="77" t="s">
        <v>130</v>
      </c>
      <c r="C286" s="63">
        <f>D286+E286</f>
        <v>3310000</v>
      </c>
      <c r="D286" s="63">
        <f>D287</f>
        <v>3200000</v>
      </c>
      <c r="E286" s="63">
        <v>110000</v>
      </c>
      <c r="F286" s="63">
        <f>G286+H286</f>
        <v>3510000</v>
      </c>
      <c r="G286" s="63">
        <f>G287</f>
        <v>3390000</v>
      </c>
      <c r="H286" s="63">
        <f>H288</f>
        <v>120000</v>
      </c>
      <c r="I286" s="63">
        <f>J286+K286</f>
        <v>3695300</v>
      </c>
      <c r="J286" s="63">
        <f>J287</f>
        <v>3565300</v>
      </c>
      <c r="K286" s="63">
        <f>K288</f>
        <v>130000</v>
      </c>
    </row>
    <row r="287" spans="1:11" ht="27.75" customHeight="1">
      <c r="A287" s="129"/>
      <c r="B287" s="41" t="s">
        <v>198</v>
      </c>
      <c r="C287" s="9">
        <f>D287</f>
        <v>3200000</v>
      </c>
      <c r="D287" s="9">
        <f>D289+D291</f>
        <v>3200000</v>
      </c>
      <c r="E287" s="9"/>
      <c r="F287" s="9">
        <f>G287</f>
        <v>3390000</v>
      </c>
      <c r="G287" s="9">
        <f>G289+G291</f>
        <v>3390000</v>
      </c>
      <c r="H287" s="9"/>
      <c r="I287" s="9">
        <f>J287</f>
        <v>3565300</v>
      </c>
      <c r="J287" s="9">
        <f>J289+J291</f>
        <v>3565300</v>
      </c>
      <c r="K287" s="9"/>
    </row>
    <row r="288" spans="1:11" ht="36" customHeight="1">
      <c r="A288" s="130"/>
      <c r="B288" s="41" t="s">
        <v>179</v>
      </c>
      <c r="C288" s="9">
        <f>E288</f>
        <v>110000</v>
      </c>
      <c r="D288" s="9"/>
      <c r="E288" s="9">
        <v>110000</v>
      </c>
      <c r="F288" s="9">
        <f>H288</f>
        <v>120000</v>
      </c>
      <c r="G288" s="9"/>
      <c r="H288" s="9">
        <f>H290</f>
        <v>120000</v>
      </c>
      <c r="I288" s="9">
        <f>K288</f>
        <v>130000</v>
      </c>
      <c r="J288" s="9"/>
      <c r="K288" s="9">
        <f>K290</f>
        <v>130000</v>
      </c>
    </row>
    <row r="289" spans="1:11" ht="38.25" customHeight="1">
      <c r="A289" s="109" t="s">
        <v>249</v>
      </c>
      <c r="B289" s="41" t="s">
        <v>198</v>
      </c>
      <c r="C289" s="11">
        <f>D289+E289</f>
        <v>2925000</v>
      </c>
      <c r="D289" s="11">
        <v>2925000</v>
      </c>
      <c r="E289" s="11"/>
      <c r="F289" s="11">
        <f>G289+H289</f>
        <v>3100000</v>
      </c>
      <c r="G289" s="11">
        <v>3100000</v>
      </c>
      <c r="H289" s="11"/>
      <c r="I289" s="11">
        <f>J289+K289</f>
        <v>3255000</v>
      </c>
      <c r="J289" s="11">
        <v>3255000</v>
      </c>
      <c r="K289" s="11"/>
    </row>
    <row r="290" spans="1:11" ht="29.25" customHeight="1">
      <c r="A290" s="128"/>
      <c r="B290" s="41" t="s">
        <v>179</v>
      </c>
      <c r="C290" s="11"/>
      <c r="D290" s="11"/>
      <c r="E290" s="11">
        <v>110000</v>
      </c>
      <c r="F290" s="11"/>
      <c r="G290" s="11"/>
      <c r="H290" s="11">
        <v>120000</v>
      </c>
      <c r="I290" s="11">
        <f>K290</f>
        <v>130000</v>
      </c>
      <c r="J290" s="11"/>
      <c r="K290" s="11">
        <v>130000</v>
      </c>
    </row>
    <row r="291" spans="1:11" ht="63" customHeight="1">
      <c r="A291" s="58" t="s">
        <v>271</v>
      </c>
      <c r="B291" s="42"/>
      <c r="C291" s="11">
        <f>D291</f>
        <v>275000</v>
      </c>
      <c r="D291" s="11">
        <v>275000</v>
      </c>
      <c r="E291" s="11"/>
      <c r="F291" s="11">
        <f>G291</f>
        <v>290000</v>
      </c>
      <c r="G291" s="11">
        <v>290000</v>
      </c>
      <c r="H291" s="11"/>
      <c r="I291" s="11">
        <f>J291</f>
        <v>310300</v>
      </c>
      <c r="J291" s="11">
        <v>310300</v>
      </c>
      <c r="K291" s="11"/>
    </row>
    <row r="292" spans="1:11" ht="23.25" customHeight="1">
      <c r="A292" s="72" t="s">
        <v>25</v>
      </c>
      <c r="B292" s="18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1:11" ht="22.5" customHeight="1">
      <c r="A293" s="58" t="s">
        <v>6</v>
      </c>
      <c r="B293" s="18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1:11" ht="32.25" customHeight="1">
      <c r="A294" s="51" t="s">
        <v>60</v>
      </c>
      <c r="B294" s="18"/>
      <c r="C294" s="11">
        <v>1</v>
      </c>
      <c r="D294" s="11">
        <v>1</v>
      </c>
      <c r="E294" s="11"/>
      <c r="F294" s="11">
        <v>1</v>
      </c>
      <c r="G294" s="11">
        <v>1</v>
      </c>
      <c r="H294" s="11"/>
      <c r="I294" s="11">
        <v>1</v>
      </c>
      <c r="J294" s="11">
        <v>1</v>
      </c>
      <c r="K294" s="12"/>
    </row>
    <row r="295" spans="1:11" ht="57" customHeight="1">
      <c r="A295" s="51" t="s">
        <v>250</v>
      </c>
      <c r="B295" s="18"/>
      <c r="C295" s="11">
        <f>D295+E295</f>
        <v>3035000</v>
      </c>
      <c r="D295" s="11">
        <f>D289</f>
        <v>2925000</v>
      </c>
      <c r="E295" s="11">
        <f>E290</f>
        <v>110000</v>
      </c>
      <c r="F295" s="11">
        <f>G295+H295</f>
        <v>3220000</v>
      </c>
      <c r="G295" s="11">
        <f>G289</f>
        <v>3100000</v>
      </c>
      <c r="H295" s="11">
        <f>H290</f>
        <v>120000</v>
      </c>
      <c r="I295" s="11">
        <f>J295+K295</f>
        <v>3255000</v>
      </c>
      <c r="J295" s="11">
        <f>J289</f>
        <v>3255000</v>
      </c>
      <c r="K295" s="11">
        <f>K289</f>
        <v>0</v>
      </c>
    </row>
    <row r="296" spans="1:11" ht="32.25" customHeight="1">
      <c r="A296" s="51" t="s">
        <v>59</v>
      </c>
      <c r="B296" s="18"/>
      <c r="C296" s="11">
        <f>D296</f>
        <v>275000</v>
      </c>
      <c r="D296" s="11">
        <f>D291</f>
        <v>275000</v>
      </c>
      <c r="E296" s="11"/>
      <c r="F296" s="11">
        <f>G296</f>
        <v>290000</v>
      </c>
      <c r="G296" s="11">
        <f>G291</f>
        <v>290000</v>
      </c>
      <c r="H296" s="11"/>
      <c r="I296" s="11">
        <f>J296</f>
        <v>310300</v>
      </c>
      <c r="J296" s="11">
        <f>J291</f>
        <v>310300</v>
      </c>
      <c r="K296" s="11"/>
    </row>
    <row r="297" spans="1:11" ht="32.25" customHeight="1">
      <c r="A297" s="51" t="s">
        <v>137</v>
      </c>
      <c r="B297" s="18"/>
      <c r="C297" s="39">
        <v>19.5</v>
      </c>
      <c r="D297" s="39">
        <v>19.5</v>
      </c>
      <c r="E297" s="39"/>
      <c r="F297" s="39">
        <v>19.5</v>
      </c>
      <c r="G297" s="39">
        <v>19.5</v>
      </c>
      <c r="H297" s="39"/>
      <c r="I297" s="39">
        <v>19.5</v>
      </c>
      <c r="J297" s="39">
        <v>19.5</v>
      </c>
      <c r="K297" s="20"/>
    </row>
    <row r="298" spans="1:11" ht="26.25" customHeight="1">
      <c r="A298" s="51" t="s">
        <v>138</v>
      </c>
      <c r="B298" s="18"/>
      <c r="C298" s="15">
        <v>4</v>
      </c>
      <c r="D298" s="15">
        <v>4</v>
      </c>
      <c r="E298" s="19"/>
      <c r="F298" s="15">
        <v>4</v>
      </c>
      <c r="G298" s="15">
        <v>4</v>
      </c>
      <c r="H298" s="19"/>
      <c r="I298" s="15">
        <v>4</v>
      </c>
      <c r="J298" s="15">
        <v>4</v>
      </c>
      <c r="K298" s="20"/>
    </row>
    <row r="299" spans="1:11" ht="25.5" customHeight="1">
      <c r="A299" s="58" t="s">
        <v>3</v>
      </c>
      <c r="B299" s="18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1:11" ht="32.25" customHeight="1">
      <c r="A300" s="51" t="s">
        <v>58</v>
      </c>
      <c r="B300" s="18"/>
      <c r="C300" s="11">
        <v>12</v>
      </c>
      <c r="D300" s="11">
        <v>12</v>
      </c>
      <c r="E300" s="11"/>
      <c r="F300" s="11">
        <v>12</v>
      </c>
      <c r="G300" s="11">
        <v>12</v>
      </c>
      <c r="H300" s="11"/>
      <c r="I300" s="11">
        <v>12</v>
      </c>
      <c r="J300" s="11">
        <v>12</v>
      </c>
      <c r="K300" s="11"/>
    </row>
    <row r="301" spans="1:11" ht="26.25" customHeight="1">
      <c r="A301" s="58" t="s">
        <v>4</v>
      </c>
      <c r="B301" s="18"/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1:11" ht="46.5" customHeight="1">
      <c r="A302" s="51" t="s">
        <v>15</v>
      </c>
      <c r="B302" s="18"/>
      <c r="C302" s="11">
        <f>C296/C300</f>
        <v>22916.666666666668</v>
      </c>
      <c r="D302" s="11">
        <f>D296/D300</f>
        <v>22916.666666666668</v>
      </c>
      <c r="E302" s="11"/>
      <c r="F302" s="11">
        <f>F296/F300</f>
        <v>24166.666666666668</v>
      </c>
      <c r="G302" s="11">
        <f>G296/G300</f>
        <v>24166.666666666668</v>
      </c>
      <c r="H302" s="11"/>
      <c r="I302" s="11">
        <f>I296/I300</f>
        <v>25858.333333333332</v>
      </c>
      <c r="J302" s="11">
        <f>J296/J300</f>
        <v>25858.333333333332</v>
      </c>
      <c r="K302" s="11"/>
    </row>
    <row r="303" spans="1:11" ht="23.25" customHeight="1">
      <c r="A303" s="58" t="s">
        <v>5</v>
      </c>
      <c r="B303" s="18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1:11" ht="62.25" customHeight="1">
      <c r="A304" s="51" t="s">
        <v>126</v>
      </c>
      <c r="B304" s="18"/>
      <c r="C304" s="39">
        <v>100</v>
      </c>
      <c r="D304" s="39">
        <v>100</v>
      </c>
      <c r="E304" s="39"/>
      <c r="F304" s="39">
        <v>100</v>
      </c>
      <c r="G304" s="39">
        <v>100</v>
      </c>
      <c r="H304" s="39"/>
      <c r="I304" s="39">
        <v>100</v>
      </c>
      <c r="J304" s="39">
        <v>100</v>
      </c>
      <c r="K304" s="11"/>
    </row>
    <row r="305" spans="1:11" ht="51" customHeight="1">
      <c r="A305" s="51" t="s">
        <v>127</v>
      </c>
      <c r="B305" s="18"/>
      <c r="C305" s="11">
        <v>4</v>
      </c>
      <c r="D305" s="11">
        <v>4</v>
      </c>
      <c r="E305" s="11"/>
      <c r="F305" s="11">
        <v>4</v>
      </c>
      <c r="G305" s="11">
        <v>4</v>
      </c>
      <c r="H305" s="11"/>
      <c r="I305" s="11">
        <v>4</v>
      </c>
      <c r="J305" s="11">
        <v>4</v>
      </c>
      <c r="K305" s="11"/>
    </row>
    <row r="306" spans="1:11" ht="60" customHeight="1">
      <c r="A306" s="51" t="s">
        <v>128</v>
      </c>
      <c r="B306" s="18"/>
      <c r="C306" s="39">
        <v>100</v>
      </c>
      <c r="D306" s="39">
        <v>100</v>
      </c>
      <c r="E306" s="11"/>
      <c r="F306" s="39">
        <v>100</v>
      </c>
      <c r="G306" s="39">
        <v>100</v>
      </c>
      <c r="H306" s="11"/>
      <c r="I306" s="39">
        <v>100</v>
      </c>
      <c r="J306" s="39">
        <v>100</v>
      </c>
      <c r="K306" s="11"/>
    </row>
    <row r="307" spans="1:16" ht="25.5" customHeight="1">
      <c r="A307" s="109" t="s">
        <v>251</v>
      </c>
      <c r="B307" s="77" t="s">
        <v>130</v>
      </c>
      <c r="C307" s="9">
        <f>D307+E307</f>
        <v>7000000</v>
      </c>
      <c r="D307" s="9">
        <f>D308</f>
        <v>6400000</v>
      </c>
      <c r="E307" s="9">
        <f>E309+E310</f>
        <v>600000</v>
      </c>
      <c r="F307" s="9">
        <f>G307+H307</f>
        <v>7630000</v>
      </c>
      <c r="G307" s="9">
        <f>G308</f>
        <v>6800000</v>
      </c>
      <c r="H307" s="9">
        <f>H309+H310</f>
        <v>830000</v>
      </c>
      <c r="I307" s="9">
        <f>J307+K307</f>
        <v>8080000</v>
      </c>
      <c r="J307" s="9">
        <f>J308</f>
        <v>7140000</v>
      </c>
      <c r="K307" s="9">
        <f>K309+K310</f>
        <v>940000</v>
      </c>
      <c r="P307" s="27" t="s">
        <v>14</v>
      </c>
    </row>
    <row r="308" spans="1:11" ht="28.5" customHeight="1">
      <c r="A308" s="129"/>
      <c r="B308" s="41" t="s">
        <v>198</v>
      </c>
      <c r="C308" s="9">
        <f>D308</f>
        <v>6400000</v>
      </c>
      <c r="D308" s="9">
        <f>D311+D314</f>
        <v>6400000</v>
      </c>
      <c r="E308" s="9"/>
      <c r="F308" s="9">
        <f>G308</f>
        <v>6800000</v>
      </c>
      <c r="G308" s="9">
        <f>G311+G314</f>
        <v>6800000</v>
      </c>
      <c r="H308" s="9"/>
      <c r="I308" s="9">
        <f>J308</f>
        <v>7140000</v>
      </c>
      <c r="J308" s="9">
        <f>J311+J314</f>
        <v>7140000</v>
      </c>
      <c r="K308" s="9"/>
    </row>
    <row r="309" spans="1:11" ht="28.5" customHeight="1">
      <c r="A309" s="129"/>
      <c r="B309" s="41" t="s">
        <v>179</v>
      </c>
      <c r="C309" s="9">
        <v>100000</v>
      </c>
      <c r="D309" s="89"/>
      <c r="E309" s="9">
        <v>100000</v>
      </c>
      <c r="F309" s="89">
        <f>H309</f>
        <v>130000</v>
      </c>
      <c r="G309" s="89"/>
      <c r="H309" s="9">
        <f>H312</f>
        <v>130000</v>
      </c>
      <c r="I309" s="9">
        <f>K309</f>
        <v>140000</v>
      </c>
      <c r="J309" s="9"/>
      <c r="K309" s="9">
        <f>K312</f>
        <v>140000</v>
      </c>
    </row>
    <row r="310" spans="1:11" ht="28.5" customHeight="1">
      <c r="A310" s="130"/>
      <c r="B310" s="41" t="s">
        <v>219</v>
      </c>
      <c r="C310" s="9">
        <f>E310</f>
        <v>500000</v>
      </c>
      <c r="D310" s="89"/>
      <c r="E310" s="9">
        <v>500000</v>
      </c>
      <c r="F310" s="89">
        <f>H310</f>
        <v>700000</v>
      </c>
      <c r="G310" s="89"/>
      <c r="H310" s="9">
        <v>700000</v>
      </c>
      <c r="I310" s="9">
        <f>K310</f>
        <v>800000</v>
      </c>
      <c r="J310" s="9"/>
      <c r="K310" s="9">
        <v>800000</v>
      </c>
    </row>
    <row r="311" spans="1:11" ht="30.75" customHeight="1">
      <c r="A311" s="109" t="s">
        <v>220</v>
      </c>
      <c r="B311" s="41" t="s">
        <v>198</v>
      </c>
      <c r="C311" s="11">
        <f>D311+E311</f>
        <v>3500000</v>
      </c>
      <c r="D311" s="11">
        <v>3500000</v>
      </c>
      <c r="E311" s="11"/>
      <c r="F311" s="11">
        <f>G311+H311</f>
        <v>3700000</v>
      </c>
      <c r="G311" s="11">
        <v>3700000</v>
      </c>
      <c r="H311" s="11"/>
      <c r="I311" s="11">
        <f>J311+K311</f>
        <v>3885000</v>
      </c>
      <c r="J311" s="11">
        <v>3885000</v>
      </c>
      <c r="K311" s="11"/>
    </row>
    <row r="312" spans="1:11" ht="26.25" customHeight="1">
      <c r="A312" s="110"/>
      <c r="B312" s="41" t="s">
        <v>179</v>
      </c>
      <c r="C312" s="11">
        <f>E312</f>
        <v>100000</v>
      </c>
      <c r="D312" s="11"/>
      <c r="E312" s="11">
        <v>100000</v>
      </c>
      <c r="F312" s="11">
        <f>H312</f>
        <v>130000</v>
      </c>
      <c r="G312" s="11"/>
      <c r="H312" s="11">
        <v>130000</v>
      </c>
      <c r="I312" s="11">
        <f>K312</f>
        <v>140000</v>
      </c>
      <c r="J312" s="11"/>
      <c r="K312" s="11">
        <v>140000</v>
      </c>
    </row>
    <row r="313" spans="1:11" ht="26.25" customHeight="1">
      <c r="A313" s="111"/>
      <c r="B313" s="41" t="s">
        <v>219</v>
      </c>
      <c r="C313" s="11">
        <f>E313</f>
        <v>500000</v>
      </c>
      <c r="D313" s="39"/>
      <c r="E313" s="11">
        <v>500000</v>
      </c>
      <c r="F313" s="11">
        <f>H313</f>
        <v>700000</v>
      </c>
      <c r="G313" s="39"/>
      <c r="H313" s="11">
        <v>700000</v>
      </c>
      <c r="I313" s="11">
        <f>K313</f>
        <v>800000</v>
      </c>
      <c r="J313" s="11"/>
      <c r="K313" s="11">
        <v>800000</v>
      </c>
    </row>
    <row r="314" spans="1:11" ht="63.75" customHeight="1">
      <c r="A314" s="58" t="s">
        <v>272</v>
      </c>
      <c r="B314" s="18"/>
      <c r="C314" s="11">
        <f>D314</f>
        <v>2900000</v>
      </c>
      <c r="D314" s="11">
        <v>2900000</v>
      </c>
      <c r="E314" s="11"/>
      <c r="F314" s="11">
        <f>G314</f>
        <v>3100000</v>
      </c>
      <c r="G314" s="11">
        <v>3100000</v>
      </c>
      <c r="H314" s="11"/>
      <c r="I314" s="11">
        <f>J314</f>
        <v>3255000</v>
      </c>
      <c r="J314" s="11">
        <v>3255000</v>
      </c>
      <c r="K314" s="11"/>
    </row>
    <row r="315" spans="1:11" ht="24.75" customHeight="1">
      <c r="A315" s="72" t="s">
        <v>25</v>
      </c>
      <c r="B315" s="18"/>
      <c r="C315" s="39"/>
      <c r="D315" s="39"/>
      <c r="E315" s="11"/>
      <c r="F315" s="39"/>
      <c r="G315" s="39"/>
      <c r="H315" s="11"/>
      <c r="I315" s="39"/>
      <c r="J315" s="39"/>
      <c r="K315" s="11"/>
    </row>
    <row r="316" spans="1:11" ht="18.75" customHeight="1">
      <c r="A316" s="58" t="s">
        <v>6</v>
      </c>
      <c r="B316" s="18"/>
      <c r="C316" s="39"/>
      <c r="D316" s="39"/>
      <c r="E316" s="11"/>
      <c r="F316" s="39"/>
      <c r="G316" s="39"/>
      <c r="H316" s="11"/>
      <c r="I316" s="39"/>
      <c r="J316" s="39"/>
      <c r="K316" s="11"/>
    </row>
    <row r="317" spans="1:11" ht="21" customHeight="1">
      <c r="A317" s="51" t="s">
        <v>202</v>
      </c>
      <c r="B317" s="18"/>
      <c r="C317" s="11">
        <v>1</v>
      </c>
      <c r="D317" s="11">
        <v>1</v>
      </c>
      <c r="E317" s="11"/>
      <c r="F317" s="11">
        <v>1</v>
      </c>
      <c r="G317" s="11">
        <v>1</v>
      </c>
      <c r="H317" s="11"/>
      <c r="I317" s="11">
        <v>1</v>
      </c>
      <c r="J317" s="11">
        <v>1</v>
      </c>
      <c r="K317" s="11"/>
    </row>
    <row r="318" spans="1:11" ht="33.75" customHeight="1">
      <c r="A318" s="51" t="s">
        <v>203</v>
      </c>
      <c r="B318" s="18"/>
      <c r="C318" s="11">
        <f>D318+E318</f>
        <v>4100000</v>
      </c>
      <c r="D318" s="11">
        <f aca="true" t="shared" si="6" ref="D318:J318">D311</f>
        <v>3500000</v>
      </c>
      <c r="E318" s="11">
        <v>600000</v>
      </c>
      <c r="F318" s="11">
        <f>G318+H318</f>
        <v>4530000</v>
      </c>
      <c r="G318" s="11">
        <f t="shared" si="6"/>
        <v>3700000</v>
      </c>
      <c r="H318" s="11">
        <v>830000</v>
      </c>
      <c r="I318" s="11">
        <f>J318+K318</f>
        <v>4825000</v>
      </c>
      <c r="J318" s="11">
        <f t="shared" si="6"/>
        <v>3885000</v>
      </c>
      <c r="K318" s="11">
        <v>940000</v>
      </c>
    </row>
    <row r="319" spans="1:11" ht="40.5" customHeight="1">
      <c r="A319" s="51" t="s">
        <v>59</v>
      </c>
      <c r="B319" s="18"/>
      <c r="C319" s="11">
        <f>C314</f>
        <v>2900000</v>
      </c>
      <c r="D319" s="11">
        <f aca="true" t="shared" si="7" ref="D319:J319">D314</f>
        <v>2900000</v>
      </c>
      <c r="E319" s="11"/>
      <c r="F319" s="11">
        <f t="shared" si="7"/>
        <v>3100000</v>
      </c>
      <c r="G319" s="11">
        <f t="shared" si="7"/>
        <v>3100000</v>
      </c>
      <c r="H319" s="11"/>
      <c r="I319" s="11">
        <f t="shared" si="7"/>
        <v>3255000</v>
      </c>
      <c r="J319" s="11">
        <f t="shared" si="7"/>
        <v>3255000</v>
      </c>
      <c r="K319" s="11"/>
    </row>
    <row r="320" spans="1:11" ht="25.5" customHeight="1">
      <c r="A320" s="51" t="s">
        <v>137</v>
      </c>
      <c r="B320" s="18"/>
      <c r="C320" s="39">
        <v>30</v>
      </c>
      <c r="D320" s="39">
        <v>30</v>
      </c>
      <c r="E320" s="11"/>
      <c r="F320" s="39">
        <v>30</v>
      </c>
      <c r="G320" s="39">
        <v>30</v>
      </c>
      <c r="H320" s="11"/>
      <c r="I320" s="39">
        <v>30</v>
      </c>
      <c r="J320" s="39">
        <v>30</v>
      </c>
      <c r="K320" s="11"/>
    </row>
    <row r="321" spans="1:11" ht="21.75" customHeight="1">
      <c r="A321" s="51" t="s">
        <v>138</v>
      </c>
      <c r="B321" s="18"/>
      <c r="C321" s="39">
        <v>20</v>
      </c>
      <c r="D321" s="39">
        <v>20</v>
      </c>
      <c r="E321" s="11"/>
      <c r="F321" s="39">
        <v>20</v>
      </c>
      <c r="G321" s="39">
        <v>20</v>
      </c>
      <c r="H321" s="11"/>
      <c r="I321" s="39">
        <v>20</v>
      </c>
      <c r="J321" s="39">
        <v>20</v>
      </c>
      <c r="K321" s="11"/>
    </row>
    <row r="322" spans="1:11" ht="23.25" customHeight="1">
      <c r="A322" s="58" t="s">
        <v>3</v>
      </c>
      <c r="B322" s="18"/>
      <c r="C322" s="39"/>
      <c r="D322" s="39"/>
      <c r="E322" s="11"/>
      <c r="F322" s="39"/>
      <c r="G322" s="39"/>
      <c r="H322" s="11"/>
      <c r="I322" s="39"/>
      <c r="J322" s="39"/>
      <c r="K322" s="11"/>
    </row>
    <row r="323" spans="1:11" ht="33" customHeight="1">
      <c r="A323" s="51" t="s">
        <v>58</v>
      </c>
      <c r="B323" s="18"/>
      <c r="C323" s="11">
        <f>D323</f>
        <v>44</v>
      </c>
      <c r="D323" s="11">
        <v>44</v>
      </c>
      <c r="E323" s="11"/>
      <c r="F323" s="11">
        <f>G323</f>
        <v>44</v>
      </c>
      <c r="G323" s="11">
        <v>44</v>
      </c>
      <c r="H323" s="11"/>
      <c r="I323" s="11">
        <f>J323</f>
        <v>44</v>
      </c>
      <c r="J323" s="11">
        <v>44</v>
      </c>
      <c r="K323" s="11"/>
    </row>
    <row r="324" spans="1:11" ht="22.5" customHeight="1">
      <c r="A324" s="58" t="s">
        <v>4</v>
      </c>
      <c r="B324" s="18"/>
      <c r="C324" s="39"/>
      <c r="D324" s="39"/>
      <c r="E324" s="11"/>
      <c r="F324" s="39"/>
      <c r="G324" s="39"/>
      <c r="H324" s="11"/>
      <c r="I324" s="39"/>
      <c r="J324" s="39"/>
      <c r="K324" s="11"/>
    </row>
    <row r="325" spans="1:11" ht="48" customHeight="1">
      <c r="A325" s="51" t="s">
        <v>15</v>
      </c>
      <c r="B325" s="18"/>
      <c r="C325" s="39">
        <f>D325</f>
        <v>65909.09090909091</v>
      </c>
      <c r="D325" s="39">
        <f>D319/D323</f>
        <v>65909.09090909091</v>
      </c>
      <c r="E325" s="11"/>
      <c r="F325" s="39">
        <f>G325</f>
        <v>70454.54545454546</v>
      </c>
      <c r="G325" s="39">
        <f>G319/G323</f>
        <v>70454.54545454546</v>
      </c>
      <c r="H325" s="11"/>
      <c r="I325" s="39">
        <f>J325</f>
        <v>73977.27272727272</v>
      </c>
      <c r="J325" s="39">
        <f>J319/J323</f>
        <v>73977.27272727272</v>
      </c>
      <c r="K325" s="11"/>
    </row>
    <row r="326" spans="1:11" ht="20.25" customHeight="1">
      <c r="A326" s="58" t="s">
        <v>5</v>
      </c>
      <c r="B326" s="18"/>
      <c r="C326" s="39"/>
      <c r="D326" s="39"/>
      <c r="E326" s="11"/>
      <c r="F326" s="39"/>
      <c r="G326" s="39"/>
      <c r="H326" s="11"/>
      <c r="I326" s="39"/>
      <c r="J326" s="39"/>
      <c r="K326" s="11"/>
    </row>
    <row r="327" spans="1:11" ht="60" customHeight="1">
      <c r="A327" s="51" t="s">
        <v>204</v>
      </c>
      <c r="B327" s="18"/>
      <c r="C327" s="11">
        <v>100</v>
      </c>
      <c r="D327" s="11">
        <v>100</v>
      </c>
      <c r="E327" s="11"/>
      <c r="F327" s="11">
        <v>100</v>
      </c>
      <c r="G327" s="11">
        <v>100</v>
      </c>
      <c r="H327" s="11"/>
      <c r="I327" s="11">
        <v>100</v>
      </c>
      <c r="J327" s="11">
        <v>100</v>
      </c>
      <c r="K327" s="11"/>
    </row>
    <row r="328" spans="1:11" ht="64.5" customHeight="1">
      <c r="A328" s="51" t="s">
        <v>205</v>
      </c>
      <c r="B328" s="18"/>
      <c r="C328" s="11">
        <v>100</v>
      </c>
      <c r="D328" s="11">
        <v>100</v>
      </c>
      <c r="E328" s="11"/>
      <c r="F328" s="11">
        <v>100</v>
      </c>
      <c r="G328" s="11">
        <v>100</v>
      </c>
      <c r="H328" s="11"/>
      <c r="I328" s="11">
        <v>100</v>
      </c>
      <c r="J328" s="11">
        <v>100</v>
      </c>
      <c r="K328" s="11"/>
    </row>
    <row r="329" spans="1:11" ht="43.5" customHeight="1">
      <c r="A329" s="51" t="s">
        <v>255</v>
      </c>
      <c r="B329" s="18"/>
      <c r="C329" s="9">
        <f>D329</f>
        <v>1020000</v>
      </c>
      <c r="D329" s="9">
        <f>D330+D341+D352</f>
        <v>1020000</v>
      </c>
      <c r="E329" s="9"/>
      <c r="F329" s="9">
        <f>G329</f>
        <v>1060000</v>
      </c>
      <c r="G329" s="9">
        <f>G330+G341+G352</f>
        <v>1060000</v>
      </c>
      <c r="H329" s="9"/>
      <c r="I329" s="9">
        <f>J329</f>
        <v>1098000</v>
      </c>
      <c r="J329" s="9">
        <f>J330+J341+J352</f>
        <v>1098000</v>
      </c>
      <c r="K329" s="11"/>
    </row>
    <row r="330" spans="1:11" ht="84" customHeight="1">
      <c r="A330" s="58" t="s">
        <v>206</v>
      </c>
      <c r="B330" s="18"/>
      <c r="C330" s="11">
        <f>D330</f>
        <v>720000</v>
      </c>
      <c r="D330" s="11">
        <v>720000</v>
      </c>
      <c r="E330" s="11"/>
      <c r="F330" s="11">
        <f>G330</f>
        <v>760000</v>
      </c>
      <c r="G330" s="11">
        <v>760000</v>
      </c>
      <c r="H330" s="11"/>
      <c r="I330" s="11">
        <f>J330</f>
        <v>798000</v>
      </c>
      <c r="J330" s="11">
        <v>798000</v>
      </c>
      <c r="K330" s="11"/>
    </row>
    <row r="331" spans="1:11" ht="74.25" customHeight="1">
      <c r="A331" s="56" t="s">
        <v>265</v>
      </c>
      <c r="B331" s="18"/>
      <c r="C331" s="11"/>
      <c r="D331" s="11"/>
      <c r="E331" s="11"/>
      <c r="F331" s="11"/>
      <c r="G331" s="11"/>
      <c r="H331" s="11"/>
      <c r="I331" s="11"/>
      <c r="J331" s="11"/>
      <c r="K331" s="11"/>
    </row>
    <row r="332" spans="1:11" ht="27" customHeight="1">
      <c r="A332" s="72" t="s">
        <v>25</v>
      </c>
      <c r="B332" s="18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1:11" ht="19.5" customHeight="1">
      <c r="A333" s="58" t="s">
        <v>6</v>
      </c>
      <c r="B333" s="18"/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1:11" ht="32.25" customHeight="1">
      <c r="A334" s="51" t="s">
        <v>142</v>
      </c>
      <c r="B334" s="18"/>
      <c r="C334" s="11">
        <v>1</v>
      </c>
      <c r="D334" s="11">
        <v>1</v>
      </c>
      <c r="E334" s="11"/>
      <c r="F334" s="11">
        <v>1</v>
      </c>
      <c r="G334" s="11">
        <v>1</v>
      </c>
      <c r="H334" s="11"/>
      <c r="I334" s="11">
        <v>1</v>
      </c>
      <c r="J334" s="11">
        <v>1</v>
      </c>
      <c r="K334" s="11"/>
    </row>
    <row r="335" spans="1:11" ht="32.25" customHeight="1">
      <c r="A335" s="58" t="s">
        <v>3</v>
      </c>
      <c r="B335" s="18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1:11" ht="32.25" customHeight="1">
      <c r="A336" s="80" t="s">
        <v>61</v>
      </c>
      <c r="B336" s="18"/>
      <c r="C336" s="11">
        <v>30</v>
      </c>
      <c r="D336" s="11">
        <v>30</v>
      </c>
      <c r="E336" s="11"/>
      <c r="F336" s="11">
        <v>30</v>
      </c>
      <c r="G336" s="11">
        <v>30</v>
      </c>
      <c r="H336" s="11"/>
      <c r="I336" s="11">
        <v>30</v>
      </c>
      <c r="J336" s="11">
        <v>30</v>
      </c>
      <c r="K336" s="11"/>
    </row>
    <row r="337" spans="1:11" ht="32.25" customHeight="1">
      <c r="A337" s="58" t="s">
        <v>4</v>
      </c>
      <c r="B337" s="18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1:11" ht="61.5" customHeight="1">
      <c r="A338" s="51" t="s">
        <v>77</v>
      </c>
      <c r="B338" s="18"/>
      <c r="C338" s="11">
        <f>C330/C336/12</f>
        <v>2000</v>
      </c>
      <c r="D338" s="11">
        <f aca="true" t="shared" si="8" ref="D338:J338">D330/D336/12</f>
        <v>2000</v>
      </c>
      <c r="E338" s="11"/>
      <c r="F338" s="11">
        <f t="shared" si="8"/>
        <v>2111.111111111111</v>
      </c>
      <c r="G338" s="11">
        <f t="shared" si="8"/>
        <v>2111.111111111111</v>
      </c>
      <c r="H338" s="11"/>
      <c r="I338" s="11">
        <f t="shared" si="8"/>
        <v>2216.6666666666665</v>
      </c>
      <c r="J338" s="11">
        <f t="shared" si="8"/>
        <v>2216.6666666666665</v>
      </c>
      <c r="K338" s="11"/>
    </row>
    <row r="339" spans="1:11" ht="21" customHeight="1">
      <c r="A339" s="58" t="s">
        <v>5</v>
      </c>
      <c r="B339" s="18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1:11" ht="32.25" customHeight="1">
      <c r="A340" s="51" t="s">
        <v>62</v>
      </c>
      <c r="B340" s="18"/>
      <c r="C340" s="11">
        <v>100</v>
      </c>
      <c r="D340" s="11">
        <v>100</v>
      </c>
      <c r="E340" s="11"/>
      <c r="F340" s="11">
        <v>100</v>
      </c>
      <c r="G340" s="11">
        <v>100</v>
      </c>
      <c r="H340" s="11"/>
      <c r="I340" s="11">
        <v>100</v>
      </c>
      <c r="J340" s="11">
        <v>100</v>
      </c>
      <c r="K340" s="11"/>
    </row>
    <row r="341" spans="1:11" ht="63.75" customHeight="1">
      <c r="A341" s="58" t="s">
        <v>207</v>
      </c>
      <c r="B341" s="18"/>
      <c r="C341" s="11">
        <v>50000</v>
      </c>
      <c r="D341" s="11">
        <v>50000</v>
      </c>
      <c r="E341" s="11"/>
      <c r="F341" s="11">
        <v>50000</v>
      </c>
      <c r="G341" s="11">
        <v>50000</v>
      </c>
      <c r="H341" s="11"/>
      <c r="I341" s="11">
        <v>50000</v>
      </c>
      <c r="J341" s="11">
        <v>50000</v>
      </c>
      <c r="K341" s="9"/>
    </row>
    <row r="342" spans="1:11" ht="71.25" customHeight="1">
      <c r="A342" s="56" t="s">
        <v>263</v>
      </c>
      <c r="B342" s="18"/>
      <c r="C342" s="11"/>
      <c r="D342" s="11"/>
      <c r="E342" s="11"/>
      <c r="F342" s="11"/>
      <c r="G342" s="11"/>
      <c r="H342" s="11"/>
      <c r="I342" s="11"/>
      <c r="J342" s="11"/>
      <c r="K342" s="11"/>
    </row>
    <row r="343" spans="1:11" ht="25.5" customHeight="1">
      <c r="A343" s="72" t="s">
        <v>25</v>
      </c>
      <c r="B343" s="18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1:11" ht="24" customHeight="1">
      <c r="A344" s="58" t="s">
        <v>6</v>
      </c>
      <c r="B344" s="18"/>
      <c r="C344" s="11"/>
      <c r="D344" s="11"/>
      <c r="E344" s="11"/>
      <c r="F344" s="11"/>
      <c r="G344" s="11"/>
      <c r="H344" s="11"/>
      <c r="I344" s="11"/>
      <c r="J344" s="11"/>
      <c r="K344" s="11"/>
    </row>
    <row r="345" spans="1:11" ht="32.25" customHeight="1">
      <c r="A345" s="51" t="s">
        <v>142</v>
      </c>
      <c r="B345" s="18"/>
      <c r="C345" s="11">
        <v>1</v>
      </c>
      <c r="D345" s="11">
        <v>1</v>
      </c>
      <c r="E345" s="11"/>
      <c r="F345" s="11">
        <v>1</v>
      </c>
      <c r="G345" s="11">
        <v>1</v>
      </c>
      <c r="H345" s="11"/>
      <c r="I345" s="11">
        <v>1</v>
      </c>
      <c r="J345" s="11">
        <v>1</v>
      </c>
      <c r="K345" s="11"/>
    </row>
    <row r="346" spans="1:11" ht="29.25" customHeight="1">
      <c r="A346" s="58" t="s">
        <v>3</v>
      </c>
      <c r="B346" s="18"/>
      <c r="C346" s="11"/>
      <c r="D346" s="11"/>
      <c r="E346" s="11"/>
      <c r="F346" s="11"/>
      <c r="G346" s="11"/>
      <c r="H346" s="11"/>
      <c r="I346" s="11"/>
      <c r="J346" s="11"/>
      <c r="K346" s="11"/>
    </row>
    <row r="347" spans="1:11" ht="32.25" customHeight="1">
      <c r="A347" s="80" t="s">
        <v>76</v>
      </c>
      <c r="B347" s="18"/>
      <c r="C347" s="11">
        <v>5</v>
      </c>
      <c r="D347" s="11">
        <v>5</v>
      </c>
      <c r="E347" s="11"/>
      <c r="F347" s="11">
        <v>5</v>
      </c>
      <c r="G347" s="11">
        <v>5</v>
      </c>
      <c r="H347" s="11"/>
      <c r="I347" s="11">
        <v>5</v>
      </c>
      <c r="J347" s="11">
        <v>5</v>
      </c>
      <c r="K347" s="11"/>
    </row>
    <row r="348" spans="1:11" ht="26.25" customHeight="1">
      <c r="A348" s="58" t="s">
        <v>4</v>
      </c>
      <c r="B348" s="18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1:11" ht="53.25" customHeight="1">
      <c r="A349" s="51" t="s">
        <v>129</v>
      </c>
      <c r="B349" s="18"/>
      <c r="C349" s="11">
        <f>C341/C347</f>
        <v>10000</v>
      </c>
      <c r="D349" s="11">
        <f aca="true" t="shared" si="9" ref="D349:J349">D341/D347</f>
        <v>10000</v>
      </c>
      <c r="E349" s="11"/>
      <c r="F349" s="11">
        <f t="shared" si="9"/>
        <v>10000</v>
      </c>
      <c r="G349" s="11">
        <f t="shared" si="9"/>
        <v>10000</v>
      </c>
      <c r="H349" s="11"/>
      <c r="I349" s="11">
        <f t="shared" si="9"/>
        <v>10000</v>
      </c>
      <c r="J349" s="11">
        <f t="shared" si="9"/>
        <v>10000</v>
      </c>
      <c r="K349" s="11"/>
    </row>
    <row r="350" spans="1:11" ht="24" customHeight="1">
      <c r="A350" s="58" t="s">
        <v>5</v>
      </c>
      <c r="B350" s="18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1:11" ht="32.25" customHeight="1">
      <c r="A351" s="51" t="s">
        <v>62</v>
      </c>
      <c r="B351" s="18"/>
      <c r="C351" s="11">
        <v>100</v>
      </c>
      <c r="D351" s="11">
        <v>100</v>
      </c>
      <c r="E351" s="11"/>
      <c r="F351" s="11">
        <v>100</v>
      </c>
      <c r="G351" s="11">
        <v>100</v>
      </c>
      <c r="H351" s="11"/>
      <c r="I351" s="11">
        <v>100</v>
      </c>
      <c r="J351" s="11">
        <v>100</v>
      </c>
      <c r="K351" s="11"/>
    </row>
    <row r="352" spans="1:11" ht="63" customHeight="1">
      <c r="A352" s="58" t="s">
        <v>252</v>
      </c>
      <c r="B352" s="18"/>
      <c r="C352" s="11">
        <f>D352</f>
        <v>250000</v>
      </c>
      <c r="D352" s="11">
        <v>250000</v>
      </c>
      <c r="E352" s="11"/>
      <c r="F352" s="11">
        <f>G352</f>
        <v>250000</v>
      </c>
      <c r="G352" s="11">
        <v>250000</v>
      </c>
      <c r="H352" s="11"/>
      <c r="I352" s="11">
        <f>J352</f>
        <v>250000</v>
      </c>
      <c r="J352" s="11">
        <v>250000</v>
      </c>
      <c r="K352" s="9"/>
    </row>
    <row r="353" spans="1:11" ht="65.25" customHeight="1">
      <c r="A353" s="56" t="s">
        <v>263</v>
      </c>
      <c r="B353" s="18"/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1:11" ht="22.5" customHeight="1">
      <c r="A354" s="72" t="s">
        <v>25</v>
      </c>
      <c r="B354" s="18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1:11" ht="18" customHeight="1">
      <c r="A355" s="58" t="s">
        <v>6</v>
      </c>
      <c r="B355" s="18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1:11" ht="32.25" customHeight="1">
      <c r="A356" s="51" t="s">
        <v>142</v>
      </c>
      <c r="B356" s="18"/>
      <c r="C356" s="11">
        <v>1</v>
      </c>
      <c r="D356" s="11">
        <v>1</v>
      </c>
      <c r="E356" s="11"/>
      <c r="F356" s="11">
        <v>1</v>
      </c>
      <c r="G356" s="11">
        <v>1</v>
      </c>
      <c r="H356" s="11"/>
      <c r="I356" s="11">
        <v>1</v>
      </c>
      <c r="J356" s="11">
        <v>1</v>
      </c>
      <c r="K356" s="11"/>
    </row>
    <row r="357" spans="1:11" ht="21" customHeight="1">
      <c r="A357" s="58" t="s">
        <v>3</v>
      </c>
      <c r="B357" s="18"/>
      <c r="C357" s="11"/>
      <c r="D357" s="11"/>
      <c r="E357" s="11"/>
      <c r="F357" s="11"/>
      <c r="G357" s="11"/>
      <c r="H357" s="11"/>
      <c r="I357" s="11"/>
      <c r="J357" s="11"/>
      <c r="K357" s="11"/>
    </row>
    <row r="358" spans="1:11" ht="43.5" customHeight="1">
      <c r="A358" s="80" t="s">
        <v>253</v>
      </c>
      <c r="B358" s="18"/>
      <c r="C358" s="11">
        <v>5</v>
      </c>
      <c r="D358" s="11">
        <v>5</v>
      </c>
      <c r="E358" s="11"/>
      <c r="F358" s="11">
        <v>5</v>
      </c>
      <c r="G358" s="11">
        <v>5</v>
      </c>
      <c r="H358" s="11"/>
      <c r="I358" s="11">
        <v>5</v>
      </c>
      <c r="J358" s="11">
        <v>5</v>
      </c>
      <c r="K358" s="11"/>
    </row>
    <row r="359" spans="1:11" ht="20.25" customHeight="1">
      <c r="A359" s="58" t="s">
        <v>4</v>
      </c>
      <c r="B359" s="18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1:11" ht="49.5" customHeight="1">
      <c r="A360" s="51" t="s">
        <v>254</v>
      </c>
      <c r="B360" s="18"/>
      <c r="C360" s="11">
        <f>C352/C358</f>
        <v>50000</v>
      </c>
      <c r="D360" s="11">
        <f>D352/D358</f>
        <v>50000</v>
      </c>
      <c r="E360" s="11"/>
      <c r="F360" s="11">
        <f>F352/F358</f>
        <v>50000</v>
      </c>
      <c r="G360" s="11">
        <f>G352/G358</f>
        <v>50000</v>
      </c>
      <c r="H360" s="11"/>
      <c r="I360" s="11">
        <f>I352/I358</f>
        <v>50000</v>
      </c>
      <c r="J360" s="11">
        <f>J352/J358</f>
        <v>50000</v>
      </c>
      <c r="K360" s="11"/>
    </row>
    <row r="361" spans="1:11" ht="23.25" customHeight="1">
      <c r="A361" s="58" t="s">
        <v>5</v>
      </c>
      <c r="B361" s="18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1:11" ht="32.25" customHeight="1">
      <c r="A362" s="51" t="s">
        <v>62</v>
      </c>
      <c r="B362" s="18"/>
      <c r="C362" s="11">
        <v>100</v>
      </c>
      <c r="D362" s="11">
        <v>100</v>
      </c>
      <c r="E362" s="11"/>
      <c r="F362" s="11">
        <v>100</v>
      </c>
      <c r="G362" s="11">
        <v>100</v>
      </c>
      <c r="H362" s="11"/>
      <c r="I362" s="11">
        <v>100</v>
      </c>
      <c r="J362" s="11">
        <v>100</v>
      </c>
      <c r="K362" s="11"/>
    </row>
    <row r="363" spans="1:11" ht="54.75" customHeight="1">
      <c r="A363" s="51" t="s">
        <v>256</v>
      </c>
      <c r="B363" s="18"/>
      <c r="C363" s="9">
        <f>D363</f>
        <v>1000000</v>
      </c>
      <c r="D363" s="9">
        <v>1000000</v>
      </c>
      <c r="E363" s="9"/>
      <c r="F363" s="9">
        <f>G363</f>
        <v>1370000</v>
      </c>
      <c r="G363" s="9">
        <v>1370000</v>
      </c>
      <c r="H363" s="9"/>
      <c r="I363" s="9">
        <f>J363</f>
        <v>1465900</v>
      </c>
      <c r="J363" s="9">
        <v>1465900</v>
      </c>
      <c r="K363" s="9"/>
    </row>
    <row r="364" spans="1:11" ht="63.75" customHeight="1">
      <c r="A364" s="51" t="s">
        <v>263</v>
      </c>
      <c r="B364" s="18"/>
      <c r="C364" s="11"/>
      <c r="D364" s="11"/>
      <c r="E364" s="11"/>
      <c r="F364" s="11"/>
      <c r="G364" s="11"/>
      <c r="H364" s="11"/>
      <c r="I364" s="11"/>
      <c r="J364" s="11"/>
      <c r="K364" s="11"/>
    </row>
    <row r="365" spans="1:11" ht="63.75" customHeight="1">
      <c r="A365" s="51" t="s">
        <v>273</v>
      </c>
      <c r="B365" s="18"/>
      <c r="C365" s="11">
        <f>D365</f>
        <v>1000000</v>
      </c>
      <c r="D365" s="11">
        <f>D363</f>
        <v>1000000</v>
      </c>
      <c r="E365" s="11"/>
      <c r="F365" s="11">
        <f>G365</f>
        <v>1370000</v>
      </c>
      <c r="G365" s="11">
        <f>G363</f>
        <v>1370000</v>
      </c>
      <c r="H365" s="11"/>
      <c r="I365" s="11">
        <f>J365</f>
        <v>1465900</v>
      </c>
      <c r="J365" s="11">
        <f>J363</f>
        <v>1465900</v>
      </c>
      <c r="K365" s="11"/>
    </row>
    <row r="366" spans="1:11" ht="32.25" customHeight="1">
      <c r="A366" s="72" t="s">
        <v>25</v>
      </c>
      <c r="B366" s="18"/>
      <c r="C366" s="11"/>
      <c r="D366" s="11"/>
      <c r="E366" s="11"/>
      <c r="F366" s="11"/>
      <c r="G366" s="11"/>
      <c r="H366" s="11"/>
      <c r="I366" s="11"/>
      <c r="J366" s="11"/>
      <c r="K366" s="11"/>
    </row>
    <row r="367" spans="1:11" ht="23.25" customHeight="1">
      <c r="A367" s="58" t="s">
        <v>6</v>
      </c>
      <c r="B367" s="18"/>
      <c r="C367" s="11"/>
      <c r="D367" s="11"/>
      <c r="E367" s="11"/>
      <c r="F367" s="11"/>
      <c r="G367" s="11"/>
      <c r="H367" s="11"/>
      <c r="I367" s="11"/>
      <c r="J367" s="11"/>
      <c r="K367" s="11"/>
    </row>
    <row r="368" spans="1:11" ht="62.25" customHeight="1">
      <c r="A368" s="51" t="s">
        <v>211</v>
      </c>
      <c r="B368" s="18"/>
      <c r="C368" s="11">
        <v>10</v>
      </c>
      <c r="D368" s="11">
        <v>10</v>
      </c>
      <c r="E368" s="11"/>
      <c r="F368" s="11">
        <v>10</v>
      </c>
      <c r="G368" s="11">
        <v>10</v>
      </c>
      <c r="H368" s="11"/>
      <c r="I368" s="11">
        <v>10</v>
      </c>
      <c r="J368" s="11">
        <v>10</v>
      </c>
      <c r="K368" s="11"/>
    </row>
    <row r="369" spans="1:11" ht="53.25" customHeight="1">
      <c r="A369" s="51" t="s">
        <v>258</v>
      </c>
      <c r="B369" s="18"/>
      <c r="C369" s="11">
        <v>44</v>
      </c>
      <c r="D369" s="11">
        <v>44</v>
      </c>
      <c r="E369" s="11"/>
      <c r="F369" s="11">
        <v>44</v>
      </c>
      <c r="G369" s="11">
        <v>44</v>
      </c>
      <c r="H369" s="11"/>
      <c r="I369" s="11">
        <v>44</v>
      </c>
      <c r="J369" s="11">
        <v>44</v>
      </c>
      <c r="K369" s="11"/>
    </row>
    <row r="370" spans="1:11" ht="22.5" customHeight="1">
      <c r="A370" s="58" t="s">
        <v>3</v>
      </c>
      <c r="B370" s="18"/>
      <c r="C370" s="11"/>
      <c r="D370" s="11"/>
      <c r="E370" s="11"/>
      <c r="F370" s="11"/>
      <c r="G370" s="11"/>
      <c r="H370" s="11"/>
      <c r="I370" s="11"/>
      <c r="J370" s="11"/>
      <c r="K370" s="11"/>
    </row>
    <row r="371" spans="1:11" ht="62.25" customHeight="1">
      <c r="A371" s="51" t="s">
        <v>257</v>
      </c>
      <c r="B371" s="18"/>
      <c r="C371" s="11">
        <f>D371</f>
        <v>1990</v>
      </c>
      <c r="D371" s="11">
        <v>1990</v>
      </c>
      <c r="E371" s="11"/>
      <c r="F371" s="11">
        <f>G371</f>
        <v>1990</v>
      </c>
      <c r="G371" s="11">
        <v>1990</v>
      </c>
      <c r="H371" s="11"/>
      <c r="I371" s="11">
        <f>J371</f>
        <v>1990</v>
      </c>
      <c r="J371" s="11">
        <v>1990</v>
      </c>
      <c r="K371" s="11"/>
    </row>
    <row r="372" spans="1:11" ht="62.25" customHeight="1">
      <c r="A372" s="51" t="s">
        <v>210</v>
      </c>
      <c r="B372" s="18"/>
      <c r="C372" s="11">
        <v>24</v>
      </c>
      <c r="D372" s="11">
        <v>24</v>
      </c>
      <c r="E372" s="11"/>
      <c r="F372" s="11">
        <v>24</v>
      </c>
      <c r="G372" s="11">
        <v>24</v>
      </c>
      <c r="H372" s="11"/>
      <c r="I372" s="11">
        <v>24</v>
      </c>
      <c r="J372" s="11">
        <v>24</v>
      </c>
      <c r="K372" s="11"/>
    </row>
    <row r="373" spans="1:11" ht="22.5" customHeight="1">
      <c r="A373" s="58" t="s">
        <v>4</v>
      </c>
      <c r="B373" s="18"/>
      <c r="C373" s="11"/>
      <c r="D373" s="11"/>
      <c r="E373" s="11"/>
      <c r="F373" s="11"/>
      <c r="G373" s="11"/>
      <c r="H373" s="11"/>
      <c r="I373" s="11"/>
      <c r="J373" s="11"/>
      <c r="K373" s="11"/>
    </row>
    <row r="374" spans="1:11" ht="72" customHeight="1">
      <c r="A374" s="51" t="s">
        <v>208</v>
      </c>
      <c r="B374" s="18"/>
      <c r="C374" s="16">
        <f>D374</f>
        <v>277.7777777777777</v>
      </c>
      <c r="D374" s="16">
        <f>D365/D372/D368/15</f>
        <v>277.7777777777777</v>
      </c>
      <c r="E374" s="11"/>
      <c r="F374" s="16">
        <f>G374</f>
        <v>380.55555555555554</v>
      </c>
      <c r="G374" s="16">
        <f>G365/G368/G372/15</f>
        <v>380.55555555555554</v>
      </c>
      <c r="H374" s="11"/>
      <c r="I374" s="16">
        <f>J374</f>
        <v>407.19444444444446</v>
      </c>
      <c r="J374" s="16">
        <f>J365/J368/J372/15</f>
        <v>407.19444444444446</v>
      </c>
      <c r="K374" s="11"/>
    </row>
    <row r="375" spans="1:11" ht="63" customHeight="1">
      <c r="A375" s="51" t="s">
        <v>209</v>
      </c>
      <c r="B375" s="18"/>
      <c r="C375" s="16">
        <f>D375</f>
        <v>615.530303030303</v>
      </c>
      <c r="D375" s="16">
        <f>650000/D369/D372</f>
        <v>615.530303030303</v>
      </c>
      <c r="E375" s="11"/>
      <c r="F375" s="16">
        <f>G375</f>
        <v>662.8787878787879</v>
      </c>
      <c r="G375" s="16">
        <f>700000/G369/G372</f>
        <v>662.8787878787879</v>
      </c>
      <c r="H375" s="11"/>
      <c r="I375" s="16">
        <f>J375</f>
        <v>710.2272727272726</v>
      </c>
      <c r="J375" s="16">
        <f>750000/J369/J372</f>
        <v>710.2272727272726</v>
      </c>
      <c r="K375" s="11"/>
    </row>
    <row r="376" spans="1:11" ht="24" customHeight="1">
      <c r="A376" s="58" t="s">
        <v>5</v>
      </c>
      <c r="B376" s="18"/>
      <c r="C376" s="11"/>
      <c r="D376" s="11"/>
      <c r="E376" s="11"/>
      <c r="F376" s="11"/>
      <c r="G376" s="11"/>
      <c r="H376" s="11"/>
      <c r="I376" s="11"/>
      <c r="J376" s="11"/>
      <c r="K376" s="11"/>
    </row>
    <row r="377" spans="1:11" ht="66.75" customHeight="1">
      <c r="A377" s="51" t="s">
        <v>212</v>
      </c>
      <c r="B377" s="18"/>
      <c r="C377" s="11">
        <v>100</v>
      </c>
      <c r="D377" s="11">
        <v>100</v>
      </c>
      <c r="E377" s="11"/>
      <c r="F377" s="11">
        <f>G377</f>
        <v>100</v>
      </c>
      <c r="G377" s="11">
        <v>100</v>
      </c>
      <c r="H377" s="11"/>
      <c r="I377" s="11">
        <v>100</v>
      </c>
      <c r="J377" s="11">
        <v>100</v>
      </c>
      <c r="K377" s="11"/>
    </row>
    <row r="378" spans="1:11" ht="56.25" customHeight="1">
      <c r="A378" s="51" t="s">
        <v>193</v>
      </c>
      <c r="B378" s="18"/>
      <c r="C378" s="11">
        <v>24</v>
      </c>
      <c r="D378" s="11">
        <v>24</v>
      </c>
      <c r="E378" s="11"/>
      <c r="F378" s="11">
        <v>24</v>
      </c>
      <c r="G378" s="11">
        <v>24</v>
      </c>
      <c r="H378" s="11"/>
      <c r="I378" s="11">
        <v>24</v>
      </c>
      <c r="J378" s="11">
        <v>24</v>
      </c>
      <c r="K378" s="11"/>
    </row>
    <row r="379" spans="1:11" ht="63" customHeight="1">
      <c r="A379" s="51" t="s">
        <v>213</v>
      </c>
      <c r="B379" s="18"/>
      <c r="C379" s="11">
        <v>100</v>
      </c>
      <c r="D379" s="11">
        <v>100</v>
      </c>
      <c r="E379" s="11"/>
      <c r="F379" s="11">
        <f>G379</f>
        <v>100</v>
      </c>
      <c r="G379" s="11">
        <v>100</v>
      </c>
      <c r="H379" s="11"/>
      <c r="I379" s="11">
        <v>100</v>
      </c>
      <c r="J379" s="11">
        <v>100</v>
      </c>
      <c r="K379" s="11"/>
    </row>
    <row r="380" spans="1:11" ht="36.75" customHeight="1">
      <c r="A380" s="95" t="s">
        <v>214</v>
      </c>
      <c r="B380" s="96"/>
      <c r="C380" s="96"/>
      <c r="D380" s="96"/>
      <c r="E380" s="96"/>
      <c r="F380" s="96"/>
      <c r="G380" s="96"/>
      <c r="H380" s="96"/>
      <c r="I380" s="96"/>
      <c r="J380" s="96"/>
      <c r="K380" s="96"/>
    </row>
    <row r="381" spans="1:11" ht="25.5" customHeight="1">
      <c r="A381" s="105" t="s">
        <v>63</v>
      </c>
      <c r="B381" s="106"/>
      <c r="C381" s="106"/>
      <c r="D381" s="106"/>
      <c r="E381" s="106"/>
      <c r="F381" s="106"/>
      <c r="G381" s="106"/>
      <c r="H381" s="106"/>
      <c r="I381" s="106"/>
      <c r="J381" s="106"/>
      <c r="K381" s="106"/>
    </row>
    <row r="382" spans="1:11" ht="32.25" customHeight="1">
      <c r="A382" s="66" t="s">
        <v>64</v>
      </c>
      <c r="B382" s="77" t="s">
        <v>198</v>
      </c>
      <c r="C382" s="9">
        <f>C385</f>
        <v>3500000</v>
      </c>
      <c r="D382" s="9"/>
      <c r="E382" s="9">
        <f aca="true" t="shared" si="10" ref="E382:K382">E385</f>
        <v>3500000</v>
      </c>
      <c r="F382" s="9">
        <f t="shared" si="10"/>
        <v>3500000</v>
      </c>
      <c r="G382" s="9"/>
      <c r="H382" s="9">
        <f t="shared" si="10"/>
        <v>3500000</v>
      </c>
      <c r="I382" s="9">
        <f t="shared" si="10"/>
        <v>3500000</v>
      </c>
      <c r="J382" s="9"/>
      <c r="K382" s="9">
        <f t="shared" si="10"/>
        <v>3500000</v>
      </c>
    </row>
    <row r="383" spans="1:11" ht="54.75" customHeight="1">
      <c r="A383" s="51" t="s">
        <v>259</v>
      </c>
      <c r="B383" s="81" t="s">
        <v>73</v>
      </c>
      <c r="C383" s="11"/>
      <c r="D383" s="11"/>
      <c r="E383" s="11"/>
      <c r="F383" s="11"/>
      <c r="G383" s="11"/>
      <c r="H383" s="11"/>
      <c r="I383" s="11"/>
      <c r="J383" s="11"/>
      <c r="K383" s="11"/>
    </row>
    <row r="384" spans="1:11" ht="100.5" customHeight="1">
      <c r="A384" s="51" t="s">
        <v>262</v>
      </c>
      <c r="B384" s="18"/>
      <c r="C384" s="11"/>
      <c r="D384" s="11"/>
      <c r="E384" s="11"/>
      <c r="F384" s="11"/>
      <c r="G384" s="11"/>
      <c r="H384" s="11"/>
      <c r="I384" s="11"/>
      <c r="J384" s="11"/>
      <c r="K384" s="11"/>
    </row>
    <row r="385" spans="1:11" ht="51.75" customHeight="1">
      <c r="A385" s="58" t="s">
        <v>274</v>
      </c>
      <c r="B385" s="42"/>
      <c r="C385" s="45">
        <f>E385</f>
        <v>3500000</v>
      </c>
      <c r="D385" s="45"/>
      <c r="E385" s="45">
        <v>3500000</v>
      </c>
      <c r="F385" s="45">
        <f>H385</f>
        <v>3500000</v>
      </c>
      <c r="G385" s="45"/>
      <c r="H385" s="45">
        <v>3500000</v>
      </c>
      <c r="I385" s="45">
        <f>K385</f>
        <v>3500000</v>
      </c>
      <c r="J385" s="45"/>
      <c r="K385" s="45">
        <v>3500000</v>
      </c>
    </row>
    <row r="386" spans="1:11" ht="32.25" customHeight="1">
      <c r="A386" s="58" t="s">
        <v>65</v>
      </c>
      <c r="B386" s="42"/>
      <c r="C386" s="11">
        <f>E386</f>
        <v>2000000</v>
      </c>
      <c r="D386" s="11"/>
      <c r="E386" s="11">
        <v>2000000</v>
      </c>
      <c r="F386" s="11">
        <f>H386</f>
        <v>2000000</v>
      </c>
      <c r="G386" s="11"/>
      <c r="H386" s="11">
        <v>2000000</v>
      </c>
      <c r="I386" s="11">
        <f>K386</f>
        <v>2000000</v>
      </c>
      <c r="J386" s="11"/>
      <c r="K386" s="11">
        <v>2000000</v>
      </c>
    </row>
    <row r="387" spans="1:11" ht="32.25" customHeight="1">
      <c r="A387" s="58" t="s">
        <v>66</v>
      </c>
      <c r="B387" s="62"/>
      <c r="C387" s="45">
        <f>E387</f>
        <v>500000</v>
      </c>
      <c r="D387" s="45"/>
      <c r="E387" s="45">
        <v>500000</v>
      </c>
      <c r="F387" s="45">
        <f>H387</f>
        <v>500000</v>
      </c>
      <c r="G387" s="45"/>
      <c r="H387" s="45">
        <v>500000</v>
      </c>
      <c r="I387" s="45">
        <f>K387</f>
        <v>500000</v>
      </c>
      <c r="J387" s="45"/>
      <c r="K387" s="45">
        <v>500000</v>
      </c>
    </row>
    <row r="388" spans="1:11" ht="21" customHeight="1">
      <c r="A388" s="82" t="s">
        <v>194</v>
      </c>
      <c r="B388" s="62"/>
      <c r="C388" s="45">
        <f>E388</f>
        <v>1000000</v>
      </c>
      <c r="D388" s="45"/>
      <c r="E388" s="45">
        <v>1000000</v>
      </c>
      <c r="F388" s="45">
        <f>H388</f>
        <v>1000000</v>
      </c>
      <c r="G388" s="45"/>
      <c r="H388" s="45">
        <v>1000000</v>
      </c>
      <c r="I388" s="45">
        <f>K388</f>
        <v>1000000</v>
      </c>
      <c r="J388" s="45"/>
      <c r="K388" s="45">
        <v>1000000</v>
      </c>
    </row>
    <row r="389" spans="1:11" ht="21.75" customHeight="1">
      <c r="A389" s="72" t="s">
        <v>2</v>
      </c>
      <c r="B389" s="18"/>
      <c r="C389" s="11"/>
      <c r="D389" s="11"/>
      <c r="E389" s="11"/>
      <c r="F389" s="11"/>
      <c r="G389" s="11"/>
      <c r="H389" s="11"/>
      <c r="I389" s="11"/>
      <c r="J389" s="11"/>
      <c r="K389" s="11"/>
    </row>
    <row r="390" spans="1:11" ht="24" customHeight="1">
      <c r="A390" s="58" t="s">
        <v>6</v>
      </c>
      <c r="B390" s="18"/>
      <c r="C390" s="11"/>
      <c r="D390" s="11"/>
      <c r="E390" s="11"/>
      <c r="F390" s="11"/>
      <c r="G390" s="11"/>
      <c r="H390" s="11"/>
      <c r="I390" s="11"/>
      <c r="J390" s="11"/>
      <c r="K390" s="11"/>
    </row>
    <row r="391" spans="1:11" ht="32.25" customHeight="1">
      <c r="A391" s="51" t="s">
        <v>67</v>
      </c>
      <c r="B391" s="18"/>
      <c r="C391" s="16">
        <v>4.03</v>
      </c>
      <c r="D391" s="16"/>
      <c r="E391" s="16">
        <v>4.03</v>
      </c>
      <c r="F391" s="16">
        <v>4.03</v>
      </c>
      <c r="G391" s="16"/>
      <c r="H391" s="16">
        <v>4.03</v>
      </c>
      <c r="I391" s="16">
        <v>1</v>
      </c>
      <c r="J391" s="16"/>
      <c r="K391" s="16">
        <v>1</v>
      </c>
    </row>
    <row r="392" spans="1:11" ht="32.25" customHeight="1">
      <c r="A392" s="51" t="s">
        <v>68</v>
      </c>
      <c r="B392" s="18"/>
      <c r="C392" s="16">
        <v>2.21</v>
      </c>
      <c r="D392" s="11"/>
      <c r="E392" s="16">
        <v>2.21</v>
      </c>
      <c r="F392" s="16">
        <v>1.03</v>
      </c>
      <c r="G392" s="16"/>
      <c r="H392" s="16">
        <v>1.03</v>
      </c>
      <c r="I392" s="16">
        <v>1</v>
      </c>
      <c r="J392" s="16"/>
      <c r="K392" s="16">
        <v>1</v>
      </c>
    </row>
    <row r="393" spans="1:11" ht="22.5" customHeight="1">
      <c r="A393" s="58" t="s">
        <v>10</v>
      </c>
      <c r="B393" s="18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1:11" ht="32.25" customHeight="1">
      <c r="A394" s="51" t="s">
        <v>13</v>
      </c>
      <c r="B394" s="18"/>
      <c r="C394" s="11">
        <v>2</v>
      </c>
      <c r="D394" s="11"/>
      <c r="E394" s="11">
        <v>2</v>
      </c>
      <c r="F394" s="11">
        <v>2</v>
      </c>
      <c r="G394" s="11"/>
      <c r="H394" s="11">
        <v>2</v>
      </c>
      <c r="I394" s="11">
        <v>2</v>
      </c>
      <c r="J394" s="11"/>
      <c r="K394" s="11">
        <v>2</v>
      </c>
    </row>
    <row r="395" spans="1:11" ht="24" customHeight="1">
      <c r="A395" s="58" t="s">
        <v>11</v>
      </c>
      <c r="B395" s="18"/>
      <c r="C395" s="11"/>
      <c r="D395" s="11"/>
      <c r="E395" s="11"/>
      <c r="F395" s="11"/>
      <c r="G395" s="11"/>
      <c r="H395" s="11"/>
      <c r="I395" s="11"/>
      <c r="J395" s="11"/>
      <c r="K395" s="11"/>
    </row>
    <row r="396" spans="1:11" ht="32.25" customHeight="1">
      <c r="A396" s="51" t="s">
        <v>69</v>
      </c>
      <c r="B396" s="18"/>
      <c r="C396" s="11">
        <f>E396</f>
        <v>620347.3945409429</v>
      </c>
      <c r="D396" s="11"/>
      <c r="E396" s="11">
        <f>2500000/E391</f>
        <v>620347.3945409429</v>
      </c>
      <c r="F396" s="11">
        <f>H396</f>
        <v>620347</v>
      </c>
      <c r="G396" s="11"/>
      <c r="H396" s="11">
        <v>620347</v>
      </c>
      <c r="I396" s="11">
        <f>K396</f>
        <v>620347</v>
      </c>
      <c r="J396" s="11"/>
      <c r="K396" s="11">
        <v>620347</v>
      </c>
    </row>
    <row r="397" spans="1:11" ht="21.75" customHeight="1">
      <c r="A397" s="58" t="s">
        <v>12</v>
      </c>
      <c r="B397" s="18"/>
      <c r="C397" s="11"/>
      <c r="D397" s="11"/>
      <c r="E397" s="11"/>
      <c r="F397" s="11"/>
      <c r="G397" s="11"/>
      <c r="H397" s="11"/>
      <c r="I397" s="11"/>
      <c r="J397" s="11"/>
      <c r="K397" s="11"/>
    </row>
    <row r="398" spans="1:11" ht="32.25" customHeight="1">
      <c r="A398" s="51" t="s">
        <v>70</v>
      </c>
      <c r="B398" s="18"/>
      <c r="C398" s="39">
        <v>54.8</v>
      </c>
      <c r="D398" s="39"/>
      <c r="E398" s="39">
        <v>54.8</v>
      </c>
      <c r="F398" s="39">
        <v>67</v>
      </c>
      <c r="G398" s="39"/>
      <c r="H398" s="39">
        <v>67</v>
      </c>
      <c r="I398" s="39">
        <v>100</v>
      </c>
      <c r="J398" s="39"/>
      <c r="K398" s="39">
        <v>100</v>
      </c>
    </row>
    <row r="399" spans="1:11" ht="72" customHeight="1">
      <c r="A399" s="131" t="s">
        <v>275</v>
      </c>
      <c r="B399" s="132"/>
      <c r="C399" s="132"/>
      <c r="D399" s="5"/>
      <c r="E399" s="5"/>
      <c r="F399" s="5"/>
      <c r="G399" s="133" t="s">
        <v>276</v>
      </c>
      <c r="H399" s="134"/>
      <c r="I399" s="134"/>
      <c r="J399" s="134"/>
      <c r="K399" s="134"/>
    </row>
    <row r="400" spans="1:11" ht="21" customHeight="1">
      <c r="A400" s="73"/>
      <c r="B400" s="30"/>
      <c r="C400" s="5"/>
      <c r="D400" s="5"/>
      <c r="E400" s="5"/>
      <c r="F400" s="5"/>
      <c r="G400" s="5"/>
      <c r="H400" s="1"/>
      <c r="I400" s="5"/>
      <c r="J400" s="1"/>
      <c r="K400" s="13"/>
    </row>
    <row r="401" spans="1:11" ht="18.75">
      <c r="A401" s="100" t="s">
        <v>277</v>
      </c>
      <c r="B401" s="100"/>
      <c r="C401" s="100"/>
      <c r="D401" s="100"/>
      <c r="E401" s="100"/>
      <c r="F401" s="1"/>
      <c r="G401" s="2"/>
      <c r="H401" s="1"/>
      <c r="I401" s="1"/>
      <c r="J401" s="14"/>
      <c r="K401" s="6"/>
    </row>
    <row r="402" spans="1:11" ht="18.75">
      <c r="A402" s="73"/>
      <c r="B402" s="24"/>
      <c r="C402" s="4"/>
      <c r="D402" s="3"/>
      <c r="E402" s="1"/>
      <c r="F402" s="3"/>
      <c r="G402" s="2"/>
      <c r="H402" s="1"/>
      <c r="I402" s="3"/>
      <c r="J402" s="14"/>
      <c r="K402" s="6"/>
    </row>
    <row r="403" spans="1:5" ht="18">
      <c r="A403" s="74"/>
      <c r="B403" s="25"/>
      <c r="E403" s="14"/>
    </row>
    <row r="404" spans="1:2" ht="18.75">
      <c r="A404" s="75"/>
      <c r="B404" s="26"/>
    </row>
  </sheetData>
  <sheetProtection/>
  <mergeCells count="39">
    <mergeCell ref="A307:A310"/>
    <mergeCell ref="A289:A290"/>
    <mergeCell ref="A286:A288"/>
    <mergeCell ref="A2:E2"/>
    <mergeCell ref="A4:K4"/>
    <mergeCell ref="I6:I7"/>
    <mergeCell ref="A257:K257"/>
    <mergeCell ref="A258:K258"/>
    <mergeCell ref="C6:C7"/>
    <mergeCell ref="A64:K64"/>
    <mergeCell ref="A65:K65"/>
    <mergeCell ref="A114:K114"/>
    <mergeCell ref="A13:K13"/>
    <mergeCell ref="F1:K1"/>
    <mergeCell ref="F5:H5"/>
    <mergeCell ref="F6:F7"/>
    <mergeCell ref="G6:H6"/>
    <mergeCell ref="I5:K5"/>
    <mergeCell ref="G2:K2"/>
    <mergeCell ref="A228:K228"/>
    <mergeCell ref="A14:K14"/>
    <mergeCell ref="A381:K381"/>
    <mergeCell ref="A311:A313"/>
    <mergeCell ref="A227:K227"/>
    <mergeCell ref="C5:E5"/>
    <mergeCell ref="A199:K199"/>
    <mergeCell ref="D6:E6"/>
    <mergeCell ref="B5:B7"/>
    <mergeCell ref="A259:A262"/>
    <mergeCell ref="G399:K399"/>
    <mergeCell ref="A399:C399"/>
    <mergeCell ref="A380:K380"/>
    <mergeCell ref="A9:A12"/>
    <mergeCell ref="A401:E401"/>
    <mergeCell ref="J6:K6"/>
    <mergeCell ref="A5:A7"/>
    <mergeCell ref="A15:K15"/>
    <mergeCell ref="A200:K200"/>
    <mergeCell ref="A115:K115"/>
  </mergeCells>
  <printOptions/>
  <pageMargins left="0.7874015748031497" right="0.3937007874015748" top="0.8661417322834646" bottom="0.4724409448818898" header="0.31496062992125984" footer="0.31496062992125984"/>
  <pageSetup fitToHeight="0" horizontalDpi="600" verticalDpi="600" orientation="landscape" paperSize="9" scale="75" r:id="rId1"/>
  <rowBreaks count="33" manualBreakCount="33">
    <brk id="18" max="10" man="1"/>
    <brk id="29" max="10" man="1"/>
    <brk id="42" max="10" man="1"/>
    <brk id="53" max="10" man="1"/>
    <brk id="63" max="10" man="1"/>
    <brk id="74" max="10" man="1"/>
    <brk id="88" max="10" man="1"/>
    <brk id="101" max="10" man="1"/>
    <brk id="112" max="10" man="1"/>
    <brk id="123" max="10" man="1"/>
    <brk id="132" max="10" man="1"/>
    <brk id="139" max="10" man="1"/>
    <brk id="148" max="10" man="1"/>
    <brk id="156" max="10" man="1"/>
    <brk id="163" max="10" man="1"/>
    <brk id="172" max="10" man="1"/>
    <brk id="182" max="10" man="1"/>
    <brk id="192" max="10" man="1"/>
    <brk id="207" max="10" man="1"/>
    <brk id="216" max="10" man="1"/>
    <brk id="222" max="10" man="1"/>
    <brk id="232" max="10" man="1"/>
    <brk id="248" max="10" man="1"/>
    <brk id="262" max="10" man="1"/>
    <brk id="273" max="10" man="1"/>
    <brk id="290" max="10" man="1"/>
    <brk id="306" max="10" man="1"/>
    <brk id="325" max="10" man="1"/>
    <brk id="338" max="10" man="1"/>
    <brk id="353" max="10" man="1"/>
    <brk id="369" max="10" man="1"/>
    <brk id="383" max="10" man="1"/>
    <brk id="40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2021-11-25T08:09:05Z</cp:lastPrinted>
  <dcterms:created xsi:type="dcterms:W3CDTF">1996-10-08T23:32:33Z</dcterms:created>
  <dcterms:modified xsi:type="dcterms:W3CDTF">2021-11-25T08:09:23Z</dcterms:modified>
  <cp:category/>
  <cp:version/>
  <cp:contentType/>
  <cp:contentStatus/>
</cp:coreProperties>
</file>