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серпень\бюджет\31.08.20\доопрац\"/>
    </mc:Choice>
  </mc:AlternateContent>
  <bookViews>
    <workbookView xWindow="0" yWindow="405" windowWidth="15300" windowHeight="7125" tabRatio="605"/>
  </bookViews>
  <sheets>
    <sheet name="дод 6 (с )  " sheetId="16" r:id="rId1"/>
  </sheets>
  <definedNames>
    <definedName name="_xlnm.Print_Titles" localSheetId="0">'дод 6 (с )  '!$19:$19</definedName>
    <definedName name="_xlnm.Print_Area" localSheetId="0">'дод 6 (с )  '!$A$1:$N$51</definedName>
  </definedNames>
  <calcPr calcId="162913"/>
</workbook>
</file>

<file path=xl/calcChain.xml><?xml version="1.0" encoding="utf-8"?>
<calcChain xmlns="http://schemas.openxmlformats.org/spreadsheetml/2006/main">
  <c r="I26" i="16" l="1"/>
  <c r="M28" i="16"/>
  <c r="L29" i="16"/>
  <c r="M29" i="16" s="1"/>
  <c r="M30" i="16"/>
  <c r="L20" i="16" l="1"/>
  <c r="M20" i="16"/>
  <c r="I20" i="16"/>
  <c r="M21" i="16"/>
  <c r="M22" i="16"/>
  <c r="L38" i="16" l="1"/>
  <c r="L37" i="16" s="1"/>
  <c r="M39" i="16"/>
  <c r="M42" i="16"/>
  <c r="M41" i="16"/>
  <c r="M43" i="16"/>
  <c r="M40" i="16"/>
  <c r="K38" i="16"/>
  <c r="K37" i="16" s="1"/>
  <c r="J38" i="16"/>
  <c r="J37" i="16" s="1"/>
  <c r="M38" i="16" l="1"/>
  <c r="M37" i="16" s="1"/>
  <c r="M27" i="16"/>
  <c r="M36" i="16"/>
  <c r="M35" i="16" s="1"/>
  <c r="L35" i="16"/>
  <c r="L27" i="16" s="1"/>
  <c r="K35" i="16"/>
  <c r="J35" i="16"/>
  <c r="I35" i="16"/>
  <c r="M25" i="16"/>
  <c r="M24" i="16"/>
  <c r="L23" i="16"/>
  <c r="M23" i="16" s="1"/>
  <c r="M26" i="16" l="1"/>
  <c r="M32" i="16"/>
  <c r="M34" i="16"/>
  <c r="M33" i="16" l="1"/>
  <c r="K32" i="16"/>
  <c r="J32" i="16"/>
  <c r="K31" i="16" l="1"/>
  <c r="J31" i="16"/>
  <c r="J28" i="16" l="1"/>
  <c r="J29" i="16"/>
  <c r="K29" i="16"/>
  <c r="K28" i="16"/>
  <c r="K27" i="16"/>
  <c r="J27" i="16"/>
  <c r="J26" i="16" l="1"/>
  <c r="K26" i="16"/>
  <c r="K44" i="16" s="1"/>
  <c r="K39" i="16" s="1"/>
  <c r="J44" i="16"/>
  <c r="J39" i="16" s="1"/>
  <c r="L26" i="16"/>
  <c r="L44" i="16" s="1"/>
  <c r="M44" i="16" s="1"/>
  <c r="K42" i="16" l="1"/>
  <c r="K41" i="16" s="1"/>
  <c r="K21" i="16" s="1"/>
  <c r="K20" i="16" s="1"/>
  <c r="K24" i="16"/>
  <c r="K23" i="16" s="1"/>
  <c r="J42" i="16"/>
  <c r="J41" i="16" s="1"/>
  <c r="J21" i="16" s="1"/>
  <c r="J20" i="16" s="1"/>
  <c r="J24" i="16"/>
  <c r="J23" i="16" s="1"/>
</calcChain>
</file>

<file path=xl/sharedStrings.xml><?xml version="1.0" encoding="utf-8"?>
<sst xmlns="http://schemas.openxmlformats.org/spreadsheetml/2006/main" count="76" uniqueCount="70">
  <si>
    <t>Будівництво об'єктів житлово-комунального господарства</t>
  </si>
  <si>
    <t>0443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</si>
  <si>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</si>
  <si>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</si>
  <si>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</si>
  <si>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</si>
  <si>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</si>
  <si>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</si>
  <si>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</si>
  <si>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</si>
  <si>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</si>
  <si>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1. Капітальне будівництво (придбання) інших об'єктів</t>
  </si>
  <si>
    <t>2019-2020</t>
  </si>
  <si>
    <t xml:space="preserve">  (код бюджету)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</si>
  <si>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</si>
  <si>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</si>
  <si>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</si>
  <si>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</si>
  <si>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 xml:space="preserve">Внесено змін +, -               </t>
  </si>
  <si>
    <t xml:space="preserve">№  6248 - МР  «Про   бюджет   Сумської    міської </t>
  </si>
  <si>
    <t>об'єднаної   територіальної  громади  на  2020 рік»</t>
  </si>
  <si>
    <t xml:space="preserve"> до       рішення       Сумської      міської        ради</t>
  </si>
  <si>
    <t>(зі змінами)»</t>
  </si>
  <si>
    <t xml:space="preserve">Сумської  міської  ради  від  24  грудня  2019  року </t>
  </si>
  <si>
    <t xml:space="preserve">Департамент інфраструктури міста Сумської міської ради, у т.ч. за рахунок: </t>
  </si>
  <si>
    <t xml:space="preserve"> відповідно до пропозицій міського голови від </t>
  </si>
  <si>
    <t xml:space="preserve">Будівництво пандусу на центральному вході до парку ім. І.М. Кожедуба» (вхідна група) </t>
  </si>
  <si>
    <t>«Про         внесення        змін        до        рішення</t>
  </si>
  <si>
    <t>(грн.)</t>
  </si>
  <si>
    <t>"Розподіл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році"</t>
  </si>
  <si>
    <t>Будівництво пандусу на центральному вході до парку ім. І.М. Кожедуба» (вхідна група) (коригування)</t>
  </si>
  <si>
    <t xml:space="preserve">Зміни до додатку № 6       </t>
  </si>
  <si>
    <t>Всього видатків</t>
  </si>
  <si>
    <t>0700000</t>
  </si>
  <si>
    <t xml:space="preserve">Відділ охорони здоров’я Сумської міської ради  </t>
  </si>
  <si>
    <t>0710000</t>
  </si>
  <si>
    <t xml:space="preserve">Відділ охорони здоров’я Сумської міської ради, у т.ч. за рахунок:  </t>
  </si>
  <si>
    <t>0712010</t>
  </si>
  <si>
    <t>0731</t>
  </si>
  <si>
    <t>Багатопрофільна стаціонарна медична допомога населенню</t>
  </si>
  <si>
    <t>Капітальні трансферти підприємствам (установам, організаціям)</t>
  </si>
  <si>
    <t>7530</t>
  </si>
  <si>
    <t>0460</t>
  </si>
  <si>
    <t>Інші заходи у сфері зв'язку, телекомунікації та інформатики</t>
  </si>
  <si>
    <t>Капітальне будівництво (придбання) інших об'єктів</t>
  </si>
  <si>
    <t>Встановлення сучасних систем відеоспостереження  на площі Театральній  в   м. Суми та сквері ім. І.Г.Харитоненка в   м. Суми</t>
  </si>
  <si>
    <t>Управління капітального будівництва та дорожнього господарства Сумської міської ради</t>
  </si>
  <si>
    <t>Управління капітального будівництва та дорожнього господарства Сумської міської ради, у т.ч. за рахунок:</t>
  </si>
  <si>
    <t>0620</t>
  </si>
  <si>
    <t>Організація благоустрою населених пунктів</t>
  </si>
  <si>
    <t>Капітальний ремонт інших об`єктів</t>
  </si>
  <si>
    <t>Будівництво інших об'єктів комунальної власності</t>
  </si>
  <si>
    <t>Капітальний ремонт прибудинкової території в районі житлового будинку №12А по вул. Засумська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</si>
  <si>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</si>
  <si>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</si>
  <si>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 xml:space="preserve">                                Додаток № 6</t>
  </si>
  <si>
    <t>9770</t>
  </si>
  <si>
    <t>0180</t>
  </si>
  <si>
    <t>Інші субвенції з місцевого бюджету</t>
  </si>
  <si>
    <t>Капітальні трансферти органам державного управління інших рівнів</t>
  </si>
  <si>
    <t>0600000</t>
  </si>
  <si>
    <t>Управління  освіти і науки Сумської міської ради</t>
  </si>
  <si>
    <t>0610000</t>
  </si>
  <si>
    <t>Управління  освіти і науки Сумської міської ради, у т.ч. за рахунок:</t>
  </si>
  <si>
    <t>0619770</t>
  </si>
  <si>
    <t>Капітальний ремонт пішохідного переходу на перехресті вул. Харківська та Героїв Сумщини, Сумська область, м. Суми</t>
  </si>
  <si>
    <t xml:space="preserve"> від    31    серпня    2020    року   №  7315  -   МР</t>
  </si>
  <si>
    <t>Виконавець: Липова С.А.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</si>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</sst>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\ _₽"/>
    <numFmt numFmtId="166" formatCode="#,##0.0"/>
  </numFmts>
  <fonts count="2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96">
    <xf numFmtId="0" fontId="0" fillId="0" borderId="0" xfId="0"/>
    <xf numFmtId="0" fontId="2" fillId="2" borderId="0" xfId="0" applyNumberFormat="1" applyFont="1" applyFill="1" applyAlignment="1" applyProtection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3" fillId="2" borderId="1" xfId="0" applyNumberFormat="1" applyFont="1" applyFill="1" applyBorder="1" applyAlignment="1" applyProtection="1">
      <alignment horizontal="center" vertical="center"/>
    </xf>
    <xf numFmtId="0" fontId="10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0" xfId="0" applyFont="1" applyFill="1" applyBorder="1"/>
    <xf numFmtId="0" fontId="4" fillId="2" borderId="0" xfId="0" applyFont="1" applyFill="1" applyAlignment="1"/>
    <xf numFmtId="0" fontId="10" fillId="2" borderId="3" xfId="0" applyFont="1" applyFill="1" applyBorder="1" applyAlignment="1"/>
    <xf numFmtId="0" fontId="8" fillId="2" borderId="3" xfId="0" applyFont="1" applyFill="1" applyBorder="1" applyAlignment="1"/>
    <xf numFmtId="0" fontId="12" fillId="2" borderId="3" xfId="0" applyFont="1" applyFill="1" applyBorder="1" applyAlignment="1"/>
    <xf numFmtId="0" fontId="4" fillId="2" borderId="0" xfId="0" applyFont="1" applyFill="1" applyAlignment="1">
      <alignment vertical="center"/>
    </xf>
    <xf numFmtId="0" fontId="10" fillId="2" borderId="0" xfId="0" applyFont="1" applyFill="1" applyAlignment="1"/>
    <xf numFmtId="0" fontId="15" fillId="2" borderId="0" xfId="0" applyFont="1" applyFill="1" applyAlignment="1"/>
    <xf numFmtId="0" fontId="15" fillId="2" borderId="0" xfId="0" applyFont="1" applyFill="1"/>
    <xf numFmtId="0" fontId="16" fillId="2" borderId="0" xfId="0" applyFont="1" applyFill="1"/>
    <xf numFmtId="0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8" fillId="2" borderId="0" xfId="0" applyFont="1" applyFill="1" applyAlignment="1">
      <alignment vertical="center"/>
    </xf>
    <xf numFmtId="0" fontId="16" fillId="2" borderId="2" xfId="0" applyNumberFormat="1" applyFont="1" applyFill="1" applyBorder="1" applyAlignment="1" applyProtection="1">
      <alignment horizontal="left"/>
    </xf>
    <xf numFmtId="3" fontId="9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Alignment="1" applyProtection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/>
    </xf>
    <xf numFmtId="0" fontId="16" fillId="3" borderId="0" xfId="0" applyNumberFormat="1" applyFont="1" applyFill="1" applyAlignment="1" applyProtection="1">
      <alignment horizontal="left"/>
    </xf>
    <xf numFmtId="0" fontId="2" fillId="3" borderId="0" xfId="0" applyNumberFormat="1" applyFont="1" applyFill="1" applyAlignment="1" applyProtection="1"/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6" fillId="3" borderId="0" xfId="0" applyNumberFormat="1" applyFont="1" applyFill="1" applyAlignment="1" applyProtection="1"/>
    <xf numFmtId="0" fontId="8" fillId="2" borderId="0" xfId="0" applyFont="1" applyFill="1" applyBorder="1" applyAlignment="1"/>
    <xf numFmtId="0" fontId="4" fillId="2" borderId="0" xfId="0" applyFont="1" applyFill="1" applyAlignment="1">
      <alignment vertical="top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/>
    <xf numFmtId="0" fontId="8" fillId="3" borderId="0" xfId="0" applyFont="1" applyFill="1"/>
    <xf numFmtId="3" fontId="3" fillId="2" borderId="1" xfId="2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1" fillId="2" borderId="1" xfId="0" applyNumberFormat="1" applyFont="1" applyFill="1" applyBorder="1" applyAlignment="1" applyProtection="1">
      <alignment horizontal="center" vertical="center"/>
    </xf>
    <xf numFmtId="3" fontId="11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6" fillId="2" borderId="0" xfId="0" applyNumberFormat="1" applyFont="1" applyFill="1" applyAlignment="1" applyProtection="1">
      <alignment horizontal="left"/>
    </xf>
    <xf numFmtId="0" fontId="16" fillId="2" borderId="0" xfId="0" applyFont="1" applyFill="1" applyBorder="1" applyAlignment="1">
      <alignment horizontal="right" vertical="distributed" wrapText="1"/>
    </xf>
    <xf numFmtId="0" fontId="19" fillId="2" borderId="0" xfId="0" applyNumberFormat="1" applyFont="1" applyFill="1" applyAlignment="1" applyProtection="1">
      <alignment horizontal="left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00FF00"/>
      <color rgb="FFFFFFCC"/>
      <color rgb="FFFF99FF"/>
      <color rgb="FFCC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Zeros="0" tabSelected="1" view="pageBreakPreview" topLeftCell="A40" zoomScale="60" zoomScaleNormal="100" workbookViewId="0">
      <selection activeCell="A49" sqref="A49"/>
    </sheetView>
  </sheetViews>
  <sheetFormatPr defaultColWidth="8.85546875" defaultRowHeight="12.75" x14ac:dyDescent="0.2"/>
  <cols>
    <col min="1" max="1" width="16" style="2" customWidth="1"/>
    <col min="2" max="2" width="16.140625" style="2" customWidth="1"/>
    <col min="3" max="3" width="14" style="2" customWidth="1"/>
    <col min="4" max="4" width="43.140625" style="2" customWidth="1"/>
    <col min="5" max="5" width="52.85546875" style="2" customWidth="1"/>
    <col min="6" max="6" width="15.140625" style="2" customWidth="1"/>
    <col min="7" max="7" width="16" style="2" customWidth="1"/>
    <col min="8" max="8" width="14.140625" style="2" customWidth="1"/>
    <col min="9" max="9" width="22.42578125" style="2" customWidth="1"/>
    <col min="10" max="10" width="21.85546875" style="55" hidden="1" customWidth="1"/>
    <col min="11" max="11" width="20.7109375" style="2" hidden="1" customWidth="1"/>
    <col min="12" max="12" width="24" style="2" customWidth="1"/>
    <col min="13" max="13" width="22.28515625" style="2" customWidth="1"/>
    <col min="14" max="14" width="14.42578125" style="2" customWidth="1"/>
    <col min="15" max="15" width="11.140625" style="2" bestFit="1" customWidth="1"/>
    <col min="16" max="16384" width="8.85546875" style="2"/>
  </cols>
  <sheetData>
    <row r="1" spans="1:15" ht="26.85" customHeight="1" x14ac:dyDescent="0.4">
      <c r="G1" s="33"/>
      <c r="H1" s="87" t="s">
        <v>55</v>
      </c>
      <c r="I1" s="87"/>
      <c r="J1" s="87"/>
      <c r="K1" s="87"/>
      <c r="L1" s="87"/>
      <c r="M1" s="87"/>
      <c r="N1" s="87"/>
      <c r="O1" s="24"/>
    </row>
    <row r="2" spans="1:15" ht="26.25" x14ac:dyDescent="0.4">
      <c r="G2" s="33"/>
      <c r="H2" s="87" t="s">
        <v>21</v>
      </c>
      <c r="I2" s="87"/>
      <c r="J2" s="87"/>
      <c r="K2" s="87"/>
      <c r="L2" s="87"/>
      <c r="M2" s="87"/>
      <c r="N2" s="87"/>
      <c r="O2" s="24"/>
    </row>
    <row r="3" spans="1:15" ht="26.25" x14ac:dyDescent="0.4">
      <c r="G3" s="33"/>
      <c r="H3" s="87" t="s">
        <v>27</v>
      </c>
      <c r="I3" s="87"/>
      <c r="J3" s="87"/>
      <c r="K3" s="87"/>
      <c r="L3" s="87"/>
      <c r="M3" s="87"/>
      <c r="N3" s="87"/>
      <c r="O3" s="24"/>
    </row>
    <row r="4" spans="1:15" ht="26.25" x14ac:dyDescent="0.4">
      <c r="G4" s="33"/>
      <c r="H4" s="87" t="s">
        <v>23</v>
      </c>
      <c r="I4" s="87"/>
      <c r="J4" s="87"/>
      <c r="K4" s="87"/>
      <c r="L4" s="87"/>
      <c r="M4" s="87"/>
      <c r="N4" s="87"/>
      <c r="O4" s="24"/>
    </row>
    <row r="5" spans="1:15" ht="26.25" x14ac:dyDescent="0.4">
      <c r="G5" s="33"/>
      <c r="H5" s="87" t="s">
        <v>19</v>
      </c>
      <c r="I5" s="87"/>
      <c r="J5" s="87"/>
      <c r="K5" s="87"/>
      <c r="L5" s="87"/>
      <c r="M5" s="87"/>
      <c r="N5" s="87"/>
      <c r="O5" s="24"/>
    </row>
    <row r="6" spans="1:15" ht="26.25" x14ac:dyDescent="0.4">
      <c r="G6" s="33"/>
      <c r="H6" s="87" t="s">
        <v>20</v>
      </c>
      <c r="I6" s="87"/>
      <c r="J6" s="87"/>
      <c r="K6" s="87"/>
      <c r="L6" s="87"/>
      <c r="M6" s="87"/>
      <c r="N6" s="87"/>
      <c r="O6" s="24"/>
    </row>
    <row r="7" spans="1:15" ht="26.25" x14ac:dyDescent="0.4">
      <c r="G7" s="33"/>
      <c r="H7" s="43" t="s">
        <v>22</v>
      </c>
      <c r="I7" s="43"/>
      <c r="J7" s="45"/>
      <c r="K7" s="44"/>
      <c r="L7" s="43"/>
      <c r="M7" s="43"/>
      <c r="N7" s="43"/>
      <c r="O7" s="24"/>
    </row>
    <row r="8" spans="1:15" ht="29.1" customHeight="1" x14ac:dyDescent="0.4">
      <c r="G8" s="39"/>
      <c r="H8" s="87" t="s">
        <v>66</v>
      </c>
      <c r="I8" s="87"/>
      <c r="J8" s="87"/>
      <c r="K8" s="87"/>
      <c r="L8" s="87"/>
      <c r="M8" s="87"/>
      <c r="N8" s="87"/>
      <c r="O8" s="24"/>
    </row>
    <row r="9" spans="1:15" ht="15.6" customHeight="1" x14ac:dyDescent="0.3">
      <c r="G9" s="1"/>
      <c r="H9" s="1"/>
      <c r="I9" s="1"/>
      <c r="J9" s="46"/>
      <c r="K9" s="1"/>
      <c r="L9" s="1"/>
      <c r="M9" s="1"/>
      <c r="N9" s="1"/>
      <c r="O9" s="24"/>
    </row>
    <row r="10" spans="1:15" ht="1.5" customHeight="1" x14ac:dyDescent="0.3">
      <c r="G10" s="1"/>
      <c r="H10" s="1"/>
      <c r="I10" s="1"/>
      <c r="J10" s="46"/>
      <c r="K10" s="1"/>
      <c r="L10" s="1"/>
      <c r="M10" s="1"/>
      <c r="N10" s="1"/>
      <c r="O10" s="24"/>
    </row>
    <row r="11" spans="1:15" ht="18.75" x14ac:dyDescent="0.3">
      <c r="G11" s="1"/>
      <c r="H11" s="1"/>
      <c r="I11" s="1"/>
      <c r="J11" s="46"/>
      <c r="K11" s="1"/>
      <c r="L11" s="1"/>
      <c r="M11" s="1"/>
      <c r="N11" s="1"/>
      <c r="O11" s="24"/>
    </row>
    <row r="12" spans="1:15" ht="25.5" x14ac:dyDescent="0.2">
      <c r="A12" s="92" t="s">
        <v>31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24"/>
    </row>
    <row r="13" spans="1:15" s="58" customFormat="1" ht="63" customHeight="1" x14ac:dyDescent="0.2">
      <c r="A13" s="93" t="s">
        <v>29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5" ht="18.75" x14ac:dyDescent="0.2">
      <c r="A14" s="94">
        <v>18531000000</v>
      </c>
      <c r="B14" s="94"/>
      <c r="C14" s="5"/>
      <c r="D14" s="5"/>
      <c r="E14" s="5"/>
      <c r="F14" s="5"/>
      <c r="G14" s="5"/>
      <c r="H14" s="5"/>
      <c r="I14" s="5"/>
      <c r="J14" s="47"/>
      <c r="K14" s="5"/>
      <c r="L14" s="5"/>
      <c r="M14" s="5"/>
      <c r="N14" s="5"/>
      <c r="O14" s="24"/>
    </row>
    <row r="15" spans="1:15" ht="24" customHeight="1" x14ac:dyDescent="0.25">
      <c r="A15" s="95" t="s">
        <v>13</v>
      </c>
      <c r="B15" s="95"/>
      <c r="C15" s="3"/>
      <c r="D15" s="3"/>
      <c r="E15" s="3"/>
      <c r="F15" s="3"/>
      <c r="G15" s="3"/>
      <c r="H15" s="3"/>
      <c r="I15" s="3"/>
      <c r="J15" s="48"/>
      <c r="K15" s="3"/>
      <c r="L15" s="3"/>
      <c r="M15" s="3"/>
      <c r="N15" s="4" t="s">
        <v>28</v>
      </c>
      <c r="O15" s="24"/>
    </row>
    <row r="16" spans="1:15" ht="24" customHeight="1" x14ac:dyDescent="0.25">
      <c r="A16" s="41"/>
      <c r="B16" s="41"/>
      <c r="C16" s="3"/>
      <c r="D16" s="3"/>
      <c r="E16" s="3"/>
      <c r="F16" s="3"/>
      <c r="G16" s="3"/>
      <c r="H16" s="3"/>
      <c r="I16" s="3"/>
      <c r="J16" s="48"/>
      <c r="K16" s="3"/>
      <c r="L16" s="3"/>
      <c r="M16" s="3"/>
      <c r="N16" s="4"/>
      <c r="O16" s="24"/>
    </row>
    <row r="17" spans="1:15" s="31" customFormat="1" ht="31.5" customHeight="1" x14ac:dyDescent="0.25">
      <c r="A17" s="86" t="s">
        <v>3</v>
      </c>
      <c r="B17" s="86" t="s">
        <v>4</v>
      </c>
      <c r="C17" s="86" t="s">
        <v>15</v>
      </c>
      <c r="D17" s="86" t="s">
        <v>5</v>
      </c>
      <c r="E17" s="86" t="s">
        <v>6</v>
      </c>
      <c r="F17" s="86" t="s">
        <v>7</v>
      </c>
      <c r="G17" s="86" t="s">
        <v>8</v>
      </c>
      <c r="H17" s="86" t="s">
        <v>9</v>
      </c>
      <c r="I17" s="86" t="s">
        <v>14</v>
      </c>
      <c r="J17" s="90" t="s">
        <v>16</v>
      </c>
      <c r="K17" s="91"/>
      <c r="L17" s="86" t="s">
        <v>18</v>
      </c>
      <c r="M17" s="84" t="s">
        <v>17</v>
      </c>
      <c r="N17" s="86" t="s">
        <v>10</v>
      </c>
      <c r="O17" s="30"/>
    </row>
    <row r="18" spans="1:15" s="31" customFormat="1" ht="114" customHeight="1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49" t="s">
        <v>25</v>
      </c>
      <c r="K18" s="40" t="s">
        <v>25</v>
      </c>
      <c r="L18" s="85"/>
      <c r="M18" s="85"/>
      <c r="N18" s="85"/>
      <c r="O18" s="30"/>
    </row>
    <row r="19" spans="1:15" s="13" customFormat="1" ht="24" customHeight="1" x14ac:dyDescent="0.3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50"/>
      <c r="K19" s="6"/>
      <c r="L19" s="6">
        <v>10</v>
      </c>
      <c r="M19" s="6">
        <v>11</v>
      </c>
      <c r="N19" s="6">
        <v>12</v>
      </c>
      <c r="O19" s="29"/>
    </row>
    <row r="20" spans="1:15" s="11" customFormat="1" ht="55.35" customHeight="1" x14ac:dyDescent="0.3">
      <c r="A20" s="6" t="s">
        <v>60</v>
      </c>
      <c r="B20" s="7"/>
      <c r="C20" s="61"/>
      <c r="D20" s="8" t="s">
        <v>61</v>
      </c>
      <c r="E20" s="19"/>
      <c r="F20" s="7"/>
      <c r="G20" s="17"/>
      <c r="H20" s="7"/>
      <c r="I20" s="9">
        <f>I21</f>
        <v>49144574.75</v>
      </c>
      <c r="J20" s="9" t="e">
        <f t="shared" ref="J20:M20" si="0">J21</f>
        <v>#REF!</v>
      </c>
      <c r="K20" s="9" t="e">
        <f t="shared" si="0"/>
        <v>#REF!</v>
      </c>
      <c r="L20" s="9">
        <f t="shared" si="0"/>
        <v>332241</v>
      </c>
      <c r="M20" s="9">
        <f t="shared" si="0"/>
        <v>49476815.75</v>
      </c>
      <c r="N20" s="6"/>
      <c r="O20" s="25"/>
    </row>
    <row r="21" spans="1:15" s="11" customFormat="1" ht="81" customHeight="1" x14ac:dyDescent="0.3">
      <c r="A21" s="15" t="s">
        <v>62</v>
      </c>
      <c r="B21" s="7"/>
      <c r="C21" s="61"/>
      <c r="D21" s="14" t="s">
        <v>63</v>
      </c>
      <c r="E21" s="19"/>
      <c r="F21" s="7"/>
      <c r="G21" s="17"/>
      <c r="H21" s="7"/>
      <c r="I21" s="10">
        <v>49144574.75</v>
      </c>
      <c r="J21" s="52" t="e">
        <f>J27+J32+J36+J38+J41+J45+J163+J143+J46+J39+J42</f>
        <v>#REF!</v>
      </c>
      <c r="K21" s="10" t="e">
        <f>K27+K32+K36+K38+K41+K45+K163+K143+K46+K39+K42</f>
        <v>#REF!</v>
      </c>
      <c r="L21" s="10">
        <v>332241</v>
      </c>
      <c r="M21" s="10">
        <f>L21+I21</f>
        <v>49476815.75</v>
      </c>
      <c r="N21" s="6"/>
      <c r="O21" s="25"/>
    </row>
    <row r="22" spans="1:15" s="64" customFormat="1" ht="64.5" customHeight="1" x14ac:dyDescent="0.3">
      <c r="A22" s="62" t="s">
        <v>64</v>
      </c>
      <c r="B22" s="6" t="s">
        <v>56</v>
      </c>
      <c r="C22" s="12" t="s">
        <v>57</v>
      </c>
      <c r="D22" s="8" t="s">
        <v>58</v>
      </c>
      <c r="E22" s="14" t="s">
        <v>59</v>
      </c>
      <c r="F22" s="7"/>
      <c r="G22" s="17"/>
      <c r="H22" s="7"/>
      <c r="I22" s="9"/>
      <c r="J22" s="51"/>
      <c r="K22" s="9"/>
      <c r="L22" s="9">
        <v>332241</v>
      </c>
      <c r="M22" s="9">
        <f>L22+I22</f>
        <v>332241</v>
      </c>
      <c r="N22" s="6"/>
      <c r="O22" s="63"/>
    </row>
    <row r="23" spans="1:15" s="11" customFormat="1" ht="50.1" customHeight="1" x14ac:dyDescent="0.3">
      <c r="A23" s="59" t="s">
        <v>33</v>
      </c>
      <c r="B23" s="7"/>
      <c r="C23" s="7"/>
      <c r="D23" s="8" t="s">
        <v>34</v>
      </c>
      <c r="E23" s="7"/>
      <c r="F23" s="7"/>
      <c r="G23" s="7"/>
      <c r="H23" s="7"/>
      <c r="I23" s="9">
        <v>113886783</v>
      </c>
      <c r="J23" s="51" t="e">
        <f t="shared" ref="J23:L23" si="1">J24</f>
        <v>#REF!</v>
      </c>
      <c r="K23" s="9" t="e">
        <f t="shared" si="1"/>
        <v>#REF!</v>
      </c>
      <c r="L23" s="9">
        <f t="shared" si="1"/>
        <v>506000</v>
      </c>
      <c r="M23" s="9">
        <f>L23+I23</f>
        <v>114392783</v>
      </c>
      <c r="N23" s="7"/>
      <c r="O23" s="26"/>
    </row>
    <row r="24" spans="1:15" s="11" customFormat="1" ht="69.599999999999994" customHeight="1" x14ac:dyDescent="0.3">
      <c r="A24" s="60" t="s">
        <v>35</v>
      </c>
      <c r="B24" s="7"/>
      <c r="C24" s="61"/>
      <c r="D24" s="14" t="s">
        <v>36</v>
      </c>
      <c r="E24" s="19"/>
      <c r="F24" s="7"/>
      <c r="G24" s="17"/>
      <c r="H24" s="7"/>
      <c r="I24" s="10">
        <v>113886783</v>
      </c>
      <c r="J24" s="52" t="e">
        <f>J31+J32+J33+J48+J45+J34+J44+J46</f>
        <v>#REF!</v>
      </c>
      <c r="K24" s="10" t="e">
        <f>K31+K32+K33+K48+K45+K34+K44+K46</f>
        <v>#REF!</v>
      </c>
      <c r="L24" s="10">
        <v>506000</v>
      </c>
      <c r="M24" s="9">
        <f>L24+I24</f>
        <v>114392783</v>
      </c>
      <c r="N24" s="6"/>
      <c r="O24" s="26"/>
    </row>
    <row r="25" spans="1:15" s="64" customFormat="1" ht="64.5" customHeight="1" x14ac:dyDescent="0.3">
      <c r="A25" s="62" t="s">
        <v>37</v>
      </c>
      <c r="B25" s="6">
        <v>2010</v>
      </c>
      <c r="C25" s="12" t="s">
        <v>38</v>
      </c>
      <c r="D25" s="8" t="s">
        <v>39</v>
      </c>
      <c r="E25" s="14" t="s">
        <v>40</v>
      </c>
      <c r="F25" s="7"/>
      <c r="G25" s="17"/>
      <c r="H25" s="7"/>
      <c r="I25" s="9">
        <v>37684300</v>
      </c>
      <c r="J25" s="51">
        <v>3000000</v>
      </c>
      <c r="K25" s="9"/>
      <c r="L25" s="9">
        <v>506000</v>
      </c>
      <c r="M25" s="9">
        <f>I25+L25</f>
        <v>38190300</v>
      </c>
      <c r="N25" s="6"/>
      <c r="O25" s="63"/>
    </row>
    <row r="26" spans="1:15" s="11" customFormat="1" ht="53.1" customHeight="1" x14ac:dyDescent="0.3">
      <c r="A26" s="6">
        <v>1200000</v>
      </c>
      <c r="B26" s="7"/>
      <c r="C26" s="7"/>
      <c r="D26" s="8" t="s">
        <v>2</v>
      </c>
      <c r="E26" s="7"/>
      <c r="F26" s="7"/>
      <c r="G26" s="7"/>
      <c r="H26" s="7"/>
      <c r="I26" s="9">
        <f>I27</f>
        <v>134703883.66999999</v>
      </c>
      <c r="J26" s="51" t="e">
        <f t="shared" ref="J26:L26" si="2">J27</f>
        <v>#REF!</v>
      </c>
      <c r="K26" s="9" t="e">
        <f t="shared" si="2"/>
        <v>#REF!</v>
      </c>
      <c r="L26" s="9">
        <f t="shared" si="2"/>
        <v>-699700</v>
      </c>
      <c r="M26" s="9">
        <f>M27</f>
        <v>134004183.66999999</v>
      </c>
      <c r="N26" s="7"/>
      <c r="O26" s="25"/>
    </row>
    <row r="27" spans="1:15" s="18" customFormat="1" ht="74.099999999999994" customHeight="1" x14ac:dyDescent="0.3">
      <c r="A27" s="15">
        <v>1210000</v>
      </c>
      <c r="B27" s="20"/>
      <c r="C27" s="20"/>
      <c r="D27" s="14" t="s">
        <v>24</v>
      </c>
      <c r="E27" s="20"/>
      <c r="F27" s="20"/>
      <c r="G27" s="20"/>
      <c r="H27" s="20"/>
      <c r="I27" s="10">
        <v>134703883.66999999</v>
      </c>
      <c r="J27" s="52" t="e">
        <f>J31+#REF!+#REF!+#REF!+#REF!+#REF!+#REF!+#REF!+#REF!+#REF!+#REF!+#REF!+#REF!+#REF!+#REF!</f>
        <v>#REF!</v>
      </c>
      <c r="K27" s="10" t="e">
        <f>K31+#REF!+#REF!+#REF!+#REF!+#REF!+#REF!+#REF!+#REF!+#REF!+#REF!+#REF!+#REF!+#REF!+#REF!</f>
        <v>#REF!</v>
      </c>
      <c r="L27" s="10">
        <f>L28+L31+L35</f>
        <v>-699700</v>
      </c>
      <c r="M27" s="10">
        <f>I27+L27</f>
        <v>134004183.66999999</v>
      </c>
      <c r="N27" s="20"/>
      <c r="O27" s="25"/>
    </row>
    <row r="28" spans="1:15" s="13" customFormat="1" ht="56.1" customHeight="1" x14ac:dyDescent="0.3">
      <c r="A28" s="6">
        <v>1216030</v>
      </c>
      <c r="B28" s="6">
        <v>6030</v>
      </c>
      <c r="C28" s="12" t="s">
        <v>48</v>
      </c>
      <c r="D28" s="8" t="s">
        <v>49</v>
      </c>
      <c r="E28" s="77"/>
      <c r="F28" s="77"/>
      <c r="G28" s="77"/>
      <c r="H28" s="77"/>
      <c r="I28" s="9">
        <v>58395569.150000006</v>
      </c>
      <c r="J28" s="51" t="e">
        <f>J31+J33</f>
        <v>#REF!</v>
      </c>
      <c r="K28" s="9" t="e">
        <f>K31+K33</f>
        <v>#REF!</v>
      </c>
      <c r="L28" s="9">
        <v>-49700</v>
      </c>
      <c r="M28" s="9">
        <f>I28+L28</f>
        <v>58345869.150000006</v>
      </c>
      <c r="N28" s="6"/>
      <c r="O28" s="27"/>
    </row>
    <row r="29" spans="1:15" s="13" customFormat="1" ht="48" customHeight="1" x14ac:dyDescent="0.3">
      <c r="A29" s="6"/>
      <c r="B29" s="6"/>
      <c r="C29" s="12"/>
      <c r="D29" s="8"/>
      <c r="E29" s="14" t="s">
        <v>50</v>
      </c>
      <c r="F29" s="6"/>
      <c r="G29" s="6"/>
      <c r="H29" s="6"/>
      <c r="I29" s="10">
        <v>58364069.150000006</v>
      </c>
      <c r="J29" s="52" t="e">
        <f>SUM(J31:J57)+J76+J105+J111</f>
        <v>#REF!</v>
      </c>
      <c r="K29" s="10" t="e">
        <f>SUM(K31:K57)+K76+K105+K111</f>
        <v>#REF!</v>
      </c>
      <c r="L29" s="10">
        <f>L30</f>
        <v>-49700</v>
      </c>
      <c r="M29" s="10">
        <f>I29+L29</f>
        <v>58314369.150000006</v>
      </c>
      <c r="N29" s="6"/>
      <c r="O29" s="27"/>
    </row>
    <row r="30" spans="1:15" s="18" customFormat="1" ht="66" customHeight="1" x14ac:dyDescent="0.3">
      <c r="A30" s="20"/>
      <c r="B30" s="20"/>
      <c r="C30" s="78"/>
      <c r="D30" s="79"/>
      <c r="E30" s="19" t="s">
        <v>65</v>
      </c>
      <c r="F30" s="7">
        <v>2020</v>
      </c>
      <c r="G30" s="7"/>
      <c r="H30" s="80"/>
      <c r="I30" s="81">
        <v>2800000</v>
      </c>
      <c r="J30" s="82"/>
      <c r="K30" s="17">
        <v>-1500000</v>
      </c>
      <c r="L30" s="17">
        <v>-49700</v>
      </c>
      <c r="M30" s="17">
        <f t="shared" ref="M30" si="3">I30+L30</f>
        <v>2750300</v>
      </c>
      <c r="N30" s="83"/>
      <c r="O30" s="27"/>
    </row>
    <row r="31" spans="1:15" s="11" customFormat="1" ht="54" customHeight="1" x14ac:dyDescent="0.3">
      <c r="A31" s="6">
        <v>1217310</v>
      </c>
      <c r="B31" s="6">
        <v>7310</v>
      </c>
      <c r="C31" s="12" t="s">
        <v>1</v>
      </c>
      <c r="D31" s="8" t="s">
        <v>0</v>
      </c>
      <c r="E31" s="7"/>
      <c r="F31" s="7"/>
      <c r="G31" s="7"/>
      <c r="H31" s="7"/>
      <c r="I31" s="9">
        <v>9530697.7599999998</v>
      </c>
      <c r="J31" s="51" t="e">
        <f>J32+#REF!+#REF!</f>
        <v>#REF!</v>
      </c>
      <c r="K31" s="9" t="e">
        <f>K32+#REF!+#REF!</f>
        <v>#REF!</v>
      </c>
      <c r="L31" s="9"/>
      <c r="M31" s="9">
        <v>9530697.7599999998</v>
      </c>
      <c r="N31" s="7"/>
      <c r="O31" s="27"/>
    </row>
    <row r="32" spans="1:15" s="18" customFormat="1" ht="53.1" customHeight="1" x14ac:dyDescent="0.3">
      <c r="A32" s="20"/>
      <c r="B32" s="20"/>
      <c r="C32" s="20"/>
      <c r="D32" s="20"/>
      <c r="E32" s="14" t="s">
        <v>11</v>
      </c>
      <c r="F32" s="20"/>
      <c r="G32" s="20"/>
      <c r="H32" s="20"/>
      <c r="I32" s="10">
        <v>3682815.76</v>
      </c>
      <c r="J32" s="52">
        <f>SUM(J33:J33)</f>
        <v>0</v>
      </c>
      <c r="K32" s="10">
        <f>SUM(K33:K33)</f>
        <v>0</v>
      </c>
      <c r="L32" s="10"/>
      <c r="M32" s="10">
        <f>I32+L32</f>
        <v>3682815.76</v>
      </c>
      <c r="N32" s="20"/>
      <c r="O32" s="27"/>
    </row>
    <row r="33" spans="1:15" s="11" customFormat="1" ht="62.45" customHeight="1" x14ac:dyDescent="0.3">
      <c r="A33" s="7"/>
      <c r="B33" s="7"/>
      <c r="C33" s="7"/>
      <c r="D33" s="7"/>
      <c r="E33" s="19" t="s">
        <v>26</v>
      </c>
      <c r="F33" s="7" t="s">
        <v>12</v>
      </c>
      <c r="G33" s="16">
        <v>450000</v>
      </c>
      <c r="H33" s="7"/>
      <c r="I33" s="17">
        <v>450000</v>
      </c>
      <c r="J33" s="53"/>
      <c r="K33" s="17"/>
      <c r="L33" s="17">
        <v>-450000</v>
      </c>
      <c r="M33" s="17">
        <f t="shared" ref="M33:M34" si="4">I33+L33</f>
        <v>0</v>
      </c>
      <c r="N33" s="21">
        <v>100</v>
      </c>
      <c r="O33" s="26"/>
    </row>
    <row r="34" spans="1:15" s="11" customFormat="1" ht="62.45" customHeight="1" x14ac:dyDescent="0.3">
      <c r="A34" s="7"/>
      <c r="B34" s="7"/>
      <c r="C34" s="7"/>
      <c r="D34" s="7"/>
      <c r="E34" s="19" t="s">
        <v>30</v>
      </c>
      <c r="F34" s="7">
        <v>2020</v>
      </c>
      <c r="G34" s="16"/>
      <c r="H34" s="7"/>
      <c r="I34" s="17"/>
      <c r="J34" s="53"/>
      <c r="K34" s="17"/>
      <c r="L34" s="17">
        <v>450000</v>
      </c>
      <c r="M34" s="17">
        <f t="shared" si="4"/>
        <v>450000</v>
      </c>
      <c r="N34" s="21"/>
      <c r="O34" s="57"/>
    </row>
    <row r="35" spans="1:15" s="13" customFormat="1" ht="52.35" customHeight="1" x14ac:dyDescent="0.3">
      <c r="A35" s="6">
        <v>1217530</v>
      </c>
      <c r="B35" s="6" t="s">
        <v>41</v>
      </c>
      <c r="C35" s="12" t="s">
        <v>42</v>
      </c>
      <c r="D35" s="8" t="s">
        <v>43</v>
      </c>
      <c r="E35" s="8" t="s">
        <v>44</v>
      </c>
      <c r="F35" s="6"/>
      <c r="G35" s="65"/>
      <c r="H35" s="66"/>
      <c r="I35" s="9">
        <f>SUM(I36)</f>
        <v>650000</v>
      </c>
      <c r="J35" s="51">
        <f t="shared" ref="J35:M35" si="5">SUM(J36)</f>
        <v>0</v>
      </c>
      <c r="K35" s="9">
        <f t="shared" si="5"/>
        <v>0</v>
      </c>
      <c r="L35" s="9">
        <f t="shared" si="5"/>
        <v>-650000</v>
      </c>
      <c r="M35" s="9">
        <f t="shared" si="5"/>
        <v>0</v>
      </c>
      <c r="N35" s="66"/>
      <c r="O35" s="26"/>
    </row>
    <row r="36" spans="1:15" s="13" customFormat="1" ht="91.35" customHeight="1" x14ac:dyDescent="0.3">
      <c r="A36" s="6"/>
      <c r="B36" s="6"/>
      <c r="C36" s="12"/>
      <c r="D36" s="8"/>
      <c r="E36" s="19" t="s">
        <v>45</v>
      </c>
      <c r="F36" s="6"/>
      <c r="G36" s="65"/>
      <c r="H36" s="66"/>
      <c r="I36" s="9">
        <v>650000</v>
      </c>
      <c r="J36" s="51"/>
      <c r="K36" s="9"/>
      <c r="L36" s="9">
        <v>-650000</v>
      </c>
      <c r="M36" s="9">
        <f>I36+L36</f>
        <v>0</v>
      </c>
      <c r="N36" s="66"/>
      <c r="O36" s="26"/>
    </row>
    <row r="37" spans="1:15" s="67" customFormat="1" ht="83.1" customHeight="1" x14ac:dyDescent="0.3">
      <c r="A37" s="6">
        <v>1500000</v>
      </c>
      <c r="B37" s="7"/>
      <c r="C37" s="7"/>
      <c r="D37" s="8" t="s">
        <v>46</v>
      </c>
      <c r="E37" s="7"/>
      <c r="F37" s="17"/>
      <c r="G37" s="17"/>
      <c r="H37" s="17"/>
      <c r="I37" s="9">
        <v>204574465.80000001</v>
      </c>
      <c r="J37" s="51">
        <f t="shared" ref="J37:M37" si="6">J38</f>
        <v>0</v>
      </c>
      <c r="K37" s="9">
        <f t="shared" si="6"/>
        <v>0</v>
      </c>
      <c r="L37" s="9">
        <f>L38</f>
        <v>0</v>
      </c>
      <c r="M37" s="9">
        <f t="shared" si="6"/>
        <v>204574465.80000001</v>
      </c>
      <c r="N37" s="7"/>
      <c r="O37" s="26"/>
    </row>
    <row r="38" spans="1:15" s="69" customFormat="1" ht="89.1" customHeight="1" x14ac:dyDescent="0.3">
      <c r="A38" s="15">
        <v>1510000</v>
      </c>
      <c r="B38" s="20"/>
      <c r="C38" s="20"/>
      <c r="D38" s="14" t="s">
        <v>47</v>
      </c>
      <c r="E38" s="20"/>
      <c r="F38" s="68"/>
      <c r="G38" s="68"/>
      <c r="H38" s="68"/>
      <c r="I38" s="10">
        <v>204574465.80000001</v>
      </c>
      <c r="J38" s="52">
        <f t="shared" ref="J38:K38" si="7">J135+J141+J146+J156+J196+J45+J194+J151+J192+J190</f>
        <v>0</v>
      </c>
      <c r="K38" s="10">
        <f t="shared" si="7"/>
        <v>0</v>
      </c>
      <c r="L38" s="10">
        <f>L39+L41</f>
        <v>0</v>
      </c>
      <c r="M38" s="10">
        <f>L38+I38</f>
        <v>204574465.80000001</v>
      </c>
      <c r="N38" s="10"/>
      <c r="O38" s="26"/>
    </row>
    <row r="39" spans="1:15" s="13" customFormat="1" ht="51" customHeight="1" x14ac:dyDescent="0.3">
      <c r="A39" s="6">
        <v>1516030</v>
      </c>
      <c r="B39" s="6">
        <v>6030</v>
      </c>
      <c r="C39" s="12" t="s">
        <v>48</v>
      </c>
      <c r="D39" s="70" t="s">
        <v>49</v>
      </c>
      <c r="E39" s="14" t="s">
        <v>50</v>
      </c>
      <c r="F39" s="6"/>
      <c r="G39" s="71"/>
      <c r="H39" s="6"/>
      <c r="I39" s="9">
        <v>54776556</v>
      </c>
      <c r="J39" s="51" t="e">
        <f>SUM(J44:J132)</f>
        <v>#REF!</v>
      </c>
      <c r="K39" s="9" t="e">
        <f>SUM(K44:K132)</f>
        <v>#REF!</v>
      </c>
      <c r="L39" s="9">
        <v>500000</v>
      </c>
      <c r="M39" s="9">
        <f>L39+I39</f>
        <v>55276556</v>
      </c>
      <c r="N39" s="6"/>
      <c r="O39" s="26"/>
    </row>
    <row r="40" spans="1:15" s="11" customFormat="1" ht="67.349999999999994" customHeight="1" x14ac:dyDescent="0.3">
      <c r="A40" s="7"/>
      <c r="B40" s="7"/>
      <c r="C40" s="61"/>
      <c r="D40" s="19"/>
      <c r="E40" s="19" t="s">
        <v>52</v>
      </c>
      <c r="F40" s="7">
        <v>2020</v>
      </c>
      <c r="G40" s="72"/>
      <c r="H40" s="21"/>
      <c r="I40" s="17"/>
      <c r="J40" s="53">
        <v>1000000</v>
      </c>
      <c r="K40" s="17"/>
      <c r="L40" s="17">
        <v>500000</v>
      </c>
      <c r="M40" s="17">
        <f t="shared" ref="M40" si="8">I40+L40</f>
        <v>500000</v>
      </c>
      <c r="N40" s="21"/>
      <c r="O40" s="73"/>
    </row>
    <row r="41" spans="1:15" s="67" customFormat="1" ht="53.1" customHeight="1" x14ac:dyDescent="0.3">
      <c r="A41" s="6">
        <v>1517330</v>
      </c>
      <c r="B41" s="6">
        <v>7330</v>
      </c>
      <c r="C41" s="12" t="s">
        <v>1</v>
      </c>
      <c r="D41" s="74" t="s">
        <v>51</v>
      </c>
      <c r="E41" s="74"/>
      <c r="F41" s="17"/>
      <c r="G41" s="17"/>
      <c r="H41" s="17"/>
      <c r="I41" s="9">
        <v>49696140.799999997</v>
      </c>
      <c r="J41" s="51" t="e">
        <f>J42+J66</f>
        <v>#REF!</v>
      </c>
      <c r="K41" s="9" t="e">
        <f>K42+K66</f>
        <v>#REF!</v>
      </c>
      <c r="L41" s="9">
        <v>-500000</v>
      </c>
      <c r="M41" s="9">
        <f>I41+L41</f>
        <v>49196140.799999997</v>
      </c>
      <c r="N41" s="7"/>
      <c r="O41" s="26"/>
    </row>
    <row r="42" spans="1:15" s="69" customFormat="1" ht="57" customHeight="1" x14ac:dyDescent="0.3">
      <c r="A42" s="75"/>
      <c r="B42" s="75"/>
      <c r="C42" s="75"/>
      <c r="D42" s="15"/>
      <c r="E42" s="14" t="s">
        <v>11</v>
      </c>
      <c r="F42" s="76"/>
      <c r="G42" s="76"/>
      <c r="H42" s="76"/>
      <c r="I42" s="10">
        <v>17501729.800000001</v>
      </c>
      <c r="J42" s="52" t="e">
        <f>SUM(J44:J65)</f>
        <v>#REF!</v>
      </c>
      <c r="K42" s="10" t="e">
        <f>SUM(K44:K65)</f>
        <v>#REF!</v>
      </c>
      <c r="L42" s="10">
        <v>-500000</v>
      </c>
      <c r="M42" s="9">
        <f>I42+L42</f>
        <v>17001729.800000001</v>
      </c>
      <c r="N42" s="75"/>
      <c r="O42" s="26"/>
    </row>
    <row r="43" spans="1:15" s="64" customFormat="1" ht="100.35" customHeight="1" x14ac:dyDescent="0.3">
      <c r="A43" s="7"/>
      <c r="B43" s="7"/>
      <c r="C43" s="7"/>
      <c r="D43" s="7"/>
      <c r="E43" s="19" t="s">
        <v>53</v>
      </c>
      <c r="F43" s="7" t="s">
        <v>54</v>
      </c>
      <c r="G43" s="16"/>
      <c r="H43" s="7"/>
      <c r="I43" s="17">
        <v>7066371.7999999998</v>
      </c>
      <c r="J43" s="53">
        <v>-7222237.2000000002</v>
      </c>
      <c r="K43" s="17"/>
      <c r="L43" s="17">
        <v>-500000</v>
      </c>
      <c r="M43" s="17">
        <f t="shared" ref="M43" si="9">I43+L43</f>
        <v>6566371.7999999998</v>
      </c>
      <c r="N43" s="7"/>
      <c r="O43" s="63"/>
    </row>
    <row r="44" spans="1:15" s="11" customFormat="1" ht="30" customHeight="1" x14ac:dyDescent="0.3">
      <c r="A44" s="22"/>
      <c r="B44" s="22"/>
      <c r="C44" s="22"/>
      <c r="D44" s="8" t="s">
        <v>32</v>
      </c>
      <c r="E44" s="22"/>
      <c r="F44" s="22"/>
      <c r="G44" s="22"/>
      <c r="H44" s="22"/>
      <c r="I44" s="9">
        <v>526041930.22000003</v>
      </c>
      <c r="J44" s="51" t="e">
        <f>#REF!+#REF!+#REF!+#REF!+#REF!+#REF!+J26+#REF!+#REF!+#REF!</f>
        <v>#REF!</v>
      </c>
      <c r="K44" s="9" t="e">
        <f>#REF!+#REF!+#REF!+#REF!+#REF!+#REF!+K26+#REF!+#REF!+#REF!</f>
        <v>#REF!</v>
      </c>
      <c r="L44" s="9">
        <f>L23+L26+L37+L20</f>
        <v>138541</v>
      </c>
      <c r="M44" s="9">
        <f>I44+L44</f>
        <v>526180471.22000003</v>
      </c>
      <c r="N44" s="22"/>
      <c r="O44" s="28"/>
    </row>
    <row r="45" spans="1:15" s="23" customFormat="1" ht="21" customHeight="1" x14ac:dyDescent="0.3">
      <c r="D45" s="37"/>
      <c r="I45" s="38"/>
      <c r="J45" s="54"/>
      <c r="K45" s="38"/>
      <c r="L45" s="38"/>
      <c r="M45" s="38"/>
      <c r="O45" s="28"/>
    </row>
    <row r="46" spans="1:15" s="23" customFormat="1" ht="21" customHeight="1" x14ac:dyDescent="0.3">
      <c r="D46" s="37"/>
      <c r="I46" s="38"/>
      <c r="J46" s="54"/>
      <c r="K46" s="38"/>
      <c r="L46" s="38"/>
      <c r="M46" s="38"/>
      <c r="O46" s="28"/>
    </row>
    <row r="47" spans="1:15" x14ac:dyDescent="0.2">
      <c r="O47" s="28"/>
    </row>
    <row r="48" spans="1:15" s="32" customFormat="1" ht="26.1" customHeight="1" x14ac:dyDescent="0.4">
      <c r="A48" s="87" t="s">
        <v>68</v>
      </c>
      <c r="B48" s="87"/>
      <c r="C48" s="87"/>
      <c r="D48" s="87"/>
      <c r="E48" s="87"/>
      <c r="I48" s="88" t="s">
        <v>69</v>
      </c>
      <c r="J48" s="88"/>
      <c r="K48" s="88"/>
      <c r="L48" s="88"/>
      <c r="O48" s="35"/>
    </row>
    <row r="49" spans="1:13" s="32" customFormat="1" ht="15" customHeight="1" x14ac:dyDescent="0.4">
      <c r="A49" s="34"/>
      <c r="B49" s="34"/>
      <c r="C49" s="34"/>
      <c r="D49" s="33"/>
      <c r="E49" s="33"/>
      <c r="F49" s="33"/>
      <c r="G49" s="33"/>
      <c r="H49" s="33"/>
      <c r="I49" s="33"/>
      <c r="J49" s="56"/>
      <c r="K49" s="33"/>
      <c r="L49" s="42"/>
      <c r="M49" s="33"/>
    </row>
    <row r="50" spans="1:13" ht="23.25" x14ac:dyDescent="0.35">
      <c r="A50" s="89" t="s">
        <v>67</v>
      </c>
      <c r="B50" s="89"/>
      <c r="C50" s="89"/>
      <c r="D50" s="89"/>
      <c r="E50" s="89"/>
    </row>
    <row r="51" spans="1:13" ht="26.25" x14ac:dyDescent="0.4">
      <c r="A51" s="36"/>
      <c r="B51" s="36"/>
      <c r="C51" s="43"/>
      <c r="D51" s="43"/>
      <c r="E51" s="43"/>
    </row>
    <row r="52" spans="1:13" ht="11.85" customHeight="1" x14ac:dyDescent="0.2"/>
  </sheetData>
  <mergeCells count="27">
    <mergeCell ref="H6:N6"/>
    <mergeCell ref="H1:N1"/>
    <mergeCell ref="H2:N2"/>
    <mergeCell ref="H3:N3"/>
    <mergeCell ref="H4:N4"/>
    <mergeCell ref="H5:N5"/>
    <mergeCell ref="H8:N8"/>
    <mergeCell ref="A12:N12"/>
    <mergeCell ref="A13:N13"/>
    <mergeCell ref="A14:B14"/>
    <mergeCell ref="A15:B15"/>
    <mergeCell ref="M17:M18"/>
    <mergeCell ref="N17:N18"/>
    <mergeCell ref="A48:E48"/>
    <mergeCell ref="I48:L48"/>
    <mergeCell ref="A50:E50"/>
    <mergeCell ref="F17:F18"/>
    <mergeCell ref="G17:G18"/>
    <mergeCell ref="H17:H18"/>
    <mergeCell ref="I17:I18"/>
    <mergeCell ref="J17:K17"/>
    <mergeCell ref="L17:L18"/>
    <mergeCell ref="A17:A18"/>
    <mergeCell ref="B17:B18"/>
    <mergeCell ref="C17:C18"/>
    <mergeCell ref="D17:D18"/>
    <mergeCell ref="E17:E18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5" fitToHeight="3" orientation="landscape" r:id="rId1"/>
  <headerFooter>
    <oddFooter>&amp;R&amp;"Times New Roman,обычный"&amp;12Сторінка &amp;P</oddFooter>
  </headerFooter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 )  </vt:lpstr>
      <vt:lpstr>'дод 6 (с )  '!Заголовки_для_печати</vt:lpstr>
      <vt:lpstr>'дод 6 (с )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2020-09-01T05:00:22Z</cp:lastPrinted>
  <dcterms:created xsi:type="dcterms:W3CDTF">2018-10-18T06:20:50Z</dcterms:created>
  <dcterms:modified xsi:type="dcterms:W3CDTF">2020-09-01T05:02:05Z</dcterms:modified>
</cp:coreProperties>
</file>