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 2" sheetId="1" r:id="rId1"/>
  </sheets>
  <definedNames>
    <definedName name="_xlfn.AGGREGATE" hidden="1">#NAME?</definedName>
    <definedName name="_xlnm.Print_Titles" localSheetId="0">'дод 2'!$15:$16</definedName>
    <definedName name="_xlnm.Print_Area" localSheetId="0">'дод 2'!$A$1:$F$124</definedName>
  </definedNames>
  <calcPr fullCalcOnLoad="1"/>
</workbook>
</file>

<file path=xl/sharedStrings.xml><?xml version="1.0" encoding="utf-8"?>
<sst xmlns="http://schemas.openxmlformats.org/spreadsheetml/2006/main" count="188" uniqueCount="74">
  <si>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</si>
  <si>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</si>
  <si>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</si>
  <si>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</si>
  <si>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</si>
  <si>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</si>
  <si>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</si>
  <si>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</si>
  <si>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</si>
  <si>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</si>
  <si>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</si>
  <si>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</si>
  <si>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</si>
  <si>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</si>
  <si>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</si>
  <si>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</si>
  <si>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</si>
  <si>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</si>
  <si>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</si>
  <si>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</si>
  <si>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</si>
  <si>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</si>
  <si>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</si>
  <si>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</si>
  <si>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</si>
  <si>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</si>
  <si>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</si>
  <si>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</si>
  <si>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</si>
  <si>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</si>
  <si>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</si>
  <si>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</si>
  <si>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</si>
  <si>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</si>
  <si>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</si>
  <si>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</si>
  <si>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</si>
  <si>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</si>
  <si>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</si>
  <si>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</si>
  <si>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</si>
  <si>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</si>
  <si>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</si>
  <si>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</si>
  <si>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</si>
  <si>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</si>
  <si>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</si>
  <si>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</si>
  <si>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</si>
  <si>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</si>
  <si>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</si>
  <si>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</si>
  <si>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</si>
  <si>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</si>
  <si>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</si>
  <si>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</si>
  <si>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(18531000000)</t>
  </si>
  <si>
    <t>код бюджету</t>
  </si>
  <si>
    <t>(грн)</t>
  </si>
  <si>
    <t xml:space="preserve"> до      рішення     Сумської    міської    ради</t>
  </si>
  <si>
    <t xml:space="preserve">«Про      внесення       змін      до     рішення
</t>
  </si>
  <si>
    <t xml:space="preserve">Сумської                   міської                   ради   
</t>
  </si>
  <si>
    <t>від   24    грудня  2019 року  №  6248  –  МР</t>
  </si>
  <si>
    <t>«Про бюджет Сумської  міської об’єднаної</t>
  </si>
  <si>
    <t>територіальної     громади     на    2020   рік»           (зі змінами)»</t>
  </si>
  <si>
    <t xml:space="preserve">               Додаток № 2</t>
  </si>
  <si>
    <t>Затверджено</t>
  </si>
  <si>
    <t>Внесено зміни</t>
  </si>
  <si>
    <t>Затверджено з урахуванням змін</t>
  </si>
  <si>
    <t>Зміни до додатку № 2 "Фінансування бюджету Сумської міської об'єднаної територіальної громади на 2020 рік"</t>
  </si>
  <si>
    <t>Виконавець: Липова С.А. ______________</t>
  </si>
  <si>
    <t>від   31 серпня   2020   року  № 7315 - МР</t>
  </si>
  <si>
    <t>Секретар Сумської міської ради</t>
  </si>
  <si>
    <t>А.В. Баранов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</si>
</sst>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b/>
      <u val="single"/>
      <sz val="16"/>
      <name val="Times New Roman"/>
      <family val="1"/>
    </font>
    <font>
      <sz val="6"/>
      <name val="Times New Roman"/>
      <family val="1"/>
    </font>
    <font>
      <sz val="15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9" fillId="3" borderId="0" applyNumberFormat="0" applyBorder="0" applyAlignment="0" applyProtection="0"/>
    <xf numFmtId="0" fontId="14" fillId="4" borderId="0" applyNumberFormat="0" applyBorder="0" applyAlignment="0" applyProtection="0"/>
    <xf numFmtId="0" fontId="49" fillId="5" borderId="0" applyNumberFormat="0" applyBorder="0" applyAlignment="0" applyProtection="0"/>
    <xf numFmtId="0" fontId="14" fillId="6" borderId="0" applyNumberFormat="0" applyBorder="0" applyAlignment="0" applyProtection="0"/>
    <xf numFmtId="0" fontId="49" fillId="7" borderId="0" applyNumberFormat="0" applyBorder="0" applyAlignment="0" applyProtection="0"/>
    <xf numFmtId="0" fontId="14" fillId="8" borderId="0" applyNumberFormat="0" applyBorder="0" applyAlignment="0" applyProtection="0"/>
    <xf numFmtId="0" fontId="49" fillId="9" borderId="0" applyNumberFormat="0" applyBorder="0" applyAlignment="0" applyProtection="0"/>
    <xf numFmtId="0" fontId="14" fillId="10" borderId="0" applyNumberFormat="0" applyBorder="0" applyAlignment="0" applyProtection="0"/>
    <xf numFmtId="0" fontId="49" fillId="11" borderId="0" applyNumberFormat="0" applyBorder="0" applyAlignment="0" applyProtection="0"/>
    <xf numFmtId="0" fontId="14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49" fillId="15" borderId="0" applyNumberFormat="0" applyBorder="0" applyAlignment="0" applyProtection="0"/>
    <xf numFmtId="0" fontId="14" fillId="16" borderId="0" applyNumberFormat="0" applyBorder="0" applyAlignment="0" applyProtection="0"/>
    <xf numFmtId="0" fontId="49" fillId="17" borderId="0" applyNumberFormat="0" applyBorder="0" applyAlignment="0" applyProtection="0"/>
    <xf numFmtId="0" fontId="14" fillId="18" borderId="0" applyNumberFormat="0" applyBorder="0" applyAlignment="0" applyProtection="0"/>
    <xf numFmtId="0" fontId="49" fillId="19" borderId="0" applyNumberFormat="0" applyBorder="0" applyAlignment="0" applyProtection="0"/>
    <xf numFmtId="0" fontId="14" fillId="8" borderId="0" applyNumberFormat="0" applyBorder="0" applyAlignment="0" applyProtection="0"/>
    <xf numFmtId="0" fontId="49" fillId="20" borderId="0" applyNumberFormat="0" applyBorder="0" applyAlignment="0" applyProtection="0"/>
    <xf numFmtId="0" fontId="14" fillId="14" borderId="0" applyNumberFormat="0" applyBorder="0" applyAlignment="0" applyProtection="0"/>
    <xf numFmtId="0" fontId="49" fillId="21" borderId="0" applyNumberFormat="0" applyBorder="0" applyAlignment="0" applyProtection="0"/>
    <xf numFmtId="0" fontId="14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50" fillId="25" borderId="0" applyNumberFormat="0" applyBorder="0" applyAlignment="0" applyProtection="0"/>
    <xf numFmtId="0" fontId="13" fillId="16" borderId="0" applyNumberFormat="0" applyBorder="0" applyAlignment="0" applyProtection="0"/>
    <xf numFmtId="0" fontId="50" fillId="26" borderId="0" applyNumberFormat="0" applyBorder="0" applyAlignment="0" applyProtection="0"/>
    <xf numFmtId="0" fontId="13" fillId="18" borderId="0" applyNumberFormat="0" applyBorder="0" applyAlignment="0" applyProtection="0"/>
    <xf numFmtId="0" fontId="50" fillId="27" borderId="0" applyNumberFormat="0" applyBorder="0" applyAlignment="0" applyProtection="0"/>
    <xf numFmtId="0" fontId="13" fillId="28" borderId="0" applyNumberFormat="0" applyBorder="0" applyAlignment="0" applyProtection="0"/>
    <xf numFmtId="0" fontId="50" fillId="29" borderId="0" applyNumberFormat="0" applyBorder="0" applyAlignment="0" applyProtection="0"/>
    <xf numFmtId="0" fontId="13" fillId="30" borderId="0" applyNumberFormat="0" applyBorder="0" applyAlignment="0" applyProtection="0"/>
    <xf numFmtId="0" fontId="50" fillId="31" borderId="0" applyNumberFormat="0" applyBorder="0" applyAlignment="0" applyProtection="0"/>
    <xf numFmtId="0" fontId="13" fillId="32" borderId="0" applyNumberFormat="0" applyBorder="0" applyAlignment="0" applyProtection="0"/>
    <xf numFmtId="0" fontId="50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2" fillId="46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6" fillId="0" borderId="7" applyNumberFormat="0" applyFill="0" applyAlignment="0" applyProtection="0"/>
    <xf numFmtId="0" fontId="12" fillId="0" borderId="8" applyNumberFormat="0" applyFill="0" applyAlignment="0" applyProtection="0"/>
    <xf numFmtId="0" fontId="57" fillId="47" borderId="9" applyNumberFormat="0" applyAlignment="0" applyProtection="0"/>
    <xf numFmtId="0" fontId="10" fillId="48" borderId="10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9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" fillId="4" borderId="0" applyNumberFormat="0" applyBorder="0" applyAlignment="0" applyProtection="0"/>
    <xf numFmtId="0" fontId="61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2" fillId="50" borderId="14" applyNumberFormat="0" applyAlignment="0" applyProtection="0"/>
    <xf numFmtId="0" fontId="18" fillId="0" borderId="15" applyNumberFormat="0" applyFill="0" applyAlignment="0" applyProtection="0"/>
    <xf numFmtId="0" fontId="63" fillId="54" borderId="0" applyNumberFormat="0" applyBorder="0" applyAlignment="0" applyProtection="0"/>
    <xf numFmtId="0" fontId="19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75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17" xfId="0" applyNumberFormat="1" applyFont="1" applyFill="1" applyBorder="1" applyAlignment="1" applyProtection="1">
      <alignment horizontal="right" vertical="center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1" fillId="0" borderId="0" xfId="0" applyNumberFormat="1" applyFont="1" applyFill="1" applyAlignment="1" applyProtection="1">
      <alignment vertical="top"/>
      <protection/>
    </xf>
    <xf numFmtId="0" fontId="31" fillId="0" borderId="0" xfId="0" applyFont="1" applyFill="1" applyAlignment="1">
      <alignment vertical="top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Alignment="1">
      <alignment vertical="top"/>
    </xf>
    <xf numFmtId="0" fontId="3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55" borderId="0" xfId="0" applyNumberFormat="1" applyFont="1" applyFill="1" applyAlignment="1" applyProtection="1">
      <alignment vertical="top"/>
      <protection/>
    </xf>
    <xf numFmtId="0" fontId="0" fillId="55" borderId="0" xfId="0" applyFont="1" applyFill="1" applyAlignment="1">
      <alignment vertical="top"/>
    </xf>
    <xf numFmtId="0" fontId="0" fillId="55" borderId="0" xfId="0" applyFont="1" applyFill="1" applyAlignment="1" applyProtection="1">
      <alignment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55" borderId="0" xfId="0" applyNumberFormat="1" applyFont="1" applyFill="1" applyAlignment="1" applyProtection="1">
      <alignment/>
      <protection/>
    </xf>
    <xf numFmtId="0" fontId="0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 applyProtection="1">
      <alignment/>
      <protection/>
    </xf>
    <xf numFmtId="0" fontId="0" fillId="56" borderId="0" xfId="0" applyNumberFormat="1" applyFont="1" applyFill="1" applyAlignment="1" applyProtection="1">
      <alignment vertical="top"/>
      <protection/>
    </xf>
    <xf numFmtId="0" fontId="0" fillId="56" borderId="0" xfId="0" applyFont="1" applyFill="1" applyAlignment="1">
      <alignment vertical="top"/>
    </xf>
    <xf numFmtId="0" fontId="0" fillId="57" borderId="0" xfId="0" applyNumberFormat="1" applyFont="1" applyFill="1" applyAlignment="1" applyProtection="1">
      <alignment vertical="top"/>
      <protection/>
    </xf>
    <xf numFmtId="0" fontId="0" fillId="57" borderId="0" xfId="0" applyFont="1" applyFill="1" applyAlignment="1">
      <alignment vertical="top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49" fontId="34" fillId="0" borderId="0" xfId="0" applyNumberFormat="1" applyFont="1" applyFill="1" applyAlignment="1" applyProtection="1">
      <alignment horizontal="left" vertical="center"/>
      <protection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3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14" fontId="38" fillId="0" borderId="0" xfId="0" applyNumberFormat="1" applyFont="1" applyAlignment="1">
      <alignment horizontal="left" vertical="center"/>
    </xf>
    <xf numFmtId="14" fontId="39" fillId="0" borderId="0" xfId="0" applyNumberFormat="1" applyFont="1" applyAlignment="1">
      <alignment vertical="center"/>
    </xf>
    <xf numFmtId="0" fontId="38" fillId="0" borderId="17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left" vertical="center" wrapText="1"/>
      <protection/>
    </xf>
    <xf numFmtId="49" fontId="29" fillId="0" borderId="16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35" fillId="0" borderId="0" xfId="0" applyNumberFormat="1" applyFont="1" applyFill="1" applyAlignment="1" applyProtection="1">
      <alignment horizontal="center" vertical="top"/>
      <protection/>
    </xf>
    <xf numFmtId="0" fontId="32" fillId="0" borderId="0" xfId="0" applyNumberFormat="1" applyFont="1" applyFill="1" applyAlignment="1" applyProtection="1">
      <alignment horizontal="center" vertical="top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6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28" fillId="0" borderId="0" xfId="0" applyNumberFormat="1" applyFont="1" applyFill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showGridLines="0" tabSelected="1" view="pageBreakPreview" zoomScale="85" zoomScaleSheetLayoutView="85" zoomScalePageLayoutView="0" workbookViewId="0" topLeftCell="A118">
      <selection activeCell="N128" sqref="N128"/>
    </sheetView>
  </sheetViews>
  <sheetFormatPr defaultColWidth="9.16015625" defaultRowHeight="12.75" customHeight="1"/>
  <cols>
    <col min="1" max="1" width="11.66015625" style="3" customWidth="1"/>
    <col min="2" max="2" width="44.83203125" style="3" customWidth="1"/>
    <col min="3" max="3" width="15.5" style="3" customWidth="1"/>
    <col min="4" max="4" width="19.5" style="3" customWidth="1"/>
    <col min="5" max="5" width="21" style="3" customWidth="1"/>
    <col min="6" max="6" width="23.33203125" style="3" customWidth="1"/>
    <col min="7" max="7" width="9.16015625" style="3" customWidth="1"/>
    <col min="8" max="8" width="17" style="4" bestFit="1" customWidth="1"/>
    <col min="9" max="9" width="17.83203125" style="4" customWidth="1"/>
    <col min="10" max="16384" width="9.16015625" style="4" customWidth="1"/>
  </cols>
  <sheetData>
    <row r="1" spans="3:7" ht="18.75" customHeight="1">
      <c r="C1" s="72" t="s">
        <v>65</v>
      </c>
      <c r="D1" s="72"/>
      <c r="E1" s="72"/>
      <c r="F1" s="72"/>
      <c r="G1" s="43"/>
    </row>
    <row r="2" spans="3:7" ht="19.5" customHeight="1">
      <c r="C2" s="44"/>
      <c r="D2" s="73" t="s">
        <v>59</v>
      </c>
      <c r="E2" s="73"/>
      <c r="F2" s="73"/>
      <c r="G2" s="43"/>
    </row>
    <row r="3" spans="3:7" ht="19.5" customHeight="1">
      <c r="C3" s="44"/>
      <c r="D3" s="73" t="s">
        <v>60</v>
      </c>
      <c r="E3" s="73"/>
      <c r="F3" s="73"/>
      <c r="G3" s="43"/>
    </row>
    <row r="4" spans="3:7" ht="19.5" customHeight="1">
      <c r="C4" s="44"/>
      <c r="D4" s="73" t="s">
        <v>61</v>
      </c>
      <c r="E4" s="73"/>
      <c r="F4" s="73"/>
      <c r="G4" s="43"/>
    </row>
    <row r="5" spans="3:7" ht="19.5" customHeight="1">
      <c r="C5" s="44"/>
      <c r="D5" s="73" t="s">
        <v>62</v>
      </c>
      <c r="E5" s="73"/>
      <c r="F5" s="73"/>
      <c r="G5" s="43"/>
    </row>
    <row r="6" spans="3:7" ht="19.5" customHeight="1">
      <c r="C6" s="44"/>
      <c r="D6" s="73" t="s">
        <v>63</v>
      </c>
      <c r="E6" s="73"/>
      <c r="F6" s="73"/>
      <c r="G6" s="43"/>
    </row>
    <row r="7" spans="3:7" ht="40.5" customHeight="1">
      <c r="C7" s="44"/>
      <c r="D7" s="71" t="s">
        <v>64</v>
      </c>
      <c r="E7" s="71"/>
      <c r="F7" s="71"/>
      <c r="G7" s="43"/>
    </row>
    <row r="8" spans="3:7" ht="19.5">
      <c r="C8" s="44"/>
      <c r="D8" s="73" t="s">
        <v>71</v>
      </c>
      <c r="E8" s="73"/>
      <c r="F8" s="73"/>
      <c r="G8" s="43"/>
    </row>
    <row r="11" spans="1:9" s="6" customFormat="1" ht="41.25" customHeight="1">
      <c r="A11" s="74" t="s">
        <v>69</v>
      </c>
      <c r="B11" s="74"/>
      <c r="C11" s="74"/>
      <c r="D11" s="74"/>
      <c r="E11" s="74"/>
      <c r="F11" s="74"/>
      <c r="G11" s="5"/>
      <c r="I11" s="4"/>
    </row>
    <row r="12" spans="1:9" s="6" customFormat="1" ht="18.75" customHeight="1">
      <c r="A12" s="36"/>
      <c r="B12" s="38" t="s">
        <v>56</v>
      </c>
      <c r="C12" s="37"/>
      <c r="D12" s="37"/>
      <c r="E12" s="37"/>
      <c r="F12" s="37"/>
      <c r="G12" s="5"/>
      <c r="I12" s="53"/>
    </row>
    <row r="13" spans="1:9" s="6" customFormat="1" ht="8.25" customHeight="1">
      <c r="A13" s="68" t="s">
        <v>57</v>
      </c>
      <c r="B13" s="69"/>
      <c r="C13" s="37"/>
      <c r="D13" s="37"/>
      <c r="E13" s="37"/>
      <c r="F13" s="37"/>
      <c r="G13" s="5"/>
      <c r="I13" s="53"/>
    </row>
    <row r="14" spans="1:9" ht="11.25" customHeight="1">
      <c r="A14" s="70"/>
      <c r="B14" s="70"/>
      <c r="C14" s="70"/>
      <c r="D14" s="70"/>
      <c r="E14" s="70"/>
      <c r="F14" s="7" t="s">
        <v>58</v>
      </c>
      <c r="I14" s="54"/>
    </row>
    <row r="15" spans="1:9" s="10" customFormat="1" ht="37.5" customHeight="1">
      <c r="A15" s="64" t="s">
        <v>0</v>
      </c>
      <c r="B15" s="64" t="s">
        <v>44</v>
      </c>
      <c r="C15" s="64" t="s">
        <v>45</v>
      </c>
      <c r="D15" s="64" t="s">
        <v>2</v>
      </c>
      <c r="E15" s="64" t="s">
        <v>3</v>
      </c>
      <c r="F15" s="64"/>
      <c r="G15" s="9"/>
      <c r="I15" s="4"/>
    </row>
    <row r="16" spans="1:7" s="10" customFormat="1" ht="46.5" customHeight="1">
      <c r="A16" s="64"/>
      <c r="B16" s="64"/>
      <c r="C16" s="64"/>
      <c r="D16" s="64"/>
      <c r="E16" s="8" t="s">
        <v>45</v>
      </c>
      <c r="F16" s="28" t="s">
        <v>46</v>
      </c>
      <c r="G16" s="9"/>
    </row>
    <row r="17" spans="1:7" s="10" customFormat="1" ht="18" customHeight="1">
      <c r="A17" s="64" t="s">
        <v>66</v>
      </c>
      <c r="B17" s="64"/>
      <c r="C17" s="64"/>
      <c r="D17" s="64"/>
      <c r="E17" s="64"/>
      <c r="F17" s="64"/>
      <c r="G17" s="9"/>
    </row>
    <row r="18" spans="1:7" s="10" customFormat="1" ht="29.25" customHeight="1">
      <c r="A18" s="65" t="s">
        <v>54</v>
      </c>
      <c r="B18" s="65"/>
      <c r="C18" s="65"/>
      <c r="D18" s="65"/>
      <c r="E18" s="65"/>
      <c r="F18" s="65"/>
      <c r="G18" s="9"/>
    </row>
    <row r="19" spans="1:7" s="10" customFormat="1" ht="29.25" customHeight="1">
      <c r="A19" s="16" t="s">
        <v>4</v>
      </c>
      <c r="B19" s="17" t="s">
        <v>5</v>
      </c>
      <c r="C19" s="1">
        <f aca="true" t="shared" si="0" ref="C19:C30">D19+E19</f>
        <v>63737324.56999999</v>
      </c>
      <c r="D19" s="1">
        <f>D22+D20</f>
        <v>-446586039.29</v>
      </c>
      <c r="E19" s="1">
        <f>E22+E20</f>
        <v>510323363.86</v>
      </c>
      <c r="F19" s="1">
        <f>F22+F20</f>
        <v>505607621.22</v>
      </c>
      <c r="G19" s="9"/>
    </row>
    <row r="20" spans="1:7" s="10" customFormat="1" ht="29.25" customHeight="1" hidden="1">
      <c r="A20" s="18" t="s">
        <v>51</v>
      </c>
      <c r="B20" s="19" t="s">
        <v>52</v>
      </c>
      <c r="C20" s="2">
        <f t="shared" si="0"/>
        <v>44062207</v>
      </c>
      <c r="D20" s="2">
        <f>D21</f>
        <v>0</v>
      </c>
      <c r="E20" s="2">
        <f>E21</f>
        <v>44062207</v>
      </c>
      <c r="F20" s="2">
        <f>F21</f>
        <v>44062207</v>
      </c>
      <c r="G20" s="9"/>
    </row>
    <row r="21" spans="1:7" s="10" customFormat="1" ht="29.25" customHeight="1" hidden="1">
      <c r="A21" s="18" t="s">
        <v>53</v>
      </c>
      <c r="B21" s="19" t="s">
        <v>17</v>
      </c>
      <c r="C21" s="2">
        <f t="shared" si="0"/>
        <v>44062207</v>
      </c>
      <c r="D21" s="2">
        <v>0</v>
      </c>
      <c r="E21" s="2">
        <f>E35</f>
        <v>44062207</v>
      </c>
      <c r="F21" s="2">
        <f>F35</f>
        <v>44062207</v>
      </c>
      <c r="G21" s="9"/>
    </row>
    <row r="22" spans="1:7" s="10" customFormat="1" ht="29.25" customHeight="1">
      <c r="A22" s="18" t="s">
        <v>6</v>
      </c>
      <c r="B22" s="19" t="s">
        <v>7</v>
      </c>
      <c r="C22" s="2">
        <f t="shared" si="0"/>
        <v>19675117.569999993</v>
      </c>
      <c r="D22" s="2">
        <f>D25+D23+D24</f>
        <v>-446586039.29</v>
      </c>
      <c r="E22" s="2">
        <f>E25+E23+E24</f>
        <v>466261156.86</v>
      </c>
      <c r="F22" s="2">
        <f>F25+F23+F24</f>
        <v>461545414.22</v>
      </c>
      <c r="G22" s="9"/>
    </row>
    <row r="23" spans="1:7" s="10" customFormat="1" ht="15.75">
      <c r="A23" s="18" t="s">
        <v>37</v>
      </c>
      <c r="B23" s="19" t="s">
        <v>38</v>
      </c>
      <c r="C23" s="2">
        <f t="shared" si="0"/>
        <v>19675117.57</v>
      </c>
      <c r="D23" s="2">
        <f>84885+1187498.93+50000+11332970+500000</f>
        <v>13155353.93</v>
      </c>
      <c r="E23" s="2">
        <f>3512.2+4712230.44+1804021</f>
        <v>6519763.640000001</v>
      </c>
      <c r="F23" s="2">
        <v>1804021</v>
      </c>
      <c r="G23" s="9"/>
    </row>
    <row r="24" spans="1:7" s="10" customFormat="1" ht="29.25" customHeight="1" hidden="1">
      <c r="A24" s="18" t="s">
        <v>39</v>
      </c>
      <c r="B24" s="19" t="s">
        <v>40</v>
      </c>
      <c r="C24" s="2">
        <f t="shared" si="0"/>
        <v>0</v>
      </c>
      <c r="D24" s="2">
        <v>0</v>
      </c>
      <c r="E24" s="2">
        <v>0</v>
      </c>
      <c r="F24" s="2">
        <v>0</v>
      </c>
      <c r="G24" s="9"/>
    </row>
    <row r="25" spans="1:7" s="10" customFormat="1" ht="47.25">
      <c r="A25" s="18" t="s">
        <v>8</v>
      </c>
      <c r="B25" s="19" t="s">
        <v>9</v>
      </c>
      <c r="C25" s="2">
        <f t="shared" si="0"/>
        <v>0</v>
      </c>
      <c r="D25" s="2">
        <f>-408599358-10203612+27300000+3450000-2000000-736000-1187498.93+106000-9109200-8649013+575000-193369.04-569000-2000000+199000-6113-10000000-400000+738655.5-1715965-454000-3095000-49000-742539+84008+63490000-8000000+1983800-5930000-140000-15000-2000000-3880876-1335318-279558-264682-320000-283266-30000-621926+1602345.8-720946-469000-10157970-198000-47216517-423954-49000-12622470-47762-1180956-899347-60270.62-1170000-579009.13-10090-300000-650000-50400-9000-170000+1049000+307600+389000-3014000+1585183.2-52000+260000</f>
        <v>-459741393.22</v>
      </c>
      <c r="E25" s="2">
        <f>408599358+10203612-27300000-3450000+2000000+736000+1187498.93-106000+9109200+8649013-575000+193369.04+569000+2000000-199000+6113+10000000+400000-738655.5+1715965+454000+3095000+49000+742539-76472-7536-63490000+8000000-1983800+5930000+140000+15000+2000000+3880876+1335318+279558+264682+320000+283266+30000+621926-1602345.8+720946+469000+10157970+198000+47216517+423954+49000+12622470+47762+1180956+899347+60270.62+1170000+579009.13+10090+300000+650000+9000+50400+170000-1049000-307600-389000+3014000-1585183.2+52000-260000</f>
        <v>459741393.22</v>
      </c>
      <c r="F25" s="2">
        <f>408599358+10203612-27300000-3450000+2000000+736000+1187498.93-106000+9109200+8649013-575000+193369.04+569000+2000000-199000+6113+10000000+400000-738655.5+1715965+454000+3095000+49000-7536-76472+742539-63490000+8000000-1983800+5930000+140000+15000+2000000+3880876+1335318+279558+264682+320000+283266+30000+621926-1602345.8+720946+10157970+469000+198000+47216517+423954+49000+12622470+47762+1180956+899347+60270.62+1170000+579009.13+10090+300000+650000+9000+50400+170000-1049000-307600-389000+3014000-1585183.2+52000-260000</f>
        <v>459741393.22</v>
      </c>
      <c r="G25" s="9"/>
    </row>
    <row r="26" spans="1:7" s="10" customFormat="1" ht="29.25" customHeight="1" hidden="1">
      <c r="A26" s="16" t="s">
        <v>13</v>
      </c>
      <c r="B26" s="17" t="s">
        <v>14</v>
      </c>
      <c r="C26" s="1">
        <f t="shared" si="0"/>
        <v>11946708</v>
      </c>
      <c r="D26" s="1">
        <f>D27</f>
        <v>0</v>
      </c>
      <c r="E26" s="1">
        <f>E27</f>
        <v>11946708</v>
      </c>
      <c r="F26" s="1">
        <f>F27</f>
        <v>11946708</v>
      </c>
      <c r="G26" s="9"/>
    </row>
    <row r="27" spans="1:7" s="10" customFormat="1" ht="29.25" customHeight="1" hidden="1">
      <c r="A27" s="18" t="s">
        <v>15</v>
      </c>
      <c r="B27" s="19" t="s">
        <v>24</v>
      </c>
      <c r="C27" s="2">
        <f t="shared" si="0"/>
        <v>11946708</v>
      </c>
      <c r="D27" s="2">
        <f>D28+D29</f>
        <v>0</v>
      </c>
      <c r="E27" s="2">
        <f>E28+E29</f>
        <v>11946708</v>
      </c>
      <c r="F27" s="2">
        <f>F28+F29</f>
        <v>11946708</v>
      </c>
      <c r="G27" s="9"/>
    </row>
    <row r="28" spans="1:7" s="10" customFormat="1" ht="29.25" customHeight="1" hidden="1">
      <c r="A28" s="18" t="s">
        <v>16</v>
      </c>
      <c r="B28" s="19" t="s">
        <v>17</v>
      </c>
      <c r="C28" s="2">
        <f t="shared" si="0"/>
        <v>14714700</v>
      </c>
      <c r="D28" s="20">
        <v>0</v>
      </c>
      <c r="E28" s="20">
        <f>E36</f>
        <v>14714700</v>
      </c>
      <c r="F28" s="20">
        <f>F36</f>
        <v>14714700</v>
      </c>
      <c r="G28" s="9"/>
    </row>
    <row r="29" spans="1:7" s="10" customFormat="1" ht="29.25" customHeight="1" hidden="1">
      <c r="A29" s="18" t="s">
        <v>28</v>
      </c>
      <c r="B29" s="19" t="s">
        <v>29</v>
      </c>
      <c r="C29" s="2">
        <f t="shared" si="0"/>
        <v>-2767992</v>
      </c>
      <c r="D29" s="20">
        <v>0</v>
      </c>
      <c r="E29" s="20">
        <f>E40</f>
        <v>-2767992</v>
      </c>
      <c r="F29" s="20">
        <f>F40</f>
        <v>-2767992</v>
      </c>
      <c r="G29" s="9"/>
    </row>
    <row r="30" spans="1:7" s="10" customFormat="1" ht="15.75">
      <c r="A30" s="16"/>
      <c r="B30" s="17" t="s">
        <v>30</v>
      </c>
      <c r="C30" s="1">
        <f t="shared" si="0"/>
        <v>75684032.57</v>
      </c>
      <c r="D30" s="21">
        <f>D19+D26</f>
        <v>-446586039.29</v>
      </c>
      <c r="E30" s="21">
        <f>E19+E26</f>
        <v>522270071.86</v>
      </c>
      <c r="F30" s="21">
        <f>F19+F26</f>
        <v>517554329.22</v>
      </c>
      <c r="G30" s="9"/>
    </row>
    <row r="31" spans="1:7" s="10" customFormat="1" ht="15.75">
      <c r="A31" s="66" t="s">
        <v>55</v>
      </c>
      <c r="B31" s="66"/>
      <c r="C31" s="66"/>
      <c r="D31" s="66"/>
      <c r="E31" s="66"/>
      <c r="F31" s="66"/>
      <c r="G31" s="9"/>
    </row>
    <row r="32" spans="1:7" s="10" customFormat="1" ht="29.25" customHeight="1" hidden="1">
      <c r="A32" s="16" t="s">
        <v>18</v>
      </c>
      <c r="B32" s="17" t="s">
        <v>21</v>
      </c>
      <c r="C32" s="1">
        <f aca="true" t="shared" si="1" ref="C32:C46">D32+E32</f>
        <v>56008915</v>
      </c>
      <c r="D32" s="1">
        <f>D33+D38</f>
        <v>0</v>
      </c>
      <c r="E32" s="1">
        <f>E33+E38</f>
        <v>56008915</v>
      </c>
      <c r="F32" s="1">
        <f>F33+F38</f>
        <v>56008915</v>
      </c>
      <c r="G32" s="9"/>
    </row>
    <row r="33" spans="1:7" s="10" customFormat="1" ht="29.25" customHeight="1" hidden="1">
      <c r="A33" s="18" t="s">
        <v>20</v>
      </c>
      <c r="B33" s="19" t="s">
        <v>19</v>
      </c>
      <c r="C33" s="2">
        <f t="shared" si="1"/>
        <v>58776907</v>
      </c>
      <c r="D33" s="2">
        <f>D34+D36</f>
        <v>0</v>
      </c>
      <c r="E33" s="2">
        <f>E34+E36</f>
        <v>58776907</v>
      </c>
      <c r="F33" s="2">
        <f>F34+F36</f>
        <v>58776907</v>
      </c>
      <c r="G33" s="9"/>
    </row>
    <row r="34" spans="1:7" s="10" customFormat="1" ht="29.25" customHeight="1" hidden="1">
      <c r="A34" s="18" t="s">
        <v>47</v>
      </c>
      <c r="B34" s="19" t="s">
        <v>49</v>
      </c>
      <c r="C34" s="2">
        <f t="shared" si="1"/>
        <v>44062207</v>
      </c>
      <c r="D34" s="2">
        <f>D35</f>
        <v>0</v>
      </c>
      <c r="E34" s="2">
        <f>E35</f>
        <v>44062207</v>
      </c>
      <c r="F34" s="2">
        <f>F35</f>
        <v>44062207</v>
      </c>
      <c r="G34" s="9"/>
    </row>
    <row r="35" spans="1:7" s="10" customFormat="1" ht="29.25" customHeight="1" hidden="1">
      <c r="A35" s="18" t="s">
        <v>48</v>
      </c>
      <c r="B35" s="19" t="s">
        <v>50</v>
      </c>
      <c r="C35" s="2">
        <f t="shared" si="1"/>
        <v>44062207</v>
      </c>
      <c r="D35" s="2">
        <v>0</v>
      </c>
      <c r="E35" s="2">
        <v>44062207</v>
      </c>
      <c r="F35" s="2">
        <v>44062207</v>
      </c>
      <c r="G35" s="9"/>
    </row>
    <row r="36" spans="1:7" s="10" customFormat="1" ht="29.25" customHeight="1" hidden="1">
      <c r="A36" s="18" t="s">
        <v>22</v>
      </c>
      <c r="B36" s="19" t="s">
        <v>23</v>
      </c>
      <c r="C36" s="2">
        <f t="shared" si="1"/>
        <v>14714700</v>
      </c>
      <c r="D36" s="2">
        <f>D37</f>
        <v>0</v>
      </c>
      <c r="E36" s="2">
        <f>E37</f>
        <v>14714700</v>
      </c>
      <c r="F36" s="2">
        <f>F37</f>
        <v>14714700</v>
      </c>
      <c r="G36" s="9"/>
    </row>
    <row r="37" spans="1:7" s="10" customFormat="1" ht="29.25" customHeight="1" hidden="1">
      <c r="A37" s="18" t="s">
        <v>26</v>
      </c>
      <c r="B37" s="19" t="s">
        <v>27</v>
      </c>
      <c r="C37" s="2">
        <f t="shared" si="1"/>
        <v>14714700</v>
      </c>
      <c r="D37" s="20">
        <v>0</v>
      </c>
      <c r="E37" s="20">
        <f>14714700</f>
        <v>14714700</v>
      </c>
      <c r="F37" s="20">
        <f>14714700</f>
        <v>14714700</v>
      </c>
      <c r="G37" s="9"/>
    </row>
    <row r="38" spans="1:7" s="10" customFormat="1" ht="29.25" customHeight="1" hidden="1">
      <c r="A38" s="18" t="s">
        <v>31</v>
      </c>
      <c r="B38" s="19" t="s">
        <v>32</v>
      </c>
      <c r="C38" s="2">
        <f t="shared" si="1"/>
        <v>-2767992</v>
      </c>
      <c r="D38" s="20">
        <f aca="true" t="shared" si="2" ref="D38:F39">D39</f>
        <v>0</v>
      </c>
      <c r="E38" s="20">
        <f t="shared" si="2"/>
        <v>-2767992</v>
      </c>
      <c r="F38" s="20">
        <f t="shared" si="2"/>
        <v>-2767992</v>
      </c>
      <c r="G38" s="9"/>
    </row>
    <row r="39" spans="1:7" s="10" customFormat="1" ht="29.25" customHeight="1" hidden="1">
      <c r="A39" s="18" t="s">
        <v>33</v>
      </c>
      <c r="B39" s="19" t="s">
        <v>34</v>
      </c>
      <c r="C39" s="2">
        <f t="shared" si="1"/>
        <v>-2767992</v>
      </c>
      <c r="D39" s="20">
        <f t="shared" si="2"/>
        <v>0</v>
      </c>
      <c r="E39" s="20">
        <f>E40</f>
        <v>-2767992</v>
      </c>
      <c r="F39" s="20">
        <f t="shared" si="2"/>
        <v>-2767992</v>
      </c>
      <c r="G39" s="9"/>
    </row>
    <row r="40" spans="1:7" s="10" customFormat="1" ht="29.25" customHeight="1" hidden="1">
      <c r="A40" s="18" t="s">
        <v>35</v>
      </c>
      <c r="B40" s="19" t="s">
        <v>27</v>
      </c>
      <c r="C40" s="2">
        <f t="shared" si="1"/>
        <v>-2767992</v>
      </c>
      <c r="D40" s="20">
        <v>0</v>
      </c>
      <c r="E40" s="20">
        <f>-1848323-919669</f>
        <v>-2767992</v>
      </c>
      <c r="F40" s="20">
        <f>-1848323-919669</f>
        <v>-2767992</v>
      </c>
      <c r="G40" s="9"/>
    </row>
    <row r="41" spans="1:7" s="10" customFormat="1" ht="29.25" customHeight="1">
      <c r="A41" s="16" t="s">
        <v>10</v>
      </c>
      <c r="B41" s="17" t="s">
        <v>1</v>
      </c>
      <c r="C41" s="1">
        <f t="shared" si="1"/>
        <v>19675117.569999993</v>
      </c>
      <c r="D41" s="1">
        <f>D42</f>
        <v>-446586039.29</v>
      </c>
      <c r="E41" s="1">
        <f>E42</f>
        <v>466261156.86</v>
      </c>
      <c r="F41" s="1">
        <f>F42</f>
        <v>461545414.22</v>
      </c>
      <c r="G41" s="9"/>
    </row>
    <row r="42" spans="1:7" s="10" customFormat="1" ht="15.75">
      <c r="A42" s="18" t="s">
        <v>11</v>
      </c>
      <c r="B42" s="19" t="s">
        <v>25</v>
      </c>
      <c r="C42" s="2">
        <f t="shared" si="1"/>
        <v>19675117.569999993</v>
      </c>
      <c r="D42" s="2">
        <f>D45+D43+D44</f>
        <v>-446586039.29</v>
      </c>
      <c r="E42" s="2">
        <f>E45+E43+E44</f>
        <v>466261156.86</v>
      </c>
      <c r="F42" s="2">
        <f>F45+F43+F44</f>
        <v>461545414.22</v>
      </c>
      <c r="G42" s="9"/>
    </row>
    <row r="43" spans="1:7" s="10" customFormat="1" ht="15.75">
      <c r="A43" s="18" t="s">
        <v>41</v>
      </c>
      <c r="B43" s="19" t="s">
        <v>38</v>
      </c>
      <c r="C43" s="2">
        <f t="shared" si="1"/>
        <v>19675117.57</v>
      </c>
      <c r="D43" s="2">
        <f aca="true" t="shared" si="3" ref="D43:F45">D23</f>
        <v>13155353.93</v>
      </c>
      <c r="E43" s="2">
        <f t="shared" si="3"/>
        <v>6519763.640000001</v>
      </c>
      <c r="F43" s="2">
        <f t="shared" si="3"/>
        <v>1804021</v>
      </c>
      <c r="G43" s="9"/>
    </row>
    <row r="44" spans="1:7" s="10" customFormat="1" ht="29.25" customHeight="1" hidden="1">
      <c r="A44" s="18" t="s">
        <v>42</v>
      </c>
      <c r="B44" s="19" t="s">
        <v>40</v>
      </c>
      <c r="C44" s="2">
        <f t="shared" si="1"/>
        <v>0</v>
      </c>
      <c r="D44" s="2">
        <f t="shared" si="3"/>
        <v>0</v>
      </c>
      <c r="E44" s="2">
        <f t="shared" si="3"/>
        <v>0</v>
      </c>
      <c r="F44" s="2">
        <f t="shared" si="3"/>
        <v>0</v>
      </c>
      <c r="G44" s="9"/>
    </row>
    <row r="45" spans="1:7" s="10" customFormat="1" ht="47.25">
      <c r="A45" s="18" t="s">
        <v>12</v>
      </c>
      <c r="B45" s="19" t="s">
        <v>9</v>
      </c>
      <c r="C45" s="2">
        <f t="shared" si="1"/>
        <v>0</v>
      </c>
      <c r="D45" s="2">
        <f t="shared" si="3"/>
        <v>-459741393.22</v>
      </c>
      <c r="E45" s="2">
        <f t="shared" si="3"/>
        <v>459741393.22</v>
      </c>
      <c r="F45" s="2">
        <f t="shared" si="3"/>
        <v>459741393.22</v>
      </c>
      <c r="G45" s="9"/>
    </row>
    <row r="46" spans="1:7" s="10" customFormat="1" ht="29.25" customHeight="1">
      <c r="A46" s="16"/>
      <c r="B46" s="17" t="s">
        <v>36</v>
      </c>
      <c r="C46" s="1">
        <f t="shared" si="1"/>
        <v>75684032.57</v>
      </c>
      <c r="D46" s="21">
        <f>D32+D41</f>
        <v>-446586039.29</v>
      </c>
      <c r="E46" s="21">
        <f>E32+E41</f>
        <v>522270071.86</v>
      </c>
      <c r="F46" s="21">
        <f>F32+F41</f>
        <v>517554329.22</v>
      </c>
      <c r="G46" s="9"/>
    </row>
    <row r="47" spans="1:7" s="10" customFormat="1" ht="15.75">
      <c r="A47" s="64" t="s">
        <v>67</v>
      </c>
      <c r="B47" s="64"/>
      <c r="C47" s="64"/>
      <c r="D47" s="64"/>
      <c r="E47" s="64"/>
      <c r="F47" s="64"/>
      <c r="G47" s="9"/>
    </row>
    <row r="48" spans="1:7" s="10" customFormat="1" ht="15.75">
      <c r="A48" s="65" t="s">
        <v>54</v>
      </c>
      <c r="B48" s="65"/>
      <c r="C48" s="65"/>
      <c r="D48" s="65"/>
      <c r="E48" s="65"/>
      <c r="F48" s="65"/>
      <c r="G48" s="9"/>
    </row>
    <row r="49" spans="1:7" s="10" customFormat="1" ht="15.75">
      <c r="A49" s="16" t="s">
        <v>4</v>
      </c>
      <c r="B49" s="17" t="s">
        <v>5</v>
      </c>
      <c r="C49" s="1">
        <f>C52</f>
        <v>332241</v>
      </c>
      <c r="D49" s="1">
        <f>D52</f>
        <v>193700</v>
      </c>
      <c r="E49" s="1">
        <f>E52</f>
        <v>138541</v>
      </c>
      <c r="F49" s="1">
        <f>F52</f>
        <v>138541</v>
      </c>
      <c r="G49" s="9"/>
    </row>
    <row r="50" spans="1:7" s="10" customFormat="1" ht="29.25" customHeight="1" hidden="1">
      <c r="A50" s="18" t="s">
        <v>51</v>
      </c>
      <c r="B50" s="19" t="s">
        <v>52</v>
      </c>
      <c r="C50" s="2">
        <f aca="true" t="shared" si="4" ref="C50:C59">D50+E50</f>
        <v>44062207</v>
      </c>
      <c r="D50" s="2">
        <f>D51</f>
        <v>0</v>
      </c>
      <c r="E50" s="2">
        <f>E51</f>
        <v>44062207</v>
      </c>
      <c r="F50" s="2">
        <f>F51</f>
        <v>44062207</v>
      </c>
      <c r="G50" s="9"/>
    </row>
    <row r="51" spans="1:7" s="10" customFormat="1" ht="29.25" customHeight="1" hidden="1">
      <c r="A51" s="18" t="s">
        <v>53</v>
      </c>
      <c r="B51" s="19" t="s">
        <v>17</v>
      </c>
      <c r="C51" s="2">
        <f t="shared" si="4"/>
        <v>44062207</v>
      </c>
      <c r="D51" s="2">
        <v>0</v>
      </c>
      <c r="E51" s="2">
        <f>E65</f>
        <v>44062207</v>
      </c>
      <c r="F51" s="2">
        <f>F65</f>
        <v>44062207</v>
      </c>
      <c r="G51" s="9"/>
    </row>
    <row r="52" spans="1:7" s="10" customFormat="1" ht="31.5">
      <c r="A52" s="18" t="s">
        <v>6</v>
      </c>
      <c r="B52" s="19" t="s">
        <v>7</v>
      </c>
      <c r="C52" s="2">
        <f t="shared" si="4"/>
        <v>332241</v>
      </c>
      <c r="D52" s="2">
        <f>D55+D53+D54</f>
        <v>193700</v>
      </c>
      <c r="E52" s="2">
        <f>E55+E53+E54</f>
        <v>138541</v>
      </c>
      <c r="F52" s="2">
        <f>F55+F53+F54</f>
        <v>138541</v>
      </c>
      <c r="G52" s="9"/>
    </row>
    <row r="53" spans="1:7" s="10" customFormat="1" ht="29.25" customHeight="1">
      <c r="A53" s="18" t="s">
        <v>37</v>
      </c>
      <c r="B53" s="19" t="s">
        <v>38</v>
      </c>
      <c r="C53" s="2">
        <f t="shared" si="4"/>
        <v>332241</v>
      </c>
      <c r="D53" s="2">
        <f>332241</f>
        <v>332241</v>
      </c>
      <c r="E53" s="2"/>
      <c r="F53" s="2"/>
      <c r="G53" s="9"/>
    </row>
    <row r="54" spans="1:7" s="10" customFormat="1" ht="29.25" customHeight="1" hidden="1">
      <c r="A54" s="18" t="s">
        <v>39</v>
      </c>
      <c r="B54" s="19" t="s">
        <v>40</v>
      </c>
      <c r="C54" s="2">
        <f t="shared" si="4"/>
        <v>0</v>
      </c>
      <c r="D54" s="2">
        <v>0</v>
      </c>
      <c r="E54" s="2">
        <v>0</v>
      </c>
      <c r="F54" s="2">
        <v>0</v>
      </c>
      <c r="G54" s="9"/>
    </row>
    <row r="55" spans="1:7" s="10" customFormat="1" ht="47.25">
      <c r="A55" s="18" t="s">
        <v>8</v>
      </c>
      <c r="B55" s="19" t="s">
        <v>9</v>
      </c>
      <c r="C55" s="2">
        <f t="shared" si="4"/>
        <v>0</v>
      </c>
      <c r="D55" s="2">
        <f>-506000+650000-332241+49700</f>
        <v>-138541</v>
      </c>
      <c r="E55" s="2">
        <f>506000-650000+332241-49700</f>
        <v>138541</v>
      </c>
      <c r="F55" s="2">
        <f>506000-650000+332241-49700</f>
        <v>138541</v>
      </c>
      <c r="G55" s="9"/>
    </row>
    <row r="56" spans="1:7" s="10" customFormat="1" ht="29.25" customHeight="1" hidden="1">
      <c r="A56" s="16" t="s">
        <v>13</v>
      </c>
      <c r="B56" s="17" t="s">
        <v>14</v>
      </c>
      <c r="C56" s="1">
        <f t="shared" si="4"/>
        <v>11946708</v>
      </c>
      <c r="D56" s="1">
        <f>D57</f>
        <v>0</v>
      </c>
      <c r="E56" s="1">
        <f>E57</f>
        <v>11946708</v>
      </c>
      <c r="F56" s="1">
        <f>F57</f>
        <v>11946708</v>
      </c>
      <c r="G56" s="9"/>
    </row>
    <row r="57" spans="1:7" s="10" customFormat="1" ht="29.25" customHeight="1" hidden="1">
      <c r="A57" s="18" t="s">
        <v>15</v>
      </c>
      <c r="B57" s="19" t="s">
        <v>24</v>
      </c>
      <c r="C57" s="2">
        <f t="shared" si="4"/>
        <v>11946708</v>
      </c>
      <c r="D57" s="2">
        <f>D58+D59</f>
        <v>0</v>
      </c>
      <c r="E57" s="2">
        <f>E58+E59</f>
        <v>11946708</v>
      </c>
      <c r="F57" s="2">
        <f>F58+F59</f>
        <v>11946708</v>
      </c>
      <c r="G57" s="9"/>
    </row>
    <row r="58" spans="1:7" s="10" customFormat="1" ht="29.25" customHeight="1" hidden="1">
      <c r="A58" s="18" t="s">
        <v>16</v>
      </c>
      <c r="B58" s="19" t="s">
        <v>17</v>
      </c>
      <c r="C58" s="2">
        <f t="shared" si="4"/>
        <v>14714700</v>
      </c>
      <c r="D58" s="20">
        <v>0</v>
      </c>
      <c r="E58" s="20">
        <f>E66</f>
        <v>14714700</v>
      </c>
      <c r="F58" s="20">
        <f>F66</f>
        <v>14714700</v>
      </c>
      <c r="G58" s="9"/>
    </row>
    <row r="59" spans="1:7" s="10" customFormat="1" ht="29.25" customHeight="1" hidden="1">
      <c r="A59" s="18" t="s">
        <v>28</v>
      </c>
      <c r="B59" s="19" t="s">
        <v>29</v>
      </c>
      <c r="C59" s="2">
        <f t="shared" si="4"/>
        <v>-2767992</v>
      </c>
      <c r="D59" s="20">
        <v>0</v>
      </c>
      <c r="E59" s="20">
        <f>E70</f>
        <v>-2767992</v>
      </c>
      <c r="F59" s="20">
        <f>F70</f>
        <v>-2767992</v>
      </c>
      <c r="G59" s="9"/>
    </row>
    <row r="60" spans="1:7" s="10" customFormat="1" ht="29.25" customHeight="1">
      <c r="A60" s="16"/>
      <c r="B60" s="17" t="s">
        <v>30</v>
      </c>
      <c r="C60" s="1">
        <f>C49</f>
        <v>332241</v>
      </c>
      <c r="D60" s="1">
        <f>D49</f>
        <v>193700</v>
      </c>
      <c r="E60" s="1">
        <f>E49</f>
        <v>138541</v>
      </c>
      <c r="F60" s="1">
        <f>F49</f>
        <v>138541</v>
      </c>
      <c r="G60" s="9"/>
    </row>
    <row r="61" spans="1:7" s="10" customFormat="1" ht="29.25" customHeight="1">
      <c r="A61" s="66" t="s">
        <v>55</v>
      </c>
      <c r="B61" s="66"/>
      <c r="C61" s="66"/>
      <c r="D61" s="66"/>
      <c r="E61" s="66"/>
      <c r="F61" s="66"/>
      <c r="G61" s="9"/>
    </row>
    <row r="62" spans="1:7" s="10" customFormat="1" ht="29.25" customHeight="1" hidden="1">
      <c r="A62" s="16" t="s">
        <v>18</v>
      </c>
      <c r="B62" s="17" t="s">
        <v>21</v>
      </c>
      <c r="C62" s="1">
        <f aca="true" t="shared" si="5" ref="C62:C75">D62+E62</f>
        <v>56008915</v>
      </c>
      <c r="D62" s="1">
        <f>D63+D68</f>
        <v>0</v>
      </c>
      <c r="E62" s="1">
        <f>E63+E68</f>
        <v>56008915</v>
      </c>
      <c r="F62" s="1">
        <f>F63+F68</f>
        <v>56008915</v>
      </c>
      <c r="G62" s="9"/>
    </row>
    <row r="63" spans="1:7" s="10" customFormat="1" ht="29.25" customHeight="1" hidden="1">
      <c r="A63" s="18" t="s">
        <v>20</v>
      </c>
      <c r="B63" s="19" t="s">
        <v>19</v>
      </c>
      <c r="C63" s="2">
        <f t="shared" si="5"/>
        <v>58776907</v>
      </c>
      <c r="D63" s="2">
        <f>D64+D66</f>
        <v>0</v>
      </c>
      <c r="E63" s="2">
        <f>E64+E66</f>
        <v>58776907</v>
      </c>
      <c r="F63" s="2">
        <f>F64+F66</f>
        <v>58776907</v>
      </c>
      <c r="G63" s="9"/>
    </row>
    <row r="64" spans="1:7" s="10" customFormat="1" ht="29.25" customHeight="1" hidden="1">
      <c r="A64" s="18" t="s">
        <v>47</v>
      </c>
      <c r="B64" s="19" t="s">
        <v>49</v>
      </c>
      <c r="C64" s="2">
        <f t="shared" si="5"/>
        <v>44062207</v>
      </c>
      <c r="D64" s="2">
        <f>D65</f>
        <v>0</v>
      </c>
      <c r="E64" s="2">
        <f>E65</f>
        <v>44062207</v>
      </c>
      <c r="F64" s="2">
        <f>F65</f>
        <v>44062207</v>
      </c>
      <c r="G64" s="9"/>
    </row>
    <row r="65" spans="1:7" s="10" customFormat="1" ht="29.25" customHeight="1" hidden="1">
      <c r="A65" s="18" t="s">
        <v>48</v>
      </c>
      <c r="B65" s="19" t="s">
        <v>50</v>
      </c>
      <c r="C65" s="2">
        <f t="shared" si="5"/>
        <v>44062207</v>
      </c>
      <c r="D65" s="2">
        <v>0</v>
      </c>
      <c r="E65" s="2">
        <v>44062207</v>
      </c>
      <c r="F65" s="2">
        <v>44062207</v>
      </c>
      <c r="G65" s="9"/>
    </row>
    <row r="66" spans="1:7" s="10" customFormat="1" ht="29.25" customHeight="1" hidden="1">
      <c r="A66" s="18" t="s">
        <v>22</v>
      </c>
      <c r="B66" s="19" t="s">
        <v>23</v>
      </c>
      <c r="C66" s="2">
        <f t="shared" si="5"/>
        <v>14714700</v>
      </c>
      <c r="D66" s="2">
        <f>D67</f>
        <v>0</v>
      </c>
      <c r="E66" s="2">
        <f>E67</f>
        <v>14714700</v>
      </c>
      <c r="F66" s="2">
        <f>F67</f>
        <v>14714700</v>
      </c>
      <c r="G66" s="9"/>
    </row>
    <row r="67" spans="1:7" s="10" customFormat="1" ht="29.25" customHeight="1" hidden="1">
      <c r="A67" s="18" t="s">
        <v>26</v>
      </c>
      <c r="B67" s="19" t="s">
        <v>27</v>
      </c>
      <c r="C67" s="2">
        <f t="shared" si="5"/>
        <v>14714700</v>
      </c>
      <c r="D67" s="20">
        <v>0</v>
      </c>
      <c r="E67" s="20">
        <f>14714700</f>
        <v>14714700</v>
      </c>
      <c r="F67" s="20">
        <f>14714700</f>
        <v>14714700</v>
      </c>
      <c r="G67" s="9"/>
    </row>
    <row r="68" spans="1:7" s="10" customFormat="1" ht="29.25" customHeight="1" hidden="1">
      <c r="A68" s="18" t="s">
        <v>31</v>
      </c>
      <c r="B68" s="19" t="s">
        <v>32</v>
      </c>
      <c r="C68" s="2">
        <f t="shared" si="5"/>
        <v>-2767992</v>
      </c>
      <c r="D68" s="20">
        <f aca="true" t="shared" si="6" ref="D68:F69">D69</f>
        <v>0</v>
      </c>
      <c r="E68" s="20">
        <f t="shared" si="6"/>
        <v>-2767992</v>
      </c>
      <c r="F68" s="20">
        <f t="shared" si="6"/>
        <v>-2767992</v>
      </c>
      <c r="G68" s="9"/>
    </row>
    <row r="69" spans="1:7" s="10" customFormat="1" ht="29.25" customHeight="1" hidden="1">
      <c r="A69" s="18" t="s">
        <v>33</v>
      </c>
      <c r="B69" s="19" t="s">
        <v>34</v>
      </c>
      <c r="C69" s="2">
        <f t="shared" si="5"/>
        <v>-2767992</v>
      </c>
      <c r="D69" s="20">
        <f t="shared" si="6"/>
        <v>0</v>
      </c>
      <c r="E69" s="20">
        <f>E70</f>
        <v>-2767992</v>
      </c>
      <c r="F69" s="20">
        <f t="shared" si="6"/>
        <v>-2767992</v>
      </c>
      <c r="G69" s="9"/>
    </row>
    <row r="70" spans="1:7" s="10" customFormat="1" ht="29.25" customHeight="1" hidden="1">
      <c r="A70" s="18" t="s">
        <v>35</v>
      </c>
      <c r="B70" s="19" t="s">
        <v>27</v>
      </c>
      <c r="C70" s="2">
        <f t="shared" si="5"/>
        <v>-2767992</v>
      </c>
      <c r="D70" s="20">
        <v>0</v>
      </c>
      <c r="E70" s="20">
        <f>-1848323-919669</f>
        <v>-2767992</v>
      </c>
      <c r="F70" s="20">
        <f>-1848323-919669</f>
        <v>-2767992</v>
      </c>
      <c r="G70" s="9"/>
    </row>
    <row r="71" spans="1:7" s="10" customFormat="1" ht="29.25" customHeight="1">
      <c r="A71" s="16" t="s">
        <v>10</v>
      </c>
      <c r="B71" s="17" t="s">
        <v>1</v>
      </c>
      <c r="C71" s="1">
        <f t="shared" si="5"/>
        <v>332241</v>
      </c>
      <c r="D71" s="1">
        <f>D72</f>
        <v>193700</v>
      </c>
      <c r="E71" s="1">
        <f>E72</f>
        <v>138541</v>
      </c>
      <c r="F71" s="1">
        <f>F72</f>
        <v>138541</v>
      </c>
      <c r="G71" s="9"/>
    </row>
    <row r="72" spans="1:7" s="10" customFormat="1" ht="29.25" customHeight="1">
      <c r="A72" s="18" t="s">
        <v>11</v>
      </c>
      <c r="B72" s="19" t="s">
        <v>25</v>
      </c>
      <c r="C72" s="2">
        <f t="shared" si="5"/>
        <v>332241</v>
      </c>
      <c r="D72" s="2">
        <f>D75+D73+D74</f>
        <v>193700</v>
      </c>
      <c r="E72" s="2">
        <f>E75+E73+E74</f>
        <v>138541</v>
      </c>
      <c r="F72" s="2">
        <f>F75+F73+F74</f>
        <v>138541</v>
      </c>
      <c r="G72" s="9"/>
    </row>
    <row r="73" spans="1:7" s="10" customFormat="1" ht="29.25" customHeight="1">
      <c r="A73" s="18" t="s">
        <v>41</v>
      </c>
      <c r="B73" s="19" t="s">
        <v>38</v>
      </c>
      <c r="C73" s="2">
        <f t="shared" si="5"/>
        <v>332241</v>
      </c>
      <c r="D73" s="2">
        <f aca="true" t="shared" si="7" ref="D73:F75">D53</f>
        <v>332241</v>
      </c>
      <c r="E73" s="2">
        <f t="shared" si="7"/>
        <v>0</v>
      </c>
      <c r="F73" s="2">
        <f t="shared" si="7"/>
        <v>0</v>
      </c>
      <c r="G73" s="9"/>
    </row>
    <row r="74" spans="1:7" s="10" customFormat="1" ht="29.25" customHeight="1" hidden="1">
      <c r="A74" s="18" t="s">
        <v>42</v>
      </c>
      <c r="B74" s="19" t="s">
        <v>40</v>
      </c>
      <c r="C74" s="2">
        <f t="shared" si="5"/>
        <v>0</v>
      </c>
      <c r="D74" s="2">
        <f t="shared" si="7"/>
        <v>0</v>
      </c>
      <c r="E74" s="2">
        <f t="shared" si="7"/>
        <v>0</v>
      </c>
      <c r="F74" s="2">
        <f t="shared" si="7"/>
        <v>0</v>
      </c>
      <c r="G74" s="9"/>
    </row>
    <row r="75" spans="1:7" s="10" customFormat="1" ht="47.25">
      <c r="A75" s="18" t="s">
        <v>12</v>
      </c>
      <c r="B75" s="19" t="s">
        <v>9</v>
      </c>
      <c r="C75" s="2">
        <f t="shared" si="5"/>
        <v>0</v>
      </c>
      <c r="D75" s="2">
        <f t="shared" si="7"/>
        <v>-138541</v>
      </c>
      <c r="E75" s="2">
        <f t="shared" si="7"/>
        <v>138541</v>
      </c>
      <c r="F75" s="2">
        <f t="shared" si="7"/>
        <v>138541</v>
      </c>
      <c r="G75" s="9"/>
    </row>
    <row r="76" spans="1:7" s="10" customFormat="1" ht="29.25" customHeight="1">
      <c r="A76" s="16"/>
      <c r="B76" s="17" t="s">
        <v>36</v>
      </c>
      <c r="C76" s="1">
        <f>C71</f>
        <v>332241</v>
      </c>
      <c r="D76" s="1">
        <f>D71</f>
        <v>193700</v>
      </c>
      <c r="E76" s="1">
        <f>E71</f>
        <v>138541</v>
      </c>
      <c r="F76" s="1">
        <f>F71</f>
        <v>138541</v>
      </c>
      <c r="G76" s="9"/>
    </row>
    <row r="77" spans="1:7" s="10" customFormat="1" ht="29.25" customHeight="1" hidden="1">
      <c r="A77" s="8"/>
      <c r="B77" s="8"/>
      <c r="C77" s="8"/>
      <c r="D77" s="8"/>
      <c r="E77" s="8"/>
      <c r="F77" s="28"/>
      <c r="G77" s="9"/>
    </row>
    <row r="78" spans="1:7" s="10" customFormat="1" ht="29.25" customHeight="1" hidden="1">
      <c r="A78" s="8"/>
      <c r="B78" s="8"/>
      <c r="C78" s="8"/>
      <c r="D78" s="8"/>
      <c r="E78" s="8"/>
      <c r="F78" s="28"/>
      <c r="G78" s="9"/>
    </row>
    <row r="79" spans="1:7" s="10" customFormat="1" ht="29.25" customHeight="1" hidden="1">
      <c r="A79" s="8"/>
      <c r="B79" s="8"/>
      <c r="C79" s="8"/>
      <c r="D79" s="8"/>
      <c r="E79" s="8"/>
      <c r="F79" s="28"/>
      <c r="G79" s="9"/>
    </row>
    <row r="80" spans="1:7" s="10" customFormat="1" ht="29.25" customHeight="1" hidden="1">
      <c r="A80" s="8"/>
      <c r="B80" s="8"/>
      <c r="C80" s="8"/>
      <c r="D80" s="8"/>
      <c r="E80" s="8"/>
      <c r="F80" s="28"/>
      <c r="G80" s="9"/>
    </row>
    <row r="81" spans="1:7" s="10" customFormat="1" ht="29.25" customHeight="1" hidden="1">
      <c r="A81" s="8"/>
      <c r="B81" s="8"/>
      <c r="C81" s="8"/>
      <c r="D81" s="8"/>
      <c r="E81" s="8"/>
      <c r="F81" s="28"/>
      <c r="G81" s="9"/>
    </row>
    <row r="82" spans="1:7" s="10" customFormat="1" ht="29.25" customHeight="1" hidden="1">
      <c r="A82" s="8"/>
      <c r="B82" s="8"/>
      <c r="C82" s="8"/>
      <c r="D82" s="8"/>
      <c r="E82" s="8"/>
      <c r="F82" s="28"/>
      <c r="G82" s="9"/>
    </row>
    <row r="83" spans="1:7" s="10" customFormat="1" ht="29.25" customHeight="1" hidden="1">
      <c r="A83" s="8"/>
      <c r="B83" s="8"/>
      <c r="C83" s="8"/>
      <c r="D83" s="8"/>
      <c r="E83" s="8"/>
      <c r="F83" s="28"/>
      <c r="G83" s="9"/>
    </row>
    <row r="84" spans="1:7" s="10" customFormat="1" ht="29.25" customHeight="1" hidden="1">
      <c r="A84" s="8"/>
      <c r="B84" s="8"/>
      <c r="C84" s="8"/>
      <c r="D84" s="8"/>
      <c r="E84" s="8"/>
      <c r="F84" s="28"/>
      <c r="G84" s="9"/>
    </row>
    <row r="85" spans="1:7" s="10" customFormat="1" ht="29.25" customHeight="1" hidden="1">
      <c r="A85" s="8"/>
      <c r="B85" s="8"/>
      <c r="C85" s="8"/>
      <c r="D85" s="8"/>
      <c r="E85" s="8"/>
      <c r="F85" s="28"/>
      <c r="G85" s="9"/>
    </row>
    <row r="86" spans="1:7" s="10" customFormat="1" ht="29.25" customHeight="1" hidden="1">
      <c r="A86" s="8"/>
      <c r="B86" s="8"/>
      <c r="C86" s="8"/>
      <c r="D86" s="8"/>
      <c r="E86" s="8"/>
      <c r="F86" s="28"/>
      <c r="G86" s="9"/>
    </row>
    <row r="87" spans="1:7" s="10" customFormat="1" ht="20.25" customHeight="1">
      <c r="A87" s="64" t="s">
        <v>68</v>
      </c>
      <c r="B87" s="64"/>
      <c r="C87" s="64"/>
      <c r="D87" s="64"/>
      <c r="E87" s="64"/>
      <c r="F87" s="64"/>
      <c r="G87" s="9"/>
    </row>
    <row r="88" spans="1:7" s="10" customFormat="1" ht="19.5" customHeight="1">
      <c r="A88" s="65" t="s">
        <v>54</v>
      </c>
      <c r="B88" s="65"/>
      <c r="C88" s="65"/>
      <c r="D88" s="65"/>
      <c r="E88" s="65"/>
      <c r="F88" s="65"/>
      <c r="G88" s="9"/>
    </row>
    <row r="89" spans="1:9" s="11" customFormat="1" ht="15.75">
      <c r="A89" s="16" t="s">
        <v>4</v>
      </c>
      <c r="B89" s="17" t="s">
        <v>5</v>
      </c>
      <c r="C89" s="1">
        <f aca="true" t="shared" si="8" ref="C89:C94">D89+E89</f>
        <v>64069565.56999999</v>
      </c>
      <c r="D89" s="1">
        <f>D92+D90</f>
        <v>-446392339.29</v>
      </c>
      <c r="E89" s="1">
        <f>E92+E90</f>
        <v>510461904.86</v>
      </c>
      <c r="F89" s="1">
        <f>F92+F90</f>
        <v>505746162.22</v>
      </c>
      <c r="G89" s="3"/>
      <c r="I89" s="10"/>
    </row>
    <row r="90" spans="1:9" s="31" customFormat="1" ht="15.75" hidden="1">
      <c r="A90" s="18" t="s">
        <v>51</v>
      </c>
      <c r="B90" s="19" t="s">
        <v>52</v>
      </c>
      <c r="C90" s="2">
        <f t="shared" si="8"/>
        <v>44062207</v>
      </c>
      <c r="D90" s="2">
        <f>D91</f>
        <v>0</v>
      </c>
      <c r="E90" s="2">
        <f>E91</f>
        <v>44062207</v>
      </c>
      <c r="F90" s="2">
        <f>F91</f>
        <v>44062207</v>
      </c>
      <c r="G90" s="30"/>
      <c r="I90" s="11"/>
    </row>
    <row r="91" spans="1:7" s="31" customFormat="1" ht="23.25" customHeight="1" hidden="1">
      <c r="A91" s="18" t="s">
        <v>53</v>
      </c>
      <c r="B91" s="19" t="s">
        <v>17</v>
      </c>
      <c r="C91" s="2">
        <f t="shared" si="8"/>
        <v>44062207</v>
      </c>
      <c r="D91" s="2">
        <v>0</v>
      </c>
      <c r="E91" s="2">
        <f>E105</f>
        <v>44062207</v>
      </c>
      <c r="F91" s="2">
        <f>F105</f>
        <v>44062207</v>
      </c>
      <c r="G91" s="30"/>
    </row>
    <row r="92" spans="1:9" s="11" customFormat="1" ht="45.75" customHeight="1">
      <c r="A92" s="18" t="s">
        <v>6</v>
      </c>
      <c r="B92" s="19" t="s">
        <v>7</v>
      </c>
      <c r="C92" s="2">
        <f t="shared" si="8"/>
        <v>20007358.569999993</v>
      </c>
      <c r="D92" s="2">
        <f>D95+D93+D94</f>
        <v>-446392339.29</v>
      </c>
      <c r="E92" s="2">
        <f>E95+E93+E94</f>
        <v>466399697.86</v>
      </c>
      <c r="F92" s="2">
        <f>F95+F93+F94</f>
        <v>461683955.22</v>
      </c>
      <c r="G92" s="3"/>
      <c r="I92" s="31"/>
    </row>
    <row r="93" spans="1:7" s="11" customFormat="1" ht="15.75">
      <c r="A93" s="18" t="s">
        <v>37</v>
      </c>
      <c r="B93" s="19" t="s">
        <v>38</v>
      </c>
      <c r="C93" s="2">
        <f t="shared" si="8"/>
        <v>20007358.57</v>
      </c>
      <c r="D93" s="2">
        <f>D53+D23</f>
        <v>13487594.93</v>
      </c>
      <c r="E93" s="2">
        <f>E53+E23</f>
        <v>6519763.640000001</v>
      </c>
      <c r="F93" s="2">
        <f>F53+F23</f>
        <v>1804021</v>
      </c>
      <c r="G93" s="3"/>
    </row>
    <row r="94" spans="1:7" s="11" customFormat="1" ht="15.75" hidden="1">
      <c r="A94" s="18" t="s">
        <v>39</v>
      </c>
      <c r="B94" s="19" t="s">
        <v>40</v>
      </c>
      <c r="C94" s="2">
        <f t="shared" si="8"/>
        <v>0</v>
      </c>
      <c r="D94" s="2">
        <v>0</v>
      </c>
      <c r="E94" s="2">
        <v>0</v>
      </c>
      <c r="F94" s="2">
        <v>0</v>
      </c>
      <c r="G94" s="3"/>
    </row>
    <row r="95" spans="1:9" s="27" customFormat="1" ht="64.5" customHeight="1">
      <c r="A95" s="18" t="s">
        <v>8</v>
      </c>
      <c r="B95" s="19" t="s">
        <v>9</v>
      </c>
      <c r="C95" s="2">
        <f aca="true" t="shared" si="9" ref="C95:C111">D95+E95</f>
        <v>0</v>
      </c>
      <c r="D95" s="2">
        <f>D55+D25</f>
        <v>-459879934.22</v>
      </c>
      <c r="E95" s="2">
        <f>E55+E25</f>
        <v>459879934.22</v>
      </c>
      <c r="F95" s="2">
        <f>F55+F25</f>
        <v>459879934.22</v>
      </c>
      <c r="G95" s="29">
        <f>D95-D115</f>
        <v>0</v>
      </c>
      <c r="H95" s="29">
        <f>E95-F95</f>
        <v>0</v>
      </c>
      <c r="I95" s="11"/>
    </row>
    <row r="96" spans="1:9" s="13" customFormat="1" ht="19.5" customHeight="1" hidden="1">
      <c r="A96" s="16" t="s">
        <v>13</v>
      </c>
      <c r="B96" s="17" t="s">
        <v>14</v>
      </c>
      <c r="C96" s="1">
        <f t="shared" si="9"/>
        <v>11946708</v>
      </c>
      <c r="D96" s="1">
        <f>D97</f>
        <v>0</v>
      </c>
      <c r="E96" s="1">
        <f>E97</f>
        <v>11946708</v>
      </c>
      <c r="F96" s="1">
        <f>F97</f>
        <v>11946708</v>
      </c>
      <c r="G96" s="12"/>
      <c r="I96" s="29"/>
    </row>
    <row r="97" spans="1:7" s="13" customFormat="1" ht="34.5" customHeight="1" hidden="1">
      <c r="A97" s="18" t="s">
        <v>15</v>
      </c>
      <c r="B97" s="19" t="s">
        <v>24</v>
      </c>
      <c r="C97" s="2">
        <f t="shared" si="9"/>
        <v>11946708</v>
      </c>
      <c r="D97" s="2">
        <f>D98+D99</f>
        <v>0</v>
      </c>
      <c r="E97" s="2">
        <f>E98+E99</f>
        <v>11946708</v>
      </c>
      <c r="F97" s="2">
        <f>F98+F99</f>
        <v>11946708</v>
      </c>
      <c r="G97" s="12"/>
    </row>
    <row r="98" spans="1:9" s="26" customFormat="1" ht="18.75" customHeight="1" hidden="1">
      <c r="A98" s="18" t="s">
        <v>16</v>
      </c>
      <c r="B98" s="19" t="s">
        <v>17</v>
      </c>
      <c r="C98" s="2">
        <f t="shared" si="9"/>
        <v>14714700</v>
      </c>
      <c r="D98" s="20">
        <v>0</v>
      </c>
      <c r="E98" s="20">
        <f>E106</f>
        <v>14714700</v>
      </c>
      <c r="F98" s="20">
        <f>F106</f>
        <v>14714700</v>
      </c>
      <c r="G98" s="25"/>
      <c r="I98" s="13"/>
    </row>
    <row r="99" spans="1:9" s="35" customFormat="1" ht="18.75" customHeight="1" hidden="1">
      <c r="A99" s="18" t="s">
        <v>28</v>
      </c>
      <c r="B99" s="19" t="s">
        <v>29</v>
      </c>
      <c r="C99" s="2">
        <f t="shared" si="9"/>
        <v>-2767992</v>
      </c>
      <c r="D99" s="20">
        <v>0</v>
      </c>
      <c r="E99" s="20">
        <f>E110</f>
        <v>-2767992</v>
      </c>
      <c r="F99" s="20">
        <f>F110</f>
        <v>-2767992</v>
      </c>
      <c r="G99" s="34"/>
      <c r="I99" s="26"/>
    </row>
    <row r="100" spans="1:9" s="15" customFormat="1" ht="18.75" customHeight="1">
      <c r="A100" s="16"/>
      <c r="B100" s="17" t="s">
        <v>30</v>
      </c>
      <c r="C100" s="1">
        <f t="shared" si="9"/>
        <v>76016273.57</v>
      </c>
      <c r="D100" s="21">
        <f>D89+D96</f>
        <v>-446392339.29</v>
      </c>
      <c r="E100" s="21">
        <f>E89+E96</f>
        <v>522408612.86</v>
      </c>
      <c r="F100" s="21">
        <f>F89+F96</f>
        <v>517692870.22</v>
      </c>
      <c r="G100" s="14"/>
      <c r="I100" s="35"/>
    </row>
    <row r="101" spans="1:7" s="15" customFormat="1" ht="18.75" customHeight="1">
      <c r="A101" s="66" t="s">
        <v>55</v>
      </c>
      <c r="B101" s="66"/>
      <c r="C101" s="66"/>
      <c r="D101" s="66"/>
      <c r="E101" s="66"/>
      <c r="F101" s="66"/>
      <c r="G101" s="14"/>
    </row>
    <row r="102" spans="1:9" s="13" customFormat="1" ht="36.75" customHeight="1" hidden="1">
      <c r="A102" s="16" t="s">
        <v>18</v>
      </c>
      <c r="B102" s="17" t="s">
        <v>21</v>
      </c>
      <c r="C102" s="1">
        <f>D102+E102</f>
        <v>56008915</v>
      </c>
      <c r="D102" s="1">
        <f>D103+D108</f>
        <v>0</v>
      </c>
      <c r="E102" s="1">
        <f>E103+E108</f>
        <v>56008915</v>
      </c>
      <c r="F102" s="1">
        <f>F103+F108</f>
        <v>56008915</v>
      </c>
      <c r="G102" s="12"/>
      <c r="I102" s="15"/>
    </row>
    <row r="103" spans="1:7" s="13" customFormat="1" ht="15.75" hidden="1">
      <c r="A103" s="18" t="s">
        <v>20</v>
      </c>
      <c r="B103" s="19" t="s">
        <v>19</v>
      </c>
      <c r="C103" s="2">
        <f>D103+E103</f>
        <v>58776907</v>
      </c>
      <c r="D103" s="2">
        <f>D104+D106</f>
        <v>0</v>
      </c>
      <c r="E103" s="2">
        <f>E104+E106</f>
        <v>58776907</v>
      </c>
      <c r="F103" s="2">
        <f>F104+F106</f>
        <v>58776907</v>
      </c>
      <c r="G103" s="12"/>
    </row>
    <row r="104" spans="1:9" s="33" customFormat="1" ht="15.75" hidden="1">
      <c r="A104" s="18" t="s">
        <v>47</v>
      </c>
      <c r="B104" s="19" t="s">
        <v>49</v>
      </c>
      <c r="C104" s="2">
        <f t="shared" si="9"/>
        <v>44062207</v>
      </c>
      <c r="D104" s="2">
        <f>D105</f>
        <v>0</v>
      </c>
      <c r="E104" s="2">
        <f>E105</f>
        <v>44062207</v>
      </c>
      <c r="F104" s="2">
        <f>F105</f>
        <v>44062207</v>
      </c>
      <c r="G104" s="32"/>
      <c r="I104" s="13"/>
    </row>
    <row r="105" spans="1:7" s="33" customFormat="1" ht="15.75" hidden="1">
      <c r="A105" s="18" t="s">
        <v>48</v>
      </c>
      <c r="B105" s="19" t="s">
        <v>50</v>
      </c>
      <c r="C105" s="2">
        <f t="shared" si="9"/>
        <v>44062207</v>
      </c>
      <c r="D105" s="2">
        <v>0</v>
      </c>
      <c r="E105" s="2">
        <v>44062207</v>
      </c>
      <c r="F105" s="2">
        <v>44062207</v>
      </c>
      <c r="G105" s="32"/>
    </row>
    <row r="106" spans="1:9" s="26" customFormat="1" ht="15.75" hidden="1">
      <c r="A106" s="18" t="s">
        <v>22</v>
      </c>
      <c r="B106" s="19" t="s">
        <v>23</v>
      </c>
      <c r="C106" s="2">
        <f t="shared" si="9"/>
        <v>14714700</v>
      </c>
      <c r="D106" s="2">
        <f>D107</f>
        <v>0</v>
      </c>
      <c r="E106" s="2">
        <f>E107</f>
        <v>14714700</v>
      </c>
      <c r="F106" s="2">
        <f>F107</f>
        <v>14714700</v>
      </c>
      <c r="G106" s="25"/>
      <c r="I106" s="33"/>
    </row>
    <row r="107" spans="1:7" s="26" customFormat="1" ht="15.75" hidden="1">
      <c r="A107" s="18" t="s">
        <v>26</v>
      </c>
      <c r="B107" s="19" t="s">
        <v>27</v>
      </c>
      <c r="C107" s="2">
        <f t="shared" si="9"/>
        <v>14714700</v>
      </c>
      <c r="D107" s="20">
        <v>0</v>
      </c>
      <c r="E107" s="20">
        <f>14714700</f>
        <v>14714700</v>
      </c>
      <c r="F107" s="20">
        <f>14714700</f>
        <v>14714700</v>
      </c>
      <c r="G107" s="25"/>
    </row>
    <row r="108" spans="1:9" s="35" customFormat="1" ht="18.75" customHeight="1" hidden="1">
      <c r="A108" s="18" t="s">
        <v>31</v>
      </c>
      <c r="B108" s="19" t="s">
        <v>32</v>
      </c>
      <c r="C108" s="2">
        <f>D108+E108</f>
        <v>-2767992</v>
      </c>
      <c r="D108" s="20">
        <f aca="true" t="shared" si="10" ref="D108:F109">D109</f>
        <v>0</v>
      </c>
      <c r="E108" s="20">
        <f t="shared" si="10"/>
        <v>-2767992</v>
      </c>
      <c r="F108" s="20">
        <f t="shared" si="10"/>
        <v>-2767992</v>
      </c>
      <c r="G108" s="34"/>
      <c r="I108" s="26"/>
    </row>
    <row r="109" spans="1:7" s="35" customFormat="1" ht="18.75" customHeight="1" hidden="1">
      <c r="A109" s="18" t="s">
        <v>33</v>
      </c>
      <c r="B109" s="19" t="s">
        <v>34</v>
      </c>
      <c r="C109" s="2">
        <f t="shared" si="9"/>
        <v>-2767992</v>
      </c>
      <c r="D109" s="20">
        <f t="shared" si="10"/>
        <v>0</v>
      </c>
      <c r="E109" s="20">
        <f>E110</f>
        <v>-2767992</v>
      </c>
      <c r="F109" s="20">
        <f t="shared" si="10"/>
        <v>-2767992</v>
      </c>
      <c r="G109" s="34"/>
    </row>
    <row r="110" spans="1:7" s="35" customFormat="1" ht="15.75" hidden="1">
      <c r="A110" s="18" t="s">
        <v>35</v>
      </c>
      <c r="B110" s="19" t="s">
        <v>27</v>
      </c>
      <c r="C110" s="2">
        <f t="shared" si="9"/>
        <v>-2767992</v>
      </c>
      <c r="D110" s="20">
        <v>0</v>
      </c>
      <c r="E110" s="20">
        <f>-1848323-919669</f>
        <v>-2767992</v>
      </c>
      <c r="F110" s="20">
        <f>-1848323-919669</f>
        <v>-2767992</v>
      </c>
      <c r="G110" s="34"/>
    </row>
    <row r="111" spans="1:9" s="13" customFormat="1" ht="33.75" customHeight="1">
      <c r="A111" s="16" t="s">
        <v>10</v>
      </c>
      <c r="B111" s="17" t="s">
        <v>1</v>
      </c>
      <c r="C111" s="1">
        <f t="shared" si="9"/>
        <v>20007358.569999993</v>
      </c>
      <c r="D111" s="1">
        <f>D112</f>
        <v>-446392339.29</v>
      </c>
      <c r="E111" s="1">
        <f>E112</f>
        <v>466399697.86</v>
      </c>
      <c r="F111" s="1">
        <f>F112</f>
        <v>461683955.22</v>
      </c>
      <c r="G111" s="12"/>
      <c r="I111" s="35"/>
    </row>
    <row r="112" spans="1:10" s="13" customFormat="1" ht="15.75">
      <c r="A112" s="18" t="s">
        <v>11</v>
      </c>
      <c r="B112" s="19" t="s">
        <v>25</v>
      </c>
      <c r="C112" s="2">
        <f>D112+E112</f>
        <v>20007358.569999993</v>
      </c>
      <c r="D112" s="2">
        <f>D115+D113+D114</f>
        <v>-446392339.29</v>
      </c>
      <c r="E112" s="2">
        <f>E115+E113+E114</f>
        <v>466399697.86</v>
      </c>
      <c r="F112" s="2">
        <f>F115+F113+F114</f>
        <v>461683955.22</v>
      </c>
      <c r="G112" s="12"/>
      <c r="J112" s="24" t="s">
        <v>43</v>
      </c>
    </row>
    <row r="113" spans="1:7" s="13" customFormat="1" ht="15.75">
      <c r="A113" s="18" t="s">
        <v>41</v>
      </c>
      <c r="B113" s="19" t="s">
        <v>38</v>
      </c>
      <c r="C113" s="2">
        <f>D113+E113</f>
        <v>20007358.57</v>
      </c>
      <c r="D113" s="2">
        <f aca="true" t="shared" si="11" ref="D113:F115">D93</f>
        <v>13487594.93</v>
      </c>
      <c r="E113" s="2">
        <f t="shared" si="11"/>
        <v>6519763.640000001</v>
      </c>
      <c r="F113" s="2">
        <f t="shared" si="11"/>
        <v>1804021</v>
      </c>
      <c r="G113" s="12"/>
    </row>
    <row r="114" spans="1:7" s="13" customFormat="1" ht="15.75" hidden="1">
      <c r="A114" s="18" t="s">
        <v>42</v>
      </c>
      <c r="B114" s="19" t="s">
        <v>40</v>
      </c>
      <c r="C114" s="2">
        <f>D114+E114</f>
        <v>0</v>
      </c>
      <c r="D114" s="2">
        <f t="shared" si="11"/>
        <v>0</v>
      </c>
      <c r="E114" s="2">
        <f t="shared" si="11"/>
        <v>0</v>
      </c>
      <c r="F114" s="2">
        <f t="shared" si="11"/>
        <v>0</v>
      </c>
      <c r="G114" s="12"/>
    </row>
    <row r="115" spans="1:9" s="26" customFormat="1" ht="47.25">
      <c r="A115" s="18" t="s">
        <v>12</v>
      </c>
      <c r="B115" s="19" t="s">
        <v>9</v>
      </c>
      <c r="C115" s="2">
        <f>D115+E115</f>
        <v>0</v>
      </c>
      <c r="D115" s="2">
        <f t="shared" si="11"/>
        <v>-459879934.22</v>
      </c>
      <c r="E115" s="2">
        <f t="shared" si="11"/>
        <v>459879934.22</v>
      </c>
      <c r="F115" s="2">
        <f t="shared" si="11"/>
        <v>459879934.22</v>
      </c>
      <c r="G115" s="25"/>
      <c r="I115" s="13"/>
    </row>
    <row r="116" spans="1:9" s="15" customFormat="1" ht="31.5">
      <c r="A116" s="16"/>
      <c r="B116" s="17" t="s">
        <v>36</v>
      </c>
      <c r="C116" s="1">
        <f>D116+E116</f>
        <v>76016273.57</v>
      </c>
      <c r="D116" s="21">
        <f>D102+D111</f>
        <v>-446392339.29</v>
      </c>
      <c r="E116" s="21">
        <f>E102+E111</f>
        <v>522408612.86</v>
      </c>
      <c r="F116" s="21">
        <f>F102+F111</f>
        <v>517692870.22</v>
      </c>
      <c r="G116" s="14"/>
      <c r="H116" s="22"/>
      <c r="I116" s="26"/>
    </row>
    <row r="117" spans="1:8" s="15" customFormat="1" ht="15.75">
      <c r="A117" s="39"/>
      <c r="B117" s="40"/>
      <c r="C117" s="41"/>
      <c r="D117" s="42"/>
      <c r="E117" s="42"/>
      <c r="F117" s="42"/>
      <c r="G117" s="14"/>
      <c r="H117" s="22"/>
    </row>
    <row r="118" spans="1:8" s="15" customFormat="1" ht="15.75">
      <c r="A118" s="39"/>
      <c r="B118" s="40"/>
      <c r="C118" s="41"/>
      <c r="D118" s="42"/>
      <c r="E118" s="42"/>
      <c r="F118" s="42"/>
      <c r="G118" s="14"/>
      <c r="H118" s="22"/>
    </row>
    <row r="119" spans="1:8" s="15" customFormat="1" ht="15.75">
      <c r="A119" s="39"/>
      <c r="B119" s="40"/>
      <c r="C119" s="41"/>
      <c r="D119" s="42"/>
      <c r="E119" s="42"/>
      <c r="F119" s="42"/>
      <c r="G119" s="14"/>
      <c r="H119" s="22"/>
    </row>
    <row r="120" spans="1:8" s="15" customFormat="1" ht="15.75">
      <c r="A120" s="39"/>
      <c r="B120" s="40"/>
      <c r="C120" s="41"/>
      <c r="D120" s="42"/>
      <c r="E120" s="42"/>
      <c r="F120" s="42"/>
      <c r="G120" s="14"/>
      <c r="H120" s="22"/>
    </row>
    <row r="121" spans="1:9" ht="20.25" customHeight="1">
      <c r="A121" s="45" t="s">
        <v>72</v>
      </c>
      <c r="B121" s="46"/>
      <c r="C121" s="47"/>
      <c r="D121" s="47"/>
      <c r="E121" s="67" t="s">
        <v>73</v>
      </c>
      <c r="F121" s="67"/>
      <c r="I121" s="15"/>
    </row>
    <row r="122" spans="1:7" s="56" customFormat="1" ht="24.75" customHeight="1">
      <c r="A122" s="45"/>
      <c r="B122" s="46"/>
      <c r="C122" s="47"/>
      <c r="D122" s="47"/>
      <c r="E122" s="48"/>
      <c r="F122" s="48"/>
      <c r="G122" s="55"/>
    </row>
    <row r="123" spans="1:6" ht="12.75" customHeight="1">
      <c r="A123" s="57" t="s">
        <v>70</v>
      </c>
      <c r="B123" s="58"/>
      <c r="C123" s="49"/>
      <c r="D123" s="49"/>
      <c r="E123" s="49"/>
      <c r="F123" s="50"/>
    </row>
    <row r="124" spans="1:6" ht="32.25" customHeight="1">
      <c r="A124" s="59"/>
      <c r="B124" s="60"/>
      <c r="C124" s="23"/>
      <c r="D124" s="23"/>
      <c r="E124" s="23"/>
      <c r="F124" s="23"/>
    </row>
    <row r="125" spans="1:6" ht="12.75" customHeight="1">
      <c r="A125" s="51"/>
      <c r="B125" s="51"/>
      <c r="C125" s="52"/>
      <c r="D125" s="52"/>
      <c r="E125" s="52"/>
      <c r="F125" s="52"/>
    </row>
    <row r="126" spans="1:6" ht="12.75" customHeight="1">
      <c r="A126" s="51"/>
      <c r="B126" s="51"/>
      <c r="C126" s="52"/>
      <c r="D126" s="52"/>
      <c r="E126" s="52"/>
      <c r="F126" s="52"/>
    </row>
    <row r="130" ht="12.75" customHeight="1">
      <c r="F130" s="44"/>
    </row>
    <row r="131" spans="3:6" ht="12.75" customHeight="1">
      <c r="C131" s="61"/>
      <c r="D131" s="61"/>
      <c r="E131" s="61"/>
      <c r="F131" s="61"/>
    </row>
    <row r="132" spans="1:7" s="63" customFormat="1" ht="12.75" customHeight="1">
      <c r="A132" s="62"/>
      <c r="B132" s="62"/>
      <c r="C132" s="62"/>
      <c r="D132" s="62"/>
      <c r="E132" s="62"/>
      <c r="F132" s="62"/>
      <c r="G132" s="62"/>
    </row>
    <row r="133" spans="1:7" s="63" customFormat="1" ht="12.75" customHeight="1">
      <c r="A133" s="62"/>
      <c r="B133" s="62"/>
      <c r="C133" s="62"/>
      <c r="D133" s="62"/>
      <c r="E133" s="62"/>
      <c r="F133" s="62"/>
      <c r="G133" s="62"/>
    </row>
    <row r="134" spans="3:6" ht="12.75" customHeight="1">
      <c r="C134" s="61"/>
      <c r="D134" s="61"/>
      <c r="E134" s="61"/>
      <c r="F134" s="61"/>
    </row>
  </sheetData>
  <sheetProtection/>
  <mergeCells count="26">
    <mergeCell ref="D7:F7"/>
    <mergeCell ref="C1:F1"/>
    <mergeCell ref="D2:F2"/>
    <mergeCell ref="D6:F6"/>
    <mergeCell ref="D8:F8"/>
    <mergeCell ref="A11:F11"/>
    <mergeCell ref="D3:F3"/>
    <mergeCell ref="D4:F4"/>
    <mergeCell ref="D5:F5"/>
    <mergeCell ref="E121:F121"/>
    <mergeCell ref="A101:F101"/>
    <mergeCell ref="A13:B13"/>
    <mergeCell ref="B15:B16"/>
    <mergeCell ref="C15:C16"/>
    <mergeCell ref="D15:D16"/>
    <mergeCell ref="E15:F15"/>
    <mergeCell ref="A14:E14"/>
    <mergeCell ref="A15:A16"/>
    <mergeCell ref="A88:F88"/>
    <mergeCell ref="A87:F87"/>
    <mergeCell ref="A48:F48"/>
    <mergeCell ref="A61:F61"/>
    <mergeCell ref="A18:F18"/>
    <mergeCell ref="A31:F31"/>
    <mergeCell ref="A17:F17"/>
    <mergeCell ref="A47:F47"/>
  </mergeCells>
  <printOptions horizontalCentered="1"/>
  <pageMargins left="0.984251968503937" right="0.3937007874015748" top="0.7874015748031497" bottom="0.2755905511811024" header="0" footer="0"/>
  <pageSetup firstPageNumber="0" useFirstPageNumber="1" horizontalDpi="600" verticalDpi="600" orientation="portrait" paperSize="9" scale="71" r:id="rId1"/>
  <rowBreaks count="1" manualBreakCount="1">
    <brk id="7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2020-09-01T04:58:46Z</cp:lastPrinted>
  <dcterms:created xsi:type="dcterms:W3CDTF">2014-01-17T10:52:16Z</dcterms:created>
  <dcterms:modified xsi:type="dcterms:W3CDTF">2020-09-01T04:58:52Z</dcterms:modified>
  <cp:category/>
  <cp:version/>
  <cp:contentType/>
  <cp:contentStatus/>
</cp:coreProperties>
</file>