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70" tabRatio="575" activeTab="0"/>
  </bookViews>
  <sheets>
    <sheet name=" дод 1 (с)" sheetId="1" r:id="rId1"/>
  </sheets>
  <definedNames>
    <definedName name="_xlfn.AGGREGATE" hidden="1">#NAME?</definedName>
    <definedName name="_xlnm.Print_Titles" localSheetId="0">' дод 1 (с)'!$19:$19</definedName>
    <definedName name="_xlnm.Print_Area" localSheetId="0">' дод 1 (с)'!$A$1:$F$222</definedName>
  </definedNames>
  <calcPr fullCalcOnLoad="1"/>
</workbook>
</file>

<file path=xl/sharedStrings.xml><?xml version="1.0" encoding="utf-8"?>
<sst xmlns="http://schemas.openxmlformats.org/spreadsheetml/2006/main" count="258" uniqueCount="252">
  <si>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</si>
  <si>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</si>
  <si>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</si>
  <si>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</si>
  <si>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</si>
  <si>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</si>
  <si>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</si>
  <si>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</si>
  <si>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</si>
  <si>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</si>
  <si>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</si>
  <si>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</si>
  <si>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</si>
  <si>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</si>
  <si>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</si>
  <si>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</si>
  <si>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</si>
  <si>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</si>
  <si>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</si>
  <si>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</si>
  <si>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</si>
  <si>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</si>
  <si>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</si>
  <si>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</si>
  <si>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</si>
  <si>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</si>
  <si>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</si>
  <si>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</si>
  <si>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</si>
  <si>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</si>
  <si>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</si>
  <si>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</si>
  <si>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</si>
  <si>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</si>
  <si>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</si>
  <si>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</si>
  <si>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</si>
  <si>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</si>
  <si>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</si>
  <si>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</si>
  <si>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</si>
  <si>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</si>
  <si>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</si>
  <si>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</si>
  <si>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</si>
  <si>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</si>
  <si>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</si>
  <si>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</si>
  <si>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</si>
  <si>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</si>
  <si>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</si>
  <si>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</si>
  <si>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</si>
  <si>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</si>
  <si>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</si>
  <si>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</si>
  <si>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</si>
  <si>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</si>
  <si>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</si>
  <si>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</si>
  <si>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</si>
  <si>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</si>
  <si>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</si>
  <si>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</si>
  <si>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</si>
  <si>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</si>
  <si>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</si>
  <si>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</si>
  <si>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</si>
  <si>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</si>
  <si>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</si>
  <si>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</si>
  <si>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</si>
  <si>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</si>
  <si>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</si>
  <si>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</si>
  <si>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</si>
  <si>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</si>
  <si>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</si>
  <si>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</si>
  <si>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</si>
  <si>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</si>
  <si>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</si>
  <si>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</si>
  <si>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</si>
  <si>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</si>
  <si>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</si>
  <si>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</si>
  <si>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</si>
  <si>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</si>
  <si>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</si>
  <si>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</si>
  <si>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</si>
  <si>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</si>
  <si>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</si>
  <si>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</si>
  <si>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</si>
  <si>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</si>
  <si>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</si>
  <si>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</si>
  <si>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</si>
  <si>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</si>
  <si>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</si>
  <si>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</si>
  <si>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</si>
  <si>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</si>
  <si>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</si>
  <si>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</si>
  <si>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</si>
  <si>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</si>
  <si>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</si>
  <si>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</si>
  <si>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</si>
  <si>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</si>
  <si>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</si>
  <si>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</si>
  <si>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</si>
  <si>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</si>
  <si>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</si>
  <si>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</si>
  <si>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</si>
  <si>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</si>
  <si>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</si>
  <si>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</si>
  <si>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</si>
  <si>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</si>
  <si>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</si>
  <si>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</si>
  <si>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</si>
  <si>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</si>
  <si>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</si>
  <si>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</si>
  <si>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</si>
  <si>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</si>
  <si>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</si>
  <si>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</si>
  <si>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</si>
  <si>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</si>
  <si>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</si>
  <si>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</si>
  <si>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</si>
  <si>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</si>
  <si>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</si>
  <si>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</si>
  <si>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</si>
  <si>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</si>
  <si>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</si>
  <si>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</si>
  <si>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</si>
  <si>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</si>
  <si>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</si>
  <si>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</si>
  <si>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</si>
  <si>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соціально-економічний розвиток регіонів Сумської області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</si>
  <si>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</si>
  <si>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</si>
  <si>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</si>
  <si>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компенсаційні виплати за пільговий проїзд окремих категорій громадян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</si>
  <si>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</si>
  <si>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</si>
  <si>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</si>
  <si>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</si>
  <si>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виконання депутатських повноважень депутатів Сумської обласної ради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</si>
  <si>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</si>
  <si>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</si>
  <si>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</si>
  <si>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</si>
  <si>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</si>
  <si>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</si>
  <si>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Усього</t>
  </si>
  <si>
    <t>у т.ч. бюджет розвитку</t>
  </si>
  <si>
    <t xml:space="preserve">Рентна плата за користування надрами для видобування корисних копалин загальнодержавного значення </t>
  </si>
  <si>
    <t>Усього доходів (без урахування міжбюджетних трансфетрів)</t>
  </si>
  <si>
    <t>Разом доходів</t>
  </si>
  <si>
    <t xml:space="preserve">Благодійні внески, гранти та дарунки 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</si>
  <si>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</si>
  <si>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</si>
  <si>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42020000 </t>
  </si>
  <si>
    <t>Гранти (дарунки), що надійшли до бюджетів усіх рівнів 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</si>
  <si>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</si>
  <si>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</si>
  <si>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</si>
  <si>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</si>
  <si>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для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</si>
  <si>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</si>
  <si>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</si>
  <si>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</si>
  <si>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</si>
  <si>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</si>
  <si>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</si>
  <si>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</si>
  <si>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на закупівлю україномовних дидактичних матеріалів для закладів загальної середньої освіти з навчанням мовами національних меншин 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</si>
  <si>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</si>
  <si>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Надходження коштів від відшкодування втрат сільськогосподарського і лісогосподарського виробництва</t>
  </si>
  <si>
    <t>на медичне ослуговування внутрішньо переміщених осіб</t>
  </si>
  <si>
    <t>на утримання професійно-технічних навчальних закладів (проведення поточних ремонтів, придбання матеріалів, обладнання та інвентарю тощо)</t>
  </si>
  <si>
    <t xml:space="preserve"> для 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об’єднаних сил)</t>
  </si>
  <si>
    <t>Кошти отримані з Піщанської сільської ради:</t>
  </si>
  <si>
    <t>на оплату праці з нарахуваннями на заробітну плату</t>
  </si>
  <si>
    <t>на оплату праці з нарахуваннями педагогічних працівників приватного закладу загальної середньої освіти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</si>
  <si>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</si>
  <si>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</si>
  <si>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</si>
  <si>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</si>
  <si>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</si>
  <si>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</si>
  <si>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придбання послуг з доступу до Інтернету закладів загальної середньої освіти 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</si>
  <si>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</si>
  <si>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Плата за гарантії, надані Верховною Радою Автономної Республіки Крим та міськими радами  </t>
  </si>
  <si>
    <t>на оплату за проведення додаткових занять (послуг) для учнів інклюзивних класів закладів загальної середньої освіти</t>
  </si>
  <si>
    <t>на оплату за проведення додаткових занять (послуг) в інклюзивних групах закладів дошкільної освіти</t>
  </si>
  <si>
    <t>на придбання спеціальних засобів корекції психофізичного розвитку в інклюзивних класах закладів загальної середньої освіти</t>
  </si>
  <si>
    <t>на придбання спеціальних засобів корекції психофізичного розвитку в інклюзивних групах закладів дошкільної освіти</t>
  </si>
  <si>
    <t>Доходи бюджету Сумської міської об’єднаної територіальної громади на 2020 рік</t>
  </si>
  <si>
    <t>(18531000000)</t>
  </si>
  <si>
    <t>(грн)</t>
  </si>
  <si>
    <t>код бюджету</t>
  </si>
  <si>
    <t>Плата за оренду майна бюджетних установ, що здійснюється відповідно до Закону України «Про оренду державного та комунального майна»</t>
  </si>
  <si>
    <t>Бездрицька сільська ОТГ</t>
  </si>
  <si>
    <t>Нижньосироватська сільська ОТГ</t>
  </si>
  <si>
    <t>Сумська РДА</t>
  </si>
  <si>
    <t>м. Лебедин</t>
  </si>
  <si>
    <t>Краснопільська селищна ОТГ</t>
  </si>
  <si>
    <t>Лебединський район</t>
  </si>
  <si>
    <t>Краснопільський район</t>
  </si>
  <si>
    <t>Недригайлівський район</t>
  </si>
  <si>
    <t>Степанівська селищна ОТГ</t>
  </si>
  <si>
    <t>Миропільська сільська ОТГ</t>
  </si>
  <si>
    <t>Миколаівська сільська ОТГ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</si>
  <si>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ОТГ Білопільського району Сумської області КНП "Дитяча клінічна лікарня Святої Зінаїди" Сумської міської ради</t>
  </si>
  <si>
    <t>на надання вторинної медичної допомоги мешканцям Нижньосироватської ОТГ на базі КНП "Центральна міська клінична лікарня"</t>
  </si>
  <si>
    <t xml:space="preserve">                    Додаток № 1</t>
  </si>
  <si>
    <t>до      рішення    Сумської    міської    ради</t>
  </si>
  <si>
    <t xml:space="preserve">«Про      внесення     змін      до      рішення </t>
  </si>
  <si>
    <t>Сумської                   міської                 ради</t>
  </si>
  <si>
    <t>від  24  грудня   2019   року  № 6248  -  МР</t>
  </si>
  <si>
    <t>«Про бюджет Сумської міської об’єднаної</t>
  </si>
  <si>
    <t>територіальної     громади    на    2020 рік»</t>
  </si>
  <si>
    <t>від  25 березня  2020   року  № 6631  -  МР</t>
  </si>
  <si>
    <t>Сумський міський голова</t>
  </si>
  <si>
    <t>О.М. Лисенко</t>
  </si>
  <si>
    <t>Виконавець: Липова С.А.</t>
  </si>
  <si>
    <t>________________</t>
  </si>
  <si>
    <t>Підвищення кваліфікації педагогічних працівників та проведення супервізії, у т.ч.:</t>
  </si>
  <si>
    <t>вчителів, які забезпечують здобуттня учнями 5-11 (12) класів загальної середньої освіти</t>
  </si>
  <si>
    <t>проведення супервізії</t>
  </si>
  <si>
    <t>здійснення (у разі потреби) витрат на відрядження для підвищення кваліфікації учителів, асистентів вчителів початкової школи, директорів закладів загальної середньої освіти, заступників директорів з навчально-виховної (начальної, виховної) роботи, до посадових обов'язків яких належать питання початкової освіти</t>
  </si>
  <si>
    <t>Закупівля засобів навчання та обладнання для навчальних кабінетів початкової школи</t>
  </si>
  <si>
    <t>засоби навчання та та обладнання (крім комп'ютерного)</t>
  </si>
  <si>
    <t>сучасні меблі для початкових класів нової української школи</t>
  </si>
  <si>
    <t>комп'ютерне обладання для початкових класів</t>
  </si>
  <si>
    <t>Закупівля обладнання, інвентаря для фізкультурно-спортивних приміщень, засобів навчання, у тому числі навчально-методичної та навчальної літератури, зошитів з друкованою основою для закладів загальної середньої освіти, що беруть участь в експеременті з реалізації Державного стандарту початкової освіти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</si>
</sst>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_-* #,##0.0\ _г_р_н_._-;\-* #,##0.0\ _г_р_н_._-;_-* &quot;-&quot;??\ _г_р_н_._-;_-@_-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</numFmts>
  <fonts count="6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b/>
      <u val="single"/>
      <sz val="14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1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2" fillId="46" borderId="0" applyNumberFormat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56" fillId="0" borderId="7" applyNumberFormat="0" applyFill="0" applyAlignment="0" applyProtection="0"/>
    <xf numFmtId="0" fontId="12" fillId="0" borderId="8" applyNumberFormat="0" applyFill="0" applyAlignment="0" applyProtection="0"/>
    <xf numFmtId="0" fontId="57" fillId="47" borderId="9" applyNumberFormat="0" applyAlignment="0" applyProtection="0"/>
    <xf numFmtId="0" fontId="10" fillId="48" borderId="10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9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6" fillId="3" borderId="0" applyNumberFormat="0" applyBorder="0" applyAlignment="0" applyProtection="0"/>
    <xf numFmtId="0" fontId="61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2" fillId="50" borderId="14" applyNumberFormat="0" applyAlignment="0" applyProtection="0"/>
    <xf numFmtId="0" fontId="18" fillId="0" borderId="15" applyNumberFormat="0" applyFill="0" applyAlignment="0" applyProtection="0"/>
    <xf numFmtId="0" fontId="63" fillId="54" borderId="0" applyNumberFormat="0" applyBorder="0" applyAlignment="0" applyProtection="0"/>
    <xf numFmtId="0" fontId="21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38">
    <xf numFmtId="0" fontId="0" fillId="0" borderId="0" xfId="0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16" xfId="0" applyNumberFormat="1" applyFont="1" applyFill="1" applyBorder="1" applyAlignment="1" applyProtection="1">
      <alignment vertical="top" wrapText="1"/>
      <protection/>
    </xf>
    <xf numFmtId="4" fontId="29" fillId="55" borderId="16" xfId="0" applyNumberFormat="1" applyFont="1" applyFill="1" applyBorder="1" applyAlignment="1" applyProtection="1">
      <alignment horizontal="right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29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55" borderId="17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36" fillId="55" borderId="0" xfId="0" applyFont="1" applyFill="1" applyAlignment="1">
      <alignment vertical="center"/>
    </xf>
    <xf numFmtId="0" fontId="36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4" fontId="31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19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4" fontId="31" fillId="55" borderId="16" xfId="0" applyNumberFormat="1" applyFont="1" applyFill="1" applyBorder="1" applyAlignment="1">
      <alignment vertical="center" wrapText="1"/>
    </xf>
    <xf numFmtId="0" fontId="0" fillId="55" borderId="0" xfId="0" applyNumberFormat="1" applyFont="1" applyFill="1" applyAlignment="1" applyProtection="1">
      <alignment vertical="center" wrapText="1"/>
      <protection/>
    </xf>
    <xf numFmtId="0" fontId="0" fillId="55" borderId="0" xfId="0" applyFont="1" applyFill="1" applyAlignment="1">
      <alignment vertical="center" wrapText="1"/>
    </xf>
    <xf numFmtId="0" fontId="26" fillId="55" borderId="0" xfId="0" applyFont="1" applyFill="1" applyAlignment="1">
      <alignment vertical="center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6" fillId="55" borderId="18" xfId="0" applyNumberFormat="1" applyFont="1" applyFill="1" applyBorder="1" applyAlignment="1" applyProtection="1">
      <alignment horizontal="center" vertical="center"/>
      <protection/>
    </xf>
    <xf numFmtId="49" fontId="26" fillId="55" borderId="16" xfId="0" applyNumberFormat="1" applyFont="1" applyFill="1" applyBorder="1" applyAlignment="1">
      <alignment horizontal="left"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0" fillId="55" borderId="0" xfId="0" applyNumberFormat="1" applyFont="1" applyFill="1" applyAlignment="1" applyProtection="1">
      <alignment wrapText="1"/>
      <protection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49" fontId="29" fillId="55" borderId="16" xfId="0" applyNumberFormat="1" applyFont="1" applyFill="1" applyBorder="1" applyAlignment="1" applyProtection="1">
      <alignment vertical="center" readingOrder="1"/>
      <protection/>
    </xf>
    <xf numFmtId="0" fontId="29" fillId="55" borderId="18" xfId="0" applyNumberFormat="1" applyFont="1" applyFill="1" applyBorder="1" applyAlignment="1" applyProtection="1">
      <alignment wrapText="1"/>
      <protection/>
    </xf>
    <xf numFmtId="0" fontId="29" fillId="55" borderId="18" xfId="0" applyFont="1" applyFill="1" applyBorder="1" applyAlignment="1">
      <alignment wrapText="1"/>
    </xf>
    <xf numFmtId="0" fontId="29" fillId="55" borderId="17" xfId="0" applyNumberFormat="1" applyFont="1" applyFill="1" applyBorder="1" applyAlignment="1" applyProtection="1">
      <alignment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27" fillId="55" borderId="17" xfId="0" applyNumberFormat="1" applyFont="1" applyFill="1" applyBorder="1" applyAlignment="1" applyProtection="1">
      <alignment horizontal="right" vertical="center" wrapText="1"/>
      <protection/>
    </xf>
    <xf numFmtId="4" fontId="32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4" fontId="30" fillId="55" borderId="16" xfId="0" applyNumberFormat="1" applyFont="1" applyFill="1" applyBorder="1" applyAlignment="1">
      <alignment vertical="center" wrapText="1"/>
    </xf>
    <xf numFmtId="4" fontId="31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left" vertical="center" wrapText="1"/>
      <protection/>
    </xf>
    <xf numFmtId="4" fontId="34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19" fillId="55" borderId="0" xfId="0" applyNumberFormat="1" applyFont="1" applyFill="1" applyAlignment="1" applyProtection="1">
      <alignment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6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16" xfId="0" applyFont="1" applyFill="1" applyBorder="1" applyAlignment="1">
      <alignment vertical="center" wrapText="1"/>
    </xf>
    <xf numFmtId="4" fontId="20" fillId="55" borderId="16" xfId="0" applyNumberFormat="1" applyFont="1" applyFill="1" applyBorder="1" applyAlignment="1" applyProtection="1">
      <alignment horizontal="right" vertical="center" wrapText="1"/>
      <protection/>
    </xf>
    <xf numFmtId="4" fontId="35" fillId="55" borderId="16" xfId="0" applyNumberFormat="1" applyFont="1" applyFill="1" applyBorder="1" applyAlignment="1">
      <alignment vertical="center"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4" fontId="20" fillId="55" borderId="0" xfId="0" applyNumberFormat="1" applyFont="1" applyFill="1" applyBorder="1" applyAlignment="1" applyProtection="1">
      <alignment horizontal="right" vertical="center" wrapText="1"/>
      <protection/>
    </xf>
    <xf numFmtId="4" fontId="35" fillId="55" borderId="0" xfId="0" applyNumberFormat="1" applyFont="1" applyFill="1" applyBorder="1" applyAlignment="1">
      <alignment vertical="center" wrapText="1"/>
    </xf>
    <xf numFmtId="0" fontId="38" fillId="55" borderId="0" xfId="0" applyNumberFormat="1" applyFont="1" applyFill="1" applyAlignment="1" applyProtection="1">
      <alignment/>
      <protection/>
    </xf>
    <xf numFmtId="0" fontId="38" fillId="55" borderId="0" xfId="0" applyFont="1" applyFill="1" applyAlignment="1">
      <alignment/>
    </xf>
    <xf numFmtId="0" fontId="20" fillId="55" borderId="0" xfId="0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0" fontId="37" fillId="55" borderId="0" xfId="0" applyFont="1" applyFill="1" applyAlignment="1">
      <alignment/>
    </xf>
    <xf numFmtId="0" fontId="37" fillId="55" borderId="0" xfId="0" applyNumberFormat="1" applyFont="1" applyFill="1" applyAlignment="1" applyProtection="1">
      <alignment/>
      <protection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4" fontId="30" fillId="56" borderId="16" xfId="0" applyNumberFormat="1" applyFont="1" applyFill="1" applyBorder="1" applyAlignment="1">
      <alignment vertical="center" wrapText="1"/>
    </xf>
    <xf numFmtId="4" fontId="29" fillId="56" borderId="16" xfId="0" applyNumberFormat="1" applyFont="1" applyFill="1" applyBorder="1" applyAlignment="1" applyProtection="1">
      <alignment horizontal="right" vertical="center" wrapText="1"/>
      <protection/>
    </xf>
    <xf numFmtId="4" fontId="29" fillId="55" borderId="0" xfId="0" applyNumberFormat="1" applyFont="1" applyFill="1" applyAlignment="1" applyProtection="1">
      <alignment wrapText="1"/>
      <protection/>
    </xf>
    <xf numFmtId="0" fontId="29" fillId="56" borderId="16" xfId="0" applyNumberFormat="1" applyFont="1" applyFill="1" applyBorder="1" applyAlignment="1" applyProtection="1">
      <alignment horizontal="center" vertical="center" wrapText="1"/>
      <protection/>
    </xf>
    <xf numFmtId="0" fontId="29" fillId="56" borderId="16" xfId="0" applyNumberFormat="1" applyFont="1" applyFill="1" applyBorder="1" applyAlignment="1" applyProtection="1">
      <alignment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9" fillId="56" borderId="16" xfId="0" applyNumberFormat="1" applyFont="1" applyFill="1" applyBorder="1" applyAlignment="1" applyProtection="1">
      <alignment horizontal="center"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9" fillId="55" borderId="19" xfId="0" applyNumberFormat="1" applyFont="1" applyFill="1" applyBorder="1" applyAlignment="1" applyProtection="1">
      <alignment vertical="center" wrapText="1"/>
      <protection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16" xfId="0" applyNumberFormat="1" applyFont="1" applyFill="1" applyBorder="1" applyAlignment="1" applyProtection="1">
      <alignment vertical="center" wrapText="1"/>
      <protection/>
    </xf>
    <xf numFmtId="4" fontId="29" fillId="53" borderId="16" xfId="0" applyNumberFormat="1" applyFont="1" applyFill="1" applyBorder="1" applyAlignment="1" applyProtection="1">
      <alignment horizontal="right" vertical="center" wrapText="1"/>
      <protection/>
    </xf>
    <xf numFmtId="4" fontId="30" fillId="53" borderId="16" xfId="0" applyNumberFormat="1" applyFont="1" applyFill="1" applyBorder="1" applyAlignment="1">
      <alignment vertical="center" wrapText="1"/>
    </xf>
    <xf numFmtId="0" fontId="29" fillId="53" borderId="0" xfId="0" applyNumberFormat="1" applyFont="1" applyFill="1" applyAlignment="1" applyProtection="1">
      <alignment wrapText="1"/>
      <protection/>
    </xf>
    <xf numFmtId="0" fontId="29" fillId="53" borderId="0" xfId="0" applyFont="1" applyFill="1" applyAlignment="1">
      <alignment wrapText="1"/>
    </xf>
    <xf numFmtId="0" fontId="29" fillId="53" borderId="16" xfId="0" applyNumberFormat="1" applyFont="1" applyFill="1" applyBorder="1" applyAlignment="1" applyProtection="1">
      <alignment vertical="top" wrapText="1"/>
      <protection/>
    </xf>
    <xf numFmtId="0" fontId="29" fillId="53" borderId="19" xfId="0" applyNumberFormat="1" applyFont="1" applyFill="1" applyBorder="1" applyAlignment="1" applyProtection="1">
      <alignment vertical="center" wrapText="1"/>
      <protection/>
    </xf>
    <xf numFmtId="0" fontId="29" fillId="53" borderId="20" xfId="0" applyNumberFormat="1" applyFont="1" applyFill="1" applyBorder="1" applyAlignment="1" applyProtection="1">
      <alignment horizontal="center" vertical="center" wrapText="1"/>
      <protection/>
    </xf>
    <xf numFmtId="0" fontId="29" fillId="53" borderId="21" xfId="0" applyNumberFormat="1" applyFont="1" applyFill="1" applyBorder="1" applyAlignment="1" applyProtection="1">
      <alignment horizontal="center" vertical="center" wrapText="1"/>
      <protection/>
    </xf>
    <xf numFmtId="0" fontId="29" fillId="53" borderId="17" xfId="0" applyNumberFormat="1" applyFont="1" applyFill="1" applyBorder="1" applyAlignment="1" applyProtection="1">
      <alignment horizontal="center" vertical="center" wrapText="1"/>
      <protection/>
    </xf>
    <xf numFmtId="0" fontId="29" fillId="53" borderId="21" xfId="0" applyNumberFormat="1" applyFont="1" applyFill="1" applyBorder="1" applyAlignment="1" applyProtection="1">
      <alignment vertical="top" wrapText="1"/>
      <protection/>
    </xf>
    <xf numFmtId="0" fontId="29" fillId="53" borderId="22" xfId="0" applyNumberFormat="1" applyFont="1" applyFill="1" applyBorder="1" applyAlignment="1" applyProtection="1">
      <alignment vertical="center" wrapText="1"/>
      <protection/>
    </xf>
    <xf numFmtId="4" fontId="30" fillId="53" borderId="17" xfId="0" applyNumberFormat="1" applyFont="1" applyFill="1" applyBorder="1" applyAlignment="1">
      <alignment vertical="center" wrapText="1"/>
    </xf>
    <xf numFmtId="0" fontId="28" fillId="55" borderId="0" xfId="0" applyNumberFormat="1" applyFont="1" applyFill="1" applyAlignment="1" applyProtection="1">
      <alignment horizontal="center" vertical="center"/>
      <protection/>
    </xf>
    <xf numFmtId="4" fontId="27" fillId="55" borderId="0" xfId="0" applyNumberFormat="1" applyFont="1" applyFill="1" applyAlignment="1" applyProtection="1">
      <alignment wrapText="1"/>
      <protection/>
    </xf>
    <xf numFmtId="49" fontId="39" fillId="55" borderId="0" xfId="0" applyNumberFormat="1" applyFont="1" applyFill="1" applyAlignment="1" applyProtection="1">
      <alignment vertical="center"/>
      <protection/>
    </xf>
    <xf numFmtId="49" fontId="36" fillId="55" borderId="0" xfId="0" applyNumberFormat="1" applyFont="1" applyFill="1" applyAlignment="1" applyProtection="1">
      <alignment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40" fillId="55" borderId="0" xfId="0" applyNumberFormat="1" applyFont="1" applyFill="1" applyAlignment="1" applyProtection="1">
      <alignment wrapText="1"/>
      <protection/>
    </xf>
    <xf numFmtId="0" fontId="40" fillId="55" borderId="0" xfId="0" applyFont="1" applyFill="1" applyAlignment="1">
      <alignment wrapText="1"/>
    </xf>
    <xf numFmtId="0" fontId="36" fillId="55" borderId="0" xfId="0" applyFont="1" applyFill="1" applyAlignment="1">
      <alignment vertical="center" textRotation="180"/>
    </xf>
    <xf numFmtId="0" fontId="36" fillId="55" borderId="0" xfId="0" applyFont="1" applyFill="1" applyAlignment="1">
      <alignment horizontal="center" vertical="center" textRotation="180"/>
    </xf>
    <xf numFmtId="0" fontId="36" fillId="55" borderId="0" xfId="0" applyFont="1" applyFill="1" applyBorder="1" applyAlignment="1">
      <alignment vertical="center" textRotation="180"/>
    </xf>
    <xf numFmtId="0" fontId="36" fillId="55" borderId="23" xfId="0" applyFont="1" applyFill="1" applyBorder="1" applyAlignment="1">
      <alignment vertical="center" textRotation="180"/>
    </xf>
    <xf numFmtId="0" fontId="36" fillId="55" borderId="0" xfId="0" applyNumberFormat="1" applyFont="1" applyFill="1" applyAlignment="1" applyProtection="1">
      <alignment/>
      <protection/>
    </xf>
    <xf numFmtId="0" fontId="29" fillId="55" borderId="0" xfId="0" applyNumberFormat="1" applyFont="1" applyFill="1" applyAlignment="1" applyProtection="1">
      <alignment/>
      <protection/>
    </xf>
    <xf numFmtId="0" fontId="29" fillId="55" borderId="20" xfId="0" applyNumberFormat="1" applyFont="1" applyFill="1" applyBorder="1" applyAlignment="1" applyProtection="1">
      <alignment horizontal="center" vertical="center" wrapText="1"/>
      <protection/>
    </xf>
    <xf numFmtId="0" fontId="29" fillId="55" borderId="21" xfId="0" applyNumberFormat="1" applyFont="1" applyFill="1" applyBorder="1" applyAlignment="1" applyProtection="1">
      <alignment horizontal="center" vertical="center" wrapText="1"/>
      <protection/>
    </xf>
    <xf numFmtId="0" fontId="29" fillId="55" borderId="24" xfId="0" applyNumberFormat="1" applyFont="1" applyFill="1" applyBorder="1" applyAlignment="1" applyProtection="1">
      <alignment vertical="center" wrapText="1"/>
      <protection/>
    </xf>
    <xf numFmtId="0" fontId="29" fillId="55" borderId="16" xfId="0" applyNumberFormat="1" applyFont="1" applyFill="1" applyBorder="1" applyAlignment="1" applyProtection="1">
      <alignment vertical="center" wrapText="1"/>
      <protection/>
    </xf>
    <xf numFmtId="0" fontId="29" fillId="55" borderId="21" xfId="0" applyNumberFormat="1" applyFont="1" applyFill="1" applyBorder="1" applyAlignment="1" applyProtection="1">
      <alignment vertical="center" wrapText="1"/>
      <protection/>
    </xf>
    <xf numFmtId="0" fontId="29" fillId="55" borderId="22" xfId="0" applyNumberFormat="1" applyFont="1" applyFill="1" applyBorder="1" applyAlignment="1" applyProtection="1">
      <alignment vertical="center" wrapText="1"/>
      <protection/>
    </xf>
    <xf numFmtId="0" fontId="0" fillId="55" borderId="20" xfId="0" applyFill="1" applyBorder="1" applyAlignment="1">
      <alignment vertical="top" wrapText="1"/>
    </xf>
    <xf numFmtId="0" fontId="0" fillId="55" borderId="21" xfId="0" applyFill="1" applyBorder="1" applyAlignment="1">
      <alignment vertical="top" wrapText="1"/>
    </xf>
    <xf numFmtId="0" fontId="0" fillId="55" borderId="17" xfId="0" applyFill="1" applyBorder="1" applyAlignment="1">
      <alignment vertical="top" wrapText="1"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4" fontId="29" fillId="55" borderId="16" xfId="0" applyNumberFormat="1" applyFont="1" applyFill="1" applyBorder="1" applyAlignment="1">
      <alignment vertical="center" wrapText="1"/>
    </xf>
    <xf numFmtId="0" fontId="40" fillId="55" borderId="16" xfId="0" applyNumberFormat="1" applyFont="1" applyFill="1" applyBorder="1" applyAlignment="1" applyProtection="1">
      <alignment horizontal="center" vertical="center" wrapText="1"/>
      <protection/>
    </xf>
    <xf numFmtId="0" fontId="40" fillId="55" borderId="16" xfId="0" applyNumberFormat="1" applyFont="1" applyFill="1" applyBorder="1" applyAlignment="1" applyProtection="1">
      <alignment vertical="center" wrapText="1"/>
      <protection/>
    </xf>
    <xf numFmtId="4" fontId="40" fillId="55" borderId="16" xfId="0" applyNumberFormat="1" applyFont="1" applyFill="1" applyBorder="1" applyAlignment="1" applyProtection="1">
      <alignment horizontal="right" vertical="center" wrapText="1"/>
      <protection/>
    </xf>
    <xf numFmtId="4" fontId="40" fillId="55" borderId="16" xfId="0" applyNumberFormat="1" applyFont="1" applyFill="1" applyBorder="1" applyAlignment="1">
      <alignment vertical="center" wrapText="1"/>
    </xf>
    <xf numFmtId="0" fontId="36" fillId="55" borderId="0" xfId="0" applyFont="1" applyFill="1" applyBorder="1" applyAlignment="1">
      <alignment horizontal="center" vertical="center" textRotation="180"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36" fillId="55" borderId="0" xfId="0" applyNumberFormat="1" applyFont="1" applyFill="1" applyAlignment="1" applyProtection="1">
      <alignment horizontal="center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36" fillId="55" borderId="23" xfId="0" applyFont="1" applyFill="1" applyBorder="1" applyAlignment="1">
      <alignment horizontal="center" vertical="center" textRotation="180"/>
    </xf>
    <xf numFmtId="0" fontId="36" fillId="55" borderId="0" xfId="0" applyFont="1" applyFill="1" applyBorder="1" applyAlignment="1">
      <alignment horizontal="center" textRotation="180"/>
    </xf>
    <xf numFmtId="0" fontId="20" fillId="55" borderId="20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S241"/>
  <sheetViews>
    <sheetView showGridLines="0" showZeros="0" tabSelected="1" view="pageBreakPreview" zoomScale="115" zoomScaleNormal="70" zoomScaleSheetLayoutView="115" workbookViewId="0" topLeftCell="A1">
      <selection activeCell="C67" sqref="C67"/>
    </sheetView>
  </sheetViews>
  <sheetFormatPr defaultColWidth="9.16015625" defaultRowHeight="12.75"/>
  <cols>
    <col min="1" max="1" width="13.5" style="10" customWidth="1"/>
    <col min="2" max="2" width="58.66015625" style="11" customWidth="1"/>
    <col min="3" max="3" width="23" style="11" customWidth="1"/>
    <col min="4" max="4" width="22.83203125" style="11" customWidth="1"/>
    <col min="5" max="5" width="19" style="11" customWidth="1"/>
    <col min="6" max="6" width="17.66015625" style="11" customWidth="1"/>
    <col min="7" max="7" width="7.16015625" style="109" customWidth="1"/>
    <col min="8" max="8" width="22.33203125" style="11" customWidth="1"/>
    <col min="9" max="9" width="21" style="11" customWidth="1"/>
    <col min="10" max="12" width="9.16015625" style="11" customWidth="1"/>
    <col min="13" max="244" width="9.16015625" style="14" customWidth="1"/>
    <col min="245" max="253" width="9.16015625" style="11" customWidth="1"/>
    <col min="254" max="16384" width="9.16015625" style="14" customWidth="1"/>
  </cols>
  <sheetData>
    <row r="1" spans="4:7" ht="23.25" customHeight="1">
      <c r="D1" s="131" t="s">
        <v>231</v>
      </c>
      <c r="E1" s="131"/>
      <c r="G1" s="129"/>
    </row>
    <row r="2" spans="4:7" ht="18" customHeight="1">
      <c r="D2" s="12" t="s">
        <v>232</v>
      </c>
      <c r="E2" s="112"/>
      <c r="G2" s="129"/>
    </row>
    <row r="3" spans="4:7" ht="18" customHeight="1">
      <c r="D3" s="12" t="s">
        <v>233</v>
      </c>
      <c r="E3" s="112"/>
      <c r="G3" s="129"/>
    </row>
    <row r="4" spans="4:7" ht="18" customHeight="1">
      <c r="D4" s="12" t="s">
        <v>234</v>
      </c>
      <c r="E4" s="112"/>
      <c r="G4" s="129"/>
    </row>
    <row r="5" spans="4:7" ht="18" customHeight="1">
      <c r="D5" s="12" t="s">
        <v>235</v>
      </c>
      <c r="E5" s="112"/>
      <c r="G5" s="129"/>
    </row>
    <row r="6" spans="4:7" ht="18.75" customHeight="1">
      <c r="D6" s="12" t="s">
        <v>236</v>
      </c>
      <c r="E6" s="112"/>
      <c r="G6" s="129"/>
    </row>
    <row r="7" spans="4:7" ht="18.75" customHeight="1">
      <c r="D7" s="12" t="s">
        <v>237</v>
      </c>
      <c r="E7" s="112"/>
      <c r="G7" s="129"/>
    </row>
    <row r="8" spans="4:7" ht="18" customHeight="1">
      <c r="D8" s="12" t="s">
        <v>238</v>
      </c>
      <c r="E8" s="112"/>
      <c r="G8" s="129"/>
    </row>
    <row r="9" spans="4:7" ht="18" customHeight="1">
      <c r="D9" s="12"/>
      <c r="E9" s="13"/>
      <c r="G9" s="129"/>
    </row>
    <row r="10" spans="4:7" ht="18.75" customHeight="1">
      <c r="D10" s="12"/>
      <c r="E10" s="13"/>
      <c r="G10" s="129"/>
    </row>
    <row r="11" spans="3:7" ht="15">
      <c r="C11" s="26"/>
      <c r="G11" s="129"/>
    </row>
    <row r="12" spans="1:7" ht="19.5">
      <c r="A12" s="132" t="s">
        <v>213</v>
      </c>
      <c r="B12" s="132"/>
      <c r="C12" s="132"/>
      <c r="D12" s="132"/>
      <c r="E12" s="132"/>
      <c r="F12" s="132"/>
      <c r="G12" s="129"/>
    </row>
    <row r="13" spans="1:7" ht="19.5">
      <c r="A13" s="101"/>
      <c r="B13" s="101"/>
      <c r="C13" s="101"/>
      <c r="D13" s="101"/>
      <c r="E13" s="101"/>
      <c r="F13" s="101"/>
      <c r="G13" s="129"/>
    </row>
    <row r="14" spans="2:7" ht="17.25">
      <c r="B14" s="103" t="s">
        <v>214</v>
      </c>
      <c r="C14" s="103"/>
      <c r="D14" s="103"/>
      <c r="E14" s="103"/>
      <c r="F14" s="103"/>
      <c r="G14" s="129"/>
    </row>
    <row r="15" spans="2:7" ht="19.5" customHeight="1">
      <c r="B15" s="104" t="s">
        <v>216</v>
      </c>
      <c r="C15" s="104"/>
      <c r="D15" s="104"/>
      <c r="E15" s="104"/>
      <c r="F15" s="104"/>
      <c r="G15" s="129"/>
    </row>
    <row r="16" spans="2:7" ht="15">
      <c r="B16" s="27"/>
      <c r="C16" s="27"/>
      <c r="D16" s="27"/>
      <c r="E16" s="27"/>
      <c r="F16" s="28" t="s">
        <v>215</v>
      </c>
      <c r="G16" s="129"/>
    </row>
    <row r="17" spans="1:7" ht="21.75" customHeight="1">
      <c r="A17" s="133" t="s">
        <v>0</v>
      </c>
      <c r="B17" s="130" t="s">
        <v>175</v>
      </c>
      <c r="C17" s="130" t="s">
        <v>169</v>
      </c>
      <c r="D17" s="136" t="s">
        <v>14</v>
      </c>
      <c r="E17" s="130" t="s">
        <v>15</v>
      </c>
      <c r="F17" s="130"/>
      <c r="G17" s="129"/>
    </row>
    <row r="18" spans="1:7" ht="35.25" customHeight="1">
      <c r="A18" s="133"/>
      <c r="B18" s="130"/>
      <c r="C18" s="130"/>
      <c r="D18" s="137"/>
      <c r="E18" s="74" t="s">
        <v>169</v>
      </c>
      <c r="F18" s="18" t="s">
        <v>170</v>
      </c>
      <c r="G18" s="129"/>
    </row>
    <row r="19" spans="1:253" s="20" customFormat="1" ht="17.25" customHeight="1">
      <c r="A19" s="75">
        <v>1</v>
      </c>
      <c r="B19" s="74">
        <v>2</v>
      </c>
      <c r="C19" s="74">
        <v>3</v>
      </c>
      <c r="D19" s="74">
        <v>4</v>
      </c>
      <c r="E19" s="74">
        <v>5</v>
      </c>
      <c r="F19" s="74">
        <v>6</v>
      </c>
      <c r="G19" s="129"/>
      <c r="H19" s="19"/>
      <c r="I19" s="19"/>
      <c r="J19" s="19"/>
      <c r="K19" s="19"/>
      <c r="L19" s="19"/>
      <c r="IK19" s="19"/>
      <c r="IL19" s="19"/>
      <c r="IM19" s="19"/>
      <c r="IN19" s="19"/>
      <c r="IO19" s="19"/>
      <c r="IP19" s="19"/>
      <c r="IQ19" s="19"/>
      <c r="IR19" s="19"/>
      <c r="IS19" s="19"/>
    </row>
    <row r="20" spans="1:253" s="25" customFormat="1" ht="13.5">
      <c r="A20" s="75">
        <v>10000000</v>
      </c>
      <c r="B20" s="21" t="s">
        <v>2</v>
      </c>
      <c r="C20" s="22">
        <f>D20+E20</f>
        <v>1961012440</v>
      </c>
      <c r="D20" s="23">
        <f>D21+D30++D37+D43+D62</f>
        <v>1956793940</v>
      </c>
      <c r="E20" s="23">
        <f>E21+E30++E37+E43+E62</f>
        <v>4218500</v>
      </c>
      <c r="F20" s="23">
        <f>F21+F30++F37+F43+F62</f>
        <v>0</v>
      </c>
      <c r="G20" s="129"/>
      <c r="H20" s="24"/>
      <c r="I20" s="24"/>
      <c r="J20" s="24"/>
      <c r="K20" s="24"/>
      <c r="L20" s="24"/>
      <c r="IK20" s="24"/>
      <c r="IL20" s="24"/>
      <c r="IM20" s="24"/>
      <c r="IN20" s="24"/>
      <c r="IO20" s="24"/>
      <c r="IP20" s="24"/>
      <c r="IQ20" s="24"/>
      <c r="IR20" s="24"/>
      <c r="IS20" s="24"/>
    </row>
    <row r="21" spans="1:253" s="6" customFormat="1" ht="27.75">
      <c r="A21" s="2">
        <v>11000000</v>
      </c>
      <c r="B21" s="9" t="s">
        <v>3</v>
      </c>
      <c r="C21" s="4">
        <f aca="true" t="shared" si="0" ref="C21:C105">D21+E21</f>
        <v>1333660640</v>
      </c>
      <c r="D21" s="1">
        <f>D22+D27</f>
        <v>1333660640</v>
      </c>
      <c r="E21" s="1"/>
      <c r="F21" s="1"/>
      <c r="G21" s="129"/>
      <c r="H21" s="5"/>
      <c r="I21" s="5"/>
      <c r="J21" s="5"/>
      <c r="K21" s="5"/>
      <c r="L21" s="5"/>
      <c r="IK21" s="5"/>
      <c r="IL21" s="5"/>
      <c r="IM21" s="5"/>
      <c r="IN21" s="5"/>
      <c r="IO21" s="5"/>
      <c r="IP21" s="5"/>
      <c r="IQ21" s="5"/>
      <c r="IR21" s="5"/>
      <c r="IS21" s="5"/>
    </row>
    <row r="22" spans="1:253" s="6" customFormat="1" ht="13.5">
      <c r="A22" s="2">
        <v>11010000</v>
      </c>
      <c r="B22" s="9" t="s">
        <v>118</v>
      </c>
      <c r="C22" s="4">
        <f t="shared" si="0"/>
        <v>1333153000</v>
      </c>
      <c r="D22" s="4">
        <f>D23+D24+D25+D26</f>
        <v>1333153000</v>
      </c>
      <c r="E22" s="1"/>
      <c r="F22" s="1"/>
      <c r="G22" s="129"/>
      <c r="H22" s="5"/>
      <c r="I22" s="5"/>
      <c r="J22" s="5"/>
      <c r="K22" s="5"/>
      <c r="L22" s="5"/>
      <c r="IK22" s="5"/>
      <c r="IL22" s="5"/>
      <c r="IM22" s="5"/>
      <c r="IN22" s="5"/>
      <c r="IO22" s="5"/>
      <c r="IP22" s="5"/>
      <c r="IQ22" s="5"/>
      <c r="IR22" s="5"/>
      <c r="IS22" s="5"/>
    </row>
    <row r="23" spans="1:253" s="6" customFormat="1" ht="42">
      <c r="A23" s="2">
        <v>11010100</v>
      </c>
      <c r="B23" s="9" t="s">
        <v>18</v>
      </c>
      <c r="C23" s="1">
        <f t="shared" si="0"/>
        <v>1174726200</v>
      </c>
      <c r="D23" s="1">
        <v>1174726200</v>
      </c>
      <c r="E23" s="1"/>
      <c r="F23" s="1"/>
      <c r="G23" s="129"/>
      <c r="H23" s="5"/>
      <c r="I23" s="5"/>
      <c r="J23" s="5"/>
      <c r="K23" s="5"/>
      <c r="L23" s="5"/>
      <c r="IK23" s="5"/>
      <c r="IL23" s="5"/>
      <c r="IM23" s="5"/>
      <c r="IN23" s="5"/>
      <c r="IO23" s="5"/>
      <c r="IP23" s="5"/>
      <c r="IQ23" s="5"/>
      <c r="IR23" s="5"/>
      <c r="IS23" s="5"/>
    </row>
    <row r="24" spans="1:253" s="6" customFormat="1" ht="69.75">
      <c r="A24" s="2">
        <v>11010200</v>
      </c>
      <c r="B24" s="9" t="s">
        <v>19</v>
      </c>
      <c r="C24" s="4">
        <f t="shared" si="0"/>
        <v>87360000</v>
      </c>
      <c r="D24" s="1">
        <v>87360000</v>
      </c>
      <c r="E24" s="1"/>
      <c r="F24" s="1"/>
      <c r="G24" s="134"/>
      <c r="H24" s="5"/>
      <c r="I24" s="5"/>
      <c r="J24" s="5"/>
      <c r="K24" s="5"/>
      <c r="L24" s="5"/>
      <c r="IK24" s="5"/>
      <c r="IL24" s="5"/>
      <c r="IM24" s="5"/>
      <c r="IN24" s="5"/>
      <c r="IO24" s="5"/>
      <c r="IP24" s="5"/>
      <c r="IQ24" s="5"/>
      <c r="IR24" s="5"/>
      <c r="IS24" s="5"/>
    </row>
    <row r="25" spans="1:253" s="6" customFormat="1" ht="45" customHeight="1">
      <c r="A25" s="2">
        <v>11010400</v>
      </c>
      <c r="B25" s="9" t="s">
        <v>20</v>
      </c>
      <c r="C25" s="4">
        <f t="shared" si="0"/>
        <v>45166800</v>
      </c>
      <c r="D25" s="1">
        <v>45166800</v>
      </c>
      <c r="E25" s="1"/>
      <c r="F25" s="1"/>
      <c r="G25" s="134"/>
      <c r="H25" s="5"/>
      <c r="I25" s="5"/>
      <c r="J25" s="5"/>
      <c r="K25" s="5"/>
      <c r="L25" s="5"/>
      <c r="IK25" s="5"/>
      <c r="IL25" s="5"/>
      <c r="IM25" s="5"/>
      <c r="IN25" s="5"/>
      <c r="IO25" s="5"/>
      <c r="IP25" s="5"/>
      <c r="IQ25" s="5"/>
      <c r="IR25" s="5"/>
      <c r="IS25" s="5"/>
    </row>
    <row r="26" spans="1:253" s="6" customFormat="1" ht="33.75" customHeight="1">
      <c r="A26" s="2">
        <v>11010500</v>
      </c>
      <c r="B26" s="9" t="s">
        <v>21</v>
      </c>
      <c r="C26" s="4">
        <f t="shared" si="0"/>
        <v>25900000</v>
      </c>
      <c r="D26" s="1">
        <v>25900000</v>
      </c>
      <c r="E26" s="1"/>
      <c r="F26" s="1"/>
      <c r="G26" s="134"/>
      <c r="H26" s="5"/>
      <c r="I26" s="5"/>
      <c r="J26" s="5"/>
      <c r="K26" s="5"/>
      <c r="L26" s="5"/>
      <c r="IK26" s="5"/>
      <c r="IL26" s="5"/>
      <c r="IM26" s="5"/>
      <c r="IN26" s="5"/>
      <c r="IO26" s="5"/>
      <c r="IP26" s="5"/>
      <c r="IQ26" s="5"/>
      <c r="IR26" s="5"/>
      <c r="IS26" s="5"/>
    </row>
    <row r="27" spans="1:7" s="5" customFormat="1" ht="13.5">
      <c r="A27" s="2">
        <v>11020000</v>
      </c>
      <c r="B27" s="9" t="s">
        <v>4</v>
      </c>
      <c r="C27" s="4">
        <f t="shared" si="0"/>
        <v>507640</v>
      </c>
      <c r="D27" s="4">
        <f>D28+D29</f>
        <v>507640</v>
      </c>
      <c r="E27" s="4"/>
      <c r="F27" s="4"/>
      <c r="G27" s="134"/>
    </row>
    <row r="28" spans="1:253" s="6" customFormat="1" ht="36" customHeight="1">
      <c r="A28" s="2">
        <v>11020200</v>
      </c>
      <c r="B28" s="9" t="s">
        <v>22</v>
      </c>
      <c r="C28" s="4">
        <f t="shared" si="0"/>
        <v>507640</v>
      </c>
      <c r="D28" s="1">
        <v>507640</v>
      </c>
      <c r="E28" s="1"/>
      <c r="F28" s="1"/>
      <c r="G28" s="134"/>
      <c r="H28" s="5"/>
      <c r="I28" s="5"/>
      <c r="J28" s="5"/>
      <c r="K28" s="5"/>
      <c r="L28" s="5"/>
      <c r="IK28" s="5"/>
      <c r="IL28" s="5"/>
      <c r="IM28" s="5"/>
      <c r="IN28" s="5"/>
      <c r="IO28" s="5"/>
      <c r="IP28" s="5"/>
      <c r="IQ28" s="5"/>
      <c r="IR28" s="5"/>
      <c r="IS28" s="5"/>
    </row>
    <row r="29" spans="1:253" s="6" customFormat="1" ht="30" customHeight="1" hidden="1">
      <c r="A29" s="2">
        <v>11023200</v>
      </c>
      <c r="B29" s="9" t="s">
        <v>23</v>
      </c>
      <c r="C29" s="4">
        <f t="shared" si="0"/>
        <v>0</v>
      </c>
      <c r="D29" s="1"/>
      <c r="E29" s="1"/>
      <c r="F29" s="1"/>
      <c r="G29" s="134"/>
      <c r="H29" s="5"/>
      <c r="I29" s="5"/>
      <c r="J29" s="5"/>
      <c r="K29" s="5"/>
      <c r="L29" s="5"/>
      <c r="IK29" s="5"/>
      <c r="IL29" s="5"/>
      <c r="IM29" s="5"/>
      <c r="IN29" s="5"/>
      <c r="IO29" s="5"/>
      <c r="IP29" s="5"/>
      <c r="IQ29" s="5"/>
      <c r="IR29" s="5"/>
      <c r="IS29" s="5"/>
    </row>
    <row r="30" spans="1:253" s="6" customFormat="1" ht="27.75">
      <c r="A30" s="2">
        <v>13000000</v>
      </c>
      <c r="B30" s="9" t="s">
        <v>24</v>
      </c>
      <c r="C30" s="4">
        <f t="shared" si="0"/>
        <v>332600</v>
      </c>
      <c r="D30" s="1">
        <f>D31+D34</f>
        <v>332600</v>
      </c>
      <c r="E30" s="1"/>
      <c r="F30" s="1"/>
      <c r="G30" s="134"/>
      <c r="H30" s="5"/>
      <c r="I30" s="5"/>
      <c r="J30" s="5"/>
      <c r="K30" s="5"/>
      <c r="L30" s="5"/>
      <c r="IK30" s="5"/>
      <c r="IL30" s="5"/>
      <c r="IM30" s="5"/>
      <c r="IN30" s="5"/>
      <c r="IO30" s="5"/>
      <c r="IP30" s="5"/>
      <c r="IQ30" s="5"/>
      <c r="IR30" s="5"/>
      <c r="IS30" s="5"/>
    </row>
    <row r="31" spans="1:253" s="6" customFormat="1" ht="16.5" customHeight="1">
      <c r="A31" s="2">
        <v>13010000</v>
      </c>
      <c r="B31" s="9" t="s">
        <v>25</v>
      </c>
      <c r="C31" s="4">
        <f t="shared" si="0"/>
        <v>73600</v>
      </c>
      <c r="D31" s="1">
        <f>D33+D32</f>
        <v>73600</v>
      </c>
      <c r="E31" s="1"/>
      <c r="F31" s="1"/>
      <c r="G31" s="134"/>
      <c r="H31" s="5"/>
      <c r="I31" s="5"/>
      <c r="J31" s="5"/>
      <c r="K31" s="5"/>
      <c r="L31" s="5"/>
      <c r="IK31" s="5"/>
      <c r="IL31" s="5"/>
      <c r="IM31" s="5"/>
      <c r="IN31" s="5"/>
      <c r="IO31" s="5"/>
      <c r="IP31" s="5"/>
      <c r="IQ31" s="5"/>
      <c r="IR31" s="5"/>
      <c r="IS31" s="5"/>
    </row>
    <row r="32" spans="1:253" s="6" customFormat="1" ht="50.25" customHeight="1">
      <c r="A32" s="2">
        <v>13010100</v>
      </c>
      <c r="B32" s="9" t="s">
        <v>207</v>
      </c>
      <c r="C32" s="4">
        <f>D32+E32</f>
        <v>1000</v>
      </c>
      <c r="D32" s="1">
        <v>1000</v>
      </c>
      <c r="E32" s="1"/>
      <c r="F32" s="1"/>
      <c r="G32" s="134"/>
      <c r="H32" s="5"/>
      <c r="I32" s="5"/>
      <c r="J32" s="5"/>
      <c r="K32" s="5"/>
      <c r="L32" s="5"/>
      <c r="IK32" s="5"/>
      <c r="IL32" s="5"/>
      <c r="IM32" s="5"/>
      <c r="IN32" s="5"/>
      <c r="IO32" s="5"/>
      <c r="IP32" s="5"/>
      <c r="IQ32" s="5"/>
      <c r="IR32" s="5"/>
      <c r="IS32" s="5"/>
    </row>
    <row r="33" spans="1:253" s="6" customFormat="1" ht="60.75" customHeight="1">
      <c r="A33" s="2">
        <v>13010200</v>
      </c>
      <c r="B33" s="9" t="s">
        <v>26</v>
      </c>
      <c r="C33" s="4">
        <f t="shared" si="0"/>
        <v>72600</v>
      </c>
      <c r="D33" s="1">
        <v>72600</v>
      </c>
      <c r="E33" s="1"/>
      <c r="F33" s="1"/>
      <c r="G33" s="134"/>
      <c r="H33" s="5"/>
      <c r="I33" s="5"/>
      <c r="J33" s="5"/>
      <c r="K33" s="5"/>
      <c r="L33" s="5"/>
      <c r="IK33" s="5"/>
      <c r="IL33" s="5"/>
      <c r="IM33" s="5"/>
      <c r="IN33" s="5"/>
      <c r="IO33" s="5"/>
      <c r="IP33" s="5"/>
      <c r="IQ33" s="5"/>
      <c r="IR33" s="5"/>
      <c r="IS33" s="5"/>
    </row>
    <row r="34" spans="1:253" s="6" customFormat="1" ht="13.5">
      <c r="A34" s="2">
        <v>13030000</v>
      </c>
      <c r="B34" s="9" t="s">
        <v>27</v>
      </c>
      <c r="C34" s="4">
        <f t="shared" si="0"/>
        <v>259000</v>
      </c>
      <c r="D34" s="1">
        <f>D36+D35</f>
        <v>259000</v>
      </c>
      <c r="E34" s="1"/>
      <c r="F34" s="1"/>
      <c r="G34" s="134"/>
      <c r="H34" s="5"/>
      <c r="I34" s="5"/>
      <c r="J34" s="5"/>
      <c r="K34" s="5"/>
      <c r="L34" s="5"/>
      <c r="IK34" s="5"/>
      <c r="IL34" s="5"/>
      <c r="IM34" s="5"/>
      <c r="IN34" s="5"/>
      <c r="IO34" s="5"/>
      <c r="IP34" s="5"/>
      <c r="IQ34" s="5"/>
      <c r="IR34" s="5"/>
      <c r="IS34" s="5"/>
    </row>
    <row r="35" spans="1:253" s="6" customFormat="1" ht="27.75">
      <c r="A35" s="2">
        <v>13030100</v>
      </c>
      <c r="B35" s="9" t="s">
        <v>171</v>
      </c>
      <c r="C35" s="4">
        <f t="shared" si="0"/>
        <v>239000</v>
      </c>
      <c r="D35" s="1">
        <v>239000</v>
      </c>
      <c r="E35" s="1"/>
      <c r="F35" s="1"/>
      <c r="G35" s="134"/>
      <c r="H35" s="5"/>
      <c r="I35" s="5"/>
      <c r="J35" s="5"/>
      <c r="K35" s="5"/>
      <c r="L35" s="5"/>
      <c r="IK35" s="5"/>
      <c r="IL35" s="5"/>
      <c r="IM35" s="5"/>
      <c r="IN35" s="5"/>
      <c r="IO35" s="5"/>
      <c r="IP35" s="5"/>
      <c r="IQ35" s="5"/>
      <c r="IR35" s="5"/>
      <c r="IS35" s="5"/>
    </row>
    <row r="36" spans="1:253" s="6" customFormat="1" ht="35.25" customHeight="1">
      <c r="A36" s="2">
        <v>13030200</v>
      </c>
      <c r="B36" s="9" t="s">
        <v>28</v>
      </c>
      <c r="C36" s="4">
        <f t="shared" si="0"/>
        <v>20000</v>
      </c>
      <c r="D36" s="1">
        <v>20000</v>
      </c>
      <c r="E36" s="1"/>
      <c r="F36" s="1"/>
      <c r="G36" s="134"/>
      <c r="H36" s="5"/>
      <c r="I36" s="5"/>
      <c r="J36" s="5"/>
      <c r="K36" s="5"/>
      <c r="L36" s="5"/>
      <c r="IK36" s="5"/>
      <c r="IL36" s="5"/>
      <c r="IM36" s="5"/>
      <c r="IN36" s="5"/>
      <c r="IO36" s="5"/>
      <c r="IP36" s="5"/>
      <c r="IQ36" s="5"/>
      <c r="IR36" s="5"/>
      <c r="IS36" s="5"/>
    </row>
    <row r="37" spans="1:253" s="6" customFormat="1" ht="13.5">
      <c r="A37" s="2">
        <v>14000000</v>
      </c>
      <c r="B37" s="9" t="s">
        <v>10</v>
      </c>
      <c r="C37" s="4">
        <f>D37+E37</f>
        <v>139634700</v>
      </c>
      <c r="D37" s="1">
        <f>D42+D39+D41</f>
        <v>139634700</v>
      </c>
      <c r="E37" s="1"/>
      <c r="F37" s="1"/>
      <c r="G37" s="134"/>
      <c r="H37" s="5"/>
      <c r="I37" s="5"/>
      <c r="J37" s="5"/>
      <c r="K37" s="5"/>
      <c r="L37" s="5"/>
      <c r="IK37" s="5"/>
      <c r="IL37" s="5"/>
      <c r="IM37" s="5"/>
      <c r="IN37" s="5"/>
      <c r="IO37" s="5"/>
      <c r="IP37" s="5"/>
      <c r="IQ37" s="5"/>
      <c r="IR37" s="5"/>
      <c r="IS37" s="5"/>
    </row>
    <row r="38" spans="1:253" s="6" customFormat="1" ht="31.5" customHeight="1">
      <c r="A38" s="2">
        <v>14020000</v>
      </c>
      <c r="B38" s="9" t="s">
        <v>138</v>
      </c>
      <c r="C38" s="4">
        <f>C39</f>
        <v>12350000</v>
      </c>
      <c r="D38" s="4">
        <f>D39</f>
        <v>12350000</v>
      </c>
      <c r="E38" s="1"/>
      <c r="F38" s="1"/>
      <c r="G38" s="134"/>
      <c r="H38" s="5"/>
      <c r="I38" s="5"/>
      <c r="J38" s="5"/>
      <c r="K38" s="5"/>
      <c r="L38" s="5"/>
      <c r="IK38" s="5"/>
      <c r="IL38" s="5"/>
      <c r="IM38" s="5"/>
      <c r="IN38" s="5"/>
      <c r="IO38" s="5"/>
      <c r="IP38" s="5"/>
      <c r="IQ38" s="5"/>
      <c r="IR38" s="5"/>
      <c r="IS38" s="5"/>
    </row>
    <row r="39" spans="1:253" s="6" customFormat="1" ht="15">
      <c r="A39" s="2">
        <v>14021900</v>
      </c>
      <c r="B39" s="29" t="s">
        <v>135</v>
      </c>
      <c r="C39" s="4">
        <f t="shared" si="0"/>
        <v>12350000</v>
      </c>
      <c r="D39" s="1">
        <v>12350000</v>
      </c>
      <c r="E39" s="1"/>
      <c r="F39" s="1"/>
      <c r="G39" s="134"/>
      <c r="H39" s="5"/>
      <c r="I39" s="5"/>
      <c r="J39" s="5"/>
      <c r="K39" s="5"/>
      <c r="L39" s="5"/>
      <c r="IK39" s="5"/>
      <c r="IL39" s="5"/>
      <c r="IM39" s="5"/>
      <c r="IN39" s="5"/>
      <c r="IO39" s="5"/>
      <c r="IP39" s="5"/>
      <c r="IQ39" s="5"/>
      <c r="IR39" s="5"/>
      <c r="IS39" s="5"/>
    </row>
    <row r="40" spans="1:253" s="32" customFormat="1" ht="27.75">
      <c r="A40" s="30">
        <v>14030000</v>
      </c>
      <c r="B40" s="9" t="s">
        <v>137</v>
      </c>
      <c r="C40" s="4">
        <f>C41</f>
        <v>52650000</v>
      </c>
      <c r="D40" s="1">
        <f>D41</f>
        <v>52650000</v>
      </c>
      <c r="E40" s="1"/>
      <c r="F40" s="1"/>
      <c r="G40" s="134"/>
      <c r="H40" s="31"/>
      <c r="I40" s="31"/>
      <c r="J40" s="31"/>
      <c r="K40" s="31"/>
      <c r="L40" s="31"/>
      <c r="IK40" s="31"/>
      <c r="IL40" s="31"/>
      <c r="IM40" s="31"/>
      <c r="IN40" s="31"/>
      <c r="IO40" s="31"/>
      <c r="IP40" s="31"/>
      <c r="IQ40" s="31"/>
      <c r="IR40" s="31"/>
      <c r="IS40" s="31"/>
    </row>
    <row r="41" spans="1:253" s="6" customFormat="1" ht="15">
      <c r="A41" s="2">
        <v>14031900</v>
      </c>
      <c r="B41" s="29" t="s">
        <v>135</v>
      </c>
      <c r="C41" s="4">
        <f t="shared" si="0"/>
        <v>52650000</v>
      </c>
      <c r="D41" s="1">
        <v>52650000</v>
      </c>
      <c r="E41" s="1"/>
      <c r="F41" s="1"/>
      <c r="G41" s="134"/>
      <c r="H41" s="5"/>
      <c r="I41" s="5"/>
      <c r="J41" s="5"/>
      <c r="K41" s="5"/>
      <c r="L41" s="5"/>
      <c r="IK41" s="5"/>
      <c r="IL41" s="5"/>
      <c r="IM41" s="5"/>
      <c r="IN41" s="5"/>
      <c r="IO41" s="5"/>
      <c r="IP41" s="5"/>
      <c r="IQ41" s="5"/>
      <c r="IR41" s="5"/>
      <c r="IS41" s="5"/>
    </row>
    <row r="42" spans="1:253" s="6" customFormat="1" ht="33.75" customHeight="1">
      <c r="A42" s="2">
        <v>14040000</v>
      </c>
      <c r="B42" s="9" t="s">
        <v>29</v>
      </c>
      <c r="C42" s="4">
        <f t="shared" si="0"/>
        <v>74634700</v>
      </c>
      <c r="D42" s="1">
        <v>74634700</v>
      </c>
      <c r="E42" s="1"/>
      <c r="F42" s="1"/>
      <c r="G42" s="134"/>
      <c r="H42" s="5"/>
      <c r="I42" s="5"/>
      <c r="J42" s="5"/>
      <c r="K42" s="5"/>
      <c r="L42" s="5"/>
      <c r="IK42" s="5"/>
      <c r="IL42" s="5"/>
      <c r="IM42" s="5"/>
      <c r="IN42" s="5"/>
      <c r="IO42" s="5"/>
      <c r="IP42" s="5"/>
      <c r="IQ42" s="5"/>
      <c r="IR42" s="5"/>
      <c r="IS42" s="5"/>
    </row>
    <row r="43" spans="1:253" s="6" customFormat="1" ht="13.5">
      <c r="A43" s="2">
        <v>18000000</v>
      </c>
      <c r="B43" s="9" t="s">
        <v>119</v>
      </c>
      <c r="C43" s="4">
        <f t="shared" si="0"/>
        <v>483166000</v>
      </c>
      <c r="D43" s="1">
        <f>D44+D55+D58</f>
        <v>483166000</v>
      </c>
      <c r="E43" s="1"/>
      <c r="F43" s="1"/>
      <c r="G43" s="134"/>
      <c r="H43" s="5"/>
      <c r="I43" s="5"/>
      <c r="J43" s="5"/>
      <c r="K43" s="5"/>
      <c r="L43" s="5"/>
      <c r="IK43" s="5"/>
      <c r="IL43" s="5"/>
      <c r="IM43" s="5"/>
      <c r="IN43" s="5"/>
      <c r="IO43" s="5"/>
      <c r="IP43" s="5"/>
      <c r="IQ43" s="5"/>
      <c r="IR43" s="5"/>
      <c r="IS43" s="5"/>
    </row>
    <row r="44" spans="1:253" s="6" customFormat="1" ht="13.5">
      <c r="A44" s="2" t="s">
        <v>30</v>
      </c>
      <c r="B44" s="9" t="s">
        <v>120</v>
      </c>
      <c r="C44" s="4">
        <f t="shared" si="0"/>
        <v>208018900</v>
      </c>
      <c r="D44" s="1">
        <f>D45+D46+D48+D49+D50+D51+D52+D53+D54+D47</f>
        <v>208018900</v>
      </c>
      <c r="E44" s="1"/>
      <c r="F44" s="1"/>
      <c r="G44" s="134"/>
      <c r="H44" s="5"/>
      <c r="I44" s="5"/>
      <c r="J44" s="5"/>
      <c r="K44" s="5"/>
      <c r="L44" s="5"/>
      <c r="IK44" s="5"/>
      <c r="IL44" s="5"/>
      <c r="IM44" s="5"/>
      <c r="IN44" s="5"/>
      <c r="IO44" s="5"/>
      <c r="IP44" s="5"/>
      <c r="IQ44" s="5"/>
      <c r="IR44" s="5"/>
      <c r="IS44" s="5"/>
    </row>
    <row r="45" spans="1:253" s="6" customFormat="1" ht="47.25" customHeight="1">
      <c r="A45" s="2" t="s">
        <v>31</v>
      </c>
      <c r="B45" s="9" t="s">
        <v>33</v>
      </c>
      <c r="C45" s="4">
        <f t="shared" si="0"/>
        <v>140400</v>
      </c>
      <c r="D45" s="1">
        <v>140400</v>
      </c>
      <c r="E45" s="1"/>
      <c r="F45" s="1"/>
      <c r="G45" s="134"/>
      <c r="H45" s="33"/>
      <c r="I45" s="5"/>
      <c r="J45" s="5"/>
      <c r="K45" s="5"/>
      <c r="L45" s="5"/>
      <c r="IK45" s="5"/>
      <c r="IL45" s="5"/>
      <c r="IM45" s="5"/>
      <c r="IN45" s="5"/>
      <c r="IO45" s="5"/>
      <c r="IP45" s="5"/>
      <c r="IQ45" s="5"/>
      <c r="IR45" s="5"/>
      <c r="IS45" s="5"/>
    </row>
    <row r="46" spans="1:253" s="6" customFormat="1" ht="48" customHeight="1">
      <c r="A46" s="2" t="s">
        <v>32</v>
      </c>
      <c r="B46" s="9" t="s">
        <v>34</v>
      </c>
      <c r="C46" s="4">
        <f t="shared" si="0"/>
        <v>2186000</v>
      </c>
      <c r="D46" s="1">
        <v>2186000</v>
      </c>
      <c r="E46" s="1"/>
      <c r="F46" s="1"/>
      <c r="G46" s="134"/>
      <c r="H46" s="5"/>
      <c r="I46" s="5"/>
      <c r="J46" s="5"/>
      <c r="K46" s="5"/>
      <c r="L46" s="5"/>
      <c r="IK46" s="5"/>
      <c r="IL46" s="5"/>
      <c r="IM46" s="5"/>
      <c r="IN46" s="5"/>
      <c r="IO46" s="5"/>
      <c r="IP46" s="5"/>
      <c r="IQ46" s="5"/>
      <c r="IR46" s="5"/>
      <c r="IS46" s="5"/>
    </row>
    <row r="47" spans="1:253" s="6" customFormat="1" ht="45" customHeight="1">
      <c r="A47" s="2" t="s">
        <v>35</v>
      </c>
      <c r="B47" s="9" t="s">
        <v>37</v>
      </c>
      <c r="C47" s="4">
        <f t="shared" si="0"/>
        <v>784700</v>
      </c>
      <c r="D47" s="1">
        <v>784700</v>
      </c>
      <c r="E47" s="1"/>
      <c r="F47" s="1"/>
      <c r="G47" s="134"/>
      <c r="H47" s="5"/>
      <c r="I47" s="5"/>
      <c r="J47" s="5"/>
      <c r="K47" s="5"/>
      <c r="L47" s="5"/>
      <c r="IK47" s="5"/>
      <c r="IL47" s="5"/>
      <c r="IM47" s="5"/>
      <c r="IN47" s="5"/>
      <c r="IO47" s="5"/>
      <c r="IP47" s="5"/>
      <c r="IQ47" s="5"/>
      <c r="IR47" s="5"/>
      <c r="IS47" s="5"/>
    </row>
    <row r="48" spans="1:253" s="6" customFormat="1" ht="48" customHeight="1">
      <c r="A48" s="2" t="s">
        <v>36</v>
      </c>
      <c r="B48" s="9" t="s">
        <v>38</v>
      </c>
      <c r="C48" s="4">
        <f t="shared" si="0"/>
        <v>11835500</v>
      </c>
      <c r="D48" s="1">
        <v>11835500</v>
      </c>
      <c r="E48" s="1"/>
      <c r="F48" s="1"/>
      <c r="G48" s="134"/>
      <c r="H48" s="5"/>
      <c r="I48" s="5"/>
      <c r="J48" s="5"/>
      <c r="K48" s="5"/>
      <c r="L48" s="5"/>
      <c r="IK48" s="5"/>
      <c r="IL48" s="5"/>
      <c r="IM48" s="5"/>
      <c r="IN48" s="5"/>
      <c r="IO48" s="5"/>
      <c r="IP48" s="5"/>
      <c r="IQ48" s="5"/>
      <c r="IR48" s="5"/>
      <c r="IS48" s="5"/>
    </row>
    <row r="49" spans="1:253" s="6" customFormat="1" ht="13.5">
      <c r="A49" s="2">
        <v>18010500</v>
      </c>
      <c r="B49" s="9" t="s">
        <v>39</v>
      </c>
      <c r="C49" s="4">
        <f t="shared" si="0"/>
        <v>73877900</v>
      </c>
      <c r="D49" s="1">
        <v>73877900</v>
      </c>
      <c r="E49" s="1"/>
      <c r="F49" s="1"/>
      <c r="G49" s="134"/>
      <c r="H49" s="78"/>
      <c r="I49" s="5"/>
      <c r="J49" s="5"/>
      <c r="K49" s="5"/>
      <c r="L49" s="5"/>
      <c r="IK49" s="5"/>
      <c r="IL49" s="5"/>
      <c r="IM49" s="5"/>
      <c r="IN49" s="5"/>
      <c r="IO49" s="5"/>
      <c r="IP49" s="5"/>
      <c r="IQ49" s="5"/>
      <c r="IR49" s="5"/>
      <c r="IS49" s="5"/>
    </row>
    <row r="50" spans="1:253" s="6" customFormat="1" ht="13.5">
      <c r="A50" s="2">
        <v>18010600</v>
      </c>
      <c r="B50" s="9" t="s">
        <v>40</v>
      </c>
      <c r="C50" s="4">
        <f t="shared" si="0"/>
        <v>96915000</v>
      </c>
      <c r="D50" s="1">
        <v>96915000</v>
      </c>
      <c r="E50" s="1"/>
      <c r="F50" s="1"/>
      <c r="G50" s="134"/>
      <c r="H50" s="5"/>
      <c r="I50" s="5"/>
      <c r="J50" s="5"/>
      <c r="K50" s="5"/>
      <c r="L50" s="5"/>
      <c r="IK50" s="5"/>
      <c r="IL50" s="5"/>
      <c r="IM50" s="5"/>
      <c r="IN50" s="5"/>
      <c r="IO50" s="5"/>
      <c r="IP50" s="5"/>
      <c r="IQ50" s="5"/>
      <c r="IR50" s="5"/>
      <c r="IS50" s="5"/>
    </row>
    <row r="51" spans="1:253" s="6" customFormat="1" ht="13.5">
      <c r="A51" s="2">
        <v>18010700</v>
      </c>
      <c r="B51" s="9" t="s">
        <v>41</v>
      </c>
      <c r="C51" s="4">
        <f t="shared" si="0"/>
        <v>6100000</v>
      </c>
      <c r="D51" s="1">
        <v>6100000</v>
      </c>
      <c r="E51" s="1"/>
      <c r="F51" s="1"/>
      <c r="G51" s="134"/>
      <c r="H51" s="5"/>
      <c r="I51" s="5"/>
      <c r="J51" s="5"/>
      <c r="K51" s="5"/>
      <c r="L51" s="5"/>
      <c r="IK51" s="5"/>
      <c r="IL51" s="5"/>
      <c r="IM51" s="5"/>
      <c r="IN51" s="5"/>
      <c r="IO51" s="5"/>
      <c r="IP51" s="5"/>
      <c r="IQ51" s="5"/>
      <c r="IR51" s="5"/>
      <c r="IS51" s="5"/>
    </row>
    <row r="52" spans="1:253" s="6" customFormat="1" ht="17.25" customHeight="1">
      <c r="A52" s="2">
        <v>18010900</v>
      </c>
      <c r="B52" s="9" t="s">
        <v>42</v>
      </c>
      <c r="C52" s="4">
        <f t="shared" si="0"/>
        <v>15079400</v>
      </c>
      <c r="D52" s="1">
        <v>15079400</v>
      </c>
      <c r="E52" s="1"/>
      <c r="F52" s="1"/>
      <c r="G52" s="134"/>
      <c r="H52" s="5"/>
      <c r="I52" s="5"/>
      <c r="J52" s="5"/>
      <c r="K52" s="5"/>
      <c r="L52" s="5"/>
      <c r="IK52" s="5"/>
      <c r="IL52" s="5"/>
      <c r="IM52" s="5"/>
      <c r="IN52" s="5"/>
      <c r="IO52" s="5"/>
      <c r="IP52" s="5"/>
      <c r="IQ52" s="5"/>
      <c r="IR52" s="5"/>
      <c r="IS52" s="5"/>
    </row>
    <row r="53" spans="1:253" s="6" customFormat="1" ht="15" customHeight="1">
      <c r="A53" s="2">
        <v>18011000</v>
      </c>
      <c r="B53" s="9" t="s">
        <v>43</v>
      </c>
      <c r="C53" s="4">
        <f t="shared" si="0"/>
        <v>300000</v>
      </c>
      <c r="D53" s="1">
        <v>300000</v>
      </c>
      <c r="E53" s="1"/>
      <c r="F53" s="1"/>
      <c r="G53" s="134"/>
      <c r="H53" s="78"/>
      <c r="I53" s="5"/>
      <c r="J53" s="5"/>
      <c r="K53" s="5"/>
      <c r="L53" s="5"/>
      <c r="IK53" s="5"/>
      <c r="IL53" s="5"/>
      <c r="IM53" s="5"/>
      <c r="IN53" s="5"/>
      <c r="IO53" s="5"/>
      <c r="IP53" s="5"/>
      <c r="IQ53" s="5"/>
      <c r="IR53" s="5"/>
      <c r="IS53" s="5"/>
    </row>
    <row r="54" spans="1:253" s="6" customFormat="1" ht="15" customHeight="1">
      <c r="A54" s="2">
        <v>18011100</v>
      </c>
      <c r="B54" s="9" t="s">
        <v>44</v>
      </c>
      <c r="C54" s="4">
        <f t="shared" si="0"/>
        <v>800000</v>
      </c>
      <c r="D54" s="1">
        <v>800000</v>
      </c>
      <c r="E54" s="1"/>
      <c r="F54" s="1"/>
      <c r="G54" s="134"/>
      <c r="H54" s="5"/>
      <c r="I54" s="5"/>
      <c r="J54" s="5"/>
      <c r="K54" s="5"/>
      <c r="L54" s="5"/>
      <c r="IK54" s="5"/>
      <c r="IL54" s="5"/>
      <c r="IM54" s="5"/>
      <c r="IN54" s="5"/>
      <c r="IO54" s="5"/>
      <c r="IP54" s="5"/>
      <c r="IQ54" s="5"/>
      <c r="IR54" s="5"/>
      <c r="IS54" s="5"/>
    </row>
    <row r="55" spans="1:253" s="6" customFormat="1" ht="13.5">
      <c r="A55" s="2">
        <v>18030000</v>
      </c>
      <c r="B55" s="9" t="s">
        <v>47</v>
      </c>
      <c r="C55" s="4">
        <f t="shared" si="0"/>
        <v>792400</v>
      </c>
      <c r="D55" s="1">
        <f>D56+D57</f>
        <v>792400</v>
      </c>
      <c r="E55" s="1"/>
      <c r="F55" s="1"/>
      <c r="G55" s="134"/>
      <c r="H55" s="5"/>
      <c r="I55" s="5"/>
      <c r="J55" s="5"/>
      <c r="K55" s="5"/>
      <c r="L55" s="5"/>
      <c r="IK55" s="5"/>
      <c r="IL55" s="5"/>
      <c r="IM55" s="5"/>
      <c r="IN55" s="5"/>
      <c r="IO55" s="5"/>
      <c r="IP55" s="5"/>
      <c r="IQ55" s="5"/>
      <c r="IR55" s="5"/>
      <c r="IS55" s="5"/>
    </row>
    <row r="56" spans="1:253" s="6" customFormat="1" ht="17.25" customHeight="1">
      <c r="A56" s="2">
        <v>18030100</v>
      </c>
      <c r="B56" s="9" t="s">
        <v>45</v>
      </c>
      <c r="C56" s="4">
        <f t="shared" si="0"/>
        <v>713200</v>
      </c>
      <c r="D56" s="1">
        <v>713200</v>
      </c>
      <c r="E56" s="1"/>
      <c r="F56" s="1"/>
      <c r="G56" s="134"/>
      <c r="H56" s="5"/>
      <c r="I56" s="5"/>
      <c r="J56" s="5"/>
      <c r="K56" s="5"/>
      <c r="L56" s="5"/>
      <c r="IK56" s="5"/>
      <c r="IL56" s="5"/>
      <c r="IM56" s="5"/>
      <c r="IN56" s="5"/>
      <c r="IO56" s="5"/>
      <c r="IP56" s="5"/>
      <c r="IQ56" s="5"/>
      <c r="IR56" s="5"/>
      <c r="IS56" s="5"/>
    </row>
    <row r="57" spans="1:253" s="6" customFormat="1" ht="15.75" customHeight="1">
      <c r="A57" s="2">
        <v>18030200</v>
      </c>
      <c r="B57" s="9" t="s">
        <v>46</v>
      </c>
      <c r="C57" s="4">
        <f t="shared" si="0"/>
        <v>79200</v>
      </c>
      <c r="D57" s="1">
        <v>79200</v>
      </c>
      <c r="E57" s="1"/>
      <c r="F57" s="1"/>
      <c r="G57" s="134"/>
      <c r="H57" s="5"/>
      <c r="I57" s="5"/>
      <c r="J57" s="5"/>
      <c r="K57" s="5"/>
      <c r="L57" s="5"/>
      <c r="IK57" s="5"/>
      <c r="IL57" s="5"/>
      <c r="IM57" s="5"/>
      <c r="IN57" s="5"/>
      <c r="IO57" s="5"/>
      <c r="IP57" s="5"/>
      <c r="IQ57" s="5"/>
      <c r="IR57" s="5"/>
      <c r="IS57" s="5"/>
    </row>
    <row r="58" spans="1:253" s="6" customFormat="1" ht="13.5">
      <c r="A58" s="2" t="s">
        <v>48</v>
      </c>
      <c r="B58" s="9" t="s">
        <v>49</v>
      </c>
      <c r="C58" s="4">
        <f>D58+E58</f>
        <v>274354700</v>
      </c>
      <c r="D58" s="1">
        <f>D59+D60+D61</f>
        <v>274354700</v>
      </c>
      <c r="E58" s="1"/>
      <c r="F58" s="1"/>
      <c r="G58" s="134"/>
      <c r="H58" s="5"/>
      <c r="I58" s="5"/>
      <c r="J58" s="5"/>
      <c r="K58" s="5"/>
      <c r="L58" s="5"/>
      <c r="IK58" s="5"/>
      <c r="IL58" s="5"/>
      <c r="IM58" s="5"/>
      <c r="IN58" s="5"/>
      <c r="IO58" s="5"/>
      <c r="IP58" s="5"/>
      <c r="IQ58" s="5"/>
      <c r="IR58" s="5"/>
      <c r="IS58" s="5"/>
    </row>
    <row r="59" spans="1:253" s="6" customFormat="1" ht="13.5">
      <c r="A59" s="2" t="s">
        <v>50</v>
      </c>
      <c r="B59" s="9" t="s">
        <v>51</v>
      </c>
      <c r="C59" s="4">
        <f t="shared" si="0"/>
        <v>49261000</v>
      </c>
      <c r="D59" s="1">
        <v>49261000</v>
      </c>
      <c r="E59" s="1"/>
      <c r="F59" s="1"/>
      <c r="G59" s="134"/>
      <c r="H59" s="5"/>
      <c r="I59" s="5"/>
      <c r="J59" s="5"/>
      <c r="K59" s="5"/>
      <c r="L59" s="5"/>
      <c r="IK59" s="5"/>
      <c r="IL59" s="5"/>
      <c r="IM59" s="5"/>
      <c r="IN59" s="5"/>
      <c r="IO59" s="5"/>
      <c r="IP59" s="5"/>
      <c r="IQ59" s="5"/>
      <c r="IR59" s="5"/>
      <c r="IS59" s="5"/>
    </row>
    <row r="60" spans="1:253" s="6" customFormat="1" ht="13.5">
      <c r="A60" s="2" t="s">
        <v>52</v>
      </c>
      <c r="B60" s="9" t="s">
        <v>53</v>
      </c>
      <c r="C60" s="4">
        <f t="shared" si="0"/>
        <v>224515200</v>
      </c>
      <c r="D60" s="1">
        <v>224515200</v>
      </c>
      <c r="E60" s="1"/>
      <c r="F60" s="1"/>
      <c r="G60" s="134"/>
      <c r="H60" s="5"/>
      <c r="I60" s="5"/>
      <c r="J60" s="5"/>
      <c r="K60" s="5"/>
      <c r="L60" s="5"/>
      <c r="IK60" s="5"/>
      <c r="IL60" s="5"/>
      <c r="IM60" s="5"/>
      <c r="IN60" s="5"/>
      <c r="IO60" s="5"/>
      <c r="IP60" s="5"/>
      <c r="IQ60" s="5"/>
      <c r="IR60" s="5"/>
      <c r="IS60" s="5"/>
    </row>
    <row r="61" spans="1:253" s="6" customFormat="1" ht="60.75" customHeight="1">
      <c r="A61" s="2">
        <v>18050500</v>
      </c>
      <c r="B61" s="9" t="s">
        <v>121</v>
      </c>
      <c r="C61" s="4">
        <f t="shared" si="0"/>
        <v>578500</v>
      </c>
      <c r="D61" s="1">
        <v>578500</v>
      </c>
      <c r="E61" s="1"/>
      <c r="F61" s="1"/>
      <c r="G61" s="134"/>
      <c r="H61" s="5"/>
      <c r="I61" s="5"/>
      <c r="J61" s="5"/>
      <c r="K61" s="5"/>
      <c r="L61" s="5"/>
      <c r="IK61" s="5"/>
      <c r="IL61" s="5"/>
      <c r="IM61" s="5"/>
      <c r="IN61" s="5"/>
      <c r="IO61" s="5"/>
      <c r="IP61" s="5"/>
      <c r="IQ61" s="5"/>
      <c r="IR61" s="5"/>
      <c r="IS61" s="5"/>
    </row>
    <row r="62" spans="1:253" s="6" customFormat="1" ht="13.5">
      <c r="A62" s="2">
        <v>19000000</v>
      </c>
      <c r="B62" s="9" t="s">
        <v>5</v>
      </c>
      <c r="C62" s="4">
        <f t="shared" si="0"/>
        <v>4218500</v>
      </c>
      <c r="D62" s="1">
        <f>D63</f>
        <v>0</v>
      </c>
      <c r="E62" s="1">
        <f>E63</f>
        <v>4218500</v>
      </c>
      <c r="F62" s="1"/>
      <c r="G62" s="134"/>
      <c r="H62" s="5"/>
      <c r="I62" s="5"/>
      <c r="J62" s="5"/>
      <c r="K62" s="5"/>
      <c r="L62" s="5"/>
      <c r="IK62" s="5"/>
      <c r="IL62" s="5"/>
      <c r="IM62" s="5"/>
      <c r="IN62" s="5"/>
      <c r="IO62" s="5"/>
      <c r="IP62" s="5"/>
      <c r="IQ62" s="5"/>
      <c r="IR62" s="5"/>
      <c r="IS62" s="5"/>
    </row>
    <row r="63" spans="1:253" s="6" customFormat="1" ht="13.5">
      <c r="A63" s="2" t="s">
        <v>54</v>
      </c>
      <c r="B63" s="9" t="s">
        <v>55</v>
      </c>
      <c r="C63" s="4">
        <f t="shared" si="0"/>
        <v>4218500</v>
      </c>
      <c r="D63" s="1">
        <f>D64+D65+D66</f>
        <v>0</v>
      </c>
      <c r="E63" s="1">
        <f>E64+E65+E66</f>
        <v>4218500</v>
      </c>
      <c r="F63" s="1"/>
      <c r="G63" s="134"/>
      <c r="H63" s="5"/>
      <c r="I63" s="5"/>
      <c r="J63" s="5"/>
      <c r="K63" s="5"/>
      <c r="L63" s="5"/>
      <c r="IK63" s="5"/>
      <c r="IL63" s="5"/>
      <c r="IM63" s="5"/>
      <c r="IN63" s="5"/>
      <c r="IO63" s="5"/>
      <c r="IP63" s="5"/>
      <c r="IQ63" s="5"/>
      <c r="IR63" s="5"/>
      <c r="IS63" s="5"/>
    </row>
    <row r="64" spans="1:253" s="6" customFormat="1" ht="65.25" customHeight="1">
      <c r="A64" s="2" t="s">
        <v>56</v>
      </c>
      <c r="B64" s="9" t="s">
        <v>187</v>
      </c>
      <c r="C64" s="4">
        <f t="shared" si="0"/>
        <v>2914800</v>
      </c>
      <c r="D64" s="1"/>
      <c r="E64" s="1">
        <v>2914800</v>
      </c>
      <c r="F64" s="1"/>
      <c r="G64" s="134"/>
      <c r="H64" s="5"/>
      <c r="I64" s="5"/>
      <c r="J64" s="5"/>
      <c r="K64" s="5"/>
      <c r="L64" s="5"/>
      <c r="IK64" s="5"/>
      <c r="IL64" s="5"/>
      <c r="IM64" s="5"/>
      <c r="IN64" s="5"/>
      <c r="IO64" s="5"/>
      <c r="IP64" s="5"/>
      <c r="IQ64" s="5"/>
      <c r="IR64" s="5"/>
      <c r="IS64" s="5"/>
    </row>
    <row r="65" spans="1:253" s="6" customFormat="1" ht="27.75">
      <c r="A65" s="2">
        <v>19010200</v>
      </c>
      <c r="B65" s="9" t="s">
        <v>57</v>
      </c>
      <c r="C65" s="4">
        <f t="shared" si="0"/>
        <v>419300</v>
      </c>
      <c r="D65" s="1"/>
      <c r="E65" s="1">
        <v>419300</v>
      </c>
      <c r="F65" s="1"/>
      <c r="G65" s="134"/>
      <c r="H65" s="5"/>
      <c r="I65" s="5"/>
      <c r="J65" s="5"/>
      <c r="K65" s="5"/>
      <c r="L65" s="5"/>
      <c r="IK65" s="5"/>
      <c r="IL65" s="5"/>
      <c r="IM65" s="5"/>
      <c r="IN65" s="5"/>
      <c r="IO65" s="5"/>
      <c r="IP65" s="5"/>
      <c r="IQ65" s="5"/>
      <c r="IR65" s="5"/>
      <c r="IS65" s="5"/>
    </row>
    <row r="66" spans="1:253" s="6" customFormat="1" ht="48.75" customHeight="1">
      <c r="A66" s="2">
        <v>19010300</v>
      </c>
      <c r="B66" s="9" t="s">
        <v>58</v>
      </c>
      <c r="C66" s="4">
        <f t="shared" si="0"/>
        <v>884400</v>
      </c>
      <c r="D66" s="1"/>
      <c r="E66" s="1">
        <v>884400</v>
      </c>
      <c r="F66" s="1"/>
      <c r="G66" s="134"/>
      <c r="H66" s="5"/>
      <c r="I66" s="5"/>
      <c r="J66" s="5"/>
      <c r="K66" s="5"/>
      <c r="L66" s="5"/>
      <c r="IK66" s="5"/>
      <c r="IL66" s="5"/>
      <c r="IM66" s="5"/>
      <c r="IN66" s="5"/>
      <c r="IO66" s="5"/>
      <c r="IP66" s="5"/>
      <c r="IQ66" s="5"/>
      <c r="IR66" s="5"/>
      <c r="IS66" s="5"/>
    </row>
    <row r="67" spans="1:253" s="35" customFormat="1" ht="23.25" customHeight="1">
      <c r="A67" s="75">
        <v>20000000</v>
      </c>
      <c r="B67" s="21" t="s">
        <v>6</v>
      </c>
      <c r="C67" s="17">
        <f t="shared" si="0"/>
        <v>122432074</v>
      </c>
      <c r="D67" s="23">
        <f>D68+D79+D92+D105</f>
        <v>50943080</v>
      </c>
      <c r="E67" s="23">
        <f>E94+E104+E105+E100+E68</f>
        <v>71488994</v>
      </c>
      <c r="F67" s="23">
        <f>F94+F104+F105+F100</f>
        <v>1722209</v>
      </c>
      <c r="G67" s="134"/>
      <c r="H67" s="34"/>
      <c r="I67" s="34"/>
      <c r="J67" s="34"/>
      <c r="K67" s="34"/>
      <c r="L67" s="34"/>
      <c r="IK67" s="34"/>
      <c r="IL67" s="34"/>
      <c r="IM67" s="34"/>
      <c r="IN67" s="34"/>
      <c r="IO67" s="34"/>
      <c r="IP67" s="34"/>
      <c r="IQ67" s="34"/>
      <c r="IR67" s="34"/>
      <c r="IS67" s="34"/>
    </row>
    <row r="68" spans="1:253" s="6" customFormat="1" ht="20.25" customHeight="1">
      <c r="A68" s="2">
        <v>21000000</v>
      </c>
      <c r="B68" s="9" t="s">
        <v>7</v>
      </c>
      <c r="C68" s="4">
        <f t="shared" si="0"/>
        <v>2661480</v>
      </c>
      <c r="D68" s="1">
        <f>D69+D72+D71</f>
        <v>2661480</v>
      </c>
      <c r="E68" s="1">
        <f>E78</f>
        <v>0</v>
      </c>
      <c r="F68" s="1"/>
      <c r="G68" s="134"/>
      <c r="H68" s="5"/>
      <c r="I68" s="5"/>
      <c r="J68" s="5"/>
      <c r="K68" s="5"/>
      <c r="L68" s="5"/>
      <c r="IK68" s="5"/>
      <c r="IL68" s="5"/>
      <c r="IM68" s="5"/>
      <c r="IN68" s="5"/>
      <c r="IO68" s="5"/>
      <c r="IP68" s="5"/>
      <c r="IQ68" s="5"/>
      <c r="IR68" s="5"/>
      <c r="IS68" s="5"/>
    </row>
    <row r="69" spans="1:253" s="6" customFormat="1" ht="84" customHeight="1">
      <c r="A69" s="2" t="s">
        <v>59</v>
      </c>
      <c r="B69" s="9" t="s">
        <v>150</v>
      </c>
      <c r="C69" s="4">
        <f t="shared" si="0"/>
        <v>81980</v>
      </c>
      <c r="D69" s="1">
        <f>D70</f>
        <v>81980</v>
      </c>
      <c r="E69" s="1"/>
      <c r="F69" s="1"/>
      <c r="G69" s="134"/>
      <c r="H69" s="5"/>
      <c r="I69" s="5"/>
      <c r="J69" s="5"/>
      <c r="K69" s="5"/>
      <c r="L69" s="5"/>
      <c r="IK69" s="5"/>
      <c r="IL69" s="5"/>
      <c r="IM69" s="5"/>
      <c r="IN69" s="5"/>
      <c r="IO69" s="5"/>
      <c r="IP69" s="5"/>
      <c r="IQ69" s="5"/>
      <c r="IR69" s="5"/>
      <c r="IS69" s="5"/>
    </row>
    <row r="70" spans="1:253" s="6" customFormat="1" ht="47.25" customHeight="1">
      <c r="A70" s="2" t="s">
        <v>60</v>
      </c>
      <c r="B70" s="9" t="s">
        <v>61</v>
      </c>
      <c r="C70" s="4">
        <f t="shared" si="0"/>
        <v>81980</v>
      </c>
      <c r="D70" s="1">
        <v>81980</v>
      </c>
      <c r="E70" s="1"/>
      <c r="F70" s="1"/>
      <c r="G70" s="134"/>
      <c r="H70" s="5"/>
      <c r="I70" s="5"/>
      <c r="J70" s="5"/>
      <c r="K70" s="5"/>
      <c r="L70" s="5"/>
      <c r="IK70" s="5"/>
      <c r="IL70" s="5"/>
      <c r="IM70" s="5"/>
      <c r="IN70" s="5"/>
      <c r="IO70" s="5"/>
      <c r="IP70" s="5"/>
      <c r="IQ70" s="5"/>
      <c r="IR70" s="5"/>
      <c r="IS70" s="5"/>
    </row>
    <row r="71" spans="1:253" s="6" customFormat="1" ht="27" customHeight="1">
      <c r="A71" s="2">
        <v>21050000</v>
      </c>
      <c r="B71" s="9" t="s">
        <v>130</v>
      </c>
      <c r="C71" s="4">
        <f t="shared" si="0"/>
        <v>500000</v>
      </c>
      <c r="D71" s="1">
        <v>500000</v>
      </c>
      <c r="E71" s="1"/>
      <c r="F71" s="1"/>
      <c r="G71" s="134"/>
      <c r="H71" s="5"/>
      <c r="I71" s="5"/>
      <c r="J71" s="5"/>
      <c r="K71" s="5"/>
      <c r="L71" s="5"/>
      <c r="IK71" s="5"/>
      <c r="IL71" s="5"/>
      <c r="IM71" s="5"/>
      <c r="IN71" s="5"/>
      <c r="IO71" s="5"/>
      <c r="IP71" s="5"/>
      <c r="IQ71" s="5"/>
      <c r="IR71" s="5"/>
      <c r="IS71" s="5"/>
    </row>
    <row r="72" spans="1:253" s="6" customFormat="1" ht="13.5">
      <c r="A72" s="2" t="s">
        <v>62</v>
      </c>
      <c r="B72" s="9" t="s">
        <v>63</v>
      </c>
      <c r="C72" s="4">
        <f t="shared" si="0"/>
        <v>2079500</v>
      </c>
      <c r="D72" s="1">
        <f>D75+D74+D73+D76+D77</f>
        <v>2079500</v>
      </c>
      <c r="E72" s="1"/>
      <c r="F72" s="1"/>
      <c r="G72" s="134"/>
      <c r="H72" s="5"/>
      <c r="I72" s="5"/>
      <c r="J72" s="5"/>
      <c r="K72" s="5"/>
      <c r="L72" s="5"/>
      <c r="IK72" s="5"/>
      <c r="IL72" s="5"/>
      <c r="IM72" s="5"/>
      <c r="IN72" s="5"/>
      <c r="IO72" s="5"/>
      <c r="IP72" s="5"/>
      <c r="IQ72" s="5"/>
      <c r="IR72" s="5"/>
      <c r="IS72" s="5"/>
    </row>
    <row r="73" spans="1:253" s="6" customFormat="1" ht="15" customHeight="1" hidden="1">
      <c r="A73" s="2">
        <v>21080500</v>
      </c>
      <c r="B73" s="9" t="s">
        <v>67</v>
      </c>
      <c r="C73" s="4">
        <f t="shared" si="0"/>
        <v>0</v>
      </c>
      <c r="D73" s="1"/>
      <c r="E73" s="1"/>
      <c r="F73" s="1"/>
      <c r="G73" s="134"/>
      <c r="H73" s="5"/>
      <c r="I73" s="5"/>
      <c r="J73" s="5"/>
      <c r="K73" s="5"/>
      <c r="L73" s="5"/>
      <c r="IK73" s="5"/>
      <c r="IL73" s="5"/>
      <c r="IM73" s="5"/>
      <c r="IN73" s="5"/>
      <c r="IO73" s="5"/>
      <c r="IP73" s="5"/>
      <c r="IQ73" s="5"/>
      <c r="IR73" s="5"/>
      <c r="IS73" s="5"/>
    </row>
    <row r="74" spans="1:253" s="6" customFormat="1" ht="63.75" customHeight="1" hidden="1">
      <c r="A74" s="2">
        <v>21080900</v>
      </c>
      <c r="B74" s="9" t="s">
        <v>64</v>
      </c>
      <c r="C74" s="4">
        <f t="shared" si="0"/>
        <v>0</v>
      </c>
      <c r="D74" s="1"/>
      <c r="E74" s="1"/>
      <c r="F74" s="1"/>
      <c r="G74" s="134"/>
      <c r="H74" s="5"/>
      <c r="I74" s="5"/>
      <c r="J74" s="5"/>
      <c r="K74" s="5"/>
      <c r="L74" s="5"/>
      <c r="IK74" s="5"/>
      <c r="IL74" s="5"/>
      <c r="IM74" s="5"/>
      <c r="IN74" s="5"/>
      <c r="IO74" s="5"/>
      <c r="IP74" s="5"/>
      <c r="IQ74" s="5"/>
      <c r="IR74" s="5"/>
      <c r="IS74" s="5"/>
    </row>
    <row r="75" spans="1:253" s="6" customFormat="1" ht="13.5">
      <c r="A75" s="2" t="s">
        <v>65</v>
      </c>
      <c r="B75" s="9" t="s">
        <v>66</v>
      </c>
      <c r="C75" s="4">
        <f t="shared" si="0"/>
        <v>1690000</v>
      </c>
      <c r="D75" s="1">
        <v>1690000</v>
      </c>
      <c r="E75" s="1"/>
      <c r="F75" s="1"/>
      <c r="G75" s="134"/>
      <c r="H75" s="5"/>
      <c r="I75" s="5"/>
      <c r="J75" s="5"/>
      <c r="K75" s="5"/>
      <c r="L75" s="5"/>
      <c r="IK75" s="5"/>
      <c r="IL75" s="5"/>
      <c r="IM75" s="5"/>
      <c r="IN75" s="5"/>
      <c r="IO75" s="5"/>
      <c r="IP75" s="5"/>
      <c r="IQ75" s="5"/>
      <c r="IR75" s="5"/>
      <c r="IS75" s="5"/>
    </row>
    <row r="76" spans="1:253" s="6" customFormat="1" ht="42">
      <c r="A76" s="2">
        <v>21081500</v>
      </c>
      <c r="B76" s="9" t="s">
        <v>129</v>
      </c>
      <c r="C76" s="4">
        <f t="shared" si="0"/>
        <v>380000</v>
      </c>
      <c r="D76" s="1">
        <v>380000</v>
      </c>
      <c r="E76" s="1"/>
      <c r="F76" s="1"/>
      <c r="G76" s="134"/>
      <c r="H76" s="5"/>
      <c r="I76" s="5"/>
      <c r="J76" s="5"/>
      <c r="K76" s="5"/>
      <c r="L76" s="5"/>
      <c r="IK76" s="5"/>
      <c r="IL76" s="5"/>
      <c r="IM76" s="5"/>
      <c r="IN76" s="5"/>
      <c r="IO76" s="5"/>
      <c r="IP76" s="5"/>
      <c r="IQ76" s="5"/>
      <c r="IR76" s="5"/>
      <c r="IS76" s="5"/>
    </row>
    <row r="77" spans="1:253" s="6" customFormat="1" ht="13.5">
      <c r="A77" s="2">
        <v>21081700</v>
      </c>
      <c r="B77" s="9" t="s">
        <v>165</v>
      </c>
      <c r="C77" s="4">
        <f t="shared" si="0"/>
        <v>9500</v>
      </c>
      <c r="D77" s="1">
        <v>9500</v>
      </c>
      <c r="E77" s="1"/>
      <c r="F77" s="1"/>
      <c r="G77" s="134"/>
      <c r="H77" s="5"/>
      <c r="I77" s="5"/>
      <c r="J77" s="5"/>
      <c r="K77" s="5"/>
      <c r="L77" s="5"/>
      <c r="IK77" s="5"/>
      <c r="IL77" s="5"/>
      <c r="IM77" s="5"/>
      <c r="IN77" s="5"/>
      <c r="IO77" s="5"/>
      <c r="IP77" s="5"/>
      <c r="IQ77" s="5"/>
      <c r="IR77" s="5"/>
      <c r="IS77" s="5"/>
    </row>
    <row r="78" spans="1:253" s="82" customFormat="1" ht="36" customHeight="1" hidden="1">
      <c r="A78" s="79">
        <v>21110000</v>
      </c>
      <c r="B78" s="80" t="s">
        <v>193</v>
      </c>
      <c r="C78" s="77">
        <f t="shared" si="0"/>
        <v>0</v>
      </c>
      <c r="D78" s="1"/>
      <c r="E78" s="1"/>
      <c r="F78" s="76"/>
      <c r="G78" s="134"/>
      <c r="H78" s="81"/>
      <c r="I78" s="81"/>
      <c r="J78" s="81"/>
      <c r="K78" s="81"/>
      <c r="L78" s="81"/>
      <c r="IK78" s="81"/>
      <c r="IL78" s="81"/>
      <c r="IM78" s="81"/>
      <c r="IN78" s="81"/>
      <c r="IO78" s="81"/>
      <c r="IP78" s="81"/>
      <c r="IQ78" s="81"/>
      <c r="IR78" s="81"/>
      <c r="IS78" s="81"/>
    </row>
    <row r="79" spans="1:253" s="6" customFormat="1" ht="27.75">
      <c r="A79" s="2">
        <v>22000000</v>
      </c>
      <c r="B79" s="9" t="s">
        <v>8</v>
      </c>
      <c r="C79" s="4">
        <f>D79+E79</f>
        <v>46070000</v>
      </c>
      <c r="D79" s="1">
        <f>D85+D87+D80</f>
        <v>46070000</v>
      </c>
      <c r="E79" s="1"/>
      <c r="F79" s="1"/>
      <c r="G79" s="134"/>
      <c r="H79" s="5"/>
      <c r="I79" s="5"/>
      <c r="J79" s="5"/>
      <c r="K79" s="5"/>
      <c r="L79" s="5"/>
      <c r="IK79" s="5"/>
      <c r="IL79" s="5"/>
      <c r="IM79" s="5"/>
      <c r="IN79" s="5"/>
      <c r="IO79" s="5"/>
      <c r="IP79" s="5"/>
      <c r="IQ79" s="5"/>
      <c r="IR79" s="5"/>
      <c r="IS79" s="5"/>
    </row>
    <row r="80" spans="1:253" s="6" customFormat="1" ht="18" customHeight="1">
      <c r="A80" s="36" t="s">
        <v>124</v>
      </c>
      <c r="B80" s="9" t="s">
        <v>125</v>
      </c>
      <c r="C80" s="4">
        <f>C82+C81+C83+C84</f>
        <v>22850000</v>
      </c>
      <c r="D80" s="1">
        <f>D82+D81+D83+D84</f>
        <v>22850000</v>
      </c>
      <c r="E80" s="1"/>
      <c r="F80" s="1"/>
      <c r="G80" s="134"/>
      <c r="H80" s="5"/>
      <c r="I80" s="5"/>
      <c r="J80" s="5"/>
      <c r="K80" s="5"/>
      <c r="L80" s="5"/>
      <c r="IK80" s="5"/>
      <c r="IL80" s="5"/>
      <c r="IM80" s="5"/>
      <c r="IN80" s="5"/>
      <c r="IO80" s="5"/>
      <c r="IP80" s="5"/>
      <c r="IQ80" s="5"/>
      <c r="IR80" s="5"/>
      <c r="IS80" s="5"/>
    </row>
    <row r="81" spans="1:253" s="6" customFormat="1" ht="44.25" customHeight="1">
      <c r="A81" s="36">
        <v>22010300</v>
      </c>
      <c r="B81" s="3" t="s">
        <v>131</v>
      </c>
      <c r="C81" s="4">
        <f>D81+E81</f>
        <v>910000</v>
      </c>
      <c r="D81" s="1">
        <v>910000</v>
      </c>
      <c r="E81" s="1"/>
      <c r="F81" s="1"/>
      <c r="G81" s="134"/>
      <c r="H81" s="5"/>
      <c r="I81" s="5"/>
      <c r="J81" s="5"/>
      <c r="K81" s="5"/>
      <c r="L81" s="5"/>
      <c r="IK81" s="5"/>
      <c r="IL81" s="5"/>
      <c r="IM81" s="5"/>
      <c r="IN81" s="5"/>
      <c r="IO81" s="5"/>
      <c r="IP81" s="5"/>
      <c r="IQ81" s="5"/>
      <c r="IR81" s="5"/>
      <c r="IS81" s="5"/>
    </row>
    <row r="82" spans="1:253" s="6" customFormat="1" ht="24" customHeight="1">
      <c r="A82" s="2">
        <v>22012500</v>
      </c>
      <c r="B82" s="9" t="s">
        <v>126</v>
      </c>
      <c r="C82" s="4">
        <f>D82+E82</f>
        <v>20000000</v>
      </c>
      <c r="D82" s="1">
        <v>20000000</v>
      </c>
      <c r="E82" s="1"/>
      <c r="F82" s="1"/>
      <c r="G82" s="134"/>
      <c r="H82" s="5"/>
      <c r="I82" s="5"/>
      <c r="J82" s="5"/>
      <c r="K82" s="5"/>
      <c r="L82" s="5"/>
      <c r="IK82" s="5"/>
      <c r="IL82" s="5"/>
      <c r="IM82" s="5"/>
      <c r="IN82" s="5"/>
      <c r="IO82" s="5"/>
      <c r="IP82" s="5"/>
      <c r="IQ82" s="5"/>
      <c r="IR82" s="5"/>
      <c r="IS82" s="5"/>
    </row>
    <row r="83" spans="1:253" s="6" customFormat="1" ht="35.25" customHeight="1">
      <c r="A83" s="2">
        <v>22012600</v>
      </c>
      <c r="B83" s="3" t="s">
        <v>132</v>
      </c>
      <c r="C83" s="4">
        <f>D83+E83</f>
        <v>1850000</v>
      </c>
      <c r="D83" s="1">
        <v>1850000</v>
      </c>
      <c r="E83" s="1"/>
      <c r="F83" s="1"/>
      <c r="G83" s="134"/>
      <c r="H83" s="5"/>
      <c r="I83" s="5"/>
      <c r="J83" s="5"/>
      <c r="K83" s="5"/>
      <c r="L83" s="5"/>
      <c r="IK83" s="5"/>
      <c r="IL83" s="5"/>
      <c r="IM83" s="5"/>
      <c r="IN83" s="5"/>
      <c r="IO83" s="5"/>
      <c r="IP83" s="5"/>
      <c r="IQ83" s="5"/>
      <c r="IR83" s="5"/>
      <c r="IS83" s="5"/>
    </row>
    <row r="84" spans="1:253" s="6" customFormat="1" ht="90" customHeight="1">
      <c r="A84" s="2">
        <v>22012900</v>
      </c>
      <c r="B84" s="3" t="s">
        <v>133</v>
      </c>
      <c r="C84" s="4">
        <f>D84+E84</f>
        <v>90000</v>
      </c>
      <c r="D84" s="1">
        <v>90000</v>
      </c>
      <c r="E84" s="1"/>
      <c r="F84" s="1"/>
      <c r="G84" s="134"/>
      <c r="H84" s="5"/>
      <c r="I84" s="5"/>
      <c r="J84" s="5"/>
      <c r="K84" s="5"/>
      <c r="L84" s="5"/>
      <c r="IK84" s="5"/>
      <c r="IL84" s="5"/>
      <c r="IM84" s="5"/>
      <c r="IN84" s="5"/>
      <c r="IO84" s="5"/>
      <c r="IP84" s="5"/>
      <c r="IQ84" s="5"/>
      <c r="IR84" s="5"/>
      <c r="IS84" s="5"/>
    </row>
    <row r="85" spans="1:253" s="6" customFormat="1" ht="33" customHeight="1">
      <c r="A85" s="2" t="s">
        <v>68</v>
      </c>
      <c r="B85" s="9" t="s">
        <v>69</v>
      </c>
      <c r="C85" s="4">
        <f t="shared" si="0"/>
        <v>22530000</v>
      </c>
      <c r="D85" s="1">
        <f>D86</f>
        <v>22530000</v>
      </c>
      <c r="E85" s="1"/>
      <c r="F85" s="1"/>
      <c r="G85" s="134"/>
      <c r="H85" s="5"/>
      <c r="I85" s="5"/>
      <c r="J85" s="5"/>
      <c r="K85" s="5"/>
      <c r="L85" s="5"/>
      <c r="IK85" s="5"/>
      <c r="IL85" s="5"/>
      <c r="IM85" s="5"/>
      <c r="IN85" s="5"/>
      <c r="IO85" s="5"/>
      <c r="IP85" s="5"/>
      <c r="IQ85" s="5"/>
      <c r="IR85" s="5"/>
      <c r="IS85" s="5"/>
    </row>
    <row r="86" spans="1:253" s="6" customFormat="1" ht="48.75" customHeight="1">
      <c r="A86" s="2" t="s">
        <v>70</v>
      </c>
      <c r="B86" s="9" t="s">
        <v>71</v>
      </c>
      <c r="C86" s="4">
        <f t="shared" si="0"/>
        <v>22530000</v>
      </c>
      <c r="D86" s="1">
        <v>22530000</v>
      </c>
      <c r="E86" s="1"/>
      <c r="F86" s="1"/>
      <c r="G86" s="134"/>
      <c r="H86" s="5"/>
      <c r="I86" s="5"/>
      <c r="J86" s="5"/>
      <c r="K86" s="5"/>
      <c r="L86" s="5"/>
      <c r="IK86" s="5"/>
      <c r="IL86" s="5"/>
      <c r="IM86" s="5"/>
      <c r="IN86" s="5"/>
      <c r="IO86" s="5"/>
      <c r="IP86" s="5"/>
      <c r="IQ86" s="5"/>
      <c r="IR86" s="5"/>
      <c r="IS86" s="5"/>
    </row>
    <row r="87" spans="1:253" s="6" customFormat="1" ht="13.5">
      <c r="A87" s="2" t="s">
        <v>72</v>
      </c>
      <c r="B87" s="9" t="s">
        <v>73</v>
      </c>
      <c r="C87" s="4">
        <f>C88+C89+C90+C91</f>
        <v>690000</v>
      </c>
      <c r="D87" s="4">
        <f>D88+D89+D90+D91</f>
        <v>690000</v>
      </c>
      <c r="E87" s="1"/>
      <c r="F87" s="1"/>
      <c r="G87" s="134"/>
      <c r="H87" s="5"/>
      <c r="I87" s="5"/>
      <c r="J87" s="5"/>
      <c r="K87" s="5"/>
      <c r="L87" s="5"/>
      <c r="IK87" s="5"/>
      <c r="IL87" s="5"/>
      <c r="IM87" s="5"/>
      <c r="IN87" s="5"/>
      <c r="IO87" s="5"/>
      <c r="IP87" s="5"/>
      <c r="IQ87" s="5"/>
      <c r="IR87" s="5"/>
      <c r="IS87" s="5"/>
    </row>
    <row r="88" spans="1:253" s="6" customFormat="1" ht="45" customHeight="1">
      <c r="A88" s="2" t="s">
        <v>74</v>
      </c>
      <c r="B88" s="9" t="s">
        <v>75</v>
      </c>
      <c r="C88" s="4">
        <f t="shared" si="0"/>
        <v>328000</v>
      </c>
      <c r="D88" s="1">
        <v>328000</v>
      </c>
      <c r="E88" s="1"/>
      <c r="F88" s="1"/>
      <c r="G88" s="134"/>
      <c r="H88" s="5"/>
      <c r="I88" s="5"/>
      <c r="J88" s="5"/>
      <c r="K88" s="5"/>
      <c r="L88" s="5"/>
      <c r="IK88" s="5"/>
      <c r="IL88" s="5"/>
      <c r="IM88" s="5"/>
      <c r="IN88" s="5"/>
      <c r="IO88" s="5"/>
      <c r="IP88" s="5"/>
      <c r="IQ88" s="5"/>
      <c r="IR88" s="5"/>
      <c r="IS88" s="5"/>
    </row>
    <row r="89" spans="1:253" s="6" customFormat="1" ht="22.5" customHeight="1" hidden="1">
      <c r="A89" s="2">
        <v>22090200</v>
      </c>
      <c r="B89" s="9" t="s">
        <v>127</v>
      </c>
      <c r="C89" s="4">
        <f t="shared" si="0"/>
        <v>0</v>
      </c>
      <c r="D89" s="1"/>
      <c r="E89" s="1"/>
      <c r="F89" s="1"/>
      <c r="G89" s="111"/>
      <c r="H89" s="5"/>
      <c r="I89" s="5"/>
      <c r="J89" s="5"/>
      <c r="K89" s="5"/>
      <c r="L89" s="5"/>
      <c r="IK89" s="5"/>
      <c r="IL89" s="5"/>
      <c r="IM89" s="5"/>
      <c r="IN89" s="5"/>
      <c r="IO89" s="5"/>
      <c r="IP89" s="5"/>
      <c r="IQ89" s="5"/>
      <c r="IR89" s="5"/>
      <c r="IS89" s="5"/>
    </row>
    <row r="90" spans="1:253" s="6" customFormat="1" ht="45" customHeight="1" hidden="1">
      <c r="A90" s="2">
        <v>22090300</v>
      </c>
      <c r="B90" s="9" t="s">
        <v>128</v>
      </c>
      <c r="C90" s="4">
        <f t="shared" si="0"/>
        <v>0</v>
      </c>
      <c r="D90" s="1"/>
      <c r="E90" s="1"/>
      <c r="F90" s="1"/>
      <c r="G90" s="111"/>
      <c r="H90" s="5"/>
      <c r="I90" s="5"/>
      <c r="J90" s="5"/>
      <c r="K90" s="5"/>
      <c r="L90" s="5"/>
      <c r="IK90" s="5"/>
      <c r="IL90" s="5"/>
      <c r="IM90" s="5"/>
      <c r="IN90" s="5"/>
      <c r="IO90" s="5"/>
      <c r="IP90" s="5"/>
      <c r="IQ90" s="5"/>
      <c r="IR90" s="5"/>
      <c r="IS90" s="5"/>
    </row>
    <row r="91" spans="1:253" s="6" customFormat="1" ht="45" customHeight="1">
      <c r="A91" s="2" t="s">
        <v>76</v>
      </c>
      <c r="B91" s="9" t="s">
        <v>77</v>
      </c>
      <c r="C91" s="4">
        <f t="shared" si="0"/>
        <v>362000</v>
      </c>
      <c r="D91" s="1">
        <v>362000</v>
      </c>
      <c r="E91" s="1"/>
      <c r="F91" s="1"/>
      <c r="G91" s="134"/>
      <c r="H91" s="5"/>
      <c r="I91" s="5"/>
      <c r="J91" s="5"/>
      <c r="K91" s="5"/>
      <c r="L91" s="5"/>
      <c r="IK91" s="5"/>
      <c r="IL91" s="5"/>
      <c r="IM91" s="5"/>
      <c r="IN91" s="5"/>
      <c r="IO91" s="5"/>
      <c r="IP91" s="5"/>
      <c r="IQ91" s="5"/>
      <c r="IR91" s="5"/>
      <c r="IS91" s="5"/>
    </row>
    <row r="92" spans="1:253" s="6" customFormat="1" ht="15" customHeight="1">
      <c r="A92" s="2">
        <v>24000000</v>
      </c>
      <c r="B92" s="9" t="s">
        <v>11</v>
      </c>
      <c r="C92" s="4">
        <f t="shared" si="0"/>
        <v>4259274</v>
      </c>
      <c r="D92" s="1">
        <f>D93+D94</f>
        <v>2211600</v>
      </c>
      <c r="E92" s="1">
        <f>E94+E100+E104</f>
        <v>2047674</v>
      </c>
      <c r="F92" s="1">
        <f>F104+F100</f>
        <v>1722209</v>
      </c>
      <c r="G92" s="134"/>
      <c r="H92" s="5"/>
      <c r="I92" s="5"/>
      <c r="J92" s="5"/>
      <c r="K92" s="5"/>
      <c r="L92" s="5"/>
      <c r="IK92" s="5"/>
      <c r="IL92" s="5"/>
      <c r="IM92" s="5"/>
      <c r="IN92" s="5"/>
      <c r="IO92" s="5"/>
      <c r="IP92" s="5"/>
      <c r="IQ92" s="5"/>
      <c r="IR92" s="5"/>
      <c r="IS92" s="5"/>
    </row>
    <row r="93" spans="1:253" s="6" customFormat="1" ht="48.75" customHeight="1" hidden="1">
      <c r="A93" s="2" t="s">
        <v>78</v>
      </c>
      <c r="B93" s="9" t="s">
        <v>79</v>
      </c>
      <c r="C93" s="4">
        <f t="shared" si="0"/>
        <v>0</v>
      </c>
      <c r="D93" s="1"/>
      <c r="E93" s="1"/>
      <c r="F93" s="1"/>
      <c r="G93" s="134"/>
      <c r="H93" s="5"/>
      <c r="I93" s="5"/>
      <c r="J93" s="5"/>
      <c r="K93" s="5"/>
      <c r="L93" s="5"/>
      <c r="IK93" s="5"/>
      <c r="IL93" s="5"/>
      <c r="IM93" s="5"/>
      <c r="IN93" s="5"/>
      <c r="IO93" s="5"/>
      <c r="IP93" s="5"/>
      <c r="IQ93" s="5"/>
      <c r="IR93" s="5"/>
      <c r="IS93" s="5"/>
    </row>
    <row r="94" spans="1:253" s="6" customFormat="1" ht="13.5">
      <c r="A94" s="2" t="s">
        <v>80</v>
      </c>
      <c r="B94" s="9" t="s">
        <v>63</v>
      </c>
      <c r="C94" s="4">
        <f t="shared" si="0"/>
        <v>2511600</v>
      </c>
      <c r="D94" s="1">
        <f>D95+D96+D98+D97+D99</f>
        <v>2211600</v>
      </c>
      <c r="E94" s="1">
        <f>E96+E98</f>
        <v>300000</v>
      </c>
      <c r="F94" s="1"/>
      <c r="G94" s="134"/>
      <c r="H94" s="5"/>
      <c r="I94" s="5"/>
      <c r="J94" s="5"/>
      <c r="K94" s="5"/>
      <c r="L94" s="5"/>
      <c r="IK94" s="5"/>
      <c r="IL94" s="5"/>
      <c r="IM94" s="5"/>
      <c r="IN94" s="5"/>
      <c r="IO94" s="5"/>
      <c r="IP94" s="5"/>
      <c r="IQ94" s="5"/>
      <c r="IR94" s="5"/>
      <c r="IS94" s="5"/>
    </row>
    <row r="95" spans="1:253" s="6" customFormat="1" ht="13.5">
      <c r="A95" s="2" t="s">
        <v>81</v>
      </c>
      <c r="B95" s="9" t="s">
        <v>63</v>
      </c>
      <c r="C95" s="4">
        <f t="shared" si="0"/>
        <v>2211600</v>
      </c>
      <c r="D95" s="1">
        <v>2211600</v>
      </c>
      <c r="E95" s="1"/>
      <c r="F95" s="1"/>
      <c r="G95" s="134"/>
      <c r="H95" s="5"/>
      <c r="I95" s="5"/>
      <c r="J95" s="5"/>
      <c r="K95" s="5"/>
      <c r="L95" s="5"/>
      <c r="IK95" s="5"/>
      <c r="IL95" s="5"/>
      <c r="IM95" s="5"/>
      <c r="IN95" s="5"/>
      <c r="IO95" s="5"/>
      <c r="IP95" s="5"/>
      <c r="IQ95" s="5"/>
      <c r="IR95" s="5"/>
      <c r="IS95" s="5"/>
    </row>
    <row r="96" spans="1:253" s="6" customFormat="1" ht="27.75">
      <c r="A96" s="2">
        <v>24061600</v>
      </c>
      <c r="B96" s="9" t="s">
        <v>82</v>
      </c>
      <c r="C96" s="4">
        <f t="shared" si="0"/>
        <v>250000</v>
      </c>
      <c r="D96" s="1"/>
      <c r="E96" s="1">
        <v>250000</v>
      </c>
      <c r="F96" s="1"/>
      <c r="G96" s="134"/>
      <c r="H96" s="5"/>
      <c r="I96" s="5"/>
      <c r="J96" s="5"/>
      <c r="K96" s="5"/>
      <c r="L96" s="5"/>
      <c r="IK96" s="5"/>
      <c r="IL96" s="5"/>
      <c r="IM96" s="5"/>
      <c r="IN96" s="5"/>
      <c r="IO96" s="5"/>
      <c r="IP96" s="5"/>
      <c r="IQ96" s="5"/>
      <c r="IR96" s="5"/>
      <c r="IS96" s="5"/>
    </row>
    <row r="97" spans="1:253" s="6" customFormat="1" ht="60" customHeight="1" hidden="1">
      <c r="A97" s="2">
        <v>24061900</v>
      </c>
      <c r="B97" s="9" t="s">
        <v>166</v>
      </c>
      <c r="C97" s="4">
        <f>D97+E97</f>
        <v>0</v>
      </c>
      <c r="D97" s="1"/>
      <c r="E97" s="1"/>
      <c r="F97" s="1"/>
      <c r="G97" s="134"/>
      <c r="H97" s="5"/>
      <c r="I97" s="5"/>
      <c r="J97" s="5"/>
      <c r="K97" s="5"/>
      <c r="L97" s="5"/>
      <c r="IK97" s="5"/>
      <c r="IL97" s="5"/>
      <c r="IM97" s="5"/>
      <c r="IN97" s="5"/>
      <c r="IO97" s="5"/>
      <c r="IP97" s="5"/>
      <c r="IQ97" s="5"/>
      <c r="IR97" s="5"/>
      <c r="IS97" s="5"/>
    </row>
    <row r="98" spans="1:253" s="6" customFormat="1" ht="45" customHeight="1">
      <c r="A98" s="2" t="s">
        <v>83</v>
      </c>
      <c r="B98" s="9" t="s">
        <v>84</v>
      </c>
      <c r="C98" s="4">
        <f t="shared" si="0"/>
        <v>50000</v>
      </c>
      <c r="D98" s="1"/>
      <c r="E98" s="1">
        <v>50000</v>
      </c>
      <c r="F98" s="1"/>
      <c r="G98" s="134"/>
      <c r="H98" s="5"/>
      <c r="I98" s="5"/>
      <c r="J98" s="5"/>
      <c r="K98" s="5"/>
      <c r="L98" s="5"/>
      <c r="IK98" s="5"/>
      <c r="IL98" s="5"/>
      <c r="IM98" s="5"/>
      <c r="IN98" s="5"/>
      <c r="IO98" s="5"/>
      <c r="IP98" s="5"/>
      <c r="IQ98" s="5"/>
      <c r="IR98" s="5"/>
      <c r="IS98" s="5"/>
    </row>
    <row r="99" spans="1:253" s="6" customFormat="1" ht="126" customHeight="1" hidden="1">
      <c r="A99" s="2">
        <v>24062200</v>
      </c>
      <c r="B99" s="9" t="s">
        <v>167</v>
      </c>
      <c r="C99" s="4">
        <f t="shared" si="0"/>
        <v>0</v>
      </c>
      <c r="D99" s="1"/>
      <c r="E99" s="1"/>
      <c r="F99" s="1"/>
      <c r="G99" s="134"/>
      <c r="H99" s="5"/>
      <c r="I99" s="5"/>
      <c r="J99" s="5"/>
      <c r="K99" s="5"/>
      <c r="L99" s="5"/>
      <c r="IK99" s="5"/>
      <c r="IL99" s="5"/>
      <c r="IM99" s="5"/>
      <c r="IN99" s="5"/>
      <c r="IO99" s="5"/>
      <c r="IP99" s="5"/>
      <c r="IQ99" s="5"/>
      <c r="IR99" s="5"/>
      <c r="IS99" s="5"/>
    </row>
    <row r="100" spans="1:253" s="6" customFormat="1" ht="18.75" customHeight="1">
      <c r="A100" s="2" t="s">
        <v>85</v>
      </c>
      <c r="B100" s="3" t="s">
        <v>86</v>
      </c>
      <c r="C100" s="4">
        <f t="shared" si="0"/>
        <v>47674</v>
      </c>
      <c r="D100" s="1">
        <f>D103</f>
        <v>0</v>
      </c>
      <c r="E100" s="1">
        <f>E103+E101+E102</f>
        <v>47674</v>
      </c>
      <c r="F100" s="1">
        <f>F101+F102</f>
        <v>22209</v>
      </c>
      <c r="G100" s="134"/>
      <c r="H100" s="5"/>
      <c r="I100" s="5"/>
      <c r="J100" s="5"/>
      <c r="K100" s="5"/>
      <c r="L100" s="5"/>
      <c r="IK100" s="5"/>
      <c r="IL100" s="5"/>
      <c r="IM100" s="5"/>
      <c r="IN100" s="5"/>
      <c r="IO100" s="5"/>
      <c r="IP100" s="5"/>
      <c r="IQ100" s="5"/>
      <c r="IR100" s="5"/>
      <c r="IS100" s="5"/>
    </row>
    <row r="101" spans="1:253" s="6" customFormat="1" ht="30" customHeight="1">
      <c r="A101" s="2">
        <v>24110600</v>
      </c>
      <c r="B101" s="9" t="s">
        <v>123</v>
      </c>
      <c r="C101" s="4">
        <f t="shared" si="0"/>
        <v>22200</v>
      </c>
      <c r="D101" s="1"/>
      <c r="E101" s="1">
        <v>22200</v>
      </c>
      <c r="F101" s="1">
        <f>E101</f>
        <v>22200</v>
      </c>
      <c r="G101" s="134"/>
      <c r="H101" s="5"/>
      <c r="I101" s="5"/>
      <c r="J101" s="5"/>
      <c r="K101" s="5"/>
      <c r="L101" s="5"/>
      <c r="IK101" s="5"/>
      <c r="IL101" s="5"/>
      <c r="IM101" s="5"/>
      <c r="IN101" s="5"/>
      <c r="IO101" s="5"/>
      <c r="IP101" s="5"/>
      <c r="IQ101" s="5"/>
      <c r="IR101" s="5"/>
      <c r="IS101" s="5"/>
    </row>
    <row r="102" spans="1:253" s="6" customFormat="1" ht="33" customHeight="1">
      <c r="A102" s="2">
        <v>24110700</v>
      </c>
      <c r="B102" s="9" t="s">
        <v>208</v>
      </c>
      <c r="C102" s="4">
        <f t="shared" si="0"/>
        <v>9</v>
      </c>
      <c r="D102" s="1"/>
      <c r="E102" s="1">
        <v>9</v>
      </c>
      <c r="F102" s="1">
        <f>E102</f>
        <v>9</v>
      </c>
      <c r="G102" s="134"/>
      <c r="H102" s="5"/>
      <c r="I102" s="5"/>
      <c r="J102" s="5"/>
      <c r="K102" s="5"/>
      <c r="L102" s="5"/>
      <c r="IK102" s="5"/>
      <c r="IL102" s="5"/>
      <c r="IM102" s="5"/>
      <c r="IN102" s="5"/>
      <c r="IO102" s="5"/>
      <c r="IP102" s="5"/>
      <c r="IQ102" s="5"/>
      <c r="IR102" s="5"/>
      <c r="IS102" s="5"/>
    </row>
    <row r="103" spans="1:253" s="6" customFormat="1" ht="60" customHeight="1">
      <c r="A103" s="2" t="s">
        <v>87</v>
      </c>
      <c r="B103" s="9" t="s">
        <v>88</v>
      </c>
      <c r="C103" s="4">
        <f t="shared" si="0"/>
        <v>25465</v>
      </c>
      <c r="D103" s="1"/>
      <c r="E103" s="1">
        <v>25465</v>
      </c>
      <c r="F103" s="1"/>
      <c r="G103" s="134"/>
      <c r="H103" s="5"/>
      <c r="I103" s="5"/>
      <c r="J103" s="5"/>
      <c r="K103" s="5"/>
      <c r="L103" s="5"/>
      <c r="IK103" s="5"/>
      <c r="IL103" s="5"/>
      <c r="IM103" s="5"/>
      <c r="IN103" s="5"/>
      <c r="IO103" s="5"/>
      <c r="IP103" s="5"/>
      <c r="IQ103" s="5"/>
      <c r="IR103" s="5"/>
      <c r="IS103" s="5"/>
    </row>
    <row r="104" spans="1:253" s="6" customFormat="1" ht="27.75">
      <c r="A104" s="2">
        <v>24170000</v>
      </c>
      <c r="B104" s="9" t="s">
        <v>89</v>
      </c>
      <c r="C104" s="4">
        <f t="shared" si="0"/>
        <v>1700000</v>
      </c>
      <c r="D104" s="4"/>
      <c r="E104" s="4">
        <v>1700000</v>
      </c>
      <c r="F104" s="4">
        <f>E104</f>
        <v>1700000</v>
      </c>
      <c r="G104" s="134"/>
      <c r="H104" s="5"/>
      <c r="I104" s="5"/>
      <c r="J104" s="5"/>
      <c r="K104" s="5"/>
      <c r="L104" s="5"/>
      <c r="IK104" s="5"/>
      <c r="IL104" s="5"/>
      <c r="IM104" s="5"/>
      <c r="IN104" s="5"/>
      <c r="IO104" s="5"/>
      <c r="IP104" s="5"/>
      <c r="IQ104" s="5"/>
      <c r="IR104" s="5"/>
      <c r="IS104" s="5"/>
    </row>
    <row r="105" spans="1:253" s="6" customFormat="1" ht="13.5">
      <c r="A105" s="2">
        <v>25000000</v>
      </c>
      <c r="B105" s="9" t="s">
        <v>16</v>
      </c>
      <c r="C105" s="4">
        <f t="shared" si="0"/>
        <v>69441320</v>
      </c>
      <c r="D105" s="4"/>
      <c r="E105" s="4">
        <f>E106+E111</f>
        <v>69441320</v>
      </c>
      <c r="F105" s="4"/>
      <c r="G105" s="134"/>
      <c r="H105" s="5"/>
      <c r="I105" s="5"/>
      <c r="J105" s="5"/>
      <c r="K105" s="5"/>
      <c r="L105" s="5"/>
      <c r="IK105" s="5"/>
      <c r="IL105" s="5"/>
      <c r="IM105" s="5"/>
      <c r="IN105" s="5"/>
      <c r="IO105" s="5"/>
      <c r="IP105" s="5"/>
      <c r="IQ105" s="5"/>
      <c r="IR105" s="5"/>
      <c r="IS105" s="5"/>
    </row>
    <row r="106" spans="1:253" s="6" customFormat="1" ht="32.25" customHeight="1">
      <c r="A106" s="2" t="s">
        <v>90</v>
      </c>
      <c r="B106" s="9" t="s">
        <v>91</v>
      </c>
      <c r="C106" s="4">
        <f aca="true" t="shared" si="1" ref="C106:C122">D106+E106</f>
        <v>59704868</v>
      </c>
      <c r="D106" s="4"/>
      <c r="E106" s="4">
        <f>E107+E108+E109+E110</f>
        <v>59704868</v>
      </c>
      <c r="F106" s="4"/>
      <c r="G106" s="134"/>
      <c r="H106" s="5"/>
      <c r="I106" s="5"/>
      <c r="J106" s="5"/>
      <c r="K106" s="5"/>
      <c r="L106" s="5"/>
      <c r="IK106" s="5"/>
      <c r="IL106" s="5"/>
      <c r="IM106" s="5"/>
      <c r="IN106" s="5"/>
      <c r="IO106" s="5"/>
      <c r="IP106" s="5"/>
      <c r="IQ106" s="5"/>
      <c r="IR106" s="5"/>
      <c r="IS106" s="5"/>
    </row>
    <row r="107" spans="1:253" s="6" customFormat="1" ht="31.5" customHeight="1">
      <c r="A107" s="2" t="s">
        <v>92</v>
      </c>
      <c r="B107" s="9" t="s">
        <v>93</v>
      </c>
      <c r="C107" s="4">
        <f t="shared" si="1"/>
        <v>53110771</v>
      </c>
      <c r="D107" s="4"/>
      <c r="E107" s="4">
        <v>53110771</v>
      </c>
      <c r="F107" s="4"/>
      <c r="G107" s="134"/>
      <c r="H107" s="5"/>
      <c r="I107" s="5"/>
      <c r="J107" s="5"/>
      <c r="K107" s="5"/>
      <c r="L107" s="5"/>
      <c r="IK107" s="5"/>
      <c r="IL107" s="5"/>
      <c r="IM107" s="5"/>
      <c r="IN107" s="5"/>
      <c r="IO107" s="5"/>
      <c r="IP107" s="5"/>
      <c r="IQ107" s="5"/>
      <c r="IR107" s="5"/>
      <c r="IS107" s="5"/>
    </row>
    <row r="108" spans="1:253" s="6" customFormat="1" ht="27.75">
      <c r="A108" s="2" t="s">
        <v>94</v>
      </c>
      <c r="B108" s="9" t="s">
        <v>95</v>
      </c>
      <c r="C108" s="4">
        <f t="shared" si="1"/>
        <v>6375097</v>
      </c>
      <c r="D108" s="4"/>
      <c r="E108" s="4">
        <v>6375097</v>
      </c>
      <c r="F108" s="4"/>
      <c r="G108" s="134"/>
      <c r="H108" s="5"/>
      <c r="I108" s="5"/>
      <c r="J108" s="5"/>
      <c r="K108" s="5"/>
      <c r="L108" s="5"/>
      <c r="IK108" s="5"/>
      <c r="IL108" s="5"/>
      <c r="IM108" s="5"/>
      <c r="IN108" s="5"/>
      <c r="IO108" s="5"/>
      <c r="IP108" s="5"/>
      <c r="IQ108" s="5"/>
      <c r="IR108" s="5"/>
      <c r="IS108" s="5"/>
    </row>
    <row r="109" spans="1:253" s="6" customFormat="1" ht="42">
      <c r="A109" s="2" t="s">
        <v>96</v>
      </c>
      <c r="B109" s="9" t="s">
        <v>217</v>
      </c>
      <c r="C109" s="4">
        <f t="shared" si="1"/>
        <v>109000</v>
      </c>
      <c r="D109" s="4"/>
      <c r="E109" s="4">
        <v>109000</v>
      </c>
      <c r="F109" s="4"/>
      <c r="G109" s="134"/>
      <c r="H109" s="5"/>
      <c r="I109" s="5"/>
      <c r="J109" s="5"/>
      <c r="K109" s="5"/>
      <c r="L109" s="5"/>
      <c r="IK109" s="5"/>
      <c r="IL109" s="5"/>
      <c r="IM109" s="5"/>
      <c r="IN109" s="5"/>
      <c r="IO109" s="5"/>
      <c r="IP109" s="5"/>
      <c r="IQ109" s="5"/>
      <c r="IR109" s="5"/>
      <c r="IS109" s="5"/>
    </row>
    <row r="110" spans="1:253" s="6" customFormat="1" ht="30" customHeight="1">
      <c r="A110" s="2" t="s">
        <v>97</v>
      </c>
      <c r="B110" s="9" t="s">
        <v>98</v>
      </c>
      <c r="C110" s="4">
        <f t="shared" si="1"/>
        <v>110000</v>
      </c>
      <c r="D110" s="4"/>
      <c r="E110" s="4">
        <v>110000</v>
      </c>
      <c r="F110" s="4"/>
      <c r="G110" s="134"/>
      <c r="H110" s="5"/>
      <c r="I110" s="5"/>
      <c r="J110" s="5"/>
      <c r="K110" s="5"/>
      <c r="L110" s="5"/>
      <c r="IK110" s="5"/>
      <c r="IL110" s="5"/>
      <c r="IM110" s="5"/>
      <c r="IN110" s="5"/>
      <c r="IO110" s="5"/>
      <c r="IP110" s="5"/>
      <c r="IQ110" s="5"/>
      <c r="IR110" s="5"/>
      <c r="IS110" s="5"/>
    </row>
    <row r="111" spans="1:253" s="6" customFormat="1" ht="18" customHeight="1">
      <c r="A111" s="36" t="s">
        <v>99</v>
      </c>
      <c r="B111" s="37" t="s">
        <v>100</v>
      </c>
      <c r="C111" s="4">
        <f t="shared" si="1"/>
        <v>9736452</v>
      </c>
      <c r="D111" s="4"/>
      <c r="E111" s="4">
        <f>E113+E112</f>
        <v>9736452</v>
      </c>
      <c r="F111" s="4"/>
      <c r="G111" s="134"/>
      <c r="H111" s="5"/>
      <c r="I111" s="5"/>
      <c r="J111" s="5"/>
      <c r="K111" s="5"/>
      <c r="L111" s="5"/>
      <c r="IK111" s="5"/>
      <c r="IL111" s="5"/>
      <c r="IM111" s="5"/>
      <c r="IN111" s="5"/>
      <c r="IO111" s="5"/>
      <c r="IP111" s="5"/>
      <c r="IQ111" s="5"/>
      <c r="IR111" s="5"/>
      <c r="IS111" s="5"/>
    </row>
    <row r="112" spans="1:253" s="6" customFormat="1" ht="18" customHeight="1">
      <c r="A112" s="71">
        <v>25020100</v>
      </c>
      <c r="B112" s="37" t="s">
        <v>174</v>
      </c>
      <c r="C112" s="4">
        <f t="shared" si="1"/>
        <v>9736452</v>
      </c>
      <c r="D112" s="4"/>
      <c r="E112" s="4">
        <v>9736452</v>
      </c>
      <c r="F112" s="4"/>
      <c r="G112" s="134"/>
      <c r="H112" s="5"/>
      <c r="I112" s="5"/>
      <c r="J112" s="5"/>
      <c r="K112" s="5"/>
      <c r="L112" s="5"/>
      <c r="IK112" s="5"/>
      <c r="IL112" s="5"/>
      <c r="IM112" s="5"/>
      <c r="IN112" s="5"/>
      <c r="IO112" s="5"/>
      <c r="IP112" s="5"/>
      <c r="IQ112" s="5"/>
      <c r="IR112" s="5"/>
      <c r="IS112" s="5"/>
    </row>
    <row r="113" spans="1:253" s="82" customFormat="1" ht="96.75" customHeight="1" hidden="1">
      <c r="A113" s="79" t="s">
        <v>101</v>
      </c>
      <c r="B113" s="80" t="s">
        <v>102</v>
      </c>
      <c r="C113" s="77">
        <f t="shared" si="1"/>
        <v>0</v>
      </c>
      <c r="D113" s="4"/>
      <c r="E113" s="4"/>
      <c r="F113" s="77"/>
      <c r="G113" s="134"/>
      <c r="H113" s="81"/>
      <c r="I113" s="81"/>
      <c r="J113" s="81"/>
      <c r="K113" s="81"/>
      <c r="L113" s="81"/>
      <c r="IK113" s="81"/>
      <c r="IL113" s="81"/>
      <c r="IM113" s="81"/>
      <c r="IN113" s="81"/>
      <c r="IO113" s="81"/>
      <c r="IP113" s="81"/>
      <c r="IQ113" s="81"/>
      <c r="IR113" s="81"/>
      <c r="IS113" s="81"/>
    </row>
    <row r="114" spans="1:253" s="35" customFormat="1" ht="13.5">
      <c r="A114" s="75">
        <v>30000000</v>
      </c>
      <c r="B114" s="21" t="s">
        <v>12</v>
      </c>
      <c r="C114" s="17">
        <f t="shared" si="1"/>
        <v>3215000</v>
      </c>
      <c r="D114" s="17">
        <f>D115</f>
        <v>15000</v>
      </c>
      <c r="E114" s="17">
        <f>E119+E120</f>
        <v>3200000</v>
      </c>
      <c r="F114" s="17">
        <f>F119+F120</f>
        <v>3200000</v>
      </c>
      <c r="G114" s="134"/>
      <c r="H114" s="34"/>
      <c r="I114" s="34"/>
      <c r="J114" s="34"/>
      <c r="K114" s="34"/>
      <c r="L114" s="34"/>
      <c r="IK114" s="34"/>
      <c r="IL114" s="34"/>
      <c r="IM114" s="34"/>
      <c r="IN114" s="34"/>
      <c r="IO114" s="34"/>
      <c r="IP114" s="34"/>
      <c r="IQ114" s="34"/>
      <c r="IR114" s="34"/>
      <c r="IS114" s="34"/>
    </row>
    <row r="115" spans="1:253" s="6" customFormat="1" ht="13.5">
      <c r="A115" s="2">
        <v>31000000</v>
      </c>
      <c r="B115" s="9" t="s">
        <v>13</v>
      </c>
      <c r="C115" s="4">
        <f t="shared" si="1"/>
        <v>3015000</v>
      </c>
      <c r="D115" s="1">
        <f>D116+D118</f>
        <v>15000</v>
      </c>
      <c r="E115" s="1">
        <f>E119</f>
        <v>3000000</v>
      </c>
      <c r="F115" s="1">
        <f>F119</f>
        <v>3000000</v>
      </c>
      <c r="G115" s="134"/>
      <c r="H115" s="5"/>
      <c r="I115" s="5"/>
      <c r="J115" s="5"/>
      <c r="K115" s="5"/>
      <c r="L115" s="5"/>
      <c r="IK115" s="5"/>
      <c r="IL115" s="5"/>
      <c r="IM115" s="5"/>
      <c r="IN115" s="5"/>
      <c r="IO115" s="5"/>
      <c r="IP115" s="5"/>
      <c r="IQ115" s="5"/>
      <c r="IR115" s="5"/>
      <c r="IS115" s="5"/>
    </row>
    <row r="116" spans="1:253" s="6" customFormat="1" ht="69.75" customHeight="1">
      <c r="A116" s="2" t="s">
        <v>103</v>
      </c>
      <c r="B116" s="9" t="s">
        <v>104</v>
      </c>
      <c r="C116" s="4">
        <f t="shared" si="1"/>
        <v>15000</v>
      </c>
      <c r="D116" s="1">
        <f>D117</f>
        <v>15000</v>
      </c>
      <c r="E116" s="1"/>
      <c r="F116" s="1"/>
      <c r="G116" s="134"/>
      <c r="H116" s="5"/>
      <c r="I116" s="5"/>
      <c r="J116" s="5"/>
      <c r="K116" s="5"/>
      <c r="L116" s="5"/>
      <c r="IK116" s="5"/>
      <c r="IL116" s="5"/>
      <c r="IM116" s="5"/>
      <c r="IN116" s="5"/>
      <c r="IO116" s="5"/>
      <c r="IP116" s="5"/>
      <c r="IQ116" s="5"/>
      <c r="IR116" s="5"/>
      <c r="IS116" s="5"/>
    </row>
    <row r="117" spans="1:253" s="6" customFormat="1" ht="57.75" customHeight="1">
      <c r="A117" s="2" t="s">
        <v>105</v>
      </c>
      <c r="B117" s="9" t="s">
        <v>106</v>
      </c>
      <c r="C117" s="4">
        <f t="shared" si="1"/>
        <v>15000</v>
      </c>
      <c r="D117" s="1">
        <v>15000</v>
      </c>
      <c r="E117" s="1"/>
      <c r="F117" s="1"/>
      <c r="G117" s="134"/>
      <c r="H117" s="5"/>
      <c r="I117" s="5"/>
      <c r="J117" s="5"/>
      <c r="K117" s="5"/>
      <c r="L117" s="5"/>
      <c r="IK117" s="5"/>
      <c r="IL117" s="5"/>
      <c r="IM117" s="5"/>
      <c r="IN117" s="5"/>
      <c r="IO117" s="5"/>
      <c r="IP117" s="5"/>
      <c r="IQ117" s="5"/>
      <c r="IR117" s="5"/>
      <c r="IS117" s="5"/>
    </row>
    <row r="118" spans="1:253" s="82" customFormat="1" ht="30" customHeight="1" hidden="1">
      <c r="A118" s="79" t="s">
        <v>107</v>
      </c>
      <c r="B118" s="80" t="s">
        <v>108</v>
      </c>
      <c r="C118" s="77">
        <f t="shared" si="1"/>
        <v>0</v>
      </c>
      <c r="D118" s="1"/>
      <c r="E118" s="1"/>
      <c r="F118" s="76"/>
      <c r="G118" s="134"/>
      <c r="H118" s="81"/>
      <c r="I118" s="81"/>
      <c r="J118" s="81"/>
      <c r="K118" s="81"/>
      <c r="L118" s="81"/>
      <c r="IK118" s="81"/>
      <c r="IL118" s="81"/>
      <c r="IM118" s="81"/>
      <c r="IN118" s="81"/>
      <c r="IO118" s="81"/>
      <c r="IP118" s="81"/>
      <c r="IQ118" s="81"/>
      <c r="IR118" s="81"/>
      <c r="IS118" s="81"/>
    </row>
    <row r="119" spans="1:253" s="39" customFormat="1" ht="42">
      <c r="A119" s="2" t="s">
        <v>109</v>
      </c>
      <c r="B119" s="9" t="s">
        <v>110</v>
      </c>
      <c r="C119" s="4">
        <f t="shared" si="1"/>
        <v>3000000</v>
      </c>
      <c r="D119" s="1"/>
      <c r="E119" s="1">
        <v>3000000</v>
      </c>
      <c r="F119" s="1">
        <f>E119</f>
        <v>3000000</v>
      </c>
      <c r="G119" s="134"/>
      <c r="H119" s="38"/>
      <c r="I119" s="38"/>
      <c r="J119" s="38"/>
      <c r="K119" s="38"/>
      <c r="L119" s="38"/>
      <c r="IK119" s="38"/>
      <c r="IL119" s="38"/>
      <c r="IM119" s="38"/>
      <c r="IN119" s="38"/>
      <c r="IO119" s="38"/>
      <c r="IP119" s="38"/>
      <c r="IQ119" s="38"/>
      <c r="IR119" s="38"/>
      <c r="IS119" s="38"/>
    </row>
    <row r="120" spans="1:253" s="6" customFormat="1" ht="18" customHeight="1">
      <c r="A120" s="15">
        <v>33000000</v>
      </c>
      <c r="B120" s="40" t="s">
        <v>122</v>
      </c>
      <c r="C120" s="7">
        <f t="shared" si="1"/>
        <v>200000</v>
      </c>
      <c r="D120" s="8"/>
      <c r="E120" s="8">
        <f>E121</f>
        <v>200000</v>
      </c>
      <c r="F120" s="8">
        <f>F121</f>
        <v>200000</v>
      </c>
      <c r="G120" s="134"/>
      <c r="H120" s="5"/>
      <c r="I120" s="5"/>
      <c r="J120" s="5"/>
      <c r="K120" s="5"/>
      <c r="L120" s="5"/>
      <c r="IK120" s="5"/>
      <c r="IL120" s="5"/>
      <c r="IM120" s="5"/>
      <c r="IN120" s="5"/>
      <c r="IO120" s="5"/>
      <c r="IP120" s="5"/>
      <c r="IQ120" s="5"/>
      <c r="IR120" s="5"/>
      <c r="IS120" s="5"/>
    </row>
    <row r="121" spans="1:253" s="6" customFormat="1" ht="13.5" customHeight="1">
      <c r="A121" s="2" t="s">
        <v>111</v>
      </c>
      <c r="B121" s="9" t="s">
        <v>112</v>
      </c>
      <c r="C121" s="4">
        <f t="shared" si="1"/>
        <v>200000</v>
      </c>
      <c r="D121" s="1"/>
      <c r="E121" s="1">
        <f>E122</f>
        <v>200000</v>
      </c>
      <c r="F121" s="1">
        <f>F122</f>
        <v>200000</v>
      </c>
      <c r="G121" s="134"/>
      <c r="H121" s="5"/>
      <c r="I121" s="5"/>
      <c r="J121" s="5"/>
      <c r="K121" s="5"/>
      <c r="L121" s="5"/>
      <c r="IK121" s="5"/>
      <c r="IL121" s="5"/>
      <c r="IM121" s="5"/>
      <c r="IN121" s="5"/>
      <c r="IO121" s="5"/>
      <c r="IP121" s="5"/>
      <c r="IQ121" s="5"/>
      <c r="IR121" s="5"/>
      <c r="IS121" s="5"/>
    </row>
    <row r="122" spans="1:253" s="6" customFormat="1" ht="62.25" customHeight="1">
      <c r="A122" s="2" t="s">
        <v>113</v>
      </c>
      <c r="B122" s="9" t="s">
        <v>114</v>
      </c>
      <c r="C122" s="4">
        <f t="shared" si="1"/>
        <v>200000</v>
      </c>
      <c r="D122" s="1"/>
      <c r="E122" s="1">
        <v>200000</v>
      </c>
      <c r="F122" s="1">
        <f>E122</f>
        <v>200000</v>
      </c>
      <c r="G122" s="134"/>
      <c r="H122" s="5"/>
      <c r="I122" s="5"/>
      <c r="J122" s="5"/>
      <c r="K122" s="5"/>
      <c r="L122" s="5"/>
      <c r="IK122" s="5"/>
      <c r="IL122" s="5"/>
      <c r="IM122" s="5"/>
      <c r="IN122" s="5"/>
      <c r="IO122" s="5"/>
      <c r="IP122" s="5"/>
      <c r="IQ122" s="5"/>
      <c r="IR122" s="5"/>
      <c r="IS122" s="5"/>
    </row>
    <row r="123" spans="1:253" s="35" customFormat="1" ht="15" customHeight="1">
      <c r="A123" s="41">
        <v>50000000</v>
      </c>
      <c r="B123" s="42" t="s">
        <v>9</v>
      </c>
      <c r="C123" s="43">
        <f aca="true" t="shared" si="2" ref="C123:C132">D123+E123</f>
        <v>1560282</v>
      </c>
      <c r="D123" s="8"/>
      <c r="E123" s="16">
        <f>E124</f>
        <v>1560282</v>
      </c>
      <c r="F123" s="44"/>
      <c r="G123" s="134"/>
      <c r="H123" s="34"/>
      <c r="I123" s="34"/>
      <c r="J123" s="34"/>
      <c r="K123" s="34"/>
      <c r="L123" s="34"/>
      <c r="IK123" s="34"/>
      <c r="IL123" s="34"/>
      <c r="IM123" s="34"/>
      <c r="IN123" s="34"/>
      <c r="IO123" s="34"/>
      <c r="IP123" s="34"/>
      <c r="IQ123" s="34"/>
      <c r="IR123" s="34"/>
      <c r="IS123" s="34"/>
    </row>
    <row r="124" spans="1:253" s="35" customFormat="1" ht="18.75" customHeight="1">
      <c r="A124" s="45" t="s">
        <v>115</v>
      </c>
      <c r="B124" s="21" t="s">
        <v>116</v>
      </c>
      <c r="C124" s="17">
        <f t="shared" si="2"/>
        <v>1560282</v>
      </c>
      <c r="D124" s="46"/>
      <c r="E124" s="47">
        <f>E125</f>
        <v>1560282</v>
      </c>
      <c r="F124" s="46"/>
      <c r="G124" s="134"/>
      <c r="H124" s="34"/>
      <c r="I124" s="34"/>
      <c r="J124" s="34"/>
      <c r="K124" s="34"/>
      <c r="L124" s="34"/>
      <c r="IK124" s="34"/>
      <c r="IL124" s="34"/>
      <c r="IM124" s="34"/>
      <c r="IN124" s="34"/>
      <c r="IO124" s="34"/>
      <c r="IP124" s="34"/>
      <c r="IQ124" s="34"/>
      <c r="IR124" s="34"/>
      <c r="IS124" s="34"/>
    </row>
    <row r="125" spans="1:253" s="35" customFormat="1" ht="48" customHeight="1">
      <c r="A125" s="2">
        <v>50110000</v>
      </c>
      <c r="B125" s="48" t="s">
        <v>117</v>
      </c>
      <c r="C125" s="4">
        <f t="shared" si="2"/>
        <v>1560282</v>
      </c>
      <c r="D125" s="49"/>
      <c r="E125" s="1">
        <v>1560282</v>
      </c>
      <c r="F125" s="49"/>
      <c r="G125" s="134"/>
      <c r="H125" s="34"/>
      <c r="I125" s="34"/>
      <c r="J125" s="34"/>
      <c r="K125" s="34"/>
      <c r="L125" s="34"/>
      <c r="IK125" s="34"/>
      <c r="IL125" s="34"/>
      <c r="IM125" s="34"/>
      <c r="IN125" s="34"/>
      <c r="IO125" s="34"/>
      <c r="IP125" s="34"/>
      <c r="IQ125" s="34"/>
      <c r="IR125" s="34"/>
      <c r="IS125" s="34"/>
    </row>
    <row r="126" spans="1:253" s="53" customFormat="1" ht="30" customHeight="1">
      <c r="A126" s="50"/>
      <c r="B126" s="51" t="s">
        <v>172</v>
      </c>
      <c r="C126" s="17">
        <f t="shared" si="2"/>
        <v>2088219796</v>
      </c>
      <c r="D126" s="23">
        <f>D114+D67+D20</f>
        <v>2007752020</v>
      </c>
      <c r="E126" s="23">
        <f>E114+E67+E20+E123</f>
        <v>80467776</v>
      </c>
      <c r="F126" s="23">
        <f>F114+F67+F20</f>
        <v>4922209</v>
      </c>
      <c r="G126" s="134"/>
      <c r="H126" s="52"/>
      <c r="I126" s="52"/>
      <c r="J126" s="52"/>
      <c r="K126" s="52"/>
      <c r="L126" s="52"/>
      <c r="IK126" s="52"/>
      <c r="IL126" s="52"/>
      <c r="IM126" s="52"/>
      <c r="IN126" s="52"/>
      <c r="IO126" s="52"/>
      <c r="IP126" s="52"/>
      <c r="IQ126" s="52"/>
      <c r="IR126" s="52"/>
      <c r="IS126" s="52"/>
    </row>
    <row r="127" spans="1:253" s="57" customFormat="1" ht="13.5" customHeight="1">
      <c r="A127" s="50">
        <v>40000000</v>
      </c>
      <c r="B127" s="54" t="s">
        <v>1</v>
      </c>
      <c r="C127" s="17">
        <f t="shared" si="2"/>
        <v>528898256.13</v>
      </c>
      <c r="D127" s="23">
        <f>D128</f>
        <v>448013256.13</v>
      </c>
      <c r="E127" s="23">
        <f>E211+E128</f>
        <v>80885000</v>
      </c>
      <c r="F127" s="23">
        <f>F128</f>
        <v>0</v>
      </c>
      <c r="G127" s="134"/>
      <c r="H127" s="55"/>
      <c r="I127" s="56"/>
      <c r="J127" s="56"/>
      <c r="K127" s="56"/>
      <c r="L127" s="56"/>
      <c r="IK127" s="56"/>
      <c r="IL127" s="56"/>
      <c r="IM127" s="56"/>
      <c r="IN127" s="56"/>
      <c r="IO127" s="56"/>
      <c r="IP127" s="56"/>
      <c r="IQ127" s="56"/>
      <c r="IR127" s="56"/>
      <c r="IS127" s="56"/>
    </row>
    <row r="128" spans="1:253" s="53" customFormat="1" ht="13.5">
      <c r="A128" s="50">
        <v>41000000</v>
      </c>
      <c r="B128" s="51" t="s">
        <v>17</v>
      </c>
      <c r="C128" s="17">
        <f t="shared" si="2"/>
        <v>528013256.13</v>
      </c>
      <c r="D128" s="23">
        <f>D129+D136+D134</f>
        <v>448013256.13</v>
      </c>
      <c r="E128" s="23">
        <f>E129+E136+E134</f>
        <v>80000000</v>
      </c>
      <c r="F128" s="23">
        <f>F129+F136+F134</f>
        <v>0</v>
      </c>
      <c r="G128" s="134"/>
      <c r="H128" s="52"/>
      <c r="I128" s="52"/>
      <c r="J128" s="52"/>
      <c r="K128" s="52"/>
      <c r="L128" s="52"/>
      <c r="IK128" s="52"/>
      <c r="IL128" s="52"/>
      <c r="IM128" s="52"/>
      <c r="IN128" s="52"/>
      <c r="IO128" s="52"/>
      <c r="IP128" s="52"/>
      <c r="IQ128" s="52"/>
      <c r="IR128" s="52"/>
      <c r="IS128" s="52"/>
    </row>
    <row r="129" spans="1:253" s="53" customFormat="1" ht="20.25" customHeight="1">
      <c r="A129" s="50">
        <v>41030000</v>
      </c>
      <c r="B129" s="51" t="s">
        <v>151</v>
      </c>
      <c r="C129" s="17">
        <f t="shared" si="2"/>
        <v>423878400</v>
      </c>
      <c r="D129" s="23">
        <f>D131+D132+D130+D133</f>
        <v>423878400</v>
      </c>
      <c r="E129" s="23">
        <f>E131+E132</f>
        <v>0</v>
      </c>
      <c r="F129" s="23"/>
      <c r="G129" s="134"/>
      <c r="H129" s="102"/>
      <c r="I129" s="52"/>
      <c r="J129" s="52"/>
      <c r="K129" s="52"/>
      <c r="L129" s="52"/>
      <c r="IK129" s="52"/>
      <c r="IL129" s="52"/>
      <c r="IM129" s="52"/>
      <c r="IN129" s="52"/>
      <c r="IO129" s="52"/>
      <c r="IP129" s="52"/>
      <c r="IQ129" s="52"/>
      <c r="IR129" s="52"/>
      <c r="IS129" s="52"/>
    </row>
    <row r="130" spans="1:253" s="85" customFormat="1" ht="45.75" customHeight="1" hidden="1">
      <c r="A130" s="83">
        <v>41033800</v>
      </c>
      <c r="B130" s="80" t="s">
        <v>160</v>
      </c>
      <c r="C130" s="77">
        <f t="shared" si="2"/>
        <v>0</v>
      </c>
      <c r="D130" s="76"/>
      <c r="E130" s="76"/>
      <c r="F130" s="76"/>
      <c r="G130" s="134"/>
      <c r="H130" s="84"/>
      <c r="I130" s="84"/>
      <c r="J130" s="84"/>
      <c r="K130" s="84"/>
      <c r="L130" s="84"/>
      <c r="IK130" s="84"/>
      <c r="IL130" s="84"/>
      <c r="IM130" s="84"/>
      <c r="IN130" s="84"/>
      <c r="IO130" s="84"/>
      <c r="IP130" s="84"/>
      <c r="IQ130" s="84"/>
      <c r="IR130" s="84"/>
      <c r="IS130" s="84"/>
    </row>
    <row r="131" spans="1:253" s="6" customFormat="1" ht="25.5" customHeight="1">
      <c r="A131" s="2">
        <v>41033900</v>
      </c>
      <c r="B131" s="9" t="s">
        <v>134</v>
      </c>
      <c r="C131" s="4">
        <f t="shared" si="2"/>
        <v>371188700</v>
      </c>
      <c r="D131" s="1">
        <f>355875700+15313000</f>
        <v>371188700</v>
      </c>
      <c r="E131" s="1"/>
      <c r="F131" s="1"/>
      <c r="G131" s="134"/>
      <c r="H131" s="5"/>
      <c r="I131" s="5"/>
      <c r="J131" s="5"/>
      <c r="K131" s="5"/>
      <c r="L131" s="5"/>
      <c r="IK131" s="5"/>
      <c r="IL131" s="5"/>
      <c r="IM131" s="5"/>
      <c r="IN131" s="5"/>
      <c r="IO131" s="5"/>
      <c r="IP131" s="5"/>
      <c r="IQ131" s="5"/>
      <c r="IR131" s="5"/>
      <c r="IS131" s="5"/>
    </row>
    <row r="132" spans="1:253" s="6" customFormat="1" ht="28.5" customHeight="1">
      <c r="A132" s="2">
        <v>41034200</v>
      </c>
      <c r="B132" s="9" t="s">
        <v>136</v>
      </c>
      <c r="C132" s="4">
        <f t="shared" si="2"/>
        <v>52689700</v>
      </c>
      <c r="D132" s="1">
        <v>52689700</v>
      </c>
      <c r="E132" s="1"/>
      <c r="F132" s="1"/>
      <c r="G132" s="134"/>
      <c r="H132" s="5"/>
      <c r="I132" s="5"/>
      <c r="J132" s="5"/>
      <c r="K132" s="5"/>
      <c r="L132" s="5"/>
      <c r="IK132" s="5"/>
      <c r="IL132" s="5"/>
      <c r="IM132" s="5"/>
      <c r="IN132" s="5"/>
      <c r="IO132" s="5"/>
      <c r="IP132" s="5"/>
      <c r="IQ132" s="5"/>
      <c r="IR132" s="5"/>
      <c r="IS132" s="5"/>
    </row>
    <row r="133" spans="1:253" s="82" customFormat="1" ht="42" customHeight="1" hidden="1">
      <c r="A133" s="79">
        <v>41034500</v>
      </c>
      <c r="B133" s="80" t="s">
        <v>164</v>
      </c>
      <c r="C133" s="77">
        <f>D133</f>
        <v>0</v>
      </c>
      <c r="D133" s="76"/>
      <c r="E133" s="76"/>
      <c r="F133" s="76"/>
      <c r="G133" s="134"/>
      <c r="H133" s="81"/>
      <c r="I133" s="81"/>
      <c r="J133" s="81"/>
      <c r="K133" s="81"/>
      <c r="L133" s="81"/>
      <c r="IK133" s="81"/>
      <c r="IL133" s="81"/>
      <c r="IM133" s="81"/>
      <c r="IN133" s="81"/>
      <c r="IO133" s="81"/>
      <c r="IP133" s="81"/>
      <c r="IQ133" s="81"/>
      <c r="IR133" s="81"/>
      <c r="IS133" s="81"/>
    </row>
    <row r="134" spans="1:253" s="53" customFormat="1" ht="13.5">
      <c r="A134" s="50">
        <v>41040000</v>
      </c>
      <c r="B134" s="51" t="s">
        <v>147</v>
      </c>
      <c r="C134" s="17">
        <f>D134</f>
        <v>2739700</v>
      </c>
      <c r="D134" s="23">
        <f>D135</f>
        <v>2739700</v>
      </c>
      <c r="E134" s="23"/>
      <c r="F134" s="23"/>
      <c r="G134" s="134"/>
      <c r="H134" s="102"/>
      <c r="I134" s="52"/>
      <c r="J134" s="52"/>
      <c r="K134" s="52"/>
      <c r="L134" s="52"/>
      <c r="IK134" s="52"/>
      <c r="IL134" s="52"/>
      <c r="IM134" s="52"/>
      <c r="IN134" s="52"/>
      <c r="IO134" s="52"/>
      <c r="IP134" s="52"/>
      <c r="IQ134" s="52"/>
      <c r="IR134" s="52"/>
      <c r="IS134" s="52"/>
    </row>
    <row r="135" spans="1:253" s="32" customFormat="1" ht="60" customHeight="1">
      <c r="A135" s="30">
        <v>41040200</v>
      </c>
      <c r="B135" s="9" t="s">
        <v>139</v>
      </c>
      <c r="C135" s="4">
        <f>D135</f>
        <v>2739700</v>
      </c>
      <c r="D135" s="1">
        <f>2738900+800</f>
        <v>2739700</v>
      </c>
      <c r="E135" s="1"/>
      <c r="F135" s="1"/>
      <c r="G135" s="134"/>
      <c r="H135" s="31"/>
      <c r="I135" s="31"/>
      <c r="J135" s="31"/>
      <c r="K135" s="31"/>
      <c r="L135" s="31"/>
      <c r="IK135" s="31"/>
      <c r="IL135" s="31"/>
      <c r="IM135" s="31"/>
      <c r="IN135" s="31"/>
      <c r="IO135" s="31"/>
      <c r="IP135" s="31"/>
      <c r="IQ135" s="31"/>
      <c r="IR135" s="31"/>
      <c r="IS135" s="31"/>
    </row>
    <row r="136" spans="1:253" s="53" customFormat="1" ht="22.5" customHeight="1">
      <c r="A136" s="50">
        <v>41050000</v>
      </c>
      <c r="B136" s="51" t="s">
        <v>140</v>
      </c>
      <c r="C136" s="17">
        <f aca="true" t="shared" si="3" ref="C136:C177">D136+E136</f>
        <v>101395156.13</v>
      </c>
      <c r="D136" s="23">
        <f>D137+D138+D139+D143+D169+D176+D191+D179+D148+D154+D207+D178+D159+D140+D141+D142+D144+D145+D208+D209</f>
        <v>21395156.13</v>
      </c>
      <c r="E136" s="23">
        <f>E137+E138+E139+E143+E169+E176+E191+E179+E148+E154+E207+E178+E177+E142</f>
        <v>80000000</v>
      </c>
      <c r="F136" s="23">
        <f>F203+F148+F204</f>
        <v>0</v>
      </c>
      <c r="G136" s="134"/>
      <c r="H136" s="52"/>
      <c r="I136" s="52"/>
      <c r="J136" s="52"/>
      <c r="K136" s="52"/>
      <c r="L136" s="52"/>
      <c r="IK136" s="52"/>
      <c r="IL136" s="52"/>
      <c r="IM136" s="52"/>
      <c r="IN136" s="52"/>
      <c r="IO136" s="52"/>
      <c r="IP136" s="52"/>
      <c r="IQ136" s="52"/>
      <c r="IR136" s="52"/>
      <c r="IS136" s="52"/>
    </row>
    <row r="137" spans="1:253" s="92" customFormat="1" ht="184.5" customHeight="1" hidden="1">
      <c r="A137" s="87">
        <v>41050100</v>
      </c>
      <c r="B137" s="88" t="s">
        <v>188</v>
      </c>
      <c r="C137" s="89">
        <f t="shared" si="3"/>
        <v>0</v>
      </c>
      <c r="D137" s="90"/>
      <c r="E137" s="90"/>
      <c r="F137" s="90"/>
      <c r="G137" s="134"/>
      <c r="H137" s="91"/>
      <c r="I137" s="91"/>
      <c r="J137" s="91"/>
      <c r="K137" s="91"/>
      <c r="L137" s="91"/>
      <c r="IK137" s="91"/>
      <c r="IL137" s="91"/>
      <c r="IM137" s="91"/>
      <c r="IN137" s="91"/>
      <c r="IO137" s="91"/>
      <c r="IP137" s="91"/>
      <c r="IQ137" s="91"/>
      <c r="IR137" s="91"/>
      <c r="IS137" s="91"/>
    </row>
    <row r="138" spans="1:253" s="92" customFormat="1" ht="63.75" customHeight="1" hidden="1">
      <c r="A138" s="87">
        <v>41050200</v>
      </c>
      <c r="B138" s="88" t="s">
        <v>141</v>
      </c>
      <c r="C138" s="89">
        <f t="shared" si="3"/>
        <v>0</v>
      </c>
      <c r="D138" s="90"/>
      <c r="E138" s="90"/>
      <c r="F138" s="90"/>
      <c r="G138" s="134"/>
      <c r="H138" s="91"/>
      <c r="I138" s="91"/>
      <c r="J138" s="91"/>
      <c r="K138" s="91"/>
      <c r="L138" s="91"/>
      <c r="IK138" s="91"/>
      <c r="IL138" s="91"/>
      <c r="IM138" s="91"/>
      <c r="IN138" s="91"/>
      <c r="IO138" s="91"/>
      <c r="IP138" s="91"/>
      <c r="IQ138" s="91"/>
      <c r="IR138" s="91"/>
      <c r="IS138" s="91"/>
    </row>
    <row r="139" spans="1:253" s="92" customFormat="1" ht="174" customHeight="1" hidden="1">
      <c r="A139" s="87">
        <v>41050300</v>
      </c>
      <c r="B139" s="93" t="s">
        <v>149</v>
      </c>
      <c r="C139" s="89">
        <f t="shared" si="3"/>
        <v>0</v>
      </c>
      <c r="D139" s="90"/>
      <c r="E139" s="90"/>
      <c r="F139" s="90"/>
      <c r="G139" s="134"/>
      <c r="H139" s="91"/>
      <c r="I139" s="91"/>
      <c r="J139" s="91"/>
      <c r="K139" s="91"/>
      <c r="L139" s="91"/>
      <c r="IK139" s="91"/>
      <c r="IL139" s="91"/>
      <c r="IM139" s="91"/>
      <c r="IN139" s="91"/>
      <c r="IO139" s="91"/>
      <c r="IP139" s="91"/>
      <c r="IQ139" s="91"/>
      <c r="IR139" s="91"/>
      <c r="IS139" s="91"/>
    </row>
    <row r="140" spans="1:253" s="92" customFormat="1" ht="231" customHeight="1" hidden="1">
      <c r="A140" s="87">
        <v>41050400</v>
      </c>
      <c r="B140" s="93" t="s">
        <v>203</v>
      </c>
      <c r="C140" s="89">
        <f t="shared" si="3"/>
        <v>0</v>
      </c>
      <c r="D140" s="90"/>
      <c r="E140" s="90"/>
      <c r="F140" s="90"/>
      <c r="G140" s="134"/>
      <c r="H140" s="91"/>
      <c r="I140" s="91"/>
      <c r="J140" s="91"/>
      <c r="K140" s="91"/>
      <c r="L140" s="91"/>
      <c r="IK140" s="91"/>
      <c r="IL140" s="91"/>
      <c r="IM140" s="91"/>
      <c r="IN140" s="91"/>
      <c r="IO140" s="91"/>
      <c r="IP140" s="91"/>
      <c r="IQ140" s="91"/>
      <c r="IR140" s="91"/>
      <c r="IS140" s="91"/>
    </row>
    <row r="141" spans="1:253" s="92" customFormat="1" ht="200.25" customHeight="1" hidden="1">
      <c r="A141" s="87">
        <v>41050500</v>
      </c>
      <c r="B141" s="93" t="s">
        <v>202</v>
      </c>
      <c r="C141" s="89">
        <f t="shared" si="3"/>
        <v>0</v>
      </c>
      <c r="D141" s="90"/>
      <c r="E141" s="90"/>
      <c r="F141" s="90"/>
      <c r="G141" s="134"/>
      <c r="H141" s="91"/>
      <c r="I141" s="91"/>
      <c r="J141" s="91"/>
      <c r="K141" s="91"/>
      <c r="L141" s="91"/>
      <c r="IK141" s="91"/>
      <c r="IL141" s="91"/>
      <c r="IM141" s="91"/>
      <c r="IN141" s="91"/>
      <c r="IO141" s="91"/>
      <c r="IP141" s="91"/>
      <c r="IQ141" s="91"/>
      <c r="IR141" s="91"/>
      <c r="IS141" s="91"/>
    </row>
    <row r="142" spans="1:253" s="92" customFormat="1" ht="330" customHeight="1" hidden="1">
      <c r="A142" s="87">
        <v>41050600</v>
      </c>
      <c r="B142" s="93" t="s">
        <v>204</v>
      </c>
      <c r="C142" s="89">
        <f t="shared" si="3"/>
        <v>0</v>
      </c>
      <c r="D142" s="90"/>
      <c r="E142" s="90"/>
      <c r="F142" s="90"/>
      <c r="G142" s="134"/>
      <c r="H142" s="91"/>
      <c r="I142" s="91"/>
      <c r="J142" s="91"/>
      <c r="K142" s="91"/>
      <c r="L142" s="91"/>
      <c r="IK142" s="91"/>
      <c r="IL142" s="91"/>
      <c r="IM142" s="91"/>
      <c r="IN142" s="91"/>
      <c r="IO142" s="91"/>
      <c r="IP142" s="91"/>
      <c r="IQ142" s="91"/>
      <c r="IR142" s="91"/>
      <c r="IS142" s="91"/>
    </row>
    <row r="143" spans="1:253" s="92" customFormat="1" ht="159" customHeight="1" hidden="1">
      <c r="A143" s="87">
        <v>41050700</v>
      </c>
      <c r="B143" s="88" t="s">
        <v>189</v>
      </c>
      <c r="C143" s="89">
        <f t="shared" si="3"/>
        <v>0</v>
      </c>
      <c r="D143" s="90"/>
      <c r="E143" s="90"/>
      <c r="F143" s="90"/>
      <c r="G143" s="134"/>
      <c r="H143" s="91"/>
      <c r="I143" s="91"/>
      <c r="J143" s="91"/>
      <c r="K143" s="91"/>
      <c r="L143" s="91"/>
      <c r="IK143" s="91"/>
      <c r="IL143" s="91"/>
      <c r="IM143" s="91"/>
      <c r="IN143" s="91"/>
      <c r="IO143" s="91"/>
      <c r="IP143" s="91"/>
      <c r="IQ143" s="91"/>
      <c r="IR143" s="91"/>
      <c r="IS143" s="91"/>
    </row>
    <row r="144" spans="1:253" s="92" customFormat="1" ht="88.5" customHeight="1" hidden="1">
      <c r="A144" s="87">
        <v>41050900</v>
      </c>
      <c r="B144" s="94" t="s">
        <v>205</v>
      </c>
      <c r="C144" s="89">
        <f t="shared" si="3"/>
        <v>0</v>
      </c>
      <c r="D144" s="90"/>
      <c r="E144" s="90"/>
      <c r="F144" s="90"/>
      <c r="G144" s="134"/>
      <c r="H144" s="91"/>
      <c r="I144" s="91"/>
      <c r="J144" s="91"/>
      <c r="K144" s="91"/>
      <c r="L144" s="91"/>
      <c r="IK144" s="91"/>
      <c r="IL144" s="91"/>
      <c r="IM144" s="91"/>
      <c r="IN144" s="91"/>
      <c r="IO144" s="91"/>
      <c r="IP144" s="91"/>
      <c r="IQ144" s="91"/>
      <c r="IR144" s="91"/>
      <c r="IS144" s="91"/>
    </row>
    <row r="145" spans="1:253" s="6" customFormat="1" ht="36.75" customHeight="1">
      <c r="A145" s="2">
        <v>41051000</v>
      </c>
      <c r="B145" s="86" t="s">
        <v>179</v>
      </c>
      <c r="C145" s="4">
        <f t="shared" si="3"/>
        <v>3303370</v>
      </c>
      <c r="D145" s="1">
        <f>D146+D147</f>
        <v>3303370</v>
      </c>
      <c r="E145" s="1"/>
      <c r="F145" s="1"/>
      <c r="G145" s="134"/>
      <c r="H145" s="5"/>
      <c r="I145" s="5"/>
      <c r="J145" s="5"/>
      <c r="K145" s="5"/>
      <c r="L145" s="5"/>
      <c r="IK145" s="5"/>
      <c r="IL145" s="5"/>
      <c r="IM145" s="5"/>
      <c r="IN145" s="5"/>
      <c r="IO145" s="5"/>
      <c r="IP145" s="5"/>
      <c r="IQ145" s="5"/>
      <c r="IR145" s="5"/>
      <c r="IS145" s="5"/>
    </row>
    <row r="146" spans="1:253" s="92" customFormat="1" ht="49.5" customHeight="1" hidden="1">
      <c r="A146" s="87"/>
      <c r="B146" s="94" t="s">
        <v>199</v>
      </c>
      <c r="C146" s="89">
        <f t="shared" si="3"/>
        <v>2067000</v>
      </c>
      <c r="D146" s="90">
        <v>2067000</v>
      </c>
      <c r="E146" s="90"/>
      <c r="F146" s="90"/>
      <c r="G146" s="134"/>
      <c r="H146" s="91"/>
      <c r="I146" s="91"/>
      <c r="J146" s="91"/>
      <c r="K146" s="91"/>
      <c r="L146" s="91"/>
      <c r="IK146" s="91"/>
      <c r="IL146" s="91"/>
      <c r="IM146" s="91"/>
      <c r="IN146" s="91"/>
      <c r="IO146" s="91"/>
      <c r="IP146" s="91"/>
      <c r="IQ146" s="91"/>
      <c r="IR146" s="91"/>
      <c r="IS146" s="91"/>
    </row>
    <row r="147" spans="1:253" s="92" customFormat="1" ht="49.5" customHeight="1" hidden="1">
      <c r="A147" s="87"/>
      <c r="B147" s="94" t="s">
        <v>209</v>
      </c>
      <c r="C147" s="89">
        <f t="shared" si="3"/>
        <v>1236370</v>
      </c>
      <c r="D147" s="90">
        <v>1236370</v>
      </c>
      <c r="E147" s="90"/>
      <c r="F147" s="90"/>
      <c r="G147" s="134"/>
      <c r="H147" s="91"/>
      <c r="I147" s="91"/>
      <c r="J147" s="91"/>
      <c r="K147" s="91"/>
      <c r="L147" s="91"/>
      <c r="IK147" s="91"/>
      <c r="IL147" s="91"/>
      <c r="IM147" s="91"/>
      <c r="IN147" s="91"/>
      <c r="IO147" s="91"/>
      <c r="IP147" s="91"/>
      <c r="IQ147" s="91"/>
      <c r="IR147" s="91"/>
      <c r="IS147" s="91"/>
    </row>
    <row r="148" spans="1:253" s="92" customFormat="1" ht="43.5" customHeight="1" hidden="1">
      <c r="A148" s="87">
        <v>41051100</v>
      </c>
      <c r="B148" s="94" t="s">
        <v>190</v>
      </c>
      <c r="C148" s="89">
        <f t="shared" si="3"/>
        <v>0</v>
      </c>
      <c r="D148" s="90">
        <f>D152+D153+D149+D151+D150</f>
        <v>0</v>
      </c>
      <c r="E148" s="90">
        <f>E152+E153+E149+E151</f>
        <v>0</v>
      </c>
      <c r="F148" s="90">
        <f>F152+F153+F149+F151</f>
        <v>0</v>
      </c>
      <c r="G148" s="134"/>
      <c r="H148" s="91"/>
      <c r="I148" s="91"/>
      <c r="J148" s="91"/>
      <c r="K148" s="91"/>
      <c r="L148" s="91"/>
      <c r="IK148" s="91"/>
      <c r="IL148" s="91"/>
      <c r="IM148" s="91"/>
      <c r="IN148" s="91"/>
      <c r="IO148" s="91"/>
      <c r="IP148" s="91"/>
      <c r="IQ148" s="91"/>
      <c r="IR148" s="91"/>
      <c r="IS148" s="91"/>
    </row>
    <row r="149" spans="1:253" s="92" customFormat="1" ht="51" customHeight="1" hidden="1">
      <c r="A149" s="95"/>
      <c r="B149" s="94" t="s">
        <v>195</v>
      </c>
      <c r="C149" s="89">
        <f t="shared" si="3"/>
        <v>0</v>
      </c>
      <c r="D149" s="90"/>
      <c r="E149" s="90"/>
      <c r="F149" s="90">
        <f>E149</f>
        <v>0</v>
      </c>
      <c r="G149" s="134"/>
      <c r="H149" s="91"/>
      <c r="I149" s="91"/>
      <c r="J149" s="91"/>
      <c r="K149" s="91"/>
      <c r="L149" s="91"/>
      <c r="IK149" s="91"/>
      <c r="IL149" s="91"/>
      <c r="IM149" s="91"/>
      <c r="IN149" s="91"/>
      <c r="IO149" s="91"/>
      <c r="IP149" s="91"/>
      <c r="IQ149" s="91"/>
      <c r="IR149" s="91"/>
      <c r="IS149" s="91"/>
    </row>
    <row r="150" spans="1:253" s="92" customFormat="1" ht="54.75" customHeight="1" hidden="1">
      <c r="A150" s="96"/>
      <c r="B150" s="94" t="s">
        <v>191</v>
      </c>
      <c r="C150" s="89">
        <f t="shared" si="3"/>
        <v>0</v>
      </c>
      <c r="D150" s="90"/>
      <c r="E150" s="90"/>
      <c r="F150" s="90"/>
      <c r="G150" s="134"/>
      <c r="H150" s="91"/>
      <c r="I150" s="91"/>
      <c r="J150" s="91"/>
      <c r="K150" s="91"/>
      <c r="L150" s="91"/>
      <c r="IK150" s="91"/>
      <c r="IL150" s="91"/>
      <c r="IM150" s="91"/>
      <c r="IN150" s="91"/>
      <c r="IO150" s="91"/>
      <c r="IP150" s="91"/>
      <c r="IQ150" s="91"/>
      <c r="IR150" s="91"/>
      <c r="IS150" s="91"/>
    </row>
    <row r="151" spans="1:253" s="92" customFormat="1" ht="79.5" customHeight="1" hidden="1">
      <c r="A151" s="96"/>
      <c r="B151" s="94" t="s">
        <v>161</v>
      </c>
      <c r="C151" s="89">
        <f t="shared" si="3"/>
        <v>0</v>
      </c>
      <c r="D151" s="90"/>
      <c r="E151" s="90"/>
      <c r="F151" s="90"/>
      <c r="G151" s="134"/>
      <c r="H151" s="91"/>
      <c r="I151" s="91"/>
      <c r="J151" s="91"/>
      <c r="K151" s="91"/>
      <c r="L151" s="91"/>
      <c r="IK151" s="91"/>
      <c r="IL151" s="91"/>
      <c r="IM151" s="91"/>
      <c r="IN151" s="91"/>
      <c r="IO151" s="91"/>
      <c r="IP151" s="91"/>
      <c r="IQ151" s="91"/>
      <c r="IR151" s="91"/>
      <c r="IS151" s="91"/>
    </row>
    <row r="152" spans="1:253" s="92" customFormat="1" ht="56.25" customHeight="1" hidden="1">
      <c r="A152" s="96"/>
      <c r="B152" s="94" t="s">
        <v>154</v>
      </c>
      <c r="C152" s="89">
        <f t="shared" si="3"/>
        <v>0</v>
      </c>
      <c r="D152" s="90"/>
      <c r="E152" s="90"/>
      <c r="F152" s="90"/>
      <c r="G152" s="134"/>
      <c r="H152" s="91"/>
      <c r="I152" s="91"/>
      <c r="J152" s="91"/>
      <c r="K152" s="91"/>
      <c r="L152" s="91"/>
      <c r="IK152" s="91"/>
      <c r="IL152" s="91"/>
      <c r="IM152" s="91"/>
      <c r="IN152" s="91"/>
      <c r="IO152" s="91"/>
      <c r="IP152" s="91"/>
      <c r="IQ152" s="91"/>
      <c r="IR152" s="91"/>
      <c r="IS152" s="91"/>
    </row>
    <row r="153" spans="1:253" s="92" customFormat="1" ht="43.5" customHeight="1" hidden="1">
      <c r="A153" s="97"/>
      <c r="B153" s="94" t="s">
        <v>158</v>
      </c>
      <c r="C153" s="89">
        <f t="shared" si="3"/>
        <v>0</v>
      </c>
      <c r="D153" s="90"/>
      <c r="E153" s="90"/>
      <c r="F153" s="90"/>
      <c r="G153" s="134"/>
      <c r="H153" s="91"/>
      <c r="I153" s="91"/>
      <c r="J153" s="91"/>
      <c r="K153" s="91"/>
      <c r="L153" s="91"/>
      <c r="IK153" s="91"/>
      <c r="IL153" s="91"/>
      <c r="IM153" s="91"/>
      <c r="IN153" s="91"/>
      <c r="IO153" s="91"/>
      <c r="IP153" s="91"/>
      <c r="IQ153" s="91"/>
      <c r="IR153" s="91"/>
      <c r="IS153" s="91"/>
    </row>
    <row r="154" spans="1:253" s="6" customFormat="1" ht="45" customHeight="1">
      <c r="A154" s="2">
        <v>41051200</v>
      </c>
      <c r="B154" s="86" t="s">
        <v>180</v>
      </c>
      <c r="C154" s="4">
        <f t="shared" si="3"/>
        <v>2511879</v>
      </c>
      <c r="D154" s="124">
        <f>D155+D156+D158+D157</f>
        <v>2511879</v>
      </c>
      <c r="E154" s="124"/>
      <c r="F154" s="124"/>
      <c r="G154" s="134"/>
      <c r="H154" s="5"/>
      <c r="I154" s="5"/>
      <c r="J154" s="5"/>
      <c r="K154" s="5"/>
      <c r="L154" s="5"/>
      <c r="IK154" s="5"/>
      <c r="IL154" s="5"/>
      <c r="IM154" s="5"/>
      <c r="IN154" s="5"/>
      <c r="IO154" s="5"/>
      <c r="IP154" s="5"/>
      <c r="IQ154" s="5"/>
      <c r="IR154" s="5"/>
      <c r="IS154" s="5"/>
    </row>
    <row r="155" spans="1:253" s="6" customFormat="1" ht="42" customHeight="1" hidden="1">
      <c r="A155" s="114"/>
      <c r="B155" s="86" t="s">
        <v>209</v>
      </c>
      <c r="C155" s="4"/>
      <c r="D155" s="124">
        <f>1396248+208752</f>
        <v>1605000</v>
      </c>
      <c r="E155" s="124"/>
      <c r="F155" s="124"/>
      <c r="G155" s="134"/>
      <c r="H155" s="5"/>
      <c r="I155" s="5"/>
      <c r="J155" s="5"/>
      <c r="K155" s="5"/>
      <c r="L155" s="5"/>
      <c r="IK155" s="5"/>
      <c r="IL155" s="5"/>
      <c r="IM155" s="5"/>
      <c r="IN155" s="5"/>
      <c r="IO155" s="5"/>
      <c r="IP155" s="5"/>
      <c r="IQ155" s="5"/>
      <c r="IR155" s="5"/>
      <c r="IS155" s="5"/>
    </row>
    <row r="156" spans="1:253" s="6" customFormat="1" ht="36" customHeight="1" hidden="1">
      <c r="A156" s="115"/>
      <c r="B156" s="86" t="s">
        <v>210</v>
      </c>
      <c r="C156" s="4">
        <f t="shared" si="3"/>
        <v>162879</v>
      </c>
      <c r="D156" s="124">
        <f>176336-13457</f>
        <v>162879</v>
      </c>
      <c r="E156" s="124"/>
      <c r="F156" s="124"/>
      <c r="G156" s="134"/>
      <c r="H156" s="5"/>
      <c r="I156" s="5"/>
      <c r="J156" s="5"/>
      <c r="K156" s="5"/>
      <c r="L156" s="5"/>
      <c r="IK156" s="5"/>
      <c r="IL156" s="5"/>
      <c r="IM156" s="5"/>
      <c r="IN156" s="5"/>
      <c r="IO156" s="5"/>
      <c r="IP156" s="5"/>
      <c r="IQ156" s="5"/>
      <c r="IR156" s="5"/>
      <c r="IS156" s="5"/>
    </row>
    <row r="157" spans="1:253" s="6" customFormat="1" ht="45" customHeight="1" hidden="1">
      <c r="A157" s="115"/>
      <c r="B157" s="86" t="s">
        <v>211</v>
      </c>
      <c r="C157" s="4">
        <f t="shared" si="3"/>
        <v>663400</v>
      </c>
      <c r="D157" s="124">
        <f>739872-76472</f>
        <v>663400</v>
      </c>
      <c r="E157" s="124"/>
      <c r="F157" s="124"/>
      <c r="G157" s="134"/>
      <c r="H157" s="5"/>
      <c r="I157" s="5"/>
      <c r="J157" s="5"/>
      <c r="K157" s="5"/>
      <c r="L157" s="5"/>
      <c r="IK157" s="5"/>
      <c r="IL157" s="5"/>
      <c r="IM157" s="5"/>
      <c r="IN157" s="5"/>
      <c r="IO157" s="5"/>
      <c r="IP157" s="5"/>
      <c r="IQ157" s="5"/>
      <c r="IR157" s="5"/>
      <c r="IS157" s="5"/>
    </row>
    <row r="158" spans="1:253" s="6" customFormat="1" ht="45.75" customHeight="1" hidden="1">
      <c r="A158" s="115"/>
      <c r="B158" s="86" t="s">
        <v>212</v>
      </c>
      <c r="C158" s="4">
        <f t="shared" si="3"/>
        <v>80600</v>
      </c>
      <c r="D158" s="124">
        <f>88136-7536</f>
        <v>80600</v>
      </c>
      <c r="E158" s="124"/>
      <c r="F158" s="124"/>
      <c r="G158" s="134"/>
      <c r="H158" s="5"/>
      <c r="I158" s="5"/>
      <c r="J158" s="5"/>
      <c r="K158" s="5"/>
      <c r="L158" s="5"/>
      <c r="IK158" s="5"/>
      <c r="IL158" s="5"/>
      <c r="IM158" s="5"/>
      <c r="IN158" s="5"/>
      <c r="IO158" s="5"/>
      <c r="IP158" s="5"/>
      <c r="IQ158" s="5"/>
      <c r="IR158" s="5"/>
      <c r="IS158" s="5"/>
    </row>
    <row r="159" spans="1:253" s="6" customFormat="1" ht="62.25" customHeight="1">
      <c r="A159" s="2">
        <v>41051400</v>
      </c>
      <c r="B159" s="86" t="s">
        <v>192</v>
      </c>
      <c r="C159" s="4">
        <f t="shared" si="3"/>
        <v>6739068</v>
      </c>
      <c r="D159" s="124">
        <f>D160+D164+D168</f>
        <v>6739068</v>
      </c>
      <c r="E159" s="124"/>
      <c r="F159" s="124"/>
      <c r="G159" s="134"/>
      <c r="H159" s="5"/>
      <c r="I159" s="5"/>
      <c r="J159" s="5"/>
      <c r="K159" s="5"/>
      <c r="L159" s="5"/>
      <c r="IK159" s="5"/>
      <c r="IL159" s="5"/>
      <c r="IM159" s="5"/>
      <c r="IN159" s="5"/>
      <c r="IO159" s="5"/>
      <c r="IP159" s="5"/>
      <c r="IQ159" s="5"/>
      <c r="IR159" s="5"/>
      <c r="IS159" s="5"/>
    </row>
    <row r="160" spans="1:253" s="6" customFormat="1" ht="27.75" hidden="1">
      <c r="A160" s="2"/>
      <c r="B160" s="86" t="s">
        <v>243</v>
      </c>
      <c r="C160" s="4">
        <f t="shared" si="3"/>
        <v>1188532</v>
      </c>
      <c r="D160" s="124">
        <f>D161+D162+D163</f>
        <v>1188532</v>
      </c>
      <c r="E160" s="124"/>
      <c r="F160" s="124"/>
      <c r="G160" s="134"/>
      <c r="H160" s="5"/>
      <c r="I160" s="5"/>
      <c r="J160" s="5"/>
      <c r="K160" s="5"/>
      <c r="L160" s="5"/>
      <c r="IK160" s="5"/>
      <c r="IL160" s="5"/>
      <c r="IM160" s="5"/>
      <c r="IN160" s="5"/>
      <c r="IO160" s="5"/>
      <c r="IP160" s="5"/>
      <c r="IQ160" s="5"/>
      <c r="IR160" s="5"/>
      <c r="IS160" s="5"/>
    </row>
    <row r="161" spans="1:253" s="6" customFormat="1" ht="27.75" hidden="1">
      <c r="A161" s="115"/>
      <c r="B161" s="86" t="s">
        <v>244</v>
      </c>
      <c r="C161" s="4">
        <f t="shared" si="3"/>
        <v>1084500</v>
      </c>
      <c r="D161" s="124">
        <v>1084500</v>
      </c>
      <c r="E161" s="124"/>
      <c r="F161" s="124"/>
      <c r="G161" s="134"/>
      <c r="H161" s="5"/>
      <c r="I161" s="5"/>
      <c r="J161" s="5"/>
      <c r="K161" s="5"/>
      <c r="L161" s="5"/>
      <c r="IK161" s="5"/>
      <c r="IL161" s="5"/>
      <c r="IM161" s="5"/>
      <c r="IN161" s="5"/>
      <c r="IO161" s="5"/>
      <c r="IP161" s="5"/>
      <c r="IQ161" s="5"/>
      <c r="IR161" s="5"/>
      <c r="IS161" s="5"/>
    </row>
    <row r="162" spans="1:253" s="6" customFormat="1" ht="13.5" hidden="1">
      <c r="A162" s="115"/>
      <c r="B162" s="86" t="s">
        <v>245</v>
      </c>
      <c r="C162" s="4">
        <f t="shared" si="3"/>
        <v>47255</v>
      </c>
      <c r="D162" s="124">
        <v>47255</v>
      </c>
      <c r="E162" s="124"/>
      <c r="F162" s="124"/>
      <c r="G162" s="134"/>
      <c r="H162" s="5"/>
      <c r="I162" s="5"/>
      <c r="J162" s="5"/>
      <c r="K162" s="5"/>
      <c r="L162" s="5"/>
      <c r="IK162" s="5"/>
      <c r="IL162" s="5"/>
      <c r="IM162" s="5"/>
      <c r="IN162" s="5"/>
      <c r="IO162" s="5"/>
      <c r="IP162" s="5"/>
      <c r="IQ162" s="5"/>
      <c r="IR162" s="5"/>
      <c r="IS162" s="5"/>
    </row>
    <row r="163" spans="1:253" s="6" customFormat="1" ht="101.25" customHeight="1" hidden="1">
      <c r="A163" s="115"/>
      <c r="B163" s="116" t="s">
        <v>246</v>
      </c>
      <c r="C163" s="4">
        <f t="shared" si="3"/>
        <v>56777</v>
      </c>
      <c r="D163" s="124">
        <v>56777</v>
      </c>
      <c r="E163" s="124"/>
      <c r="F163" s="124"/>
      <c r="G163" s="134"/>
      <c r="H163" s="5"/>
      <c r="I163" s="5"/>
      <c r="J163" s="5"/>
      <c r="K163" s="5"/>
      <c r="L163" s="5"/>
      <c r="IK163" s="5"/>
      <c r="IL163" s="5"/>
      <c r="IM163" s="5"/>
      <c r="IN163" s="5"/>
      <c r="IO163" s="5"/>
      <c r="IP163" s="5"/>
      <c r="IQ163" s="5"/>
      <c r="IR163" s="5"/>
      <c r="IS163" s="5"/>
    </row>
    <row r="164" spans="1:253" s="6" customFormat="1" ht="27.75" hidden="1">
      <c r="A164" s="117"/>
      <c r="B164" s="9" t="s">
        <v>247</v>
      </c>
      <c r="C164" s="4">
        <f t="shared" si="3"/>
        <v>5375711</v>
      </c>
      <c r="D164" s="124">
        <f>D165+D166+D167</f>
        <v>5375711</v>
      </c>
      <c r="E164" s="124"/>
      <c r="F164" s="124"/>
      <c r="G164" s="134"/>
      <c r="H164" s="5"/>
      <c r="I164" s="5"/>
      <c r="J164" s="5"/>
      <c r="K164" s="5"/>
      <c r="L164" s="5"/>
      <c r="IK164" s="5"/>
      <c r="IL164" s="5"/>
      <c r="IM164" s="5"/>
      <c r="IN164" s="5"/>
      <c r="IO164" s="5"/>
      <c r="IP164" s="5"/>
      <c r="IQ164" s="5"/>
      <c r="IR164" s="5"/>
      <c r="IS164" s="5"/>
    </row>
    <row r="165" spans="1:253" s="6" customFormat="1" ht="13.5" hidden="1">
      <c r="A165" s="118"/>
      <c r="B165" s="119" t="s">
        <v>248</v>
      </c>
      <c r="C165" s="4">
        <f t="shared" si="3"/>
        <v>1396008</v>
      </c>
      <c r="D165" s="124">
        <v>1396008</v>
      </c>
      <c r="E165" s="124"/>
      <c r="F165" s="124"/>
      <c r="G165" s="134"/>
      <c r="H165" s="5"/>
      <c r="I165" s="5"/>
      <c r="J165" s="5"/>
      <c r="K165" s="5"/>
      <c r="L165" s="5"/>
      <c r="IK165" s="5"/>
      <c r="IL165" s="5"/>
      <c r="IM165" s="5"/>
      <c r="IN165" s="5"/>
      <c r="IO165" s="5"/>
      <c r="IP165" s="5"/>
      <c r="IQ165" s="5"/>
      <c r="IR165" s="5"/>
      <c r="IS165" s="5"/>
    </row>
    <row r="166" spans="1:253" s="6" customFormat="1" ht="27.75" customHeight="1" hidden="1">
      <c r="A166" s="115"/>
      <c r="B166" s="119" t="s">
        <v>249</v>
      </c>
      <c r="C166" s="4">
        <f t="shared" si="3"/>
        <v>3237164</v>
      </c>
      <c r="D166" s="124">
        <v>3237164</v>
      </c>
      <c r="E166" s="124"/>
      <c r="F166" s="124"/>
      <c r="G166" s="134"/>
      <c r="H166" s="5"/>
      <c r="I166" s="5"/>
      <c r="J166" s="5"/>
      <c r="K166" s="5"/>
      <c r="L166" s="5"/>
      <c r="IK166" s="5"/>
      <c r="IL166" s="5"/>
      <c r="IM166" s="5"/>
      <c r="IN166" s="5"/>
      <c r="IO166" s="5"/>
      <c r="IP166" s="5"/>
      <c r="IQ166" s="5"/>
      <c r="IR166" s="5"/>
      <c r="IS166" s="5"/>
    </row>
    <row r="167" spans="1:253" s="6" customFormat="1" ht="13.5" hidden="1">
      <c r="A167" s="15"/>
      <c r="B167" s="86" t="s">
        <v>250</v>
      </c>
      <c r="C167" s="4">
        <f t="shared" si="3"/>
        <v>742539</v>
      </c>
      <c r="D167" s="124">
        <v>742539</v>
      </c>
      <c r="E167" s="124"/>
      <c r="F167" s="124"/>
      <c r="G167" s="134"/>
      <c r="H167" s="5"/>
      <c r="I167" s="5"/>
      <c r="J167" s="5"/>
      <c r="K167" s="5"/>
      <c r="L167" s="5"/>
      <c r="IK167" s="5"/>
      <c r="IL167" s="5"/>
      <c r="IM167" s="5"/>
      <c r="IN167" s="5"/>
      <c r="IO167" s="5"/>
      <c r="IP167" s="5"/>
      <c r="IQ167" s="5"/>
      <c r="IR167" s="5"/>
      <c r="IS167" s="5"/>
    </row>
    <row r="168" spans="1:253" s="6" customFormat="1" ht="84" hidden="1">
      <c r="A168" s="15"/>
      <c r="B168" s="86" t="s">
        <v>251</v>
      </c>
      <c r="C168" s="4">
        <f t="shared" si="3"/>
        <v>174825</v>
      </c>
      <c r="D168" s="124">
        <v>174825</v>
      </c>
      <c r="E168" s="124"/>
      <c r="F168" s="124"/>
      <c r="G168" s="134"/>
      <c r="H168" s="5"/>
      <c r="I168" s="5"/>
      <c r="J168" s="5"/>
      <c r="K168" s="5"/>
      <c r="L168" s="5"/>
      <c r="IK168" s="5"/>
      <c r="IL168" s="5"/>
      <c r="IM168" s="5"/>
      <c r="IN168" s="5"/>
      <c r="IO168" s="5"/>
      <c r="IP168" s="5"/>
      <c r="IQ168" s="5"/>
      <c r="IR168" s="5"/>
      <c r="IS168" s="5"/>
    </row>
    <row r="169" spans="1:253" s="6" customFormat="1" ht="45.75" customHeight="1">
      <c r="A169" s="15">
        <v>41051500</v>
      </c>
      <c r="B169" s="86" t="s">
        <v>181</v>
      </c>
      <c r="C169" s="4">
        <f t="shared" si="3"/>
        <v>4468111</v>
      </c>
      <c r="D169" s="124">
        <f>D170+D175+D174</f>
        <v>4468111</v>
      </c>
      <c r="E169" s="124"/>
      <c r="F169" s="124"/>
      <c r="G169" s="134"/>
      <c r="H169" s="5"/>
      <c r="I169" s="5"/>
      <c r="J169" s="5"/>
      <c r="K169" s="5"/>
      <c r="L169" s="5"/>
      <c r="IK169" s="5"/>
      <c r="IL169" s="5"/>
      <c r="IM169" s="5"/>
      <c r="IN169" s="5"/>
      <c r="IO169" s="5"/>
      <c r="IP169" s="5"/>
      <c r="IQ169" s="5"/>
      <c r="IR169" s="5"/>
      <c r="IS169" s="5"/>
    </row>
    <row r="170" spans="1:253" s="6" customFormat="1" ht="19.5" customHeight="1" hidden="1">
      <c r="A170" s="120"/>
      <c r="B170" s="86" t="s">
        <v>156</v>
      </c>
      <c r="C170" s="4">
        <f t="shared" si="3"/>
        <v>4170440</v>
      </c>
      <c r="D170" s="124">
        <f>D171+D172+D173</f>
        <v>4170440</v>
      </c>
      <c r="E170" s="124"/>
      <c r="F170" s="124"/>
      <c r="G170" s="134"/>
      <c r="H170" s="5"/>
      <c r="I170" s="5"/>
      <c r="J170" s="5"/>
      <c r="K170" s="5"/>
      <c r="L170" s="5"/>
      <c r="IK170" s="5"/>
      <c r="IL170" s="5"/>
      <c r="IM170" s="5"/>
      <c r="IN170" s="5"/>
      <c r="IO170" s="5"/>
      <c r="IP170" s="5"/>
      <c r="IQ170" s="5"/>
      <c r="IR170" s="5"/>
      <c r="IS170" s="5"/>
    </row>
    <row r="171" spans="1:253" s="6" customFormat="1" ht="32.25" customHeight="1" hidden="1">
      <c r="A171" s="121"/>
      <c r="B171" s="86" t="s">
        <v>142</v>
      </c>
      <c r="C171" s="4">
        <f t="shared" si="3"/>
        <v>2680300</v>
      </c>
      <c r="D171" s="124">
        <v>2680300</v>
      </c>
      <c r="E171" s="124"/>
      <c r="F171" s="124"/>
      <c r="G171" s="134"/>
      <c r="H171" s="5"/>
      <c r="I171" s="5"/>
      <c r="J171" s="5"/>
      <c r="K171" s="5"/>
      <c r="L171" s="5"/>
      <c r="IK171" s="5"/>
      <c r="IL171" s="5"/>
      <c r="IM171" s="5"/>
      <c r="IN171" s="5"/>
      <c r="IO171" s="5"/>
      <c r="IP171" s="5"/>
      <c r="IQ171" s="5"/>
      <c r="IR171" s="5"/>
      <c r="IS171" s="5"/>
    </row>
    <row r="172" spans="1:253" s="6" customFormat="1" ht="30.75" customHeight="1" hidden="1">
      <c r="A172" s="121"/>
      <c r="B172" s="86" t="s">
        <v>143</v>
      </c>
      <c r="C172" s="4">
        <f t="shared" si="3"/>
        <v>1490140</v>
      </c>
      <c r="D172" s="124">
        <v>1490140</v>
      </c>
      <c r="E172" s="124"/>
      <c r="F172" s="124"/>
      <c r="G172" s="134"/>
      <c r="H172" s="5"/>
      <c r="I172" s="5"/>
      <c r="J172" s="5"/>
      <c r="K172" s="5"/>
      <c r="L172" s="5"/>
      <c r="IK172" s="5"/>
      <c r="IL172" s="5"/>
      <c r="IM172" s="5"/>
      <c r="IN172" s="5"/>
      <c r="IO172" s="5"/>
      <c r="IP172" s="5"/>
      <c r="IQ172" s="5"/>
      <c r="IR172" s="5"/>
      <c r="IS172" s="5"/>
    </row>
    <row r="173" spans="1:253" s="6" customFormat="1" ht="30.75" customHeight="1" hidden="1">
      <c r="A173" s="121"/>
      <c r="B173" s="86" t="s">
        <v>194</v>
      </c>
      <c r="C173" s="4">
        <f t="shared" si="3"/>
        <v>0</v>
      </c>
      <c r="D173" s="124"/>
      <c r="E173" s="124"/>
      <c r="F173" s="124"/>
      <c r="G173" s="134"/>
      <c r="H173" s="5"/>
      <c r="I173" s="5"/>
      <c r="J173" s="5"/>
      <c r="K173" s="5"/>
      <c r="L173" s="5"/>
      <c r="IK173" s="5"/>
      <c r="IL173" s="5"/>
      <c r="IM173" s="5"/>
      <c r="IN173" s="5"/>
      <c r="IO173" s="5"/>
      <c r="IP173" s="5"/>
      <c r="IQ173" s="5"/>
      <c r="IR173" s="5"/>
      <c r="IS173" s="5"/>
    </row>
    <row r="174" spans="1:253" s="6" customFormat="1" ht="90" customHeight="1" hidden="1">
      <c r="A174" s="121"/>
      <c r="B174" s="86" t="s">
        <v>229</v>
      </c>
      <c r="C174" s="4">
        <f t="shared" si="3"/>
        <v>150000</v>
      </c>
      <c r="D174" s="124">
        <v>150000</v>
      </c>
      <c r="E174" s="124"/>
      <c r="F174" s="124"/>
      <c r="G174" s="134"/>
      <c r="H174" s="5"/>
      <c r="I174" s="5"/>
      <c r="J174" s="5"/>
      <c r="K174" s="5"/>
      <c r="L174" s="5"/>
      <c r="IK174" s="5"/>
      <c r="IL174" s="5"/>
      <c r="IM174" s="5"/>
      <c r="IN174" s="5"/>
      <c r="IO174" s="5"/>
      <c r="IP174" s="5"/>
      <c r="IQ174" s="5"/>
      <c r="IR174" s="5"/>
      <c r="IS174" s="5"/>
    </row>
    <row r="175" spans="1:253" s="6" customFormat="1" ht="58.5" customHeight="1" hidden="1">
      <c r="A175" s="122"/>
      <c r="B175" s="9" t="s">
        <v>230</v>
      </c>
      <c r="C175" s="4">
        <f t="shared" si="3"/>
        <v>147671</v>
      </c>
      <c r="D175" s="124">
        <v>147671</v>
      </c>
      <c r="E175" s="124"/>
      <c r="F175" s="124"/>
      <c r="G175" s="134"/>
      <c r="H175" s="5"/>
      <c r="I175" s="5"/>
      <c r="J175" s="5"/>
      <c r="K175" s="5"/>
      <c r="L175" s="5"/>
      <c r="IK175" s="5"/>
      <c r="IL175" s="5"/>
      <c r="IM175" s="5"/>
      <c r="IN175" s="5"/>
      <c r="IO175" s="5"/>
      <c r="IP175" s="5"/>
      <c r="IQ175" s="5"/>
      <c r="IR175" s="5"/>
      <c r="IS175" s="5"/>
    </row>
    <row r="176" spans="1:253" s="6" customFormat="1" ht="53.25" customHeight="1" hidden="1">
      <c r="A176" s="15">
        <v>41052000</v>
      </c>
      <c r="B176" s="9" t="s">
        <v>144</v>
      </c>
      <c r="C176" s="4">
        <f t="shared" si="3"/>
        <v>0</v>
      </c>
      <c r="D176" s="124"/>
      <c r="E176" s="124"/>
      <c r="F176" s="124"/>
      <c r="G176" s="134"/>
      <c r="H176" s="5"/>
      <c r="I176" s="5"/>
      <c r="J176" s="5"/>
      <c r="K176" s="5"/>
      <c r="L176" s="5"/>
      <c r="IK176" s="5"/>
      <c r="IL176" s="5"/>
      <c r="IM176" s="5"/>
      <c r="IN176" s="5"/>
      <c r="IO176" s="5"/>
      <c r="IP176" s="5"/>
      <c r="IQ176" s="5"/>
      <c r="IR176" s="5"/>
      <c r="IS176" s="5"/>
    </row>
    <row r="177" spans="1:253" s="6" customFormat="1" ht="90" customHeight="1">
      <c r="A177" s="123">
        <v>41052600</v>
      </c>
      <c r="B177" s="9" t="s">
        <v>163</v>
      </c>
      <c r="C177" s="4">
        <f t="shared" si="3"/>
        <v>80000000</v>
      </c>
      <c r="D177" s="124"/>
      <c r="E177" s="124">
        <v>80000000</v>
      </c>
      <c r="F177" s="124"/>
      <c r="G177" s="134"/>
      <c r="H177" s="5"/>
      <c r="I177" s="5"/>
      <c r="J177" s="5"/>
      <c r="K177" s="5"/>
      <c r="L177" s="5"/>
      <c r="IK177" s="5"/>
      <c r="IL177" s="5"/>
      <c r="IM177" s="5"/>
      <c r="IN177" s="5"/>
      <c r="IO177" s="5"/>
      <c r="IP177" s="5"/>
      <c r="IQ177" s="5"/>
      <c r="IR177" s="5"/>
      <c r="IS177" s="5"/>
    </row>
    <row r="178" spans="1:253" s="6" customFormat="1" ht="195" customHeight="1" hidden="1">
      <c r="A178" s="15">
        <v>41052900</v>
      </c>
      <c r="B178" s="9" t="s">
        <v>159</v>
      </c>
      <c r="C178" s="4"/>
      <c r="D178" s="124"/>
      <c r="E178" s="124"/>
      <c r="F178" s="124"/>
      <c r="G178" s="134"/>
      <c r="H178" s="5"/>
      <c r="I178" s="5"/>
      <c r="J178" s="5"/>
      <c r="K178" s="5"/>
      <c r="L178" s="5"/>
      <c r="IK178" s="5"/>
      <c r="IL178" s="5"/>
      <c r="IM178" s="5"/>
      <c r="IN178" s="5"/>
      <c r="IO178" s="5"/>
      <c r="IP178" s="5"/>
      <c r="IQ178" s="5"/>
      <c r="IR178" s="5"/>
      <c r="IS178" s="5"/>
    </row>
    <row r="179" spans="1:253" s="6" customFormat="1" ht="45.75" customHeight="1">
      <c r="A179" s="2">
        <v>41053300</v>
      </c>
      <c r="B179" s="9" t="s">
        <v>148</v>
      </c>
      <c r="C179" s="4">
        <f>D179+E179</f>
        <v>380580</v>
      </c>
      <c r="D179" s="124">
        <f>D180+D181+D182+D183+D184+D185+D186+D187+D188+D189+D190</f>
        <v>380580</v>
      </c>
      <c r="E179" s="124"/>
      <c r="F179" s="124"/>
      <c r="G179" s="134"/>
      <c r="H179" s="5"/>
      <c r="I179" s="5"/>
      <c r="J179" s="5"/>
      <c r="K179" s="5"/>
      <c r="L179" s="5"/>
      <c r="IK179" s="5"/>
      <c r="IL179" s="5"/>
      <c r="IM179" s="5"/>
      <c r="IN179" s="5"/>
      <c r="IO179" s="5"/>
      <c r="IP179" s="5"/>
      <c r="IQ179" s="5"/>
      <c r="IR179" s="5"/>
      <c r="IS179" s="5"/>
    </row>
    <row r="180" spans="1:253" s="107" customFormat="1" ht="45.75" customHeight="1" hidden="1">
      <c r="A180" s="125"/>
      <c r="B180" s="126" t="s">
        <v>218</v>
      </c>
      <c r="C180" s="127"/>
      <c r="D180" s="128">
        <v>19210</v>
      </c>
      <c r="E180" s="128"/>
      <c r="F180" s="128"/>
      <c r="G180" s="134"/>
      <c r="H180" s="106"/>
      <c r="I180" s="106"/>
      <c r="J180" s="106"/>
      <c r="K180" s="106"/>
      <c r="L180" s="106"/>
      <c r="IK180" s="106"/>
      <c r="IL180" s="106"/>
      <c r="IM180" s="106"/>
      <c r="IN180" s="106"/>
      <c r="IO180" s="106"/>
      <c r="IP180" s="106"/>
      <c r="IQ180" s="106"/>
      <c r="IR180" s="106"/>
      <c r="IS180" s="106"/>
    </row>
    <row r="181" spans="1:253" s="107" customFormat="1" ht="45.75" customHeight="1" hidden="1">
      <c r="A181" s="125"/>
      <c r="B181" s="126" t="s">
        <v>219</v>
      </c>
      <c r="C181" s="127"/>
      <c r="D181" s="128">
        <v>32020</v>
      </c>
      <c r="E181" s="128"/>
      <c r="F181" s="128"/>
      <c r="G181" s="134"/>
      <c r="H181" s="106"/>
      <c r="I181" s="106"/>
      <c r="J181" s="106"/>
      <c r="K181" s="106"/>
      <c r="L181" s="106"/>
      <c r="IK181" s="106"/>
      <c r="IL181" s="106"/>
      <c r="IM181" s="106"/>
      <c r="IN181" s="106"/>
      <c r="IO181" s="106"/>
      <c r="IP181" s="106"/>
      <c r="IQ181" s="106"/>
      <c r="IR181" s="106"/>
      <c r="IS181" s="106"/>
    </row>
    <row r="182" spans="1:253" s="107" customFormat="1" ht="45.75" customHeight="1" hidden="1">
      <c r="A182" s="125"/>
      <c r="B182" s="126" t="s">
        <v>220</v>
      </c>
      <c r="C182" s="127"/>
      <c r="D182" s="128">
        <v>78970</v>
      </c>
      <c r="E182" s="128"/>
      <c r="F182" s="128"/>
      <c r="G182" s="134"/>
      <c r="H182" s="106"/>
      <c r="I182" s="106"/>
      <c r="J182" s="106"/>
      <c r="K182" s="106"/>
      <c r="L182" s="106"/>
      <c r="IK182" s="106"/>
      <c r="IL182" s="106"/>
      <c r="IM182" s="106"/>
      <c r="IN182" s="106"/>
      <c r="IO182" s="106"/>
      <c r="IP182" s="106"/>
      <c r="IQ182" s="106"/>
      <c r="IR182" s="106"/>
      <c r="IS182" s="106"/>
    </row>
    <row r="183" spans="1:253" s="107" customFormat="1" ht="45.75" customHeight="1" hidden="1">
      <c r="A183" s="125"/>
      <c r="B183" s="126" t="s">
        <v>222</v>
      </c>
      <c r="C183" s="127"/>
      <c r="D183" s="128">
        <v>40000</v>
      </c>
      <c r="E183" s="128"/>
      <c r="F183" s="128"/>
      <c r="G183" s="134"/>
      <c r="H183" s="106"/>
      <c r="I183" s="106"/>
      <c r="J183" s="106"/>
      <c r="K183" s="106"/>
      <c r="L183" s="106"/>
      <c r="IK183" s="106"/>
      <c r="IL183" s="106"/>
      <c r="IM183" s="106"/>
      <c r="IN183" s="106"/>
      <c r="IO183" s="106"/>
      <c r="IP183" s="106"/>
      <c r="IQ183" s="106"/>
      <c r="IR183" s="106"/>
      <c r="IS183" s="106"/>
    </row>
    <row r="184" spans="1:253" s="107" customFormat="1" ht="45.75" customHeight="1" hidden="1">
      <c r="A184" s="125"/>
      <c r="B184" s="126" t="s">
        <v>221</v>
      </c>
      <c r="C184" s="127"/>
      <c r="D184" s="128">
        <v>21200</v>
      </c>
      <c r="E184" s="128"/>
      <c r="F184" s="128"/>
      <c r="G184" s="134"/>
      <c r="H184" s="106"/>
      <c r="I184" s="106"/>
      <c r="J184" s="106"/>
      <c r="K184" s="106"/>
      <c r="L184" s="106"/>
      <c r="IK184" s="106"/>
      <c r="IL184" s="106"/>
      <c r="IM184" s="106"/>
      <c r="IN184" s="106"/>
      <c r="IO184" s="106"/>
      <c r="IP184" s="106"/>
      <c r="IQ184" s="106"/>
      <c r="IR184" s="106"/>
      <c r="IS184" s="106"/>
    </row>
    <row r="185" spans="1:253" s="107" customFormat="1" ht="45.75" customHeight="1" hidden="1">
      <c r="A185" s="125"/>
      <c r="B185" s="126" t="s">
        <v>223</v>
      </c>
      <c r="C185" s="127"/>
      <c r="D185" s="128">
        <v>65000</v>
      </c>
      <c r="E185" s="128"/>
      <c r="F185" s="128"/>
      <c r="G185" s="134"/>
      <c r="H185" s="106"/>
      <c r="I185" s="106"/>
      <c r="J185" s="106"/>
      <c r="K185" s="106"/>
      <c r="L185" s="106"/>
      <c r="IK185" s="106"/>
      <c r="IL185" s="106"/>
      <c r="IM185" s="106"/>
      <c r="IN185" s="106"/>
      <c r="IO185" s="106"/>
      <c r="IP185" s="106"/>
      <c r="IQ185" s="106"/>
      <c r="IR185" s="106"/>
      <c r="IS185" s="106"/>
    </row>
    <row r="186" spans="1:253" s="107" customFormat="1" ht="45.75" customHeight="1" hidden="1">
      <c r="A186" s="125"/>
      <c r="B186" s="126" t="s">
        <v>224</v>
      </c>
      <c r="C186" s="127"/>
      <c r="D186" s="128">
        <v>27750</v>
      </c>
      <c r="E186" s="128"/>
      <c r="F186" s="128"/>
      <c r="G186" s="134"/>
      <c r="H186" s="106"/>
      <c r="I186" s="106"/>
      <c r="J186" s="106"/>
      <c r="K186" s="106"/>
      <c r="L186" s="106"/>
      <c r="IK186" s="106"/>
      <c r="IL186" s="106"/>
      <c r="IM186" s="106"/>
      <c r="IN186" s="106"/>
      <c r="IO186" s="106"/>
      <c r="IP186" s="106"/>
      <c r="IQ186" s="106"/>
      <c r="IR186" s="106"/>
      <c r="IS186" s="106"/>
    </row>
    <row r="187" spans="1:253" s="107" customFormat="1" ht="45.75" customHeight="1" hidden="1">
      <c r="A187" s="125"/>
      <c r="B187" s="126" t="s">
        <v>225</v>
      </c>
      <c r="C187" s="127"/>
      <c r="D187" s="128">
        <v>5000</v>
      </c>
      <c r="E187" s="128"/>
      <c r="F187" s="128"/>
      <c r="G187" s="134"/>
      <c r="H187" s="106"/>
      <c r="I187" s="106"/>
      <c r="J187" s="106"/>
      <c r="K187" s="106"/>
      <c r="L187" s="106"/>
      <c r="IK187" s="106"/>
      <c r="IL187" s="106"/>
      <c r="IM187" s="106"/>
      <c r="IN187" s="106"/>
      <c r="IO187" s="106"/>
      <c r="IP187" s="106"/>
      <c r="IQ187" s="106"/>
      <c r="IR187" s="106"/>
      <c r="IS187" s="106"/>
    </row>
    <row r="188" spans="1:253" s="107" customFormat="1" ht="45.75" customHeight="1" hidden="1">
      <c r="A188" s="125"/>
      <c r="B188" s="126" t="s">
        <v>226</v>
      </c>
      <c r="C188" s="127"/>
      <c r="D188" s="128">
        <v>38950</v>
      </c>
      <c r="E188" s="128"/>
      <c r="F188" s="128"/>
      <c r="G188" s="134"/>
      <c r="H188" s="106"/>
      <c r="I188" s="106"/>
      <c r="J188" s="106"/>
      <c r="K188" s="106"/>
      <c r="L188" s="106"/>
      <c r="IK188" s="106"/>
      <c r="IL188" s="106"/>
      <c r="IM188" s="106"/>
      <c r="IN188" s="106"/>
      <c r="IO188" s="106"/>
      <c r="IP188" s="106"/>
      <c r="IQ188" s="106"/>
      <c r="IR188" s="106"/>
      <c r="IS188" s="106"/>
    </row>
    <row r="189" spans="1:253" s="107" customFormat="1" ht="45.75" customHeight="1" hidden="1">
      <c r="A189" s="125"/>
      <c r="B189" s="126" t="s">
        <v>227</v>
      </c>
      <c r="C189" s="127"/>
      <c r="D189" s="128">
        <v>23480</v>
      </c>
      <c r="E189" s="128"/>
      <c r="F189" s="128"/>
      <c r="G189" s="134"/>
      <c r="H189" s="106"/>
      <c r="I189" s="106"/>
      <c r="J189" s="106"/>
      <c r="K189" s="106"/>
      <c r="L189" s="106"/>
      <c r="IK189" s="106"/>
      <c r="IL189" s="106"/>
      <c r="IM189" s="106"/>
      <c r="IN189" s="106"/>
      <c r="IO189" s="106"/>
      <c r="IP189" s="106"/>
      <c r="IQ189" s="106"/>
      <c r="IR189" s="106"/>
      <c r="IS189" s="106"/>
    </row>
    <row r="190" spans="1:253" s="107" customFormat="1" ht="45.75" customHeight="1" hidden="1">
      <c r="A190" s="125"/>
      <c r="B190" s="126" t="s">
        <v>228</v>
      </c>
      <c r="C190" s="127"/>
      <c r="D190" s="128">
        <v>29000</v>
      </c>
      <c r="E190" s="128"/>
      <c r="F190" s="128"/>
      <c r="G190" s="134"/>
      <c r="H190" s="106"/>
      <c r="I190" s="106"/>
      <c r="J190" s="106"/>
      <c r="K190" s="106"/>
      <c r="L190" s="106"/>
      <c r="IK190" s="106"/>
      <c r="IL190" s="106"/>
      <c r="IM190" s="106"/>
      <c r="IN190" s="106"/>
      <c r="IO190" s="106"/>
      <c r="IP190" s="106"/>
      <c r="IQ190" s="106"/>
      <c r="IR190" s="106"/>
      <c r="IS190" s="106"/>
    </row>
    <row r="191" spans="1:253" s="6" customFormat="1" ht="19.5" customHeight="1">
      <c r="A191" s="2">
        <v>41053900</v>
      </c>
      <c r="B191" s="9" t="s">
        <v>182</v>
      </c>
      <c r="C191" s="4">
        <f>D191+E191</f>
        <v>3992148.13</v>
      </c>
      <c r="D191" s="124">
        <f>D192+D205</f>
        <v>3992148.13</v>
      </c>
      <c r="E191" s="124">
        <f>E192</f>
        <v>0</v>
      </c>
      <c r="F191" s="124">
        <f>E191</f>
        <v>0</v>
      </c>
      <c r="G191" s="134"/>
      <c r="H191" s="5"/>
      <c r="I191" s="5"/>
      <c r="J191" s="5"/>
      <c r="K191" s="5"/>
      <c r="L191" s="5"/>
      <c r="IK191" s="5"/>
      <c r="IL191" s="5"/>
      <c r="IM191" s="5"/>
      <c r="IN191" s="5"/>
      <c r="IO191" s="5"/>
      <c r="IP191" s="5"/>
      <c r="IQ191" s="5"/>
      <c r="IR191" s="5"/>
      <c r="IS191" s="5"/>
    </row>
    <row r="192" spans="1:253" s="92" customFormat="1" ht="19.5" customHeight="1" hidden="1">
      <c r="A192" s="95"/>
      <c r="B192" s="94" t="s">
        <v>156</v>
      </c>
      <c r="C192" s="89">
        <f>D192+E192</f>
        <v>3992148.13</v>
      </c>
      <c r="D192" s="90">
        <f>D193+D194+D195+D196+D197+D198+D199+D200+D201+D204+D203+D202</f>
        <v>3992148.13</v>
      </c>
      <c r="E192" s="90">
        <f>E203+E204</f>
        <v>0</v>
      </c>
      <c r="F192" s="90">
        <f>E192</f>
        <v>0</v>
      </c>
      <c r="G192" s="110"/>
      <c r="H192" s="91"/>
      <c r="I192" s="91"/>
      <c r="J192" s="91"/>
      <c r="K192" s="91"/>
      <c r="L192" s="91"/>
      <c r="IK192" s="91"/>
      <c r="IL192" s="91"/>
      <c r="IM192" s="91"/>
      <c r="IN192" s="91"/>
      <c r="IO192" s="91"/>
      <c r="IP192" s="91"/>
      <c r="IQ192" s="91"/>
      <c r="IR192" s="91"/>
      <c r="IS192" s="91"/>
    </row>
    <row r="193" spans="1:253" s="92" customFormat="1" ht="99" customHeight="1" hidden="1">
      <c r="A193" s="96"/>
      <c r="B193" s="94" t="s">
        <v>168</v>
      </c>
      <c r="C193" s="89">
        <f aca="true" t="shared" si="4" ref="C193:C207">D193+E193</f>
        <v>1956075.13</v>
      </c>
      <c r="D193" s="90">
        <f>73500+1882575.13</f>
        <v>1956075.13</v>
      </c>
      <c r="E193" s="90"/>
      <c r="F193" s="90"/>
      <c r="G193" s="110"/>
      <c r="H193" s="91"/>
      <c r="I193" s="91"/>
      <c r="J193" s="91"/>
      <c r="K193" s="91"/>
      <c r="L193" s="91"/>
      <c r="IK193" s="91"/>
      <c r="IL193" s="91"/>
      <c r="IM193" s="91"/>
      <c r="IN193" s="91"/>
      <c r="IO193" s="91"/>
      <c r="IP193" s="91"/>
      <c r="IQ193" s="91"/>
      <c r="IR193" s="91"/>
      <c r="IS193" s="91"/>
    </row>
    <row r="194" spans="1:253" s="92" customFormat="1" ht="30.75" customHeight="1" hidden="1">
      <c r="A194" s="96"/>
      <c r="B194" s="94" t="s">
        <v>157</v>
      </c>
      <c r="C194" s="89">
        <f t="shared" si="4"/>
        <v>365688</v>
      </c>
      <c r="D194" s="90">
        <f>23600+302181.98+39906.02</f>
        <v>365688</v>
      </c>
      <c r="E194" s="90"/>
      <c r="F194" s="90"/>
      <c r="G194" s="110"/>
      <c r="H194" s="91"/>
      <c r="I194" s="91"/>
      <c r="J194" s="91"/>
      <c r="K194" s="91"/>
      <c r="L194" s="91"/>
      <c r="IK194" s="91"/>
      <c r="IL194" s="91"/>
      <c r="IM194" s="91"/>
      <c r="IN194" s="91"/>
      <c r="IO194" s="91"/>
      <c r="IP194" s="91"/>
      <c r="IQ194" s="91"/>
      <c r="IR194" s="91"/>
      <c r="IS194" s="91"/>
    </row>
    <row r="195" spans="1:253" s="92" customFormat="1" ht="78.75" customHeight="1" hidden="1">
      <c r="A195" s="96"/>
      <c r="B195" s="94" t="s">
        <v>183</v>
      </c>
      <c r="C195" s="89">
        <f t="shared" si="4"/>
        <v>316800</v>
      </c>
      <c r="D195" s="90">
        <v>316800</v>
      </c>
      <c r="E195" s="90"/>
      <c r="F195" s="90"/>
      <c r="G195" s="110"/>
      <c r="H195" s="91"/>
      <c r="I195" s="91"/>
      <c r="J195" s="91"/>
      <c r="K195" s="91"/>
      <c r="L195" s="91"/>
      <c r="IK195" s="91"/>
      <c r="IL195" s="91"/>
      <c r="IM195" s="91"/>
      <c r="IN195" s="91"/>
      <c r="IO195" s="91"/>
      <c r="IP195" s="91"/>
      <c r="IQ195" s="91"/>
      <c r="IR195" s="91"/>
      <c r="IS195" s="91"/>
    </row>
    <row r="196" spans="1:253" s="92" customFormat="1" ht="20.25" customHeight="1" hidden="1">
      <c r="A196" s="96"/>
      <c r="B196" s="94" t="s">
        <v>184</v>
      </c>
      <c r="C196" s="89">
        <f t="shared" si="4"/>
        <v>90</v>
      </c>
      <c r="D196" s="90">
        <v>90</v>
      </c>
      <c r="E196" s="90"/>
      <c r="F196" s="90"/>
      <c r="G196" s="110"/>
      <c r="H196" s="91"/>
      <c r="I196" s="91"/>
      <c r="J196" s="91"/>
      <c r="K196" s="91"/>
      <c r="L196" s="91"/>
      <c r="IK196" s="91"/>
      <c r="IL196" s="91"/>
      <c r="IM196" s="91"/>
      <c r="IN196" s="91"/>
      <c r="IO196" s="91"/>
      <c r="IP196" s="91"/>
      <c r="IQ196" s="91"/>
      <c r="IR196" s="91"/>
      <c r="IS196" s="91"/>
    </row>
    <row r="197" spans="1:253" s="92" customFormat="1" ht="34.5" customHeight="1" hidden="1">
      <c r="A197" s="96"/>
      <c r="B197" s="94" t="s">
        <v>145</v>
      </c>
      <c r="C197" s="89">
        <f t="shared" si="4"/>
        <v>853000</v>
      </c>
      <c r="D197" s="90">
        <v>853000</v>
      </c>
      <c r="E197" s="90"/>
      <c r="F197" s="90"/>
      <c r="G197" s="110"/>
      <c r="H197" s="91"/>
      <c r="I197" s="91"/>
      <c r="J197" s="91"/>
      <c r="K197" s="91"/>
      <c r="L197" s="91"/>
      <c r="IK197" s="91"/>
      <c r="IL197" s="91"/>
      <c r="IM197" s="91"/>
      <c r="IN197" s="91"/>
      <c r="IO197" s="91"/>
      <c r="IP197" s="91"/>
      <c r="IQ197" s="91"/>
      <c r="IR197" s="91"/>
      <c r="IS197" s="91"/>
    </row>
    <row r="198" spans="1:253" s="92" customFormat="1" ht="23.25" customHeight="1" hidden="1">
      <c r="A198" s="96"/>
      <c r="B198" s="94" t="s">
        <v>146</v>
      </c>
      <c r="C198" s="89">
        <f t="shared" si="4"/>
        <v>228400</v>
      </c>
      <c r="D198" s="90">
        <v>228400</v>
      </c>
      <c r="E198" s="90"/>
      <c r="F198" s="90"/>
      <c r="G198" s="110"/>
      <c r="H198" s="91"/>
      <c r="I198" s="91"/>
      <c r="J198" s="91"/>
      <c r="K198" s="91"/>
      <c r="L198" s="91"/>
      <c r="IK198" s="91"/>
      <c r="IL198" s="91"/>
      <c r="IM198" s="91"/>
      <c r="IN198" s="91"/>
      <c r="IO198" s="91"/>
      <c r="IP198" s="91"/>
      <c r="IQ198" s="91"/>
      <c r="IR198" s="91"/>
      <c r="IS198" s="91"/>
    </row>
    <row r="199" spans="1:253" s="92" customFormat="1" ht="51" customHeight="1" hidden="1">
      <c r="A199" s="96"/>
      <c r="B199" s="94" t="s">
        <v>185</v>
      </c>
      <c r="C199" s="89">
        <f t="shared" si="4"/>
        <v>228095</v>
      </c>
      <c r="D199" s="90">
        <v>228095</v>
      </c>
      <c r="E199" s="90"/>
      <c r="F199" s="90"/>
      <c r="G199" s="110"/>
      <c r="H199" s="91"/>
      <c r="I199" s="91"/>
      <c r="J199" s="91"/>
      <c r="K199" s="91"/>
      <c r="L199" s="91"/>
      <c r="IK199" s="91"/>
      <c r="IL199" s="91"/>
      <c r="IM199" s="91"/>
      <c r="IN199" s="91"/>
      <c r="IO199" s="91"/>
      <c r="IP199" s="91"/>
      <c r="IQ199" s="91"/>
      <c r="IR199" s="91"/>
      <c r="IS199" s="91"/>
    </row>
    <row r="200" spans="1:253" s="92" customFormat="1" ht="42" customHeight="1" hidden="1">
      <c r="A200" s="97"/>
      <c r="B200" s="94" t="s">
        <v>186</v>
      </c>
      <c r="C200" s="89">
        <f t="shared" si="4"/>
        <v>32000</v>
      </c>
      <c r="D200" s="90">
        <v>32000</v>
      </c>
      <c r="E200" s="90"/>
      <c r="F200" s="90"/>
      <c r="G200" s="110"/>
      <c r="H200" s="91"/>
      <c r="I200" s="91"/>
      <c r="J200" s="91"/>
      <c r="K200" s="91"/>
      <c r="L200" s="91"/>
      <c r="IK200" s="91"/>
      <c r="IL200" s="91"/>
      <c r="IM200" s="91"/>
      <c r="IN200" s="91"/>
      <c r="IO200" s="91"/>
      <c r="IP200" s="91"/>
      <c r="IQ200" s="91"/>
      <c r="IR200" s="91"/>
      <c r="IS200" s="91"/>
    </row>
    <row r="201" spans="1:253" s="92" customFormat="1" ht="65.25" customHeight="1" hidden="1">
      <c r="A201" s="98"/>
      <c r="B201" s="94" t="s">
        <v>152</v>
      </c>
      <c r="C201" s="89">
        <f t="shared" si="4"/>
        <v>0</v>
      </c>
      <c r="D201" s="90"/>
      <c r="E201" s="90"/>
      <c r="F201" s="90"/>
      <c r="G201" s="110"/>
      <c r="H201" s="91"/>
      <c r="I201" s="91"/>
      <c r="J201" s="91"/>
      <c r="K201" s="91"/>
      <c r="L201" s="91"/>
      <c r="IK201" s="91"/>
      <c r="IL201" s="91"/>
      <c r="IM201" s="91"/>
      <c r="IN201" s="91"/>
      <c r="IO201" s="91"/>
      <c r="IP201" s="91"/>
      <c r="IQ201" s="91"/>
      <c r="IR201" s="91"/>
      <c r="IS201" s="91"/>
    </row>
    <row r="202" spans="1:253" s="92" customFormat="1" ht="65.25" customHeight="1" hidden="1">
      <c r="A202" s="98"/>
      <c r="B202" s="99" t="s">
        <v>196</v>
      </c>
      <c r="C202" s="89">
        <f t="shared" si="4"/>
        <v>12000</v>
      </c>
      <c r="D202" s="100">
        <v>12000</v>
      </c>
      <c r="E202" s="100"/>
      <c r="F202" s="100"/>
      <c r="G202" s="110"/>
      <c r="H202" s="91"/>
      <c r="I202" s="91"/>
      <c r="J202" s="91"/>
      <c r="K202" s="91"/>
      <c r="L202" s="91"/>
      <c r="IK202" s="91"/>
      <c r="IL202" s="91"/>
      <c r="IM202" s="91"/>
      <c r="IN202" s="91"/>
      <c r="IO202" s="91"/>
      <c r="IP202" s="91"/>
      <c r="IQ202" s="91"/>
      <c r="IR202" s="91"/>
      <c r="IS202" s="91"/>
    </row>
    <row r="203" spans="1:253" s="92" customFormat="1" ht="30" customHeight="1" hidden="1">
      <c r="A203" s="98"/>
      <c r="B203" s="99" t="s">
        <v>153</v>
      </c>
      <c r="C203" s="89">
        <f t="shared" si="4"/>
        <v>0</v>
      </c>
      <c r="D203" s="100"/>
      <c r="E203" s="100"/>
      <c r="F203" s="100">
        <f>E203</f>
        <v>0</v>
      </c>
      <c r="G203" s="110"/>
      <c r="H203" s="91"/>
      <c r="I203" s="91"/>
      <c r="J203" s="91"/>
      <c r="K203" s="91"/>
      <c r="L203" s="91"/>
      <c r="IK203" s="91"/>
      <c r="IL203" s="91"/>
      <c r="IM203" s="91"/>
      <c r="IN203" s="91"/>
      <c r="IO203" s="91"/>
      <c r="IP203" s="91"/>
      <c r="IQ203" s="91"/>
      <c r="IR203" s="91"/>
      <c r="IS203" s="91"/>
    </row>
    <row r="204" spans="1:253" s="92" customFormat="1" ht="31.5" customHeight="1" hidden="1">
      <c r="A204" s="97"/>
      <c r="B204" s="94" t="s">
        <v>162</v>
      </c>
      <c r="C204" s="89">
        <f t="shared" si="4"/>
        <v>0</v>
      </c>
      <c r="D204" s="90"/>
      <c r="E204" s="90"/>
      <c r="F204" s="90">
        <f>E204</f>
        <v>0</v>
      </c>
      <c r="G204" s="110"/>
      <c r="H204" s="91"/>
      <c r="I204" s="91"/>
      <c r="J204" s="91"/>
      <c r="K204" s="91"/>
      <c r="L204" s="91"/>
      <c r="IK204" s="91"/>
      <c r="IL204" s="91"/>
      <c r="IM204" s="91"/>
      <c r="IN204" s="91"/>
      <c r="IO204" s="91"/>
      <c r="IP204" s="91"/>
      <c r="IQ204" s="91"/>
      <c r="IR204" s="91"/>
      <c r="IS204" s="91"/>
    </row>
    <row r="205" spans="1:253" s="92" customFormat="1" ht="31.5" customHeight="1" hidden="1">
      <c r="A205" s="97"/>
      <c r="B205" s="94" t="s">
        <v>197</v>
      </c>
      <c r="C205" s="89">
        <f t="shared" si="4"/>
        <v>0</v>
      </c>
      <c r="D205" s="90">
        <f>D206</f>
        <v>0</v>
      </c>
      <c r="E205" s="90"/>
      <c r="F205" s="90"/>
      <c r="G205" s="110"/>
      <c r="H205" s="91"/>
      <c r="I205" s="91"/>
      <c r="J205" s="91"/>
      <c r="K205" s="91"/>
      <c r="L205" s="91"/>
      <c r="IK205" s="91"/>
      <c r="IL205" s="91"/>
      <c r="IM205" s="91"/>
      <c r="IN205" s="91"/>
      <c r="IO205" s="91"/>
      <c r="IP205" s="91"/>
      <c r="IQ205" s="91"/>
      <c r="IR205" s="91"/>
      <c r="IS205" s="91"/>
    </row>
    <row r="206" spans="1:253" s="92" customFormat="1" ht="31.5" customHeight="1" hidden="1">
      <c r="A206" s="97"/>
      <c r="B206" s="94" t="s">
        <v>198</v>
      </c>
      <c r="C206" s="89">
        <f t="shared" si="4"/>
        <v>0</v>
      </c>
      <c r="D206" s="90"/>
      <c r="E206" s="90"/>
      <c r="F206" s="90"/>
      <c r="G206" s="110"/>
      <c r="H206" s="91"/>
      <c r="I206" s="91"/>
      <c r="J206" s="91"/>
      <c r="K206" s="91"/>
      <c r="L206" s="91"/>
      <c r="IK206" s="91"/>
      <c r="IL206" s="91"/>
      <c r="IM206" s="91"/>
      <c r="IN206" s="91"/>
      <c r="IO206" s="91"/>
      <c r="IP206" s="91"/>
      <c r="IQ206" s="91"/>
      <c r="IR206" s="91"/>
      <c r="IS206" s="91"/>
    </row>
    <row r="207" spans="1:253" s="92" customFormat="1" ht="58.5" customHeight="1" hidden="1">
      <c r="A207" s="97">
        <v>41054100</v>
      </c>
      <c r="B207" s="88" t="s">
        <v>155</v>
      </c>
      <c r="C207" s="89">
        <f t="shared" si="4"/>
        <v>0</v>
      </c>
      <c r="D207" s="90"/>
      <c r="E207" s="90"/>
      <c r="F207" s="90"/>
      <c r="G207" s="110"/>
      <c r="H207" s="91"/>
      <c r="I207" s="91"/>
      <c r="J207" s="91"/>
      <c r="K207" s="91"/>
      <c r="L207" s="91"/>
      <c r="IK207" s="91"/>
      <c r="IL207" s="91"/>
      <c r="IM207" s="91"/>
      <c r="IN207" s="91"/>
      <c r="IO207" s="91"/>
      <c r="IP207" s="91"/>
      <c r="IQ207" s="91"/>
      <c r="IR207" s="91"/>
      <c r="IS207" s="91"/>
    </row>
    <row r="208" spans="1:253" s="92" customFormat="1" ht="179.25" customHeight="1" hidden="1">
      <c r="A208" s="97">
        <v>41054200</v>
      </c>
      <c r="B208" s="88" t="s">
        <v>201</v>
      </c>
      <c r="C208" s="89">
        <f aca="true" t="shared" si="5" ref="C208:C213">D208+E208</f>
        <v>0</v>
      </c>
      <c r="D208" s="90"/>
      <c r="E208" s="90"/>
      <c r="F208" s="90"/>
      <c r="G208" s="110"/>
      <c r="H208" s="91"/>
      <c r="I208" s="91"/>
      <c r="J208" s="91"/>
      <c r="K208" s="91"/>
      <c r="L208" s="91"/>
      <c r="IK208" s="91"/>
      <c r="IL208" s="91"/>
      <c r="IM208" s="91"/>
      <c r="IN208" s="91"/>
      <c r="IO208" s="91"/>
      <c r="IP208" s="91"/>
      <c r="IQ208" s="91"/>
      <c r="IR208" s="91"/>
      <c r="IS208" s="91"/>
    </row>
    <row r="209" spans="1:253" s="92" customFormat="1" ht="58.5" customHeight="1" hidden="1">
      <c r="A209" s="97">
        <v>41054300</v>
      </c>
      <c r="B209" s="88" t="s">
        <v>200</v>
      </c>
      <c r="C209" s="89">
        <f t="shared" si="5"/>
        <v>0</v>
      </c>
      <c r="D209" s="90">
        <f>D210</f>
        <v>0</v>
      </c>
      <c r="E209" s="90"/>
      <c r="F209" s="90"/>
      <c r="G209" s="110"/>
      <c r="H209" s="91"/>
      <c r="I209" s="91"/>
      <c r="J209" s="91"/>
      <c r="K209" s="91"/>
      <c r="L209" s="91"/>
      <c r="IK209" s="91"/>
      <c r="IL209" s="91"/>
      <c r="IM209" s="91"/>
      <c r="IN209" s="91"/>
      <c r="IO209" s="91"/>
      <c r="IP209" s="91"/>
      <c r="IQ209" s="91"/>
      <c r="IR209" s="91"/>
      <c r="IS209" s="91"/>
    </row>
    <row r="210" spans="1:253" s="92" customFormat="1" ht="30" customHeight="1" hidden="1">
      <c r="A210" s="97"/>
      <c r="B210" s="88" t="s">
        <v>206</v>
      </c>
      <c r="C210" s="89">
        <f t="shared" si="5"/>
        <v>0</v>
      </c>
      <c r="D210" s="90"/>
      <c r="E210" s="90"/>
      <c r="F210" s="90"/>
      <c r="G210" s="110"/>
      <c r="H210" s="91"/>
      <c r="I210" s="91"/>
      <c r="J210" s="91"/>
      <c r="K210" s="91"/>
      <c r="L210" s="91"/>
      <c r="IK210" s="91"/>
      <c r="IL210" s="91"/>
      <c r="IM210" s="91"/>
      <c r="IN210" s="91"/>
      <c r="IO210" s="91"/>
      <c r="IP210" s="91"/>
      <c r="IQ210" s="91"/>
      <c r="IR210" s="91"/>
      <c r="IS210" s="91"/>
    </row>
    <row r="211" spans="1:253" s="53" customFormat="1" ht="27" customHeight="1">
      <c r="A211" s="105">
        <v>42000000</v>
      </c>
      <c r="B211" s="51" t="s">
        <v>176</v>
      </c>
      <c r="C211" s="17">
        <f t="shared" si="5"/>
        <v>885000</v>
      </c>
      <c r="D211" s="23"/>
      <c r="E211" s="23">
        <f>E212</f>
        <v>885000</v>
      </c>
      <c r="F211" s="23"/>
      <c r="G211" s="135"/>
      <c r="H211" s="52"/>
      <c r="I211" s="52"/>
      <c r="J211" s="52"/>
      <c r="K211" s="52"/>
      <c r="L211" s="52"/>
      <c r="IK211" s="52"/>
      <c r="IL211" s="52"/>
      <c r="IM211" s="52"/>
      <c r="IN211" s="52"/>
      <c r="IO211" s="52"/>
      <c r="IP211" s="52"/>
      <c r="IQ211" s="52"/>
      <c r="IR211" s="52"/>
      <c r="IS211" s="52"/>
    </row>
    <row r="212" spans="1:253" s="6" customFormat="1" ht="19.5" customHeight="1">
      <c r="A212" s="15" t="s">
        <v>177</v>
      </c>
      <c r="B212" s="9" t="s">
        <v>178</v>
      </c>
      <c r="C212" s="4">
        <f t="shared" si="5"/>
        <v>885000</v>
      </c>
      <c r="D212" s="1"/>
      <c r="E212" s="1">
        <v>885000</v>
      </c>
      <c r="F212" s="1"/>
      <c r="G212" s="135"/>
      <c r="H212" s="5"/>
      <c r="I212" s="5"/>
      <c r="J212" s="5"/>
      <c r="K212" s="5"/>
      <c r="L212" s="5"/>
      <c r="IK212" s="5"/>
      <c r="IL212" s="5"/>
      <c r="IM212" s="5"/>
      <c r="IN212" s="5"/>
      <c r="IO212" s="5"/>
      <c r="IP212" s="5"/>
      <c r="IQ212" s="5"/>
      <c r="IR212" s="5"/>
      <c r="IS212" s="5"/>
    </row>
    <row r="213" spans="1:253" s="64" customFormat="1" ht="15">
      <c r="A213" s="58"/>
      <c r="B213" s="59" t="s">
        <v>173</v>
      </c>
      <c r="C213" s="60">
        <f t="shared" si="5"/>
        <v>2617118052.13</v>
      </c>
      <c r="D213" s="61">
        <f>D126+D127</f>
        <v>2455765276.13</v>
      </c>
      <c r="E213" s="61">
        <f>E126+E127</f>
        <v>161352776</v>
      </c>
      <c r="F213" s="61">
        <f>F126+F127</f>
        <v>4922209</v>
      </c>
      <c r="G213" s="135"/>
      <c r="H213" s="62"/>
      <c r="I213" s="62"/>
      <c r="J213" s="63"/>
      <c r="K213" s="63"/>
      <c r="L213" s="63"/>
      <c r="IK213" s="63"/>
      <c r="IL213" s="63"/>
      <c r="IM213" s="63"/>
      <c r="IN213" s="63"/>
      <c r="IO213" s="63"/>
      <c r="IP213" s="63"/>
      <c r="IQ213" s="63"/>
      <c r="IR213" s="63"/>
      <c r="IS213" s="63"/>
    </row>
    <row r="214" spans="1:253" s="64" customFormat="1" ht="15">
      <c r="A214" s="65"/>
      <c r="B214" s="70"/>
      <c r="C214" s="66"/>
      <c r="D214" s="67"/>
      <c r="E214" s="67"/>
      <c r="F214" s="67"/>
      <c r="G214" s="135"/>
      <c r="H214" s="62"/>
      <c r="I214" s="62"/>
      <c r="J214" s="63"/>
      <c r="K214" s="63"/>
      <c r="L214" s="63"/>
      <c r="IK214" s="63"/>
      <c r="IL214" s="63"/>
      <c r="IM214" s="63"/>
      <c r="IN214" s="63"/>
      <c r="IO214" s="63"/>
      <c r="IP214" s="63"/>
      <c r="IQ214" s="63"/>
      <c r="IR214" s="63"/>
      <c r="IS214" s="63"/>
    </row>
    <row r="215" spans="1:253" s="64" customFormat="1" ht="7.5" customHeight="1">
      <c r="A215" s="65"/>
      <c r="B215" s="70"/>
      <c r="C215" s="66"/>
      <c r="D215" s="67"/>
      <c r="E215" s="67"/>
      <c r="F215" s="67"/>
      <c r="G215" s="135"/>
      <c r="H215" s="62"/>
      <c r="I215" s="62"/>
      <c r="J215" s="63"/>
      <c r="K215" s="63"/>
      <c r="L215" s="63"/>
      <c r="IK215" s="63"/>
      <c r="IL215" s="63"/>
      <c r="IM215" s="63"/>
      <c r="IN215" s="63"/>
      <c r="IO215" s="63"/>
      <c r="IP215" s="63"/>
      <c r="IQ215" s="63"/>
      <c r="IR215" s="63"/>
      <c r="IS215" s="63"/>
    </row>
    <row r="216" spans="1:253" s="64" customFormat="1" ht="7.5" customHeight="1">
      <c r="A216" s="65"/>
      <c r="B216" s="70"/>
      <c r="C216" s="66"/>
      <c r="D216" s="67"/>
      <c r="E216" s="67"/>
      <c r="F216" s="67"/>
      <c r="G216" s="135"/>
      <c r="H216" s="62"/>
      <c r="I216" s="62"/>
      <c r="J216" s="63"/>
      <c r="K216" s="63"/>
      <c r="L216" s="63"/>
      <c r="IK216" s="63"/>
      <c r="IL216" s="63"/>
      <c r="IM216" s="63"/>
      <c r="IN216" s="63"/>
      <c r="IO216" s="63"/>
      <c r="IP216" s="63"/>
      <c r="IQ216" s="63"/>
      <c r="IR216" s="63"/>
      <c r="IS216" s="63"/>
    </row>
    <row r="217" spans="1:253" s="72" customFormat="1" ht="18.75" customHeight="1">
      <c r="A217" s="72" t="s">
        <v>239</v>
      </c>
      <c r="B217" s="73"/>
      <c r="C217" s="73"/>
      <c r="D217" s="73"/>
      <c r="E217" s="73" t="s">
        <v>240</v>
      </c>
      <c r="F217" s="73"/>
      <c r="G217" s="135"/>
      <c r="H217" s="73"/>
      <c r="I217" s="73"/>
      <c r="J217" s="73"/>
      <c r="K217" s="73"/>
      <c r="L217" s="73"/>
      <c r="IK217" s="73"/>
      <c r="IL217" s="73"/>
      <c r="IM217" s="73"/>
      <c r="IN217" s="73"/>
      <c r="IO217" s="73"/>
      <c r="IP217" s="73"/>
      <c r="IQ217" s="73"/>
      <c r="IR217" s="73"/>
      <c r="IS217" s="73"/>
    </row>
    <row r="218" spans="2:253" s="72" customFormat="1" ht="18" customHeight="1">
      <c r="B218" s="73"/>
      <c r="C218" s="73"/>
      <c r="D218" s="73"/>
      <c r="E218" s="73"/>
      <c r="F218" s="73"/>
      <c r="G218" s="135"/>
      <c r="H218" s="73"/>
      <c r="I218" s="73"/>
      <c r="J218" s="73"/>
      <c r="K218" s="73"/>
      <c r="L218" s="73"/>
      <c r="IK218" s="73"/>
      <c r="IL218" s="73"/>
      <c r="IM218" s="73"/>
      <c r="IN218" s="73"/>
      <c r="IO218" s="73"/>
      <c r="IP218" s="73"/>
      <c r="IQ218" s="73"/>
      <c r="IR218" s="73"/>
      <c r="IS218" s="73"/>
    </row>
    <row r="219" spans="1:253" s="69" customFormat="1" ht="17.25" customHeight="1">
      <c r="A219" s="68" t="s">
        <v>241</v>
      </c>
      <c r="B219" s="68"/>
      <c r="C219" s="68"/>
      <c r="D219" s="68"/>
      <c r="E219" s="68"/>
      <c r="F219" s="68"/>
      <c r="G219" s="135"/>
      <c r="H219" s="68"/>
      <c r="I219" s="68"/>
      <c r="J219" s="68"/>
      <c r="K219" s="68"/>
      <c r="L219" s="68"/>
      <c r="IK219" s="68"/>
      <c r="IL219" s="68"/>
      <c r="IM219" s="68"/>
      <c r="IN219" s="68"/>
      <c r="IO219" s="68"/>
      <c r="IP219" s="68"/>
      <c r="IQ219" s="68"/>
      <c r="IR219" s="68"/>
      <c r="IS219" s="68"/>
    </row>
    <row r="220" spans="1:253" s="69" customFormat="1" ht="17.25" customHeight="1">
      <c r="A220" s="68"/>
      <c r="B220" s="68"/>
      <c r="C220" s="68"/>
      <c r="D220" s="68"/>
      <c r="E220" s="68"/>
      <c r="F220" s="68"/>
      <c r="G220" s="135"/>
      <c r="H220" s="68"/>
      <c r="I220" s="68"/>
      <c r="J220" s="68"/>
      <c r="K220" s="68"/>
      <c r="L220" s="68"/>
      <c r="IK220" s="68"/>
      <c r="IL220" s="68"/>
      <c r="IM220" s="68"/>
      <c r="IN220" s="68"/>
      <c r="IO220" s="68"/>
      <c r="IP220" s="68"/>
      <c r="IQ220" s="68"/>
      <c r="IR220" s="68"/>
      <c r="IS220" s="68"/>
    </row>
    <row r="221" spans="1:7" ht="15" customHeight="1">
      <c r="A221" s="113"/>
      <c r="B221" s="11" t="s">
        <v>242</v>
      </c>
      <c r="G221" s="135"/>
    </row>
    <row r="222" ht="15" customHeight="1">
      <c r="G222" s="135"/>
    </row>
    <row r="223" ht="13.5">
      <c r="G223" s="135"/>
    </row>
    <row r="224" ht="13.5">
      <c r="G224" s="135"/>
    </row>
    <row r="225" ht="13.5">
      <c r="G225" s="135"/>
    </row>
    <row r="226" ht="13.5">
      <c r="G226" s="108"/>
    </row>
    <row r="227" ht="13.5">
      <c r="G227" s="108"/>
    </row>
    <row r="228" ht="13.5">
      <c r="G228" s="108"/>
    </row>
    <row r="229" ht="13.5">
      <c r="G229" s="108"/>
    </row>
    <row r="230" ht="13.5">
      <c r="G230" s="108"/>
    </row>
    <row r="231" ht="13.5">
      <c r="G231" s="108"/>
    </row>
    <row r="232" ht="13.5">
      <c r="G232" s="108"/>
    </row>
    <row r="233" ht="13.5">
      <c r="G233" s="108"/>
    </row>
    <row r="234" ht="13.5">
      <c r="G234" s="108"/>
    </row>
    <row r="235" ht="13.5">
      <c r="G235" s="108"/>
    </row>
    <row r="236" ht="13.5">
      <c r="G236" s="108"/>
    </row>
    <row r="237" ht="13.5">
      <c r="G237" s="108"/>
    </row>
    <row r="238" ht="13.5">
      <c r="G238" s="108"/>
    </row>
    <row r="239" ht="13.5">
      <c r="G239" s="108"/>
    </row>
    <row r="240" ht="13.5">
      <c r="G240" s="108"/>
    </row>
    <row r="241" ht="13.5">
      <c r="G241" s="108"/>
    </row>
  </sheetData>
  <sheetProtection/>
  <mergeCells count="16">
    <mergeCell ref="G126:G191"/>
    <mergeCell ref="G211:G225"/>
    <mergeCell ref="C17:C18"/>
    <mergeCell ref="D17:D18"/>
    <mergeCell ref="G60:G75"/>
    <mergeCell ref="G76:G88"/>
    <mergeCell ref="G91:G109"/>
    <mergeCell ref="G110:G125"/>
    <mergeCell ref="G24:G38"/>
    <mergeCell ref="G39:G59"/>
    <mergeCell ref="G1:G23"/>
    <mergeCell ref="E17:F17"/>
    <mergeCell ref="D1:E1"/>
    <mergeCell ref="A12:F12"/>
    <mergeCell ref="A17:A18"/>
    <mergeCell ref="B17:B18"/>
  </mergeCells>
  <printOptions horizontalCentered="1"/>
  <pageMargins left="0.5905511811023623" right="0.1968503937007874" top="1.1811023622047245" bottom="0.5905511811023623" header="0.7480314960629921" footer="0.2362204724409449"/>
  <pageSetup fitToHeight="10" fitToWidth="1" horizontalDpi="600" verticalDpi="600" orientation="landscape" paperSize="9" r:id="rId1"/>
  <headerFooter alignWithMargins="0">
    <oddFooter>&amp;RСторінка &amp;P</oddFooter>
  </headerFooter>
  <rowBreaks count="2" manualBreakCount="2">
    <brk id="126" max="5" man="1"/>
    <brk id="17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Куцомеля Наталія Олексіївна</cp:lastModifiedBy>
  <cp:lastPrinted>2020-03-26T13:52:43Z</cp:lastPrinted>
  <dcterms:created xsi:type="dcterms:W3CDTF">2014-01-17T10:52:16Z</dcterms:created>
  <dcterms:modified xsi:type="dcterms:W3CDTF">2020-03-26T14:09:57Z</dcterms:modified>
  <cp:category/>
  <cp:version/>
  <cp:contentType/>
  <cp:contentStatus/>
</cp:coreProperties>
</file>