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30" windowWidth="9720" windowHeight="11580" activeTab="0"/>
  </bookViews>
  <sheets>
    <sheet name="програма 2021" sheetId="1" r:id="rId1"/>
  </sheets>
  <definedNames>
    <definedName name="_xlnm.Print_Area" localSheetId="0">'програма 2021'!$A$1:$K$107</definedName>
  </definedNames>
  <calcPr fullCalcOnLoad="1"/>
</workbook>
</file>

<file path=xl/sharedStrings.xml><?xml version="1.0" encoding="utf-8"?>
<sst xmlns="http://schemas.openxmlformats.org/spreadsheetml/2006/main" count="144" uniqueCount="103">
  <si>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</si>
  <si>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</si>
  <si>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</si>
  <si>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</si>
  <si>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</si>
  <si>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</si>
  <si>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</si>
  <si>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</si>
  <si>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</si>
  <si>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</si>
  <si>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</si>
  <si>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</si>
  <si>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</si>
  <si>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</si>
  <si>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</si>
  <si>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</si>
  <si>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</si>
  <si>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</si>
  <si>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</si>
  <si>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</si>
  <si>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</si>
  <si>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</si>
  <si>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</si>
  <si>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</si>
  <si>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</si>
  <si>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</si>
  <si>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</si>
  <si>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</si>
  <si>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</si>
  <si>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</si>
  <si>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</si>
  <si>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</si>
  <si>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надання пільг по оплаті за житлово-комунальні послуги:</t>
    </r>
  </si>
  <si>
    <t>2022 рік (прогноз)</t>
  </si>
  <si>
    <t>Підпрограма 1. Соціальні гарантії захисникам України та членам їх сімей.</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</si>
  <si>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</si>
  <si>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</si>
  <si>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</si>
  <si>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</si>
  <si>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</si>
  <si>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</si>
  <si>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</si>
  <si>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</si>
  <si>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</si>
  <si>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</si>
  <si>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</si>
  <si>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</si>
  <si>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</si>
  <si>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</si>
  <si>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</si>
  <si>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</si>
  <si>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</si>
  <si>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</si>
  <si>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</si>
  <si>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</si>
  <si>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</si>
  <si>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</si>
  <si>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</si>
  <si>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</si>
  <si>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</si>
  <si>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у тому числі кошти бюджету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</si>
  <si>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</si>
  <si>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</si>
  <si>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</si>
  <si>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КПКВК 0619800 (Управління освіти і науки Сумської міської ради)</t>
  </si>
  <si>
    <t>Перелік завдань                                                                                                                                                                                                                                                                                                                                                                                               програми Сумської міської територіальної громади  «Соціальна підтримка захисників України та членів їх сімей» на 2020-2022 роки»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</si>
  <si>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</si>
  <si>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2020 рік план (з урахуванням змін)</t>
  </si>
  <si>
    <t>2021 рік (план)</t>
  </si>
  <si>
    <t>у тому числі кошти бюджету Сумської міської ТГ</t>
  </si>
  <si>
    <t xml:space="preserve"> - захисникам України, членам сімей загиблих (померлих) захисників України (надання одноразової матеріальної допомоги);</t>
  </si>
  <si>
    <r>
      <t xml:space="preserve">ДСЗН </t>
    </r>
    <r>
      <rPr>
        <b/>
        <sz val="9"/>
        <rFont val="Times New Roman"/>
        <family val="1"/>
      </rPr>
      <t>Сумської      міської ради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</si>
  <si>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</si>
  <si>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</si>
  <si>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0"/>
        <rFont val="Times New Roman"/>
        <family val="1"/>
      </rPr>
      <t>Забезпечити проведення заходів для захисників України, членів їх сімей, членів сімей загиблих (померлих) захисників України та надання матеріальної допомоги до святкових та визначних дат:</t>
    </r>
  </si>
  <si>
    <t>- проведення заходів для захисників України, членів їх сімей,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</si>
  <si>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</si>
  <si>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ДСЗН Сумської міської ради</t>
  </si>
  <si>
    <r>
      <t xml:space="preserve">ДСЗН </t>
    </r>
    <r>
      <rPr>
        <b/>
        <sz val="9"/>
        <rFont val="Times New Roman"/>
        <family val="1"/>
      </rPr>
      <t>Сумської міської ради</t>
    </r>
  </si>
  <si>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</si>
  <si>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</si>
  <si>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</si>
  <si>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</si>
  <si>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</si>
  <si>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0"/>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</si>
  <si>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</si>
  <si>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</si>
  <si>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</si>
  <si>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</si>
  <si>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</si>
  <si>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</si>
  <si>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t>до програми Сумської міської територіальної громади «Cоціальна підтримка захисників України та членів їх сімей» на 2020-2022 роки»</t>
  </si>
  <si>
    <t>КУ «Центр УБД» СМР</t>
  </si>
  <si>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</si>
  <si>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xml:space="preserve">Додаток 5 </t>
  </si>
  <si>
    <t>Продовження додатка 5</t>
  </si>
  <si>
    <t xml:space="preserve">ДСЗН Сумської міської ради, КУ «Центр УБД» СМР
</t>
  </si>
  <si>
    <t>Мета: Забезпечення надання пільг на оплату житлово-комунальних послуг окремим категоріям громадян.</t>
  </si>
  <si>
    <t>Підпрограма 2. Надання пільг на оплату житлово-комунальних послуг окремим категоріям громадян.</t>
  </si>
  <si>
    <t>Сумський міський голова</t>
  </si>
  <si>
    <t>Виконавець: Масік Т.О.</t>
  </si>
  <si>
    <t>___________</t>
  </si>
  <si>
    <t>О.М. Лисенко</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</si>
</sst>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70">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sz val="10"/>
      <color indexed="18"/>
      <name val="Times New Roman"/>
      <family val="1"/>
    </font>
    <font>
      <sz val="12"/>
      <color indexed="18"/>
      <name val="Times New Roman"/>
      <family val="1"/>
    </font>
    <font>
      <b/>
      <sz val="16"/>
      <name val="Times New Roman"/>
      <family val="1"/>
    </font>
    <font>
      <b/>
      <sz val="9"/>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3"/>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4"/>
      <color indexed="10"/>
      <name val="Times New Roman"/>
      <family val="1"/>
    </font>
    <font>
      <sz val="10"/>
      <color indexed="10"/>
      <name val="Times New Roman"/>
      <family val="1"/>
    </font>
    <font>
      <sz val="11"/>
      <color indexed="10"/>
      <name val="Times New Roman"/>
      <family val="1"/>
    </font>
    <font>
      <sz val="12"/>
      <color indexed="10"/>
      <name val="Arial"/>
      <family val="2"/>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3"/>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4"/>
      <color rgb="FFFF0000"/>
      <name val="Times New Roman"/>
      <family val="1"/>
    </font>
    <font>
      <sz val="10"/>
      <color rgb="FFFF0000"/>
      <name val="Times New Roman"/>
      <family val="1"/>
    </font>
    <font>
      <sz val="11"/>
      <color rgb="FFFF0000"/>
      <name val="Times New Roman"/>
      <family val="1"/>
    </font>
    <font>
      <sz val="12"/>
      <color rgb="FFFF0000"/>
      <name val="Arial"/>
      <family val="2"/>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0" fillId="31" borderId="0" applyNumberFormat="0" applyBorder="0" applyAlignment="0" applyProtection="0"/>
  </cellStyleXfs>
  <cellXfs count="157">
    <xf numFmtId="0" fontId="0" fillId="0" borderId="0" xfId="0" applyAlignment="1">
      <alignment/>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4" fontId="61" fillId="0" borderId="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59" fillId="0" borderId="0" xfId="0" applyFont="1" applyFill="1" applyAlignment="1">
      <alignment/>
    </xf>
    <xf numFmtId="0" fontId="65" fillId="0" borderId="0" xfId="0" applyFont="1" applyFill="1" applyAlignment="1">
      <alignment horizontal="left"/>
    </xf>
    <xf numFmtId="4" fontId="59"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0" fontId="14" fillId="0" borderId="0" xfId="0" applyFont="1" applyFill="1" applyAlignment="1">
      <alignment/>
    </xf>
    <xf numFmtId="0" fontId="9" fillId="0" borderId="0" xfId="0" applyFont="1" applyFill="1" applyAlignment="1">
      <alignment/>
    </xf>
    <xf numFmtId="0" fontId="15" fillId="0" borderId="0" xfId="0" applyFont="1" applyFill="1" applyAlignment="1">
      <alignment/>
    </xf>
    <xf numFmtId="49" fontId="9" fillId="0" borderId="0" xfId="0" applyNumberFormat="1" applyFont="1" applyFill="1" applyAlignment="1">
      <alignment horizontal="center" vertical="center" textRotation="180"/>
    </xf>
    <xf numFmtId="0" fontId="65" fillId="0" borderId="0" xfId="0" applyFont="1" applyFill="1" applyAlignment="1">
      <alignment horizontal="left" vertical="center"/>
    </xf>
    <xf numFmtId="0" fontId="9" fillId="0" borderId="0" xfId="0" applyFont="1" applyFill="1" applyAlignment="1">
      <alignment horizontal="left" vertical="center"/>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49" fontId="65" fillId="0" borderId="0" xfId="0" applyNumberFormat="1" applyFont="1" applyFill="1" applyAlignment="1">
      <alignment horizontal="center" vertical="center" textRotation="180"/>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68" fillId="0" borderId="0" xfId="0" applyFont="1" applyFill="1" applyAlignment="1">
      <alignment horizontal="center" textRotation="180"/>
    </xf>
    <xf numFmtId="0" fontId="64" fillId="0" borderId="0" xfId="0" applyFont="1" applyFill="1" applyBorder="1" applyAlignment="1">
      <alignment horizontal="justify" wrapText="1"/>
    </xf>
    <xf numFmtId="4" fontId="69"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4" fontId="66" fillId="0" borderId="0" xfId="0" applyNumberFormat="1" applyFont="1" applyFill="1" applyBorder="1" applyAlignment="1">
      <alignment horizontal="center" vertical="center" wrapText="1"/>
    </xf>
    <xf numFmtId="49" fontId="66" fillId="0" borderId="0" xfId="0" applyNumberFormat="1" applyFont="1" applyFill="1" applyBorder="1" applyAlignment="1">
      <alignment horizontal="justify" vertical="center" wrapText="1"/>
    </xf>
    <xf numFmtId="0" fontId="61" fillId="0" borderId="0" xfId="0" applyFont="1" applyFill="1" applyBorder="1" applyAlignment="1">
      <alignment horizontal="left" vertical="top" wrapText="1"/>
    </xf>
    <xf numFmtId="0" fontId="64" fillId="0" borderId="0" xfId="0" applyFont="1" applyFill="1" applyBorder="1" applyAlignment="1">
      <alignment horizontal="justify" vertical="top" wrapText="1"/>
    </xf>
    <xf numFmtId="0" fontId="64" fillId="32" borderId="0" xfId="0" applyFont="1" applyFill="1" applyBorder="1" applyAlignment="1">
      <alignment horizontal="justify" vertical="center" wrapText="1"/>
    </xf>
    <xf numFmtId="4" fontId="62" fillId="0" borderId="0" xfId="0" applyNumberFormat="1" applyFont="1" applyFill="1" applyBorder="1" applyAlignment="1">
      <alignment horizontal="center" vertical="center" wrapText="1"/>
    </xf>
    <xf numFmtId="0" fontId="59" fillId="0" borderId="0" xfId="0" applyFont="1" applyAlignment="1">
      <alignment/>
    </xf>
    <xf numFmtId="0" fontId="4" fillId="0" borderId="10" xfId="0" applyFont="1" applyFill="1" applyBorder="1" applyAlignment="1">
      <alignment horizontal="center" vertical="center" wrapText="1"/>
    </xf>
    <xf numFmtId="0" fontId="1" fillId="32"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2" fillId="0" borderId="11" xfId="0" applyFont="1" applyFill="1" applyBorder="1" applyAlignment="1">
      <alignment horizontal="center" wrapText="1"/>
    </xf>
    <xf numFmtId="49" fontId="1" fillId="32" borderId="0" xfId="0"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0" fillId="0" borderId="0" xfId="0" applyFont="1" applyFill="1" applyAlignment="1">
      <alignment/>
    </xf>
    <xf numFmtId="49" fontId="10" fillId="0" borderId="0" xfId="0" applyNumberFormat="1" applyFont="1" applyFill="1" applyAlignment="1">
      <alignment horizontal="center" textRotation="180"/>
    </xf>
    <xf numFmtId="4" fontId="12"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0" fontId="10" fillId="0" borderId="0" xfId="0" applyFont="1" applyFill="1" applyAlignment="1">
      <alignment horizontal="left"/>
    </xf>
    <xf numFmtId="0" fontId="0" fillId="0" borderId="0" xfId="0" applyFont="1" applyFill="1" applyAlignment="1">
      <alignment horizontal="left"/>
    </xf>
    <xf numFmtId="0" fontId="1" fillId="32" borderId="0" xfId="0" applyNumberFormat="1" applyFont="1" applyFill="1" applyBorder="1" applyAlignment="1">
      <alignment horizontal="justify" vertical="center" wrapText="1"/>
    </xf>
    <xf numFmtId="2" fontId="9" fillId="0" borderId="0" xfId="0" applyNumberFormat="1" applyFont="1" applyFill="1" applyBorder="1" applyAlignment="1">
      <alignment horizontal="center" vertical="center" wrapText="1"/>
    </xf>
    <xf numFmtId="0" fontId="0" fillId="0" borderId="10" xfId="0" applyFont="1" applyFill="1" applyBorder="1" applyAlignment="1">
      <alignment/>
    </xf>
    <xf numFmtId="0" fontId="4" fillId="0" borderId="0" xfId="0" applyFont="1" applyFill="1" applyBorder="1" applyAlignment="1">
      <alignment horizontal="center" vertical="center" wrapText="1"/>
    </xf>
    <xf numFmtId="0" fontId="66" fillId="0" borderId="0" xfId="0" applyFont="1" applyAlignment="1">
      <alignment horizontal="center" vertical="center"/>
    </xf>
    <xf numFmtId="0" fontId="10" fillId="0" borderId="0" xfId="0" applyFont="1" applyAlignment="1">
      <alignment vertical="center" wrapText="1"/>
    </xf>
    <xf numFmtId="0" fontId="6" fillId="0" borderId="0" xfId="0" applyFont="1" applyAlignment="1">
      <alignment vertical="center" wrapText="1"/>
    </xf>
    <xf numFmtId="0" fontId="10" fillId="0" borderId="0" xfId="0" applyFont="1" applyAlignment="1">
      <alignment horizontal="center" vertical="center" wrapText="1"/>
    </xf>
    <xf numFmtId="4" fontId="12" fillId="0" borderId="0"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4" fontId="12" fillId="0" borderId="15"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3" fillId="0" borderId="10" xfId="0" applyFont="1" applyFill="1" applyBorder="1" applyAlignment="1">
      <alignment vertical="top"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9" fillId="0" borderId="0" xfId="0" applyFont="1" applyFill="1" applyAlignment="1">
      <alignment horizontal="justify"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6" fillId="32" borderId="16" xfId="0" applyFont="1" applyFill="1" applyBorder="1" applyAlignment="1">
      <alignment horizontal="left" vertical="top" wrapText="1"/>
    </xf>
    <xf numFmtId="0" fontId="6" fillId="32" borderId="10"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9" fillId="32" borderId="0" xfId="0" applyFont="1" applyFill="1" applyAlignment="1">
      <alignment horizontal="center" vertical="center"/>
    </xf>
    <xf numFmtId="0" fontId="16"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84"/>
  <sheetViews>
    <sheetView tabSelected="1" zoomScaleSheetLayoutView="82" workbookViewId="0" topLeftCell="A4">
      <selection activeCell="O95" sqref="O95"/>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50"/>
      <c r="I1" s="155" t="s">
        <v>94</v>
      </c>
      <c r="J1" s="155"/>
      <c r="K1" s="155"/>
      <c r="N1" s="2"/>
    </row>
    <row r="2" spans="3:14" s="6" customFormat="1" ht="117" customHeight="1">
      <c r="C2" s="42"/>
      <c r="H2" s="142" t="s">
        <v>91</v>
      </c>
      <c r="I2" s="142"/>
      <c r="J2" s="142"/>
      <c r="K2" s="142"/>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56" t="s">
        <v>65</v>
      </c>
      <c r="B5" s="156"/>
      <c r="C5" s="156"/>
      <c r="D5" s="156"/>
      <c r="E5" s="156"/>
      <c r="F5" s="156"/>
      <c r="G5" s="156"/>
      <c r="H5" s="156"/>
      <c r="I5" s="156"/>
      <c r="J5" s="156"/>
      <c r="K5" s="156"/>
      <c r="L5" s="7"/>
      <c r="N5" s="2"/>
    </row>
    <row r="6" spans="1:14" s="6" customFormat="1" ht="15" customHeight="1">
      <c r="A6" s="4" t="s">
        <v>2</v>
      </c>
      <c r="K6" s="72" t="s">
        <v>1</v>
      </c>
      <c r="N6" s="2"/>
    </row>
    <row r="7" spans="1:14" s="50" customFormat="1" ht="24.75" customHeight="1">
      <c r="A7" s="141" t="s">
        <v>16</v>
      </c>
      <c r="B7" s="154" t="s">
        <v>67</v>
      </c>
      <c r="C7" s="154"/>
      <c r="D7" s="154"/>
      <c r="E7" s="153" t="s">
        <v>68</v>
      </c>
      <c r="F7" s="153"/>
      <c r="G7" s="153"/>
      <c r="H7" s="153" t="s">
        <v>33</v>
      </c>
      <c r="I7" s="153"/>
      <c r="J7" s="153"/>
      <c r="K7" s="141" t="s">
        <v>7</v>
      </c>
      <c r="L7" s="83"/>
      <c r="N7" s="82"/>
    </row>
    <row r="8" spans="1:14" s="50" customFormat="1" ht="33" customHeight="1">
      <c r="A8" s="141"/>
      <c r="B8" s="144" t="s">
        <v>3</v>
      </c>
      <c r="C8" s="141" t="s">
        <v>60</v>
      </c>
      <c r="D8" s="141"/>
      <c r="E8" s="144" t="s">
        <v>3</v>
      </c>
      <c r="F8" s="143" t="s">
        <v>69</v>
      </c>
      <c r="G8" s="143"/>
      <c r="H8" s="144" t="s">
        <v>3</v>
      </c>
      <c r="I8" s="143" t="s">
        <v>69</v>
      </c>
      <c r="J8" s="143"/>
      <c r="K8" s="141"/>
      <c r="L8" s="83"/>
      <c r="N8" s="82"/>
    </row>
    <row r="9" spans="1:14" s="50" customFormat="1" ht="72" customHeight="1">
      <c r="A9" s="141"/>
      <c r="B9" s="144"/>
      <c r="C9" s="30" t="s">
        <v>4</v>
      </c>
      <c r="D9" s="30" t="s">
        <v>5</v>
      </c>
      <c r="E9" s="144"/>
      <c r="F9" s="30" t="s">
        <v>4</v>
      </c>
      <c r="G9" s="30" t="s">
        <v>5</v>
      </c>
      <c r="H9" s="144"/>
      <c r="I9" s="30" t="s">
        <v>4</v>
      </c>
      <c r="J9" s="30" t="s">
        <v>5</v>
      </c>
      <c r="K9" s="141"/>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f>C11+D11</f>
        <v>35228930</v>
      </c>
      <c r="C11" s="24">
        <f>C15+C46+C52+C63+C72+C87+C90</f>
        <v>35228930</v>
      </c>
      <c r="D11" s="24">
        <f>D15+D46+D52+D63+D72+D87+D90</f>
        <v>0</v>
      </c>
      <c r="E11" s="24">
        <f>F11+G11</f>
        <v>37029807</v>
      </c>
      <c r="F11" s="24">
        <f>F15+F46+F52+F63+F72+F87+F90</f>
        <v>37029807</v>
      </c>
      <c r="G11" s="24">
        <f>G15+G46+G52+G63+G72+G87+G90</f>
        <v>0</v>
      </c>
      <c r="H11" s="24">
        <f>I11+J11</f>
        <v>14129055</v>
      </c>
      <c r="I11" s="24">
        <f>I15+I46+I52+I63+I72+I87+I90</f>
        <v>14129055</v>
      </c>
      <c r="J11" s="24">
        <f>J15+J46+J52+J63+J72+J87+J90</f>
        <v>0</v>
      </c>
      <c r="K11" s="69"/>
      <c r="L11" s="29"/>
      <c r="N11" s="2"/>
      <c r="O11" s="42"/>
      <c r="Q11" s="42"/>
      <c r="R11" s="42"/>
      <c r="S11" s="42"/>
    </row>
    <row r="12" spans="1:14" s="6" customFormat="1" ht="21.75" customHeight="1">
      <c r="A12" s="121" t="s">
        <v>17</v>
      </c>
      <c r="B12" s="121"/>
      <c r="C12" s="121"/>
      <c r="D12" s="121"/>
      <c r="E12" s="121"/>
      <c r="F12" s="121"/>
      <c r="G12" s="121"/>
      <c r="H12" s="121"/>
      <c r="I12" s="121"/>
      <c r="J12" s="121"/>
      <c r="K12" s="121"/>
      <c r="L12" s="10"/>
      <c r="N12" s="2"/>
    </row>
    <row r="13" spans="1:14" s="6" customFormat="1" ht="21.75" customHeight="1">
      <c r="A13" s="136" t="s">
        <v>34</v>
      </c>
      <c r="B13" s="136"/>
      <c r="C13" s="136"/>
      <c r="D13" s="136"/>
      <c r="E13" s="136"/>
      <c r="F13" s="136"/>
      <c r="G13" s="136"/>
      <c r="H13" s="136"/>
      <c r="I13" s="136"/>
      <c r="J13" s="136"/>
      <c r="K13" s="136"/>
      <c r="L13" s="11"/>
      <c r="N13" s="2"/>
    </row>
    <row r="14" spans="1:14" s="6" customFormat="1" ht="20.25" customHeight="1">
      <c r="A14" s="140" t="s">
        <v>6</v>
      </c>
      <c r="B14" s="140"/>
      <c r="C14" s="140"/>
      <c r="D14" s="140"/>
      <c r="E14" s="140"/>
      <c r="F14" s="140"/>
      <c r="G14" s="140"/>
      <c r="H14" s="140"/>
      <c r="I14" s="140"/>
      <c r="J14" s="140"/>
      <c r="K14" s="140"/>
      <c r="L14" s="12"/>
      <c r="N14" s="2"/>
    </row>
    <row r="15" spans="1:14" s="6" customFormat="1" ht="18.75" customHeight="1">
      <c r="A15" s="34" t="s">
        <v>12</v>
      </c>
      <c r="B15" s="23">
        <f>C15+D15</f>
        <v>23830630</v>
      </c>
      <c r="C15" s="23">
        <f>C16+C30+C35+C36+C37+C38</f>
        <v>23830630</v>
      </c>
      <c r="D15" s="23">
        <f>D16+D30+D35+D36+D37+D38</f>
        <v>0</v>
      </c>
      <c r="E15" s="24">
        <f aca="true" t="shared" si="0" ref="E15:E21">F15+G15</f>
        <v>24321889</v>
      </c>
      <c r="F15" s="23">
        <f>F16+F30+F35+F36+F37+F38</f>
        <v>24321889</v>
      </c>
      <c r="G15" s="23">
        <f>G16+G30+G35+G36+G37+G38</f>
        <v>0</v>
      </c>
      <c r="H15" s="24">
        <f aca="true" t="shared" si="1" ref="H15:H21">I15+J15</f>
        <v>3224022</v>
      </c>
      <c r="I15" s="23">
        <f>I16+I30+I35+I36+I37+I38</f>
        <v>3224022</v>
      </c>
      <c r="J15" s="23">
        <f>J16+J30+J35+J36+J37+J38</f>
        <v>0</v>
      </c>
      <c r="K15" s="100"/>
      <c r="L15" s="17"/>
      <c r="M15" s="5"/>
      <c r="N15" s="2"/>
    </row>
    <row r="16" spans="1:14" s="6" customFormat="1" ht="29.25" customHeight="1">
      <c r="A16" s="35" t="s">
        <v>14</v>
      </c>
      <c r="B16" s="23">
        <f>D16+C16</f>
        <v>2024210</v>
      </c>
      <c r="C16" s="24">
        <f>C17+C18+C19+C20+C21+C25+C27+C28+C26+C29</f>
        <v>2024210</v>
      </c>
      <c r="D16" s="24">
        <f>D17+D18+D19+D20+D21+D25+D27+D28+D26+D29</f>
        <v>0</v>
      </c>
      <c r="E16" s="24">
        <f t="shared" si="0"/>
        <v>1935000</v>
      </c>
      <c r="F16" s="24">
        <f>F17+F18+F19+F20+F21+F25+F27+F28+F26+F29</f>
        <v>1935000</v>
      </c>
      <c r="G16" s="24">
        <f>G17+G18+G19+G20+G21+G25+G27+G28+G26+G29</f>
        <v>0</v>
      </c>
      <c r="H16" s="24">
        <f t="shared" si="1"/>
        <v>1767200</v>
      </c>
      <c r="I16" s="24">
        <f>I17+I18+I19+I20+I21+I25+I27+I28+I26+I29</f>
        <v>1767200</v>
      </c>
      <c r="J16" s="24">
        <f>J17+J18+J19+J20+J21+J25+J27+J28+J26+J29</f>
        <v>0</v>
      </c>
      <c r="K16" s="100"/>
      <c r="L16" s="13"/>
      <c r="N16" s="2"/>
    </row>
    <row r="17" spans="1:14" s="6" customFormat="1" ht="51" customHeight="1">
      <c r="A17" s="39" t="s">
        <v>66</v>
      </c>
      <c r="B17" s="23">
        <f>C17+D17</f>
        <v>600000</v>
      </c>
      <c r="C17" s="26">
        <v>600000</v>
      </c>
      <c r="D17" s="26">
        <v>0</v>
      </c>
      <c r="E17" s="24">
        <f t="shared" si="0"/>
        <v>600000</v>
      </c>
      <c r="F17" s="25">
        <v>600000</v>
      </c>
      <c r="G17" s="25">
        <v>0</v>
      </c>
      <c r="H17" s="24">
        <f t="shared" si="1"/>
        <v>637200</v>
      </c>
      <c r="I17" s="25">
        <v>637200</v>
      </c>
      <c r="J17" s="25">
        <v>0</v>
      </c>
      <c r="K17" s="96" t="s">
        <v>71</v>
      </c>
      <c r="L17" s="13"/>
      <c r="N17" s="2"/>
    </row>
    <row r="18" spans="1:14" s="6" customFormat="1" ht="42" customHeight="1">
      <c r="A18" s="97" t="s">
        <v>70</v>
      </c>
      <c r="B18" s="23">
        <f>C18+D18</f>
        <v>386000</v>
      </c>
      <c r="C18" s="26">
        <v>386000</v>
      </c>
      <c r="D18" s="26">
        <v>0</v>
      </c>
      <c r="E18" s="24">
        <f t="shared" si="0"/>
        <v>345000</v>
      </c>
      <c r="F18" s="25">
        <v>345000</v>
      </c>
      <c r="G18" s="25">
        <v>0</v>
      </c>
      <c r="H18" s="24">
        <f t="shared" si="1"/>
        <v>345000</v>
      </c>
      <c r="I18" s="25">
        <v>345000</v>
      </c>
      <c r="J18" s="25">
        <v>0</v>
      </c>
      <c r="K18" s="96" t="s">
        <v>71</v>
      </c>
      <c r="L18" s="13"/>
      <c r="N18" s="2"/>
    </row>
    <row r="19" spans="1:14" s="6" customFormat="1" ht="38.25" customHeight="1">
      <c r="A19" s="97" t="s">
        <v>35</v>
      </c>
      <c r="B19" s="24">
        <f>C19+D19</f>
        <v>60000</v>
      </c>
      <c r="C19" s="25">
        <v>60000</v>
      </c>
      <c r="D19" s="53">
        <v>0</v>
      </c>
      <c r="E19" s="24">
        <f t="shared" si="0"/>
        <v>30000</v>
      </c>
      <c r="F19" s="25">
        <v>30000</v>
      </c>
      <c r="G19" s="26">
        <v>0</v>
      </c>
      <c r="H19" s="24">
        <f t="shared" si="1"/>
        <v>30000</v>
      </c>
      <c r="I19" s="25">
        <v>30000</v>
      </c>
      <c r="J19" s="26">
        <v>0</v>
      </c>
      <c r="K19" s="96" t="s">
        <v>71</v>
      </c>
      <c r="L19" s="18"/>
      <c r="N19" s="2"/>
    </row>
    <row r="20" spans="1:14" s="6" customFormat="1" ht="41.25" customHeight="1">
      <c r="A20" s="39" t="s">
        <v>36</v>
      </c>
      <c r="B20" s="24">
        <f>C20+D20</f>
        <v>26410</v>
      </c>
      <c r="C20" s="25">
        <f>27460-1050</f>
        <v>26410</v>
      </c>
      <c r="D20" s="53">
        <v>0</v>
      </c>
      <c r="E20" s="24">
        <f t="shared" si="0"/>
        <v>0</v>
      </c>
      <c r="F20" s="25">
        <v>0</v>
      </c>
      <c r="G20" s="26">
        <v>0</v>
      </c>
      <c r="H20" s="24">
        <f t="shared" si="1"/>
        <v>0</v>
      </c>
      <c r="I20" s="25">
        <v>0</v>
      </c>
      <c r="J20" s="26">
        <v>0</v>
      </c>
      <c r="K20" s="96" t="s">
        <v>71</v>
      </c>
      <c r="L20" s="18"/>
      <c r="N20" s="2"/>
    </row>
    <row r="21" spans="1:14" s="6" customFormat="1" ht="55.5" customHeight="1">
      <c r="A21" s="97" t="s">
        <v>37</v>
      </c>
      <c r="B21" s="24">
        <f>C21+D21</f>
        <v>84800</v>
      </c>
      <c r="C21" s="25">
        <f>42400+42400</f>
        <v>84800</v>
      </c>
      <c r="D21" s="53">
        <v>0</v>
      </c>
      <c r="E21" s="24">
        <f t="shared" si="0"/>
        <v>90000</v>
      </c>
      <c r="F21" s="25">
        <v>90000</v>
      </c>
      <c r="G21" s="26">
        <v>0</v>
      </c>
      <c r="H21" s="24">
        <f t="shared" si="1"/>
        <v>45000</v>
      </c>
      <c r="I21" s="25">
        <v>45000</v>
      </c>
      <c r="J21" s="26">
        <v>0</v>
      </c>
      <c r="K21" s="96" t="s">
        <v>71</v>
      </c>
      <c r="L21" s="18"/>
      <c r="N21" s="2"/>
    </row>
    <row r="22" spans="1:14" s="6" customFormat="1" ht="6" customHeight="1">
      <c r="A22" s="111"/>
      <c r="B22" s="66"/>
      <c r="C22" s="67"/>
      <c r="D22" s="112"/>
      <c r="E22" s="66"/>
      <c r="F22" s="67"/>
      <c r="G22" s="65"/>
      <c r="H22" s="66"/>
      <c r="I22" s="67"/>
      <c r="J22" s="65"/>
      <c r="K22" s="114"/>
      <c r="L22" s="18"/>
      <c r="N22" s="2"/>
    </row>
    <row r="23" spans="1:15" s="50" customFormat="1" ht="18.75" customHeight="1">
      <c r="A23" s="86"/>
      <c r="B23" s="45"/>
      <c r="C23" s="87"/>
      <c r="D23" s="87"/>
      <c r="E23" s="45"/>
      <c r="F23" s="87"/>
      <c r="G23" s="87"/>
      <c r="H23" s="45"/>
      <c r="I23" s="129" t="s">
        <v>95</v>
      </c>
      <c r="J23" s="129"/>
      <c r="K23" s="129"/>
      <c r="L23" s="88"/>
      <c r="M23" s="89"/>
      <c r="N23" s="82"/>
      <c r="O23" s="52"/>
    </row>
    <row r="24" spans="1:14" s="6" customFormat="1" ht="19.5" customHeight="1">
      <c r="A24" s="31">
        <v>1</v>
      </c>
      <c r="B24" s="31">
        <v>2</v>
      </c>
      <c r="C24" s="31">
        <v>3</v>
      </c>
      <c r="D24" s="31">
        <v>4</v>
      </c>
      <c r="E24" s="31">
        <v>5</v>
      </c>
      <c r="F24" s="32">
        <v>6</v>
      </c>
      <c r="G24" s="31">
        <v>7</v>
      </c>
      <c r="H24" s="31">
        <v>8</v>
      </c>
      <c r="I24" s="70">
        <v>9</v>
      </c>
      <c r="J24" s="70">
        <v>10</v>
      </c>
      <c r="K24" s="70">
        <v>11</v>
      </c>
      <c r="L24" s="8"/>
      <c r="N24" s="2"/>
    </row>
    <row r="25" spans="1:14" s="6" customFormat="1" ht="42.75" customHeight="1">
      <c r="A25" s="97" t="s">
        <v>38</v>
      </c>
      <c r="B25" s="24">
        <f aca="true" t="shared" si="2" ref="B25:B42">C25+D25</f>
        <v>80000</v>
      </c>
      <c r="C25" s="25">
        <v>80000</v>
      </c>
      <c r="D25" s="53">
        <v>0</v>
      </c>
      <c r="E25" s="24">
        <f aca="true" t="shared" si="3" ref="E25:E33">F25+G25</f>
        <v>0</v>
      </c>
      <c r="F25" s="25">
        <v>0</v>
      </c>
      <c r="G25" s="26">
        <v>0</v>
      </c>
      <c r="H25" s="24">
        <f aca="true" t="shared" si="4" ref="H25:H36">I25+J25</f>
        <v>0</v>
      </c>
      <c r="I25" s="25">
        <v>0</v>
      </c>
      <c r="J25" s="26">
        <v>0</v>
      </c>
      <c r="K25" s="96" t="s">
        <v>71</v>
      </c>
      <c r="L25" s="8"/>
      <c r="N25" s="2"/>
    </row>
    <row r="26" spans="1:17" s="6" customFormat="1" ht="64.5" customHeight="1">
      <c r="A26" s="97" t="s">
        <v>39</v>
      </c>
      <c r="B26" s="24">
        <f t="shared" si="2"/>
        <v>18000</v>
      </c>
      <c r="C26" s="25">
        <v>18000</v>
      </c>
      <c r="D26" s="53">
        <v>0</v>
      </c>
      <c r="E26" s="24">
        <f t="shared" si="3"/>
        <v>20000</v>
      </c>
      <c r="F26" s="25">
        <v>20000</v>
      </c>
      <c r="G26" s="26">
        <v>0</v>
      </c>
      <c r="H26" s="24">
        <f t="shared" si="4"/>
        <v>10000</v>
      </c>
      <c r="I26" s="25">
        <v>10000</v>
      </c>
      <c r="J26" s="26">
        <v>0</v>
      </c>
      <c r="K26" s="96" t="s">
        <v>71</v>
      </c>
      <c r="L26" s="8"/>
      <c r="N26" s="2"/>
      <c r="Q26" s="36"/>
    </row>
    <row r="27" spans="1:14" s="6" customFormat="1" ht="54.75" customHeight="1">
      <c r="A27" s="97" t="s">
        <v>40</v>
      </c>
      <c r="B27" s="24">
        <f t="shared" si="2"/>
        <v>69000</v>
      </c>
      <c r="C27" s="25">
        <v>69000</v>
      </c>
      <c r="D27" s="53">
        <v>0</v>
      </c>
      <c r="E27" s="24">
        <f t="shared" si="3"/>
        <v>0</v>
      </c>
      <c r="F27" s="25">
        <v>0</v>
      </c>
      <c r="G27" s="26">
        <v>0</v>
      </c>
      <c r="H27" s="24">
        <f t="shared" si="4"/>
        <v>0</v>
      </c>
      <c r="I27" s="25">
        <v>0</v>
      </c>
      <c r="J27" s="26">
        <v>0</v>
      </c>
      <c r="K27" s="96" t="s">
        <v>71</v>
      </c>
      <c r="L27" s="8"/>
      <c r="N27" s="2"/>
    </row>
    <row r="28" spans="1:17" s="6" customFormat="1" ht="54.75" customHeight="1">
      <c r="A28" s="39" t="s">
        <v>41</v>
      </c>
      <c r="B28" s="24">
        <f t="shared" si="2"/>
        <v>550000</v>
      </c>
      <c r="C28" s="25">
        <v>550000</v>
      </c>
      <c r="D28" s="53">
        <v>0</v>
      </c>
      <c r="E28" s="24">
        <f t="shared" si="3"/>
        <v>550000</v>
      </c>
      <c r="F28" s="25">
        <v>550000</v>
      </c>
      <c r="G28" s="26">
        <v>0</v>
      </c>
      <c r="H28" s="24">
        <f t="shared" si="4"/>
        <v>550000</v>
      </c>
      <c r="I28" s="25">
        <v>550000</v>
      </c>
      <c r="J28" s="26">
        <v>0</v>
      </c>
      <c r="K28" s="96" t="s">
        <v>71</v>
      </c>
      <c r="L28" s="8"/>
      <c r="N28" s="2"/>
      <c r="Q28" s="36"/>
    </row>
    <row r="29" spans="1:17" s="6" customFormat="1" ht="49.5" customHeight="1">
      <c r="A29" s="97" t="s">
        <v>93</v>
      </c>
      <c r="B29" s="24">
        <f t="shared" si="2"/>
        <v>150000</v>
      </c>
      <c r="C29" s="25">
        <v>150000</v>
      </c>
      <c r="D29" s="53">
        <v>0</v>
      </c>
      <c r="E29" s="24">
        <f t="shared" si="3"/>
        <v>300000</v>
      </c>
      <c r="F29" s="25">
        <f>150000+150000</f>
        <v>300000</v>
      </c>
      <c r="G29" s="26">
        <v>0</v>
      </c>
      <c r="H29" s="24">
        <f t="shared" si="4"/>
        <v>150000</v>
      </c>
      <c r="I29" s="25">
        <v>150000</v>
      </c>
      <c r="J29" s="26">
        <v>0</v>
      </c>
      <c r="K29" s="96" t="s">
        <v>71</v>
      </c>
      <c r="L29" s="8"/>
      <c r="N29" s="2"/>
      <c r="Q29" s="36"/>
    </row>
    <row r="30" spans="1:14" s="6" customFormat="1" ht="33.75" customHeight="1">
      <c r="A30" s="35" t="s">
        <v>29</v>
      </c>
      <c r="B30" s="23">
        <f t="shared" si="2"/>
        <v>1059500</v>
      </c>
      <c r="C30" s="23">
        <f>C31+C32+C33+C34</f>
        <v>1059500</v>
      </c>
      <c r="D30" s="23">
        <f>D31+D32</f>
        <v>0</v>
      </c>
      <c r="E30" s="24">
        <f t="shared" si="3"/>
        <v>932109</v>
      </c>
      <c r="F30" s="25">
        <f>F31+F32+F33+F34</f>
        <v>932109</v>
      </c>
      <c r="G30" s="25">
        <f>G31+G32</f>
        <v>0</v>
      </c>
      <c r="H30" s="23">
        <f t="shared" si="4"/>
        <v>973580</v>
      </c>
      <c r="I30" s="25">
        <f>I31+I32+I33+I34</f>
        <v>973580</v>
      </c>
      <c r="J30" s="25">
        <f>J31+J32</f>
        <v>0</v>
      </c>
      <c r="K30" s="96"/>
      <c r="L30" s="13"/>
      <c r="N30" s="2"/>
    </row>
    <row r="31" spans="1:14" s="6" customFormat="1" ht="43.5" customHeight="1">
      <c r="A31" s="39" t="s">
        <v>42</v>
      </c>
      <c r="B31" s="23">
        <f t="shared" si="2"/>
        <v>140280</v>
      </c>
      <c r="C31" s="26">
        <f>146400-6120</f>
        <v>140280</v>
      </c>
      <c r="D31" s="26">
        <v>0</v>
      </c>
      <c r="E31" s="24">
        <f t="shared" si="3"/>
        <v>0</v>
      </c>
      <c r="F31" s="25">
        <v>0</v>
      </c>
      <c r="G31" s="26">
        <v>0</v>
      </c>
      <c r="H31" s="23">
        <f t="shared" si="4"/>
        <v>0</v>
      </c>
      <c r="I31" s="25">
        <v>0</v>
      </c>
      <c r="J31" s="26">
        <v>0</v>
      </c>
      <c r="K31" s="14" t="s">
        <v>10</v>
      </c>
      <c r="L31" s="19"/>
      <c r="N31" s="2"/>
    </row>
    <row r="32" spans="1:14" s="6" customFormat="1" ht="41.25" customHeight="1">
      <c r="A32" s="97" t="s">
        <v>43</v>
      </c>
      <c r="B32" s="23">
        <f t="shared" si="2"/>
        <v>883314</v>
      </c>
      <c r="C32" s="26">
        <v>883314</v>
      </c>
      <c r="D32" s="26">
        <v>0</v>
      </c>
      <c r="E32" s="24">
        <f t="shared" si="3"/>
        <v>922109</v>
      </c>
      <c r="F32" s="25">
        <v>922109</v>
      </c>
      <c r="G32" s="26">
        <v>0</v>
      </c>
      <c r="H32" s="23">
        <f t="shared" si="4"/>
        <v>962960</v>
      </c>
      <c r="I32" s="25">
        <v>962960</v>
      </c>
      <c r="J32" s="26">
        <v>0</v>
      </c>
      <c r="K32" s="14" t="s">
        <v>10</v>
      </c>
      <c r="L32" s="19"/>
      <c r="N32" s="2"/>
    </row>
    <row r="33" spans="1:14" s="6" customFormat="1" ht="45" customHeight="1">
      <c r="A33" s="39" t="s">
        <v>44</v>
      </c>
      <c r="B33" s="24">
        <f t="shared" si="2"/>
        <v>15906</v>
      </c>
      <c r="C33" s="26">
        <f>27906-12000</f>
        <v>15906</v>
      </c>
      <c r="D33" s="53">
        <v>0</v>
      </c>
      <c r="E33" s="24">
        <f t="shared" si="3"/>
        <v>0</v>
      </c>
      <c r="F33" s="25">
        <v>0</v>
      </c>
      <c r="G33" s="26">
        <v>0</v>
      </c>
      <c r="H33" s="24">
        <f t="shared" si="4"/>
        <v>0</v>
      </c>
      <c r="I33" s="25">
        <v>0</v>
      </c>
      <c r="J33" s="26">
        <v>0</v>
      </c>
      <c r="K33" s="14" t="s">
        <v>10</v>
      </c>
      <c r="L33" s="18"/>
      <c r="N33" s="2"/>
    </row>
    <row r="34" spans="1:14" s="6" customFormat="1" ht="44.25" customHeight="1">
      <c r="A34" s="39" t="s">
        <v>45</v>
      </c>
      <c r="B34" s="24">
        <f t="shared" si="2"/>
        <v>20000</v>
      </c>
      <c r="C34" s="26">
        <v>20000</v>
      </c>
      <c r="D34" s="53">
        <v>0</v>
      </c>
      <c r="E34" s="24">
        <f>+F34+G34</f>
        <v>10000</v>
      </c>
      <c r="F34" s="25">
        <v>10000</v>
      </c>
      <c r="G34" s="26">
        <v>0</v>
      </c>
      <c r="H34" s="24">
        <f t="shared" si="4"/>
        <v>10620</v>
      </c>
      <c r="I34" s="25">
        <v>10620</v>
      </c>
      <c r="J34" s="26">
        <v>0</v>
      </c>
      <c r="K34" s="14" t="s">
        <v>10</v>
      </c>
      <c r="L34" s="18"/>
      <c r="N34" s="2"/>
    </row>
    <row r="35" spans="1:14" s="6" customFormat="1" ht="52.5" customHeight="1">
      <c r="A35" s="54" t="s">
        <v>46</v>
      </c>
      <c r="B35" s="23">
        <f t="shared" si="2"/>
        <v>51800</v>
      </c>
      <c r="C35" s="26">
        <v>51800</v>
      </c>
      <c r="D35" s="26">
        <v>0</v>
      </c>
      <c r="E35" s="24">
        <f aca="true" t="shared" si="5" ref="E35:E42">F35+G35</f>
        <v>54900</v>
      </c>
      <c r="F35" s="25">
        <v>54900</v>
      </c>
      <c r="G35" s="26">
        <v>0</v>
      </c>
      <c r="H35" s="23">
        <f t="shared" si="4"/>
        <v>58652</v>
      </c>
      <c r="I35" s="25">
        <v>58652</v>
      </c>
      <c r="J35" s="26">
        <v>0</v>
      </c>
      <c r="K35" s="14" t="s">
        <v>11</v>
      </c>
      <c r="L35" s="19"/>
      <c r="N35" s="2"/>
    </row>
    <row r="36" spans="1:14" s="6" customFormat="1" ht="57" customHeight="1">
      <c r="A36" s="55" t="s">
        <v>72</v>
      </c>
      <c r="B36" s="23">
        <f t="shared" si="2"/>
        <v>20650000</v>
      </c>
      <c r="C36" s="26">
        <v>20650000</v>
      </c>
      <c r="D36" s="26">
        <v>0</v>
      </c>
      <c r="E36" s="24">
        <f t="shared" si="5"/>
        <v>21000000</v>
      </c>
      <c r="F36" s="25">
        <v>21000000</v>
      </c>
      <c r="G36" s="26">
        <v>0</v>
      </c>
      <c r="H36" s="23">
        <f t="shared" si="4"/>
        <v>0</v>
      </c>
      <c r="I36" s="25">
        <v>0</v>
      </c>
      <c r="J36" s="26">
        <v>0</v>
      </c>
      <c r="K36" s="96" t="s">
        <v>71</v>
      </c>
      <c r="L36" s="19"/>
      <c r="N36" s="2"/>
    </row>
    <row r="37" spans="1:14" s="6" customFormat="1" ht="59.25" customHeight="1">
      <c r="A37" s="56" t="s">
        <v>73</v>
      </c>
      <c r="B37" s="23">
        <f t="shared" si="2"/>
        <v>9520</v>
      </c>
      <c r="C37" s="26">
        <v>9520</v>
      </c>
      <c r="D37" s="26">
        <v>0</v>
      </c>
      <c r="E37" s="24">
        <f t="shared" si="5"/>
        <v>10080</v>
      </c>
      <c r="F37" s="25">
        <v>10080</v>
      </c>
      <c r="G37" s="26">
        <v>0</v>
      </c>
      <c r="H37" s="23">
        <f>+I37</f>
        <v>10640</v>
      </c>
      <c r="I37" s="25">
        <v>10640</v>
      </c>
      <c r="J37" s="26">
        <v>0</v>
      </c>
      <c r="K37" s="14" t="s">
        <v>92</v>
      </c>
      <c r="L37" s="19"/>
      <c r="N37" s="2"/>
    </row>
    <row r="38" spans="1:14" s="6" customFormat="1" ht="58.5" customHeight="1">
      <c r="A38" s="98" t="s">
        <v>74</v>
      </c>
      <c r="B38" s="23">
        <f>C38+D38</f>
        <v>35600</v>
      </c>
      <c r="C38" s="26">
        <f>C41+C42</f>
        <v>35600</v>
      </c>
      <c r="D38" s="26">
        <v>0</v>
      </c>
      <c r="E38" s="24">
        <f t="shared" si="5"/>
        <v>389800</v>
      </c>
      <c r="F38" s="25">
        <f>F41+F42</f>
        <v>389800</v>
      </c>
      <c r="G38" s="26">
        <v>0</v>
      </c>
      <c r="H38" s="23">
        <f>+I38</f>
        <v>413950</v>
      </c>
      <c r="I38" s="25">
        <f>I41+I42</f>
        <v>413950</v>
      </c>
      <c r="J38" s="26">
        <v>0</v>
      </c>
      <c r="K38" s="113"/>
      <c r="L38" s="19"/>
      <c r="N38" s="2"/>
    </row>
    <row r="39" spans="1:15" s="50" customFormat="1" ht="19.5" customHeight="1">
      <c r="A39" s="86"/>
      <c r="B39" s="45"/>
      <c r="C39" s="87"/>
      <c r="D39" s="87"/>
      <c r="E39" s="45"/>
      <c r="F39" s="87"/>
      <c r="G39" s="87"/>
      <c r="H39" s="45"/>
      <c r="I39" s="119" t="s">
        <v>95</v>
      </c>
      <c r="J39" s="119"/>
      <c r="K39" s="119"/>
      <c r="L39" s="88"/>
      <c r="M39" s="89"/>
      <c r="N39" s="82"/>
      <c r="O39" s="52"/>
    </row>
    <row r="40" spans="1:15" s="50" customFormat="1" ht="18.75" customHeight="1">
      <c r="A40" s="31">
        <v>1</v>
      </c>
      <c r="B40" s="31">
        <v>2</v>
      </c>
      <c r="C40" s="31">
        <v>3</v>
      </c>
      <c r="D40" s="31">
        <v>4</v>
      </c>
      <c r="E40" s="31">
        <v>5</v>
      </c>
      <c r="F40" s="32">
        <v>6</v>
      </c>
      <c r="G40" s="31">
        <v>7</v>
      </c>
      <c r="H40" s="31">
        <v>8</v>
      </c>
      <c r="I40" s="70">
        <v>9</v>
      </c>
      <c r="J40" s="70">
        <v>10</v>
      </c>
      <c r="K40" s="70">
        <v>11</v>
      </c>
      <c r="L40" s="88"/>
      <c r="M40" s="89"/>
      <c r="N40" s="82"/>
      <c r="O40" s="52"/>
    </row>
    <row r="41" spans="1:14" s="6" customFormat="1" ht="64.5" customHeight="1">
      <c r="A41" s="99" t="s">
        <v>75</v>
      </c>
      <c r="B41" s="23">
        <f t="shared" si="2"/>
        <v>35600</v>
      </c>
      <c r="C41" s="26">
        <v>35600</v>
      </c>
      <c r="D41" s="26">
        <v>0</v>
      </c>
      <c r="E41" s="24">
        <f t="shared" si="5"/>
        <v>50800</v>
      </c>
      <c r="F41" s="25">
        <v>50800</v>
      </c>
      <c r="G41" s="26">
        <v>0</v>
      </c>
      <c r="H41" s="23">
        <f>I41+J41</f>
        <v>53950</v>
      </c>
      <c r="I41" s="25">
        <v>53950</v>
      </c>
      <c r="J41" s="26">
        <v>0</v>
      </c>
      <c r="K41" s="79" t="s">
        <v>96</v>
      </c>
      <c r="L41" s="19"/>
      <c r="N41" s="2"/>
    </row>
    <row r="42" spans="1:14" s="6" customFormat="1" ht="42" customHeight="1">
      <c r="A42" s="99" t="s">
        <v>76</v>
      </c>
      <c r="B42" s="23">
        <f t="shared" si="2"/>
        <v>0</v>
      </c>
      <c r="C42" s="26">
        <v>0</v>
      </c>
      <c r="D42" s="26">
        <v>0</v>
      </c>
      <c r="E42" s="24">
        <f t="shared" si="5"/>
        <v>339000</v>
      </c>
      <c r="F42" s="25">
        <v>339000</v>
      </c>
      <c r="G42" s="26">
        <v>0</v>
      </c>
      <c r="H42" s="23">
        <f>I42+J42</f>
        <v>360000</v>
      </c>
      <c r="I42" s="25">
        <v>360000</v>
      </c>
      <c r="J42" s="26">
        <v>0</v>
      </c>
      <c r="K42" s="79" t="s">
        <v>77</v>
      </c>
      <c r="L42" s="19"/>
      <c r="N42" s="2"/>
    </row>
    <row r="43" spans="1:14" s="6" customFormat="1" ht="21" customHeight="1">
      <c r="A43" s="121" t="s">
        <v>18</v>
      </c>
      <c r="B43" s="121"/>
      <c r="C43" s="121"/>
      <c r="D43" s="121"/>
      <c r="E43" s="121"/>
      <c r="F43" s="121"/>
      <c r="G43" s="121"/>
      <c r="H43" s="121"/>
      <c r="I43" s="121"/>
      <c r="J43" s="121"/>
      <c r="K43" s="121"/>
      <c r="L43" s="10"/>
      <c r="N43" s="2"/>
    </row>
    <row r="44" spans="1:14" s="6" customFormat="1" ht="30.75" customHeight="1">
      <c r="A44" s="130" t="s">
        <v>98</v>
      </c>
      <c r="B44" s="130"/>
      <c r="C44" s="130"/>
      <c r="D44" s="130"/>
      <c r="E44" s="130"/>
      <c r="F44" s="130"/>
      <c r="G44" s="130"/>
      <c r="H44" s="130"/>
      <c r="I44" s="130"/>
      <c r="J44" s="130"/>
      <c r="K44" s="130"/>
      <c r="L44" s="20"/>
      <c r="N44" s="2"/>
    </row>
    <row r="45" spans="1:14" s="6" customFormat="1" ht="32.25" customHeight="1">
      <c r="A45" s="137" t="s">
        <v>97</v>
      </c>
      <c r="B45" s="138"/>
      <c r="C45" s="138"/>
      <c r="D45" s="138"/>
      <c r="E45" s="138"/>
      <c r="F45" s="138"/>
      <c r="G45" s="138"/>
      <c r="H45" s="138"/>
      <c r="I45" s="138"/>
      <c r="J45" s="138"/>
      <c r="K45" s="139"/>
      <c r="N45" s="2"/>
    </row>
    <row r="46" spans="1:14" s="6" customFormat="1" ht="33.75" customHeight="1">
      <c r="A46" s="57" t="s">
        <v>30</v>
      </c>
      <c r="B46" s="23">
        <f>B47+B48</f>
        <v>198700</v>
      </c>
      <c r="C46" s="23">
        <f>C47+C48</f>
        <v>198700</v>
      </c>
      <c r="D46" s="23">
        <f>SUM(,D48)</f>
        <v>0</v>
      </c>
      <c r="E46" s="23">
        <f>F46+G46</f>
        <v>116733</v>
      </c>
      <c r="F46" s="23">
        <f>F47+F48</f>
        <v>116733</v>
      </c>
      <c r="G46" s="23">
        <f>G47+G48</f>
        <v>0</v>
      </c>
      <c r="H46" s="23">
        <f>I46+J46</f>
        <v>123970</v>
      </c>
      <c r="I46" s="23">
        <f>I47+I48</f>
        <v>123970</v>
      </c>
      <c r="J46" s="23">
        <f>J47+J48</f>
        <v>0</v>
      </c>
      <c r="K46" s="100"/>
      <c r="L46" s="19"/>
      <c r="N46" s="2"/>
    </row>
    <row r="47" spans="1:14" s="6" customFormat="1" ht="66" customHeight="1">
      <c r="A47" s="39" t="s">
        <v>59</v>
      </c>
      <c r="B47" s="23">
        <f>C47+D47</f>
        <v>64150</v>
      </c>
      <c r="C47" s="26">
        <v>64150</v>
      </c>
      <c r="D47" s="26">
        <v>0</v>
      </c>
      <c r="E47" s="23">
        <f>F47+G47</f>
        <v>116733</v>
      </c>
      <c r="F47" s="26">
        <v>116733</v>
      </c>
      <c r="G47" s="26">
        <v>0</v>
      </c>
      <c r="H47" s="23">
        <f>I47+J47</f>
        <v>123970</v>
      </c>
      <c r="I47" s="26">
        <v>123970</v>
      </c>
      <c r="J47" s="26">
        <v>0</v>
      </c>
      <c r="K47" s="14" t="s">
        <v>10</v>
      </c>
      <c r="L47" s="19"/>
      <c r="N47" s="2"/>
    </row>
    <row r="48" spans="1:14" s="44" customFormat="1" ht="41.25" customHeight="1">
      <c r="A48" s="39" t="s">
        <v>47</v>
      </c>
      <c r="B48" s="58">
        <f>C48+D48</f>
        <v>134550</v>
      </c>
      <c r="C48" s="59">
        <v>134550</v>
      </c>
      <c r="D48" s="59">
        <v>0</v>
      </c>
      <c r="E48" s="58">
        <f>F48+G48</f>
        <v>0</v>
      </c>
      <c r="F48" s="60">
        <v>0</v>
      </c>
      <c r="G48" s="59">
        <v>0</v>
      </c>
      <c r="H48" s="58">
        <f>I48+J48</f>
        <v>0</v>
      </c>
      <c r="I48" s="60">
        <v>0</v>
      </c>
      <c r="J48" s="59">
        <v>0</v>
      </c>
      <c r="K48" s="80" t="s">
        <v>10</v>
      </c>
      <c r="L48" s="40"/>
      <c r="N48" s="41"/>
    </row>
    <row r="49" spans="1:14" s="6" customFormat="1" ht="31.5" customHeight="1">
      <c r="A49" s="131" t="s">
        <v>19</v>
      </c>
      <c r="B49" s="132"/>
      <c r="C49" s="132"/>
      <c r="D49" s="132"/>
      <c r="E49" s="132"/>
      <c r="F49" s="132"/>
      <c r="G49" s="132"/>
      <c r="H49" s="132"/>
      <c r="I49" s="132"/>
      <c r="J49" s="132"/>
      <c r="K49" s="133"/>
      <c r="L49" s="8"/>
      <c r="N49" s="2"/>
    </row>
    <row r="50" spans="1:14" s="6" customFormat="1" ht="26.25" customHeight="1">
      <c r="A50" s="130" t="s">
        <v>61</v>
      </c>
      <c r="B50" s="130"/>
      <c r="C50" s="130"/>
      <c r="D50" s="130"/>
      <c r="E50" s="130"/>
      <c r="F50" s="130"/>
      <c r="G50" s="130"/>
      <c r="H50" s="130"/>
      <c r="I50" s="130"/>
      <c r="J50" s="130"/>
      <c r="K50" s="130"/>
      <c r="L50" s="8"/>
      <c r="N50" s="2"/>
    </row>
    <row r="51" spans="1:14" s="6" customFormat="1" ht="30.75" customHeight="1">
      <c r="A51" s="125" t="s">
        <v>62</v>
      </c>
      <c r="B51" s="125"/>
      <c r="C51" s="125"/>
      <c r="D51" s="125"/>
      <c r="E51" s="125"/>
      <c r="F51" s="125"/>
      <c r="G51" s="125"/>
      <c r="H51" s="125"/>
      <c r="I51" s="125"/>
      <c r="J51" s="125"/>
      <c r="K51" s="125"/>
      <c r="L51" s="20"/>
      <c r="N51" s="2"/>
    </row>
    <row r="52" spans="1:14" s="6" customFormat="1" ht="23.25" customHeight="1">
      <c r="A52" s="61" t="s">
        <v>12</v>
      </c>
      <c r="B52" s="24">
        <f>B53+B55</f>
        <v>1326500</v>
      </c>
      <c r="C52" s="24">
        <f>C53+C55</f>
        <v>1326500</v>
      </c>
      <c r="D52" s="24">
        <f>D53+D55</f>
        <v>0</v>
      </c>
      <c r="E52" s="24">
        <f aca="true" t="shared" si="6" ref="E52:E58">F52+G52</f>
        <v>998905</v>
      </c>
      <c r="F52" s="24">
        <f>F53+F55</f>
        <v>998905</v>
      </c>
      <c r="G52" s="24">
        <f>G53+G55</f>
        <v>0</v>
      </c>
      <c r="H52" s="24">
        <f aca="true" t="shared" si="7" ref="H52:H58">I52+J52</f>
        <v>1055393</v>
      </c>
      <c r="I52" s="24">
        <f>I53+I55</f>
        <v>1055393</v>
      </c>
      <c r="J52" s="24">
        <f>J53+J55</f>
        <v>0</v>
      </c>
      <c r="K52" s="96"/>
      <c r="L52" s="12"/>
      <c r="N52" s="2"/>
    </row>
    <row r="53" spans="1:14" s="6" customFormat="1" ht="33" customHeight="1">
      <c r="A53" s="57" t="s">
        <v>32</v>
      </c>
      <c r="B53" s="23">
        <f>B54</f>
        <v>550390</v>
      </c>
      <c r="C53" s="23">
        <f>C54</f>
        <v>550390</v>
      </c>
      <c r="D53" s="23">
        <f>D54</f>
        <v>0</v>
      </c>
      <c r="E53" s="23">
        <f t="shared" si="6"/>
        <v>477000</v>
      </c>
      <c r="F53" s="23">
        <f>F54</f>
        <v>477000</v>
      </c>
      <c r="G53" s="23">
        <f>G54</f>
        <v>0</v>
      </c>
      <c r="H53" s="23">
        <f t="shared" si="7"/>
        <v>506574</v>
      </c>
      <c r="I53" s="23">
        <f>I54</f>
        <v>506574</v>
      </c>
      <c r="J53" s="23">
        <f>J54</f>
        <v>0</v>
      </c>
      <c r="K53" s="96"/>
      <c r="L53" s="9"/>
      <c r="N53" s="2"/>
    </row>
    <row r="54" spans="1:15" s="6" customFormat="1" ht="46.5" customHeight="1">
      <c r="A54" s="39" t="s">
        <v>48</v>
      </c>
      <c r="B54" s="23">
        <f>C54+D54</f>
        <v>550390</v>
      </c>
      <c r="C54" s="26">
        <v>550390</v>
      </c>
      <c r="D54" s="26">
        <v>0</v>
      </c>
      <c r="E54" s="24">
        <f t="shared" si="6"/>
        <v>477000</v>
      </c>
      <c r="F54" s="25">
        <v>477000</v>
      </c>
      <c r="G54" s="26">
        <v>0</v>
      </c>
      <c r="H54" s="23">
        <f t="shared" si="7"/>
        <v>506574</v>
      </c>
      <c r="I54" s="25">
        <v>506574</v>
      </c>
      <c r="J54" s="26">
        <v>0</v>
      </c>
      <c r="K54" s="96" t="s">
        <v>78</v>
      </c>
      <c r="L54" s="22"/>
      <c r="M54" s="9"/>
      <c r="O54" s="2"/>
    </row>
    <row r="55" spans="1:14" s="6" customFormat="1" ht="30.75" customHeight="1">
      <c r="A55" s="81" t="s">
        <v>63</v>
      </c>
      <c r="B55" s="23">
        <f>C55+D55</f>
        <v>776110</v>
      </c>
      <c r="C55" s="23">
        <f>SUM(C56)+C58+C57</f>
        <v>776110</v>
      </c>
      <c r="D55" s="23">
        <f>SUM(D56)+D58</f>
        <v>0</v>
      </c>
      <c r="E55" s="23">
        <f t="shared" si="6"/>
        <v>521905</v>
      </c>
      <c r="F55" s="23">
        <f>SUM(F56)+F58+F57</f>
        <v>521905</v>
      </c>
      <c r="G55" s="23">
        <f>SUM(G56)+G58</f>
        <v>0</v>
      </c>
      <c r="H55" s="23">
        <f t="shared" si="7"/>
        <v>548819</v>
      </c>
      <c r="I55" s="23">
        <f>SUM(I56)+I58+I57</f>
        <v>548819</v>
      </c>
      <c r="J55" s="23">
        <f>SUM(J56)+J58</f>
        <v>0</v>
      </c>
      <c r="K55" s="96"/>
      <c r="L55" s="19"/>
      <c r="N55" s="2"/>
    </row>
    <row r="56" spans="1:14" s="6" customFormat="1" ht="43.5" customHeight="1">
      <c r="A56" s="39" t="s">
        <v>49</v>
      </c>
      <c r="B56" s="23">
        <f>C56+D56</f>
        <v>180000</v>
      </c>
      <c r="C56" s="26">
        <v>180000</v>
      </c>
      <c r="D56" s="26">
        <v>0</v>
      </c>
      <c r="E56" s="23">
        <f t="shared" si="6"/>
        <v>0</v>
      </c>
      <c r="F56" s="26">
        <v>0</v>
      </c>
      <c r="G56" s="26">
        <v>0</v>
      </c>
      <c r="H56" s="23">
        <f t="shared" si="7"/>
        <v>0</v>
      </c>
      <c r="I56" s="26">
        <v>0</v>
      </c>
      <c r="J56" s="26">
        <v>0</v>
      </c>
      <c r="K56" s="96" t="s">
        <v>78</v>
      </c>
      <c r="L56" s="19"/>
      <c r="N56" s="2"/>
    </row>
    <row r="57" spans="1:14" s="6" customFormat="1" ht="45" customHeight="1">
      <c r="A57" s="39" t="s">
        <v>50</v>
      </c>
      <c r="B57" s="23">
        <f>C57+D57</f>
        <v>490744</v>
      </c>
      <c r="C57" s="26">
        <v>490744</v>
      </c>
      <c r="D57" s="26">
        <v>0</v>
      </c>
      <c r="E57" s="23">
        <f t="shared" si="6"/>
        <v>434100</v>
      </c>
      <c r="F57" s="26">
        <v>434100</v>
      </c>
      <c r="G57" s="26">
        <v>0</v>
      </c>
      <c r="H57" s="23">
        <f t="shared" si="7"/>
        <v>461014</v>
      </c>
      <c r="I57" s="26">
        <v>461014</v>
      </c>
      <c r="J57" s="26">
        <v>0</v>
      </c>
      <c r="K57" s="96" t="s">
        <v>78</v>
      </c>
      <c r="L57" s="19"/>
      <c r="N57" s="2"/>
    </row>
    <row r="58" spans="1:14" s="6" customFormat="1" ht="47.25" customHeight="1">
      <c r="A58" s="39" t="s">
        <v>58</v>
      </c>
      <c r="B58" s="23">
        <f>C58+D58</f>
        <v>105366</v>
      </c>
      <c r="C58" s="26">
        <v>105366</v>
      </c>
      <c r="D58" s="26">
        <v>0</v>
      </c>
      <c r="E58" s="23">
        <f t="shared" si="6"/>
        <v>87805</v>
      </c>
      <c r="F58" s="26">
        <v>87805</v>
      </c>
      <c r="G58" s="26">
        <v>0</v>
      </c>
      <c r="H58" s="23">
        <f t="shared" si="7"/>
        <v>87805</v>
      </c>
      <c r="I58" s="26">
        <v>87805</v>
      </c>
      <c r="J58" s="26">
        <v>0</v>
      </c>
      <c r="K58" s="96" t="s">
        <v>78</v>
      </c>
      <c r="L58" s="19"/>
      <c r="N58" s="2"/>
    </row>
    <row r="59" spans="1:15" s="6" customFormat="1" ht="19.5" customHeight="1">
      <c r="A59" s="107"/>
      <c r="B59" s="108"/>
      <c r="C59" s="106"/>
      <c r="D59" s="106"/>
      <c r="E59" s="108"/>
      <c r="F59" s="106"/>
      <c r="G59" s="106"/>
      <c r="H59" s="108"/>
      <c r="I59" s="129" t="s">
        <v>95</v>
      </c>
      <c r="J59" s="129"/>
      <c r="K59" s="129"/>
      <c r="L59" s="27"/>
      <c r="M59" s="28"/>
      <c r="N59" s="2"/>
      <c r="O59" s="42"/>
    </row>
    <row r="60" spans="1:15" s="6" customFormat="1" ht="18.75" customHeight="1">
      <c r="A60" s="31">
        <v>1</v>
      </c>
      <c r="B60" s="31">
        <v>2</v>
      </c>
      <c r="C60" s="31">
        <v>3</v>
      </c>
      <c r="D60" s="31">
        <v>4</v>
      </c>
      <c r="E60" s="31">
        <v>5</v>
      </c>
      <c r="F60" s="32">
        <v>6</v>
      </c>
      <c r="G60" s="31">
        <v>7</v>
      </c>
      <c r="H60" s="31">
        <v>8</v>
      </c>
      <c r="I60" s="101">
        <v>9</v>
      </c>
      <c r="J60" s="101">
        <v>10</v>
      </c>
      <c r="K60" s="101">
        <v>11</v>
      </c>
      <c r="L60" s="27"/>
      <c r="M60" s="28"/>
      <c r="N60" s="2"/>
      <c r="O60" s="42"/>
    </row>
    <row r="61" spans="1:14" s="50" customFormat="1" ht="30" customHeight="1">
      <c r="A61" s="122" t="s">
        <v>79</v>
      </c>
      <c r="B61" s="123"/>
      <c r="C61" s="123"/>
      <c r="D61" s="123"/>
      <c r="E61" s="123"/>
      <c r="F61" s="123"/>
      <c r="G61" s="123"/>
      <c r="H61" s="123"/>
      <c r="I61" s="123"/>
      <c r="J61" s="123"/>
      <c r="K61" s="124"/>
      <c r="L61" s="91"/>
      <c r="M61" s="85"/>
      <c r="N61" s="82"/>
    </row>
    <row r="62" spans="1:14" s="6" customFormat="1" ht="27.75" customHeight="1">
      <c r="A62" s="146" t="s">
        <v>80</v>
      </c>
      <c r="B62" s="146"/>
      <c r="C62" s="146"/>
      <c r="D62" s="146"/>
      <c r="E62" s="146"/>
      <c r="F62" s="146"/>
      <c r="G62" s="146"/>
      <c r="H62" s="146"/>
      <c r="I62" s="146"/>
      <c r="J62" s="146"/>
      <c r="K62" s="146"/>
      <c r="L62" s="21"/>
      <c r="N62" s="2"/>
    </row>
    <row r="63" spans="1:14" s="6" customFormat="1" ht="26.25" customHeight="1">
      <c r="A63" s="62" t="s">
        <v>12</v>
      </c>
      <c r="B63" s="24">
        <f>C63+D63</f>
        <v>1439402</v>
      </c>
      <c r="C63" s="24">
        <f>C65+C66+C67+C69</f>
        <v>1439402</v>
      </c>
      <c r="D63" s="24">
        <f>D65+D66+D67+D69</f>
        <v>0</v>
      </c>
      <c r="E63" s="23">
        <f>F63+G63</f>
        <v>1365750</v>
      </c>
      <c r="F63" s="23">
        <f>+SUM(F65,F66,F67,F69)</f>
        <v>1365750</v>
      </c>
      <c r="G63" s="24">
        <v>0</v>
      </c>
      <c r="H63" s="23">
        <f>+J63+I63</f>
        <v>1535400</v>
      </c>
      <c r="I63" s="23">
        <f>+SUM(I65,I66)+I67+I69</f>
        <v>1535400</v>
      </c>
      <c r="J63" s="24">
        <v>0</v>
      </c>
      <c r="K63" s="69"/>
      <c r="L63" s="12"/>
      <c r="N63" s="2"/>
    </row>
    <row r="64" spans="1:14" s="50" customFormat="1" ht="26.25" customHeight="1">
      <c r="A64" s="126" t="s">
        <v>20</v>
      </c>
      <c r="B64" s="127"/>
      <c r="C64" s="127"/>
      <c r="D64" s="127"/>
      <c r="E64" s="127"/>
      <c r="F64" s="127"/>
      <c r="G64" s="127"/>
      <c r="H64" s="127"/>
      <c r="I64" s="127"/>
      <c r="J64" s="127"/>
      <c r="K64" s="128"/>
      <c r="L64" s="84"/>
      <c r="N64" s="82"/>
    </row>
    <row r="65" spans="1:14" s="6" customFormat="1" ht="66" customHeight="1">
      <c r="A65" s="55" t="s">
        <v>81</v>
      </c>
      <c r="B65" s="23">
        <f>C65+D65</f>
        <v>241920</v>
      </c>
      <c r="C65" s="26">
        <v>241920</v>
      </c>
      <c r="D65" s="26">
        <v>0</v>
      </c>
      <c r="E65" s="24">
        <f>F65+G65</f>
        <v>243435</v>
      </c>
      <c r="F65" s="25">
        <v>243435</v>
      </c>
      <c r="G65" s="25">
        <v>0</v>
      </c>
      <c r="H65" s="23">
        <f>I65+J65</f>
        <v>264600</v>
      </c>
      <c r="I65" s="25">
        <v>264600</v>
      </c>
      <c r="J65" s="26">
        <v>0</v>
      </c>
      <c r="K65" s="14" t="s">
        <v>9</v>
      </c>
      <c r="L65" s="15"/>
      <c r="N65" s="2"/>
    </row>
    <row r="66" spans="1:14" s="6" customFormat="1" ht="68.25" customHeight="1">
      <c r="A66" s="55" t="s">
        <v>82</v>
      </c>
      <c r="B66" s="23">
        <f>C66+D66</f>
        <v>1058112</v>
      </c>
      <c r="C66" s="26">
        <v>1058112</v>
      </c>
      <c r="D66" s="63">
        <v>0</v>
      </c>
      <c r="E66" s="24">
        <f>F66+G66</f>
        <v>1059615</v>
      </c>
      <c r="F66" s="25">
        <v>1059615</v>
      </c>
      <c r="G66" s="25">
        <v>0</v>
      </c>
      <c r="H66" s="23">
        <f>I66+J66</f>
        <v>1204800</v>
      </c>
      <c r="I66" s="25">
        <v>1204800</v>
      </c>
      <c r="J66" s="26">
        <v>0</v>
      </c>
      <c r="K66" s="14" t="s">
        <v>9</v>
      </c>
      <c r="L66" s="16"/>
      <c r="N66" s="2"/>
    </row>
    <row r="67" spans="1:14" s="6" customFormat="1" ht="66.75" customHeight="1">
      <c r="A67" s="55" t="s">
        <v>83</v>
      </c>
      <c r="B67" s="23">
        <f>C67+D67</f>
        <v>54485</v>
      </c>
      <c r="C67" s="26">
        <v>54485</v>
      </c>
      <c r="D67" s="63">
        <v>0</v>
      </c>
      <c r="E67" s="24">
        <f>F67+G67</f>
        <v>62700</v>
      </c>
      <c r="F67" s="25">
        <v>62700</v>
      </c>
      <c r="G67" s="25">
        <v>0</v>
      </c>
      <c r="H67" s="23">
        <f>I67+J67</f>
        <v>66000</v>
      </c>
      <c r="I67" s="25">
        <v>66000</v>
      </c>
      <c r="J67" s="26">
        <v>0</v>
      </c>
      <c r="K67" s="14" t="s">
        <v>9</v>
      </c>
      <c r="L67" s="16"/>
      <c r="N67" s="2"/>
    </row>
    <row r="68" spans="1:14" s="50" customFormat="1" ht="26.25" customHeight="1">
      <c r="A68" s="126" t="s">
        <v>64</v>
      </c>
      <c r="B68" s="127"/>
      <c r="C68" s="127"/>
      <c r="D68" s="127"/>
      <c r="E68" s="127"/>
      <c r="F68" s="127"/>
      <c r="G68" s="127"/>
      <c r="H68" s="127"/>
      <c r="I68" s="127"/>
      <c r="J68" s="127"/>
      <c r="K68" s="128"/>
      <c r="L68" s="84"/>
      <c r="N68" s="82"/>
    </row>
    <row r="69" spans="1:14" s="6" customFormat="1" ht="57" customHeight="1">
      <c r="A69" s="55" t="s">
        <v>84</v>
      </c>
      <c r="B69" s="23">
        <f>C69+D69</f>
        <v>84885</v>
      </c>
      <c r="C69" s="26">
        <v>84885</v>
      </c>
      <c r="D69" s="63">
        <v>0</v>
      </c>
      <c r="E69" s="24">
        <f>F69+G69</f>
        <v>0</v>
      </c>
      <c r="F69" s="25">
        <v>0</v>
      </c>
      <c r="G69" s="25">
        <v>0</v>
      </c>
      <c r="H69" s="23">
        <f>I69+J69</f>
        <v>0</v>
      </c>
      <c r="I69" s="25">
        <v>0</v>
      </c>
      <c r="J69" s="26">
        <v>0</v>
      </c>
      <c r="K69" s="14" t="s">
        <v>9</v>
      </c>
      <c r="L69" s="16"/>
      <c r="N69" s="2"/>
    </row>
    <row r="70" spans="1:14" s="6" customFormat="1" ht="36" customHeight="1">
      <c r="A70" s="120" t="s">
        <v>85</v>
      </c>
      <c r="B70" s="120"/>
      <c r="C70" s="120"/>
      <c r="D70" s="120"/>
      <c r="E70" s="120"/>
      <c r="F70" s="120"/>
      <c r="G70" s="120"/>
      <c r="H70" s="120"/>
      <c r="I70" s="120"/>
      <c r="J70" s="120"/>
      <c r="K70" s="120"/>
      <c r="L70" s="8"/>
      <c r="M70" s="5"/>
      <c r="N70" s="2"/>
    </row>
    <row r="71" spans="1:14" s="6" customFormat="1" ht="39" customHeight="1">
      <c r="A71" s="134" t="s">
        <v>86</v>
      </c>
      <c r="B71" s="134"/>
      <c r="C71" s="134"/>
      <c r="D71" s="134"/>
      <c r="E71" s="134"/>
      <c r="F71" s="134"/>
      <c r="G71" s="134"/>
      <c r="H71" s="134"/>
      <c r="I71" s="134"/>
      <c r="J71" s="134"/>
      <c r="K71" s="134"/>
      <c r="L71" s="19"/>
      <c r="N71" s="2"/>
    </row>
    <row r="72" spans="1:14" s="6" customFormat="1" ht="25.5" customHeight="1">
      <c r="A72" s="61" t="s">
        <v>0</v>
      </c>
      <c r="B72" s="23">
        <f>+D72+C72</f>
        <v>6704205</v>
      </c>
      <c r="C72" s="23">
        <f>+SUM(C74,C81)+C75</f>
        <v>6704205</v>
      </c>
      <c r="D72" s="24">
        <v>0</v>
      </c>
      <c r="E72" s="23">
        <f>+G72+F72</f>
        <v>7225630</v>
      </c>
      <c r="F72" s="23">
        <f>+SUM(F74,F81)+F75</f>
        <v>7225630</v>
      </c>
      <c r="G72" s="24">
        <v>0</v>
      </c>
      <c r="H72" s="23">
        <f>+J72+I72</f>
        <v>7514845</v>
      </c>
      <c r="I72" s="23">
        <f>+SUM(I74,I81)+I75</f>
        <v>7514845</v>
      </c>
      <c r="J72" s="24">
        <v>0</v>
      </c>
      <c r="K72" s="69"/>
      <c r="L72" s="12"/>
      <c r="N72" s="2"/>
    </row>
    <row r="73" spans="1:14" s="6" customFormat="1" ht="22.5" customHeight="1">
      <c r="A73" s="121" t="s">
        <v>21</v>
      </c>
      <c r="B73" s="121"/>
      <c r="C73" s="121"/>
      <c r="D73" s="121"/>
      <c r="E73" s="121"/>
      <c r="F73" s="121"/>
      <c r="G73" s="121"/>
      <c r="H73" s="121"/>
      <c r="I73" s="121"/>
      <c r="J73" s="121"/>
      <c r="K73" s="121"/>
      <c r="L73" s="15"/>
      <c r="N73" s="2"/>
    </row>
    <row r="74" spans="1:14" s="6" customFormat="1" ht="81" customHeight="1">
      <c r="A74" s="55" t="s">
        <v>87</v>
      </c>
      <c r="B74" s="23">
        <f>C74+D74</f>
        <v>2968620</v>
      </c>
      <c r="C74" s="26">
        <v>2968620</v>
      </c>
      <c r="D74" s="26">
        <v>0</v>
      </c>
      <c r="E74" s="24">
        <f>F74+G74</f>
        <v>3267835</v>
      </c>
      <c r="F74" s="25">
        <v>3267835</v>
      </c>
      <c r="G74" s="25">
        <v>0</v>
      </c>
      <c r="H74" s="23">
        <f>I74+J74</f>
        <v>3290745</v>
      </c>
      <c r="I74" s="25">
        <v>3290745</v>
      </c>
      <c r="J74" s="26">
        <v>0</v>
      </c>
      <c r="K74" s="14" t="s">
        <v>9</v>
      </c>
      <c r="L74" s="15"/>
      <c r="N74" s="2"/>
    </row>
    <row r="75" spans="1:14" s="6" customFormat="1" ht="63.75" customHeight="1">
      <c r="A75" s="55" t="s">
        <v>88</v>
      </c>
      <c r="B75" s="23">
        <f>C75+D75</f>
        <v>144585</v>
      </c>
      <c r="C75" s="26">
        <v>144585</v>
      </c>
      <c r="D75" s="26">
        <v>0</v>
      </c>
      <c r="E75" s="24">
        <f>F75+G75</f>
        <v>161595</v>
      </c>
      <c r="F75" s="25">
        <v>161595</v>
      </c>
      <c r="G75" s="25">
        <v>0</v>
      </c>
      <c r="H75" s="23">
        <f>I75+J75</f>
        <v>170200</v>
      </c>
      <c r="I75" s="25">
        <v>170200</v>
      </c>
      <c r="J75" s="26">
        <v>0</v>
      </c>
      <c r="K75" s="14" t="s">
        <v>9</v>
      </c>
      <c r="L75" s="15"/>
      <c r="N75" s="2"/>
    </row>
    <row r="76" spans="1:14" s="50" customFormat="1" ht="16.5" customHeight="1">
      <c r="A76" s="93"/>
      <c r="B76" s="46"/>
      <c r="C76" s="47"/>
      <c r="D76" s="47"/>
      <c r="E76" s="94"/>
      <c r="F76" s="48"/>
      <c r="G76" s="48"/>
      <c r="H76" s="46"/>
      <c r="I76" s="48"/>
      <c r="J76" s="47"/>
      <c r="K76" s="49"/>
      <c r="L76" s="92"/>
      <c r="N76" s="82"/>
    </row>
    <row r="77" spans="1:14" s="50" customFormat="1" ht="16.5" customHeight="1">
      <c r="A77" s="93"/>
      <c r="B77" s="46"/>
      <c r="C77" s="47"/>
      <c r="D77" s="47"/>
      <c r="E77" s="94"/>
      <c r="F77" s="48"/>
      <c r="G77" s="48"/>
      <c r="H77" s="46"/>
      <c r="I77" s="48"/>
      <c r="J77" s="47"/>
      <c r="K77" s="49"/>
      <c r="L77" s="92"/>
      <c r="N77" s="82"/>
    </row>
    <row r="78" spans="1:15" s="6" customFormat="1" ht="33" customHeight="1">
      <c r="A78" s="107"/>
      <c r="B78" s="108"/>
      <c r="C78" s="106"/>
      <c r="D78" s="106"/>
      <c r="E78" s="108"/>
      <c r="F78" s="106"/>
      <c r="G78" s="106"/>
      <c r="H78" s="108"/>
      <c r="I78" s="119" t="s">
        <v>95</v>
      </c>
      <c r="J78" s="119"/>
      <c r="K78" s="119"/>
      <c r="L78" s="27"/>
      <c r="M78" s="28"/>
      <c r="N78" s="2"/>
      <c r="O78" s="42"/>
    </row>
    <row r="79" spans="1:15" s="6" customFormat="1" ht="17.25" customHeight="1">
      <c r="A79" s="31">
        <v>1</v>
      </c>
      <c r="B79" s="31">
        <v>2</v>
      </c>
      <c r="C79" s="31">
        <v>3</v>
      </c>
      <c r="D79" s="31">
        <v>4</v>
      </c>
      <c r="E79" s="31">
        <v>5</v>
      </c>
      <c r="F79" s="32">
        <v>6</v>
      </c>
      <c r="G79" s="31">
        <v>7</v>
      </c>
      <c r="H79" s="31">
        <v>8</v>
      </c>
      <c r="I79" s="70">
        <v>9</v>
      </c>
      <c r="J79" s="70">
        <v>10</v>
      </c>
      <c r="K79" s="70">
        <v>11</v>
      </c>
      <c r="L79" s="27"/>
      <c r="M79" s="28"/>
      <c r="N79" s="2"/>
      <c r="O79" s="42"/>
    </row>
    <row r="80" spans="1:14" s="6" customFormat="1" ht="36.75" customHeight="1">
      <c r="A80" s="126" t="s">
        <v>22</v>
      </c>
      <c r="B80" s="127"/>
      <c r="C80" s="127"/>
      <c r="D80" s="127"/>
      <c r="E80" s="127"/>
      <c r="F80" s="127"/>
      <c r="G80" s="127"/>
      <c r="H80" s="127"/>
      <c r="I80" s="127"/>
      <c r="J80" s="127"/>
      <c r="K80" s="128"/>
      <c r="L80" s="16" t="s">
        <v>8</v>
      </c>
      <c r="N80" s="2"/>
    </row>
    <row r="81" spans="1:24" ht="59.25" customHeight="1">
      <c r="A81" s="55" t="s">
        <v>90</v>
      </c>
      <c r="B81" s="23">
        <f>B82+B83</f>
        <v>3591000</v>
      </c>
      <c r="C81" s="26">
        <f>C82+C83</f>
        <v>3591000</v>
      </c>
      <c r="D81" s="26">
        <v>0</v>
      </c>
      <c r="E81" s="24">
        <f>F81+G81</f>
        <v>3796200</v>
      </c>
      <c r="F81" s="25">
        <f>SUM(F82+F83)</f>
        <v>3796200</v>
      </c>
      <c r="G81" s="25">
        <f>SUM(G82:G82)</f>
        <v>0</v>
      </c>
      <c r="H81" s="23">
        <f>I81+J81</f>
        <v>4053900</v>
      </c>
      <c r="I81" s="25">
        <f>SUM(I82:I82)+I83</f>
        <v>4053900</v>
      </c>
      <c r="J81" s="25">
        <f>SUM(J82:J82)</f>
        <v>0</v>
      </c>
      <c r="K81" s="14"/>
      <c r="L81" s="15"/>
      <c r="N81" s="2"/>
      <c r="O81" s="6"/>
      <c r="P81" s="6"/>
      <c r="Q81" s="6"/>
      <c r="R81" s="6"/>
      <c r="S81" s="6"/>
      <c r="T81" s="6"/>
      <c r="U81" s="6"/>
      <c r="V81" s="6"/>
      <c r="W81" s="6"/>
      <c r="X81" s="6"/>
    </row>
    <row r="82" spans="1:24" ht="77.25" customHeight="1">
      <c r="A82" s="39" t="s">
        <v>51</v>
      </c>
      <c r="B82" s="23">
        <f>C82+D82</f>
        <v>84000</v>
      </c>
      <c r="C82" s="26">
        <v>84000</v>
      </c>
      <c r="D82" s="26">
        <v>0</v>
      </c>
      <c r="E82" s="24">
        <f>F82+G82</f>
        <v>88800</v>
      </c>
      <c r="F82" s="25">
        <v>88800</v>
      </c>
      <c r="G82" s="25">
        <v>0</v>
      </c>
      <c r="H82" s="23">
        <f>I82+J82</f>
        <v>96000</v>
      </c>
      <c r="I82" s="25">
        <v>96000</v>
      </c>
      <c r="J82" s="26">
        <v>0</v>
      </c>
      <c r="K82" s="14" t="s">
        <v>9</v>
      </c>
      <c r="L82" s="15"/>
      <c r="N82" s="2"/>
      <c r="O82" s="6"/>
      <c r="P82" s="6"/>
      <c r="Q82" s="6"/>
      <c r="R82" s="6"/>
      <c r="S82" s="6"/>
      <c r="T82" s="6"/>
      <c r="U82" s="6"/>
      <c r="V82" s="6"/>
      <c r="W82" s="6"/>
      <c r="X82" s="6"/>
    </row>
    <row r="83" spans="1:24" ht="71.25" customHeight="1">
      <c r="A83" s="68" t="s">
        <v>89</v>
      </c>
      <c r="B83" s="23">
        <f>C83+D83</f>
        <v>3507000</v>
      </c>
      <c r="C83" s="26">
        <v>3507000</v>
      </c>
      <c r="D83" s="26">
        <v>0</v>
      </c>
      <c r="E83" s="24">
        <f>F83+G83</f>
        <v>3707400</v>
      </c>
      <c r="F83" s="25">
        <v>3707400</v>
      </c>
      <c r="G83" s="25">
        <v>0</v>
      </c>
      <c r="H83" s="23">
        <f>I83+J83</f>
        <v>3957900</v>
      </c>
      <c r="I83" s="25">
        <v>3957900</v>
      </c>
      <c r="J83" s="26">
        <v>0</v>
      </c>
      <c r="K83" s="14" t="s">
        <v>9</v>
      </c>
      <c r="L83" s="15"/>
      <c r="N83" s="2"/>
      <c r="O83" s="6"/>
      <c r="P83" s="6"/>
      <c r="Q83" s="6"/>
      <c r="R83" s="6"/>
      <c r="S83" s="6"/>
      <c r="T83" s="6"/>
      <c r="U83" s="6"/>
      <c r="V83" s="6"/>
      <c r="W83" s="6"/>
      <c r="X83" s="6"/>
    </row>
    <row r="84" spans="1:24" ht="29.25" customHeight="1">
      <c r="A84" s="131" t="s">
        <v>23</v>
      </c>
      <c r="B84" s="132"/>
      <c r="C84" s="132"/>
      <c r="D84" s="132"/>
      <c r="E84" s="132"/>
      <c r="F84" s="132"/>
      <c r="G84" s="132"/>
      <c r="H84" s="132"/>
      <c r="I84" s="132"/>
      <c r="J84" s="132"/>
      <c r="K84" s="133"/>
      <c r="L84" s="15"/>
      <c r="N84" s="2"/>
      <c r="O84" s="6"/>
      <c r="P84" s="6"/>
      <c r="Q84" s="6"/>
      <c r="R84" s="6"/>
      <c r="S84" s="6"/>
      <c r="T84" s="6"/>
      <c r="U84" s="6"/>
      <c r="V84" s="6"/>
      <c r="W84" s="6"/>
      <c r="X84" s="6"/>
    </row>
    <row r="85" spans="1:15" s="6" customFormat="1" ht="44.25" customHeight="1">
      <c r="A85" s="147" t="s">
        <v>25</v>
      </c>
      <c r="B85" s="148"/>
      <c r="C85" s="148"/>
      <c r="D85" s="148"/>
      <c r="E85" s="148"/>
      <c r="F85" s="148"/>
      <c r="G85" s="148"/>
      <c r="H85" s="148"/>
      <c r="I85" s="148"/>
      <c r="J85" s="148"/>
      <c r="K85" s="149"/>
      <c r="L85" s="27"/>
      <c r="M85" s="28"/>
      <c r="N85" s="2"/>
      <c r="O85" s="42"/>
    </row>
    <row r="86" spans="1:14" s="6" customFormat="1" ht="46.5" customHeight="1">
      <c r="A86" s="150" t="s">
        <v>26</v>
      </c>
      <c r="B86" s="151"/>
      <c r="C86" s="151"/>
      <c r="D86" s="151"/>
      <c r="E86" s="151"/>
      <c r="F86" s="151"/>
      <c r="G86" s="151"/>
      <c r="H86" s="151"/>
      <c r="I86" s="151"/>
      <c r="J86" s="151"/>
      <c r="K86" s="152"/>
      <c r="N86" s="2"/>
    </row>
    <row r="87" spans="1:14" s="6" customFormat="1" ht="107.25" customHeight="1">
      <c r="A87" s="57" t="s">
        <v>31</v>
      </c>
      <c r="B87" s="23">
        <f>C87+D87</f>
        <v>1000000</v>
      </c>
      <c r="C87" s="26">
        <v>1000000</v>
      </c>
      <c r="D87" s="26">
        <v>0</v>
      </c>
      <c r="E87" s="24">
        <f>F87+G87</f>
        <v>2370000</v>
      </c>
      <c r="F87" s="25">
        <f>948000+1422000</f>
        <v>2370000</v>
      </c>
      <c r="G87" s="25">
        <v>0</v>
      </c>
      <c r="H87" s="23">
        <f>I87+J87</f>
        <v>0</v>
      </c>
      <c r="I87" s="25">
        <v>0</v>
      </c>
      <c r="J87" s="26">
        <v>0</v>
      </c>
      <c r="K87" s="96" t="s">
        <v>78</v>
      </c>
      <c r="N87" s="2"/>
    </row>
    <row r="88" spans="1:14" s="6" customFormat="1" ht="23.25" customHeight="1">
      <c r="A88" s="135" t="s">
        <v>52</v>
      </c>
      <c r="B88" s="135"/>
      <c r="C88" s="135"/>
      <c r="D88" s="135"/>
      <c r="E88" s="135"/>
      <c r="F88" s="135"/>
      <c r="G88" s="135"/>
      <c r="H88" s="135"/>
      <c r="I88" s="135"/>
      <c r="J88" s="135"/>
      <c r="K88" s="135"/>
      <c r="L88" s="13"/>
      <c r="N88" s="2"/>
    </row>
    <row r="89" spans="1:14" s="6" customFormat="1" ht="21" customHeight="1">
      <c r="A89" s="145" t="s">
        <v>53</v>
      </c>
      <c r="B89" s="145"/>
      <c r="C89" s="145"/>
      <c r="D89" s="145"/>
      <c r="E89" s="145"/>
      <c r="F89" s="145"/>
      <c r="G89" s="145"/>
      <c r="H89" s="145"/>
      <c r="I89" s="145"/>
      <c r="J89" s="145"/>
      <c r="K89" s="145"/>
      <c r="N89" s="2"/>
    </row>
    <row r="90" spans="1:14" s="6" customFormat="1" ht="42.75" customHeight="1">
      <c r="A90" s="77" t="s">
        <v>12</v>
      </c>
      <c r="B90" s="78">
        <f>+C90+D90</f>
        <v>729493</v>
      </c>
      <c r="C90" s="78">
        <f>+C91+C98</f>
        <v>729493</v>
      </c>
      <c r="D90" s="78">
        <f>+D91+D98</f>
        <v>0</v>
      </c>
      <c r="E90" s="78">
        <f>+F90+G90</f>
        <v>630900</v>
      </c>
      <c r="F90" s="78">
        <f>+F91+F98</f>
        <v>630900</v>
      </c>
      <c r="G90" s="78">
        <f>+G91+G98</f>
        <v>0</v>
      </c>
      <c r="H90" s="78">
        <f>+I90+J90</f>
        <v>675425</v>
      </c>
      <c r="I90" s="78">
        <f>+I91+I98</f>
        <v>675425</v>
      </c>
      <c r="J90" s="78">
        <f>+J91+J98</f>
        <v>0</v>
      </c>
      <c r="K90" s="62"/>
      <c r="N90" s="2"/>
    </row>
    <row r="91" spans="1:14" s="6" customFormat="1" ht="66.75" customHeight="1">
      <c r="A91" s="55" t="s">
        <v>57</v>
      </c>
      <c r="B91" s="23">
        <f>+C91</f>
        <v>185493</v>
      </c>
      <c r="C91" s="26">
        <f>+C95+C96+C97</f>
        <v>185493</v>
      </c>
      <c r="D91" s="26">
        <v>0</v>
      </c>
      <c r="E91" s="24">
        <f>+F91</f>
        <v>37500</v>
      </c>
      <c r="F91" s="25">
        <f>+F95+F96+F97</f>
        <v>37500</v>
      </c>
      <c r="G91" s="25">
        <v>0</v>
      </c>
      <c r="H91" s="24">
        <f>+I91</f>
        <v>40625</v>
      </c>
      <c r="I91" s="25">
        <f>+I95+I96+I97</f>
        <v>40625</v>
      </c>
      <c r="J91" s="25">
        <v>0</v>
      </c>
      <c r="K91" s="14" t="s">
        <v>15</v>
      </c>
      <c r="N91" s="2"/>
    </row>
    <row r="92" spans="1:24" s="95" customFormat="1" ht="23.25" customHeight="1">
      <c r="A92" s="90"/>
      <c r="B92" s="46"/>
      <c r="C92" s="47"/>
      <c r="D92" s="47"/>
      <c r="E92" s="94"/>
      <c r="F92" s="48"/>
      <c r="G92" s="48"/>
      <c r="H92" s="46"/>
      <c r="I92" s="48"/>
      <c r="J92" s="47"/>
      <c r="K92" s="49"/>
      <c r="L92" s="92"/>
      <c r="M92" s="50"/>
      <c r="N92" s="82"/>
      <c r="O92" s="50"/>
      <c r="P92" s="50"/>
      <c r="Q92" s="50"/>
      <c r="R92" s="50"/>
      <c r="S92" s="50"/>
      <c r="T92" s="50"/>
      <c r="U92" s="50"/>
      <c r="V92" s="50"/>
      <c r="W92" s="50"/>
      <c r="X92" s="50"/>
    </row>
    <row r="93" spans="1:15" s="6" customFormat="1" ht="19.5" customHeight="1">
      <c r="A93" s="107"/>
      <c r="B93" s="108"/>
      <c r="C93" s="106"/>
      <c r="D93" s="106"/>
      <c r="E93" s="108"/>
      <c r="F93" s="106"/>
      <c r="G93" s="106"/>
      <c r="H93" s="108"/>
      <c r="I93" s="129" t="s">
        <v>95</v>
      </c>
      <c r="J93" s="129"/>
      <c r="K93" s="129"/>
      <c r="L93" s="27"/>
      <c r="M93" s="28"/>
      <c r="N93" s="2"/>
      <c r="O93" s="42"/>
    </row>
    <row r="94" spans="1:15" s="6" customFormat="1" ht="18.75" customHeight="1">
      <c r="A94" s="31">
        <v>1</v>
      </c>
      <c r="B94" s="31">
        <v>2</v>
      </c>
      <c r="C94" s="31">
        <v>3</v>
      </c>
      <c r="D94" s="31">
        <v>4</v>
      </c>
      <c r="E94" s="31">
        <v>5</v>
      </c>
      <c r="F94" s="32">
        <v>6</v>
      </c>
      <c r="G94" s="31">
        <v>7</v>
      </c>
      <c r="H94" s="31">
        <v>8</v>
      </c>
      <c r="I94" s="70">
        <v>9</v>
      </c>
      <c r="J94" s="70">
        <v>10</v>
      </c>
      <c r="K94" s="70">
        <v>11</v>
      </c>
      <c r="L94" s="27"/>
      <c r="M94" s="28"/>
      <c r="N94" s="2"/>
      <c r="O94" s="42"/>
    </row>
    <row r="95" spans="1:14" s="6" customFormat="1" ht="58.5" customHeight="1">
      <c r="A95" s="54" t="s">
        <v>27</v>
      </c>
      <c r="B95" s="26">
        <f>C95+D95</f>
        <v>141795</v>
      </c>
      <c r="C95" s="26">
        <v>141795</v>
      </c>
      <c r="D95" s="26">
        <v>0</v>
      </c>
      <c r="E95" s="24">
        <f>+F95</f>
        <v>0</v>
      </c>
      <c r="F95" s="26">
        <v>0</v>
      </c>
      <c r="G95" s="25">
        <v>0</v>
      </c>
      <c r="H95" s="23">
        <f>+I95</f>
        <v>0</v>
      </c>
      <c r="I95" s="26">
        <v>0</v>
      </c>
      <c r="J95" s="26">
        <v>0</v>
      </c>
      <c r="K95" s="62"/>
      <c r="N95" s="2"/>
    </row>
    <row r="96" spans="1:14" s="6" customFormat="1" ht="48" customHeight="1">
      <c r="A96" s="54" t="s">
        <v>28</v>
      </c>
      <c r="B96" s="23">
        <f>+C96</f>
        <v>9460</v>
      </c>
      <c r="C96" s="26">
        <v>9460</v>
      </c>
      <c r="D96" s="26">
        <v>0</v>
      </c>
      <c r="E96" s="24">
        <f>F96+G96</f>
        <v>0</v>
      </c>
      <c r="F96" s="26">
        <v>0</v>
      </c>
      <c r="G96" s="25">
        <v>0</v>
      </c>
      <c r="H96" s="23">
        <f>+I96</f>
        <v>0</v>
      </c>
      <c r="I96" s="26">
        <v>0</v>
      </c>
      <c r="J96" s="26">
        <v>0</v>
      </c>
      <c r="K96" s="62"/>
      <c r="N96" s="2"/>
    </row>
    <row r="97" spans="1:14" s="6" customFormat="1" ht="37.5" customHeight="1">
      <c r="A97" s="54" t="s">
        <v>24</v>
      </c>
      <c r="B97" s="23">
        <f>+C97</f>
        <v>34238</v>
      </c>
      <c r="C97" s="26">
        <v>34238</v>
      </c>
      <c r="D97" s="26">
        <v>0</v>
      </c>
      <c r="E97" s="24">
        <f>F97+G97</f>
        <v>37500</v>
      </c>
      <c r="F97" s="26">
        <v>37500</v>
      </c>
      <c r="G97" s="25">
        <v>0</v>
      </c>
      <c r="H97" s="23">
        <f>+I97+J97</f>
        <v>40625</v>
      </c>
      <c r="I97" s="26">
        <v>40625</v>
      </c>
      <c r="J97" s="26">
        <v>0</v>
      </c>
      <c r="K97" s="62"/>
      <c r="N97" s="2"/>
    </row>
    <row r="98" spans="1:14" s="6" customFormat="1" ht="71.25" customHeight="1">
      <c r="A98" s="54" t="s">
        <v>54</v>
      </c>
      <c r="B98" s="23">
        <f>+C98</f>
        <v>544000</v>
      </c>
      <c r="C98" s="26">
        <f>C99+C100</f>
        <v>544000</v>
      </c>
      <c r="D98" s="26">
        <v>0</v>
      </c>
      <c r="E98" s="24">
        <f>+F98</f>
        <v>593400</v>
      </c>
      <c r="F98" s="25">
        <f>+F99+F100</f>
        <v>593400</v>
      </c>
      <c r="G98" s="25">
        <v>0</v>
      </c>
      <c r="H98" s="24">
        <f>+I98</f>
        <v>634800</v>
      </c>
      <c r="I98" s="25">
        <f>+I99+I100</f>
        <v>634800</v>
      </c>
      <c r="J98" s="25">
        <v>0</v>
      </c>
      <c r="K98" s="14" t="s">
        <v>15</v>
      </c>
      <c r="N98" s="2"/>
    </row>
    <row r="99" spans="1:14" s="6" customFormat="1" ht="43.5" customHeight="1">
      <c r="A99" s="39" t="s">
        <v>55</v>
      </c>
      <c r="B99" s="23">
        <f>+C99</f>
        <v>504000</v>
      </c>
      <c r="C99" s="26">
        <v>504000</v>
      </c>
      <c r="D99" s="26">
        <v>0</v>
      </c>
      <c r="E99" s="24">
        <f>+F99</f>
        <v>550400</v>
      </c>
      <c r="F99" s="25">
        <v>550400</v>
      </c>
      <c r="G99" s="25">
        <v>0</v>
      </c>
      <c r="H99" s="23">
        <f>+I99</f>
        <v>588800</v>
      </c>
      <c r="I99" s="25">
        <v>588800</v>
      </c>
      <c r="J99" s="26">
        <v>0</v>
      </c>
      <c r="K99" s="62"/>
      <c r="N99" s="2"/>
    </row>
    <row r="100" spans="1:14" s="6" customFormat="1" ht="48" customHeight="1">
      <c r="A100" s="39" t="s">
        <v>56</v>
      </c>
      <c r="B100" s="23">
        <f>C100+D100</f>
        <v>40000</v>
      </c>
      <c r="C100" s="26">
        <v>40000</v>
      </c>
      <c r="D100" s="26">
        <v>0</v>
      </c>
      <c r="E100" s="24">
        <f>F100+G100</f>
        <v>43000</v>
      </c>
      <c r="F100" s="25">
        <v>43000</v>
      </c>
      <c r="G100" s="25">
        <v>0</v>
      </c>
      <c r="H100" s="23">
        <f>I100+J100</f>
        <v>46000</v>
      </c>
      <c r="I100" s="25">
        <v>46000</v>
      </c>
      <c r="J100" s="26">
        <v>0</v>
      </c>
      <c r="K100" s="62"/>
      <c r="N100" s="2"/>
    </row>
    <row r="101" spans="1:14" s="6" customFormat="1" ht="23.25" customHeight="1">
      <c r="A101" s="102"/>
      <c r="B101" s="64"/>
      <c r="C101" s="65"/>
      <c r="D101" s="65"/>
      <c r="E101" s="66"/>
      <c r="F101" s="67"/>
      <c r="G101" s="67"/>
      <c r="H101" s="64"/>
      <c r="I101" s="67"/>
      <c r="J101" s="65"/>
      <c r="K101" s="103"/>
      <c r="N101" s="2"/>
    </row>
    <row r="102" spans="1:14" s="6" customFormat="1" ht="12.75">
      <c r="A102" s="50"/>
      <c r="B102" s="50"/>
      <c r="C102" s="50"/>
      <c r="D102" s="50"/>
      <c r="E102" s="50"/>
      <c r="F102" s="50"/>
      <c r="G102" s="50"/>
      <c r="H102" s="50"/>
      <c r="I102" s="50"/>
      <c r="J102" s="50"/>
      <c r="K102" s="50"/>
      <c r="N102" s="2"/>
    </row>
    <row r="103" spans="1:14" s="104" customFormat="1" ht="56.25" customHeight="1">
      <c r="A103" s="115"/>
      <c r="B103"/>
      <c r="I103" s="109"/>
      <c r="J103" s="110"/>
      <c r="N103" s="105"/>
    </row>
    <row r="104" spans="1:14" s="38" customFormat="1" ht="18.75" customHeight="1">
      <c r="A104" s="116" t="s">
        <v>99</v>
      </c>
      <c r="B104" s="116"/>
      <c r="E104" s="118" t="s">
        <v>102</v>
      </c>
      <c r="F104" s="118"/>
      <c r="N104" s="2"/>
    </row>
    <row r="105" spans="1:14" s="37" customFormat="1" ht="18.75">
      <c r="A105" s="117"/>
      <c r="B105" s="116"/>
      <c r="E105" s="71"/>
      <c r="F105" s="71"/>
      <c r="G105" s="71"/>
      <c r="H105" s="71"/>
      <c r="I105" s="38"/>
      <c r="J105" s="71"/>
      <c r="N105" s="2"/>
    </row>
    <row r="106" spans="1:14" s="72" customFormat="1" ht="15.75" customHeight="1">
      <c r="A106" s="117" t="s">
        <v>100</v>
      </c>
      <c r="B106" s="116"/>
      <c r="E106" s="73"/>
      <c r="F106" s="73"/>
      <c r="G106" s="73"/>
      <c r="H106" s="73"/>
      <c r="I106" s="73"/>
      <c r="J106" s="73"/>
      <c r="N106" s="74"/>
    </row>
    <row r="107" spans="1:14" s="72" customFormat="1" ht="15.75" customHeight="1">
      <c r="A107" s="117" t="s">
        <v>101</v>
      </c>
      <c r="B107" s="116"/>
      <c r="E107" s="73"/>
      <c r="F107" s="73"/>
      <c r="G107" s="73"/>
      <c r="H107" s="73"/>
      <c r="I107" s="73"/>
      <c r="J107" s="73"/>
      <c r="N107" s="74"/>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row r="701" spans="8:14" s="6" customFormat="1" ht="12.75">
      <c r="H701" s="50"/>
      <c r="I701" s="50"/>
      <c r="J701" s="50"/>
      <c r="K701" s="50"/>
      <c r="N701" s="2"/>
    </row>
    <row r="702" spans="8:14" s="6" customFormat="1" ht="12.75">
      <c r="H702" s="50"/>
      <c r="I702" s="50"/>
      <c r="J702" s="50"/>
      <c r="K702" s="50"/>
      <c r="N702" s="2"/>
    </row>
    <row r="703" spans="8:14" s="6" customFormat="1" ht="12.75">
      <c r="H703" s="50"/>
      <c r="I703" s="50"/>
      <c r="J703" s="50"/>
      <c r="K703" s="50"/>
      <c r="N703" s="2"/>
    </row>
    <row r="704" spans="8:14" s="6" customFormat="1" ht="12.75">
      <c r="H704" s="50"/>
      <c r="I704" s="50"/>
      <c r="J704" s="50"/>
      <c r="K704" s="50"/>
      <c r="N704" s="2"/>
    </row>
    <row r="705" spans="8:14" s="6" customFormat="1" ht="12.75">
      <c r="H705" s="50"/>
      <c r="I705" s="50"/>
      <c r="J705" s="50"/>
      <c r="K705" s="50"/>
      <c r="N705" s="2"/>
    </row>
    <row r="706" spans="8:14" s="6" customFormat="1" ht="12.75">
      <c r="H706" s="50"/>
      <c r="I706" s="50"/>
      <c r="J706" s="50"/>
      <c r="K706" s="50"/>
      <c r="N706" s="2"/>
    </row>
    <row r="707" spans="8:14" s="6" customFormat="1" ht="12.75">
      <c r="H707" s="50"/>
      <c r="I707" s="50"/>
      <c r="J707" s="50"/>
      <c r="K707" s="50"/>
      <c r="N707" s="2"/>
    </row>
    <row r="708" spans="8:14" s="6" customFormat="1" ht="12.75">
      <c r="H708" s="50"/>
      <c r="I708" s="50"/>
      <c r="J708" s="50"/>
      <c r="K708" s="50"/>
      <c r="N708" s="2"/>
    </row>
    <row r="709" spans="8:14" s="6" customFormat="1" ht="12.75">
      <c r="H709" s="50"/>
      <c r="I709" s="50"/>
      <c r="J709" s="50"/>
      <c r="K709" s="50"/>
      <c r="N709" s="2"/>
    </row>
    <row r="710" spans="8:14" s="6" customFormat="1" ht="12.75">
      <c r="H710" s="50"/>
      <c r="I710" s="50"/>
      <c r="J710" s="50"/>
      <c r="K710" s="50"/>
      <c r="N710" s="2"/>
    </row>
    <row r="711" spans="8:14" s="6" customFormat="1" ht="12.75">
      <c r="H711" s="50"/>
      <c r="I711" s="50"/>
      <c r="J711" s="50"/>
      <c r="K711" s="50"/>
      <c r="N711" s="2"/>
    </row>
    <row r="712" spans="8:14" s="6" customFormat="1" ht="12.75">
      <c r="H712" s="50"/>
      <c r="I712" s="50"/>
      <c r="J712" s="50"/>
      <c r="K712" s="50"/>
      <c r="N712" s="2"/>
    </row>
    <row r="713" spans="8:14" s="6" customFormat="1" ht="12.75">
      <c r="H713" s="50"/>
      <c r="I713" s="50"/>
      <c r="J713" s="50"/>
      <c r="K713" s="50"/>
      <c r="N713" s="2"/>
    </row>
    <row r="714" spans="8:14" s="6" customFormat="1" ht="12.75">
      <c r="H714" s="50"/>
      <c r="I714" s="50"/>
      <c r="J714" s="50"/>
      <c r="K714" s="50"/>
      <c r="N714" s="2"/>
    </row>
    <row r="715" spans="8:14" s="6" customFormat="1" ht="12.75">
      <c r="H715" s="50"/>
      <c r="I715" s="50"/>
      <c r="J715" s="50"/>
      <c r="K715" s="50"/>
      <c r="N715" s="2"/>
    </row>
    <row r="716" spans="8:14" s="6" customFormat="1" ht="12.75">
      <c r="H716" s="50"/>
      <c r="I716" s="50"/>
      <c r="J716" s="50"/>
      <c r="K716" s="50"/>
      <c r="N716" s="2"/>
    </row>
    <row r="717" spans="8:14" s="6" customFormat="1" ht="12.75">
      <c r="H717" s="50"/>
      <c r="I717" s="50"/>
      <c r="J717" s="50"/>
      <c r="K717" s="50"/>
      <c r="N717" s="2"/>
    </row>
    <row r="718" spans="8:14" s="6" customFormat="1" ht="12.75">
      <c r="H718" s="50"/>
      <c r="I718" s="50"/>
      <c r="J718" s="50"/>
      <c r="K718" s="50"/>
      <c r="N718" s="2"/>
    </row>
    <row r="719" spans="8:14" s="6" customFormat="1" ht="12.75">
      <c r="H719" s="50"/>
      <c r="I719" s="50"/>
      <c r="J719" s="50"/>
      <c r="K719" s="50"/>
      <c r="N719" s="2"/>
    </row>
    <row r="720" spans="8:14" s="6" customFormat="1" ht="12.75">
      <c r="H720" s="50"/>
      <c r="I720" s="50"/>
      <c r="J720" s="50"/>
      <c r="K720" s="50"/>
      <c r="N720" s="2"/>
    </row>
    <row r="721" spans="8:14" s="6" customFormat="1" ht="12.75">
      <c r="H721" s="50"/>
      <c r="I721" s="50"/>
      <c r="J721" s="50"/>
      <c r="K721" s="50"/>
      <c r="N721" s="2"/>
    </row>
    <row r="722" spans="8:14" s="6" customFormat="1" ht="12.75">
      <c r="H722" s="50"/>
      <c r="I722" s="50"/>
      <c r="J722" s="50"/>
      <c r="K722" s="50"/>
      <c r="N722" s="2"/>
    </row>
    <row r="723" spans="8:14" s="6" customFormat="1" ht="12.75">
      <c r="H723" s="50"/>
      <c r="I723" s="50"/>
      <c r="J723" s="50"/>
      <c r="K723" s="50"/>
      <c r="N723" s="2"/>
    </row>
    <row r="724" spans="8:14" s="6" customFormat="1" ht="12.75">
      <c r="H724" s="50"/>
      <c r="I724" s="50"/>
      <c r="J724" s="50"/>
      <c r="K724" s="50"/>
      <c r="N724" s="2"/>
    </row>
    <row r="725" spans="8:14" s="6" customFormat="1" ht="12.75">
      <c r="H725" s="50"/>
      <c r="I725" s="50"/>
      <c r="J725" s="50"/>
      <c r="K725" s="50"/>
      <c r="N725" s="2"/>
    </row>
    <row r="726" spans="8:14" s="6" customFormat="1" ht="12.75">
      <c r="H726" s="50"/>
      <c r="I726" s="50"/>
      <c r="J726" s="50"/>
      <c r="K726" s="50"/>
      <c r="N726" s="2"/>
    </row>
    <row r="727" spans="8:14" s="6" customFormat="1" ht="12.75">
      <c r="H727" s="50"/>
      <c r="I727" s="50"/>
      <c r="J727" s="50"/>
      <c r="K727" s="50"/>
      <c r="N727" s="2"/>
    </row>
    <row r="728" spans="8:14" s="6" customFormat="1" ht="12.75">
      <c r="H728" s="50"/>
      <c r="I728" s="50"/>
      <c r="J728" s="50"/>
      <c r="K728" s="50"/>
      <c r="N728" s="2"/>
    </row>
    <row r="729" spans="8:14" s="6" customFormat="1" ht="12.75">
      <c r="H729" s="50"/>
      <c r="I729" s="50"/>
      <c r="J729" s="50"/>
      <c r="K729" s="50"/>
      <c r="N729" s="2"/>
    </row>
    <row r="730" spans="8:14" s="6" customFormat="1" ht="12.75">
      <c r="H730" s="50"/>
      <c r="I730" s="50"/>
      <c r="J730" s="50"/>
      <c r="K730" s="50"/>
      <c r="N730" s="2"/>
    </row>
    <row r="731" spans="8:14" s="6" customFormat="1" ht="12.75">
      <c r="H731" s="50"/>
      <c r="I731" s="50"/>
      <c r="J731" s="50"/>
      <c r="K731" s="50"/>
      <c r="N731" s="2"/>
    </row>
    <row r="732" spans="8:14" s="6" customFormat="1" ht="12.75">
      <c r="H732" s="50"/>
      <c r="I732" s="50"/>
      <c r="J732" s="50"/>
      <c r="K732" s="50"/>
      <c r="N732" s="2"/>
    </row>
    <row r="733" spans="8:14" s="6" customFormat="1" ht="12.75">
      <c r="H733" s="50"/>
      <c r="I733" s="50"/>
      <c r="J733" s="50"/>
      <c r="K733" s="50"/>
      <c r="N733" s="2"/>
    </row>
    <row r="734" spans="8:14" s="6" customFormat="1" ht="12.75">
      <c r="H734" s="50"/>
      <c r="I734" s="50"/>
      <c r="J734" s="50"/>
      <c r="K734" s="50"/>
      <c r="N734" s="2"/>
    </row>
    <row r="735" spans="8:14" s="6" customFormat="1" ht="12.75">
      <c r="H735" s="50"/>
      <c r="I735" s="50"/>
      <c r="J735" s="50"/>
      <c r="K735" s="50"/>
      <c r="N735" s="2"/>
    </row>
    <row r="736" spans="8:14" s="6" customFormat="1" ht="12.75">
      <c r="H736" s="50"/>
      <c r="I736" s="50"/>
      <c r="J736" s="50"/>
      <c r="K736" s="50"/>
      <c r="N736" s="2"/>
    </row>
    <row r="737" spans="8:14" s="6" customFormat="1" ht="12.75">
      <c r="H737" s="50"/>
      <c r="I737" s="50"/>
      <c r="J737" s="50"/>
      <c r="K737" s="50"/>
      <c r="N737" s="2"/>
    </row>
    <row r="738" spans="8:14" s="6" customFormat="1" ht="12.75">
      <c r="H738" s="50"/>
      <c r="I738" s="50"/>
      <c r="J738" s="50"/>
      <c r="K738" s="50"/>
      <c r="N738" s="2"/>
    </row>
    <row r="739" spans="8:14" s="6" customFormat="1" ht="12.75">
      <c r="H739" s="50"/>
      <c r="I739" s="50"/>
      <c r="J739" s="50"/>
      <c r="K739" s="50"/>
      <c r="N739" s="2"/>
    </row>
    <row r="740" spans="8:14" s="6" customFormat="1" ht="12.75">
      <c r="H740" s="50"/>
      <c r="I740" s="50"/>
      <c r="J740" s="50"/>
      <c r="K740" s="50"/>
      <c r="N740" s="2"/>
    </row>
    <row r="741" spans="8:14" s="6" customFormat="1" ht="12.75">
      <c r="H741" s="50"/>
      <c r="I741" s="50"/>
      <c r="J741" s="50"/>
      <c r="K741" s="50"/>
      <c r="N741" s="2"/>
    </row>
    <row r="742" spans="8:14" s="6" customFormat="1" ht="12.75">
      <c r="H742" s="50"/>
      <c r="I742" s="50"/>
      <c r="J742" s="50"/>
      <c r="K742" s="50"/>
      <c r="N742" s="2"/>
    </row>
    <row r="743" spans="8:14" s="6" customFormat="1" ht="12.75">
      <c r="H743" s="50"/>
      <c r="I743" s="50"/>
      <c r="J743" s="50"/>
      <c r="K743" s="50"/>
      <c r="N743" s="2"/>
    </row>
    <row r="744" spans="8:14" s="6" customFormat="1" ht="12.75">
      <c r="H744" s="50"/>
      <c r="I744" s="50"/>
      <c r="J744" s="50"/>
      <c r="K744" s="50"/>
      <c r="N744" s="2"/>
    </row>
    <row r="745" spans="8:14" s="6" customFormat="1" ht="12.75">
      <c r="H745" s="50"/>
      <c r="I745" s="50"/>
      <c r="J745" s="50"/>
      <c r="K745" s="50"/>
      <c r="N745" s="2"/>
    </row>
    <row r="746" spans="8:14" s="6" customFormat="1" ht="12.75">
      <c r="H746" s="50"/>
      <c r="I746" s="50"/>
      <c r="J746" s="50"/>
      <c r="K746" s="50"/>
      <c r="N746" s="2"/>
    </row>
    <row r="747" spans="8:14" s="6" customFormat="1" ht="12.75">
      <c r="H747" s="50"/>
      <c r="I747" s="50"/>
      <c r="J747" s="50"/>
      <c r="K747" s="50"/>
      <c r="N747" s="2"/>
    </row>
    <row r="748" spans="8:14" s="6" customFormat="1" ht="12.75">
      <c r="H748" s="50"/>
      <c r="I748" s="50"/>
      <c r="J748" s="50"/>
      <c r="K748" s="50"/>
      <c r="N748" s="2"/>
    </row>
    <row r="749" spans="8:14" s="6" customFormat="1" ht="12.75">
      <c r="H749" s="50"/>
      <c r="I749" s="50"/>
      <c r="J749" s="50"/>
      <c r="K749" s="50"/>
      <c r="N749" s="2"/>
    </row>
    <row r="750" spans="8:14" s="6" customFormat="1" ht="12.75">
      <c r="H750" s="50"/>
      <c r="I750" s="50"/>
      <c r="J750" s="50"/>
      <c r="K750" s="50"/>
      <c r="N750" s="2"/>
    </row>
    <row r="751" spans="8:14" s="6" customFormat="1" ht="12.75">
      <c r="H751" s="50"/>
      <c r="I751" s="50"/>
      <c r="J751" s="50"/>
      <c r="K751" s="50"/>
      <c r="N751" s="2"/>
    </row>
    <row r="752" spans="8:14" s="6" customFormat="1" ht="12.75">
      <c r="H752" s="50"/>
      <c r="I752" s="50"/>
      <c r="J752" s="50"/>
      <c r="K752" s="50"/>
      <c r="N752" s="2"/>
    </row>
    <row r="753" spans="8:14" s="6" customFormat="1" ht="12.75">
      <c r="H753" s="50"/>
      <c r="I753" s="50"/>
      <c r="J753" s="50"/>
      <c r="K753" s="50"/>
      <c r="N753" s="2"/>
    </row>
    <row r="754" spans="8:14" s="6" customFormat="1" ht="12.75">
      <c r="H754" s="50"/>
      <c r="I754" s="50"/>
      <c r="J754" s="50"/>
      <c r="K754" s="50"/>
      <c r="N754" s="2"/>
    </row>
    <row r="755" spans="8:14" s="6" customFormat="1" ht="12.75">
      <c r="H755" s="50"/>
      <c r="I755" s="50"/>
      <c r="J755" s="50"/>
      <c r="K755" s="50"/>
      <c r="N755" s="2"/>
    </row>
    <row r="756" spans="8:14" s="6" customFormat="1" ht="12.75">
      <c r="H756" s="50"/>
      <c r="I756" s="50"/>
      <c r="J756" s="50"/>
      <c r="K756" s="50"/>
      <c r="N756" s="2"/>
    </row>
    <row r="757" spans="8:14" s="6" customFormat="1" ht="12.75">
      <c r="H757" s="50"/>
      <c r="I757" s="50"/>
      <c r="J757" s="50"/>
      <c r="K757" s="50"/>
      <c r="N757" s="2"/>
    </row>
    <row r="758" spans="8:14" s="6" customFormat="1" ht="12.75">
      <c r="H758" s="50"/>
      <c r="I758" s="50"/>
      <c r="J758" s="50"/>
      <c r="K758" s="50"/>
      <c r="N758" s="2"/>
    </row>
    <row r="759" spans="8:14" s="6" customFormat="1" ht="12.75">
      <c r="H759" s="50"/>
      <c r="I759" s="50"/>
      <c r="J759" s="50"/>
      <c r="K759" s="50"/>
      <c r="N759" s="2"/>
    </row>
    <row r="760" spans="8:14" s="6" customFormat="1" ht="12.75">
      <c r="H760" s="50"/>
      <c r="I760" s="50"/>
      <c r="J760" s="50"/>
      <c r="K760" s="50"/>
      <c r="N760" s="2"/>
    </row>
    <row r="761" spans="8:14" s="6" customFormat="1" ht="12.75">
      <c r="H761" s="50"/>
      <c r="I761" s="50"/>
      <c r="J761" s="50"/>
      <c r="K761" s="50"/>
      <c r="N761" s="2"/>
    </row>
    <row r="762" spans="8:14" s="6" customFormat="1" ht="12.75">
      <c r="H762" s="50"/>
      <c r="I762" s="50"/>
      <c r="J762" s="50"/>
      <c r="K762" s="50"/>
      <c r="N762" s="2"/>
    </row>
    <row r="763" spans="8:14" s="6" customFormat="1" ht="12.75">
      <c r="H763" s="50"/>
      <c r="I763" s="50"/>
      <c r="J763" s="50"/>
      <c r="K763" s="50"/>
      <c r="N763" s="2"/>
    </row>
    <row r="764" spans="8:14" s="6" customFormat="1" ht="12.75">
      <c r="H764" s="50"/>
      <c r="I764" s="50"/>
      <c r="J764" s="50"/>
      <c r="K764" s="50"/>
      <c r="N764" s="2"/>
    </row>
    <row r="765" spans="8:14" s="6" customFormat="1" ht="12.75">
      <c r="H765" s="50"/>
      <c r="I765" s="50"/>
      <c r="J765" s="50"/>
      <c r="K765" s="50"/>
      <c r="N765" s="2"/>
    </row>
    <row r="766" spans="8:14" s="6" customFormat="1" ht="12.75">
      <c r="H766" s="50"/>
      <c r="I766" s="50"/>
      <c r="J766" s="50"/>
      <c r="K766" s="50"/>
      <c r="N766" s="2"/>
    </row>
    <row r="767" spans="8:14" s="6" customFormat="1" ht="12.75">
      <c r="H767" s="50"/>
      <c r="I767" s="50"/>
      <c r="J767" s="50"/>
      <c r="K767" s="50"/>
      <c r="N767" s="2"/>
    </row>
    <row r="768" spans="8:14" s="6" customFormat="1" ht="12.75">
      <c r="H768" s="50"/>
      <c r="I768" s="50"/>
      <c r="J768" s="50"/>
      <c r="K768" s="50"/>
      <c r="N768" s="2"/>
    </row>
    <row r="769" spans="8:14" s="6" customFormat="1" ht="12.75">
      <c r="H769" s="50"/>
      <c r="I769" s="50"/>
      <c r="J769" s="50"/>
      <c r="K769" s="50"/>
      <c r="N769" s="2"/>
    </row>
    <row r="770" spans="8:14" s="6" customFormat="1" ht="12.75">
      <c r="H770" s="50"/>
      <c r="I770" s="50"/>
      <c r="J770" s="50"/>
      <c r="K770" s="50"/>
      <c r="N770" s="2"/>
    </row>
    <row r="771" spans="8:14" s="6" customFormat="1" ht="12.75">
      <c r="H771" s="50"/>
      <c r="I771" s="50"/>
      <c r="J771" s="50"/>
      <c r="K771" s="50"/>
      <c r="N771" s="2"/>
    </row>
    <row r="772" spans="8:14" s="6" customFormat="1" ht="12.75">
      <c r="H772" s="50"/>
      <c r="I772" s="50"/>
      <c r="J772" s="50"/>
      <c r="K772" s="50"/>
      <c r="N772" s="2"/>
    </row>
    <row r="773" spans="8:14" s="6" customFormat="1" ht="12.75">
      <c r="H773" s="50"/>
      <c r="I773" s="50"/>
      <c r="J773" s="50"/>
      <c r="K773" s="50"/>
      <c r="N773" s="2"/>
    </row>
    <row r="774" spans="8:14" s="6" customFormat="1" ht="12.75">
      <c r="H774" s="50"/>
      <c r="I774" s="50"/>
      <c r="J774" s="50"/>
      <c r="K774" s="50"/>
      <c r="N774" s="2"/>
    </row>
    <row r="775" spans="8:14" s="6" customFormat="1" ht="12.75">
      <c r="H775" s="50"/>
      <c r="I775" s="50"/>
      <c r="J775" s="50"/>
      <c r="K775" s="50"/>
      <c r="N775" s="2"/>
    </row>
    <row r="776" spans="8:14" s="6" customFormat="1" ht="12.75">
      <c r="H776" s="50"/>
      <c r="I776" s="50"/>
      <c r="J776" s="50"/>
      <c r="K776" s="50"/>
      <c r="N776" s="2"/>
    </row>
    <row r="777" spans="8:14" s="6" customFormat="1" ht="12.75">
      <c r="H777" s="50"/>
      <c r="I777" s="50"/>
      <c r="J777" s="50"/>
      <c r="K777" s="50"/>
      <c r="N777" s="2"/>
    </row>
    <row r="778" spans="8:14" s="6" customFormat="1" ht="12.75">
      <c r="H778" s="50"/>
      <c r="I778" s="50"/>
      <c r="J778" s="50"/>
      <c r="K778" s="50"/>
      <c r="N778" s="2"/>
    </row>
    <row r="779" spans="8:14" s="6" customFormat="1" ht="12.75">
      <c r="H779" s="50"/>
      <c r="I779" s="50"/>
      <c r="J779" s="50"/>
      <c r="K779" s="50"/>
      <c r="N779" s="2"/>
    </row>
    <row r="780" spans="8:14" s="6" customFormat="1" ht="12.75">
      <c r="H780" s="50"/>
      <c r="I780" s="50"/>
      <c r="J780" s="50"/>
      <c r="K780" s="50"/>
      <c r="N780" s="2"/>
    </row>
    <row r="781" spans="8:14" s="6" customFormat="1" ht="12.75">
      <c r="H781" s="50"/>
      <c r="I781" s="50"/>
      <c r="J781" s="50"/>
      <c r="K781" s="50"/>
      <c r="N781" s="2"/>
    </row>
    <row r="782" spans="8:14" s="6" customFormat="1" ht="12.75">
      <c r="H782" s="50"/>
      <c r="I782" s="50"/>
      <c r="J782" s="50"/>
      <c r="K782" s="50"/>
      <c r="N782" s="2"/>
    </row>
    <row r="783" spans="8:14" s="6" customFormat="1" ht="12.75">
      <c r="H783" s="50"/>
      <c r="I783" s="50"/>
      <c r="J783" s="50"/>
      <c r="K783" s="50"/>
      <c r="N783" s="2"/>
    </row>
    <row r="784" spans="8:14" s="6" customFormat="1" ht="12.75">
      <c r="H784" s="50"/>
      <c r="I784" s="50"/>
      <c r="J784" s="50"/>
      <c r="K784" s="50"/>
      <c r="N784" s="2"/>
    </row>
  </sheetData>
  <sheetProtection/>
  <mergeCells count="42">
    <mergeCell ref="I1:K1"/>
    <mergeCell ref="H7:J7"/>
    <mergeCell ref="A5:K5"/>
    <mergeCell ref="F8:G8"/>
    <mergeCell ref="B8:B9"/>
    <mergeCell ref="A89:K89"/>
    <mergeCell ref="A84:K84"/>
    <mergeCell ref="A62:K62"/>
    <mergeCell ref="A85:K85"/>
    <mergeCell ref="A86:K86"/>
    <mergeCell ref="E7:G7"/>
    <mergeCell ref="C8:D8"/>
    <mergeCell ref="E8:E9"/>
    <mergeCell ref="B7:D7"/>
    <mergeCell ref="A12:K12"/>
    <mergeCell ref="I23:K23"/>
    <mergeCell ref="A14:K14"/>
    <mergeCell ref="A7:A9"/>
    <mergeCell ref="H2:K2"/>
    <mergeCell ref="K7:K9"/>
    <mergeCell ref="I8:J8"/>
    <mergeCell ref="H8:H9"/>
    <mergeCell ref="A50:K50"/>
    <mergeCell ref="A49:K49"/>
    <mergeCell ref="A71:K71"/>
    <mergeCell ref="A88:K88"/>
    <mergeCell ref="A13:K13"/>
    <mergeCell ref="I39:K39"/>
    <mergeCell ref="A45:K45"/>
    <mergeCell ref="I59:K59"/>
    <mergeCell ref="A44:K44"/>
    <mergeCell ref="A43:K43"/>
    <mergeCell ref="E104:F104"/>
    <mergeCell ref="I78:K78"/>
    <mergeCell ref="A70:K70"/>
    <mergeCell ref="A73:K73"/>
    <mergeCell ref="A61:K61"/>
    <mergeCell ref="A51:K51"/>
    <mergeCell ref="A68:K68"/>
    <mergeCell ref="I93:K93"/>
    <mergeCell ref="A80:K80"/>
    <mergeCell ref="A64:K64"/>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rowBreaks count="4" manualBreakCount="4">
    <brk id="38" max="11" man="1"/>
    <brk id="58" max="11" man="1"/>
    <brk id="76" max="11" man="1"/>
    <brk id="92" max="11" man="1"/>
  </rowBreaks>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2020-12-28T14:07:11Z</cp:lastPrinted>
  <dcterms:created xsi:type="dcterms:W3CDTF">1996-10-08T23:32:33Z</dcterms:created>
  <dcterms:modified xsi:type="dcterms:W3CDTF">2020-12-29T07:38:36Z</dcterms:modified>
  <cp:category/>
  <cp:version/>
  <cp:contentType/>
  <cp:contentStatus/>
</cp:coreProperties>
</file>