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0" yWindow="65386" windowWidth="11010" windowHeight="8445" tabRatio="598" activeTab="0"/>
  </bookViews>
  <sheets>
    <sheet name="дод 1 (с)" sheetId="1" r:id="rId1"/>
  </sheets>
  <definedNames>
    <definedName name="OLE_LINK2" localSheetId="0">'дод 1 (с)'!#REF!</definedName>
    <definedName name="_xlnm.Print_Titles" localSheetId="0">'дод 1 (с)'!$7:$9</definedName>
    <definedName name="_xlnm.Print_Area" localSheetId="0">'дод 1 (с)'!$A$1:$G$82</definedName>
  </definedNames>
  <calcPr fullCalcOnLoad="1"/>
</workbook>
</file>

<file path=xl/sharedStrings.xml><?xml version="1.0" encoding="utf-8"?>
<sst xmlns="http://schemas.openxmlformats.org/spreadsheetml/2006/main" count="89" uniqueCount="84">
  <si>
    <t>Найменування доходів</t>
  </si>
  <si>
    <t xml:space="preserve">З А Г А Л Ь Н И Й    Ф О Н Д </t>
  </si>
  <si>
    <t>ПОДАТКОВІ НАДХОДЖЕННЯ</t>
  </si>
  <si>
    <t>Податки на доходи, податки на прибуток, податки на збільшення ринкової вартості</t>
  </si>
  <si>
    <t>Туристичний збір</t>
  </si>
  <si>
    <t>Інші податки та збори 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</si>
  <si>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</si>
  <si>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</si>
  <si>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</si>
  <si>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</si>
  <si>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</si>
  <si>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</si>
  <si>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22010000 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</si>
  <si>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</si>
  <si>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</si>
  <si>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</si>
  <si>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</si>
  <si>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</si>
  <si>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</si>
  <si>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ОФІЦІЙНІ ТРАНСФЕРТИ</t>
  </si>
  <si>
    <t>Разом доходів (загальний фонд)</t>
  </si>
  <si>
    <t>С П Е Ц І А Л Ь Н И Й    Ф О Н Д</t>
  </si>
  <si>
    <t xml:space="preserve">Єдиний податок </t>
  </si>
  <si>
    <t>18050000 </t>
  </si>
  <si>
    <t>Інші надходження до фондів охорони навколишнього природного середовища</t>
  </si>
  <si>
    <t>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</si>
  <si>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</si>
  <si>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 xml:space="preserve">Відсотки за користування позиками, які надавалися з місцевих бюджетів  </t>
  </si>
  <si>
    <t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</si>
  <si>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</si>
  <si>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 xml:space="preserve">Власні надходження бюджетних установ 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</si>
  <si>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</si>
  <si>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</si>
  <si>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</t>
  </si>
  <si>
    <t>Кошти від продажу землі </t>
  </si>
  <si>
    <t xml:space="preserve">ЦІЛЬОВІ ФОНДИ  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</si>
  <si>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</si>
  <si>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Всього спеціальний фонд</t>
  </si>
  <si>
    <t>Разом загальний та спеціальний фонд</t>
  </si>
  <si>
    <t>І кошик</t>
  </si>
  <si>
    <t>ІІ кошик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</si>
  <si>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</si>
  <si>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Код бюджетної класиф-ції</t>
  </si>
  <si>
    <t>Рентна плата та плата за використання інших природних ресурсів</t>
  </si>
  <si>
    <t>Рентна плата за користування надрами</t>
  </si>
  <si>
    <t>Місцеві податки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</si>
  <si>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</si>
  <si>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</si>
  <si>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</si>
  <si>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</si>
  <si>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</si>
  <si>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18010500, 18010600, 18010700, 18010900</t>
  </si>
  <si>
    <t>Єдиний податок 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</si>
  <si>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</si>
  <si>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Податок та збір на доходи фізичних осіб</t>
  </si>
  <si>
    <t>18010100, 18010200, 18010300, 18010400</t>
  </si>
  <si>
    <t xml:space="preserve">Затверджено з урахуванням внесених змін </t>
  </si>
  <si>
    <t>Очікувані надходження до кінця року</t>
  </si>
  <si>
    <t>Рентна плата за спеціальне використання лісових ресурсів</t>
  </si>
  <si>
    <t>Очікуване відхилення від затвердженої на рік суми з урахуванням змін (+,-)</t>
  </si>
  <si>
    <t xml:space="preserve">до пояснювальної записки </t>
  </si>
  <si>
    <t>Плата за розміщення тимчасово вільних коштів місцевих бюджетів </t>
  </si>
  <si>
    <t>Екологічний податок</t>
  </si>
  <si>
    <t xml:space="preserve">Очікуваний % виконання до затверджених показників з урахуванням змін 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</si>
  <si>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</si>
  <si>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</si>
  <si>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 xml:space="preserve">Транспортний податок </t>
  </si>
  <si>
    <t>18011000, 180111000</t>
  </si>
  <si>
    <t>Плата за встановлення земельного сервітуту</t>
  </si>
  <si>
    <r>
      <t>Податок на прибуток підприємств</t>
    </r>
    <r>
      <rPr>
        <sz val="8"/>
        <rFont val="Times New Roman"/>
        <family val="1"/>
      </rPr>
      <t> </t>
    </r>
  </si>
  <si>
    <r>
      <t>Інші надходження</t>
    </r>
    <r>
      <rPr>
        <sz val="8"/>
        <rFont val="Times New Roman"/>
        <family val="1"/>
      </rPr>
      <t> </t>
    </r>
  </si>
  <si>
    <r>
      <t>Надходження від продажу основного капіталу</t>
    </r>
    <r>
      <rPr>
        <b/>
        <sz val="8"/>
        <rFont val="Times New Roman"/>
        <family val="1"/>
      </rPr>
      <t> </t>
    </r>
  </si>
  <si>
    <t>Оперативна інформація про виконання дохідної частини бюджету Сумської міської ОТГ за 2020 рік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</si>
  <si>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</si>
  <si>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Плата за гарантії, надані Верховною Радою Автономної Республіки Крим та міськими радами  </t>
  </si>
  <si>
    <t>Всього загальний фонд (без офіційних трансфертів)</t>
  </si>
  <si>
    <t>Спеціальний фонд (без офіційних трансфертів)</t>
  </si>
  <si>
    <t>Фактичні надходження станом на 01.11.2020</t>
  </si>
  <si>
    <t>Сумський міський голова</t>
  </si>
  <si>
    <t>О.М. Лисенко</t>
  </si>
  <si>
    <t>Виконавець: Липова С.А.</t>
  </si>
  <si>
    <t xml:space="preserve">                         _____________ </t>
  </si>
  <si>
    <t xml:space="preserve">              Додаток 1</t>
  </si>
  <si>
    <t>(тис грн)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</si>
</sst>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_-* #,##0.00\ _р_._-;\-* #,##0.00\ _р_._-;_-* &quot;-&quot;??\ _р_._-;_-@_-"/>
    <numFmt numFmtId="191" formatCode="00"/>
    <numFmt numFmtId="192" formatCode="0.0"/>
    <numFmt numFmtId="193" formatCode="#,##0.0"/>
    <numFmt numFmtId="194" formatCode="_-* #,##0.0\ _р_._-;\-* #,##0.0\ _р_._-;_-* &quot;-&quot;??\ _р_._-;_-@_-"/>
    <numFmt numFmtId="195" formatCode="0.0%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-* #,##0.0_р_._-;\-* #,##0.0_р_._-;_-* &quot;-&quot;?_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_р_._-;\-* #,##0.0_р_._-;_-* &quot;-&quot;??_р_._-;_-@_-"/>
    <numFmt numFmtId="207" formatCode="_-* #,##0_р_._-;\-* #,##0_р_._-;_-* &quot;-&quot;??_р_._-;_-@_-"/>
    <numFmt numFmtId="208" formatCode="#,##0.000"/>
  </numFmts>
  <fonts count="46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sz val="17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6"/>
      <color indexed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4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193" fontId="23" fillId="24" borderId="10" xfId="53" applyNumberFormat="1" applyFont="1" applyFill="1" applyBorder="1" applyAlignment="1">
      <alignment horizontal="right" vertical="center" wrapText="1"/>
      <protection/>
    </xf>
    <xf numFmtId="193" fontId="23" fillId="24" borderId="10" xfId="53" applyNumberFormat="1" applyFont="1" applyFill="1" applyBorder="1" applyAlignment="1">
      <alignment horizontal="right" vertical="center"/>
      <protection/>
    </xf>
    <xf numFmtId="193" fontId="22" fillId="24" borderId="10" xfId="53" applyNumberFormat="1" applyFont="1" applyFill="1" applyBorder="1" applyAlignment="1">
      <alignment horizontal="right" vertical="center"/>
      <protection/>
    </xf>
    <xf numFmtId="193" fontId="21" fillId="24" borderId="10" xfId="53" applyNumberFormat="1" applyFont="1" applyFill="1" applyBorder="1" applyAlignment="1">
      <alignment horizontal="right" vertical="center"/>
      <protection/>
    </xf>
    <xf numFmtId="193" fontId="22" fillId="24" borderId="10" xfId="53" applyNumberFormat="1" applyFont="1" applyFill="1" applyBorder="1" applyAlignment="1">
      <alignment horizontal="right" vertical="center" wrapText="1"/>
      <protection/>
    </xf>
    <xf numFmtId="193" fontId="21" fillId="24" borderId="10" xfId="53" applyNumberFormat="1" applyFont="1" applyFill="1" applyBorder="1" applyAlignment="1">
      <alignment horizontal="right" vertical="center" wrapText="1"/>
      <protection/>
    </xf>
    <xf numFmtId="193" fontId="21" fillId="24" borderId="10" xfId="53" applyNumberFormat="1" applyFont="1" applyFill="1" applyBorder="1" applyAlignment="1">
      <alignment vertical="center" wrapText="1"/>
      <protection/>
    </xf>
    <xf numFmtId="193" fontId="22" fillId="24" borderId="10" xfId="53" applyNumberFormat="1" applyFont="1" applyFill="1" applyBorder="1" applyAlignment="1">
      <alignment vertical="center" wrapText="1"/>
      <protection/>
    </xf>
    <xf numFmtId="193" fontId="23" fillId="24" borderId="10" xfId="53" applyNumberFormat="1" applyFont="1" applyFill="1" applyBorder="1" applyAlignment="1">
      <alignment vertical="center" wrapText="1"/>
      <protection/>
    </xf>
    <xf numFmtId="193" fontId="21" fillId="24" borderId="0" xfId="53" applyNumberFormat="1" applyFont="1" applyFill="1" applyBorder="1" applyAlignment="1">
      <alignment vertical="center" wrapText="1"/>
      <protection/>
    </xf>
    <xf numFmtId="0" fontId="26" fillId="24" borderId="0" xfId="0" applyFont="1" applyFill="1" applyAlignment="1">
      <alignment/>
    </xf>
    <xf numFmtId="2" fontId="31" fillId="24" borderId="0" xfId="0" applyNumberFormat="1" applyFont="1" applyFill="1" applyBorder="1" applyAlignment="1">
      <alignment horizontal="center" vertical="center"/>
    </xf>
    <xf numFmtId="193" fontId="27" fillId="24" borderId="0" xfId="53" applyNumberFormat="1" applyFont="1" applyFill="1" applyAlignment="1" applyProtection="1">
      <alignment horizontal="center"/>
      <protection/>
    </xf>
    <xf numFmtId="1" fontId="25" fillId="24" borderId="0" xfId="53" applyNumberFormat="1" applyFont="1" applyFill="1" applyAlignment="1" applyProtection="1">
      <alignment horizontal="left" vertical="center"/>
      <protection/>
    </xf>
    <xf numFmtId="1" fontId="25" fillId="24" borderId="0" xfId="53" applyNumberFormat="1" applyFont="1" applyFill="1" applyBorder="1" applyAlignment="1" applyProtection="1">
      <alignment horizontal="left" vertical="center"/>
      <protection/>
    </xf>
    <xf numFmtId="1" fontId="21" fillId="24" borderId="0" xfId="53" applyNumberFormat="1" applyFont="1" applyFill="1" applyAlignment="1" applyProtection="1">
      <alignment horizontal="justify" vertical="top" wrapText="1"/>
      <protection/>
    </xf>
    <xf numFmtId="192" fontId="21" fillId="24" borderId="0" xfId="53" applyNumberFormat="1" applyFont="1" applyFill="1" applyAlignment="1" applyProtection="1">
      <alignment horizontal="justify" vertical="top" wrapText="1"/>
      <protection/>
    </xf>
    <xf numFmtId="193" fontId="24" fillId="24" borderId="10" xfId="53" applyNumberFormat="1" applyFont="1" applyFill="1" applyBorder="1" applyAlignment="1">
      <alignment vertical="center"/>
      <protection/>
    </xf>
    <xf numFmtId="193" fontId="21" fillId="24" borderId="10" xfId="53" applyNumberFormat="1" applyFont="1" applyFill="1" applyBorder="1" applyAlignment="1">
      <alignment vertical="center"/>
      <protection/>
    </xf>
    <xf numFmtId="193" fontId="22" fillId="24" borderId="10" xfId="53" applyNumberFormat="1" applyFont="1" applyFill="1" applyBorder="1" applyAlignment="1">
      <alignment vertical="center"/>
      <protection/>
    </xf>
    <xf numFmtId="193" fontId="23" fillId="24" borderId="10" xfId="53" applyNumberFormat="1" applyFont="1" applyFill="1" applyBorder="1" applyAlignment="1">
      <alignment vertical="center"/>
      <protection/>
    </xf>
    <xf numFmtId="0" fontId="25" fillId="24" borderId="0" xfId="0" applyFont="1" applyFill="1" applyBorder="1" applyAlignment="1">
      <alignment horizontal="justify" vertical="top" wrapText="1"/>
    </xf>
    <xf numFmtId="0" fontId="26" fillId="24" borderId="0" xfId="0" applyFont="1" applyFill="1" applyBorder="1" applyAlignment="1">
      <alignment horizontal="left" vertical="top"/>
    </xf>
    <xf numFmtId="0" fontId="26" fillId="24" borderId="0" xfId="0" applyFont="1" applyFill="1" applyAlignment="1">
      <alignment horizontal="center"/>
    </xf>
    <xf numFmtId="0" fontId="31" fillId="24" borderId="0" xfId="0" applyFont="1" applyFill="1" applyAlignment="1">
      <alignment/>
    </xf>
    <xf numFmtId="0" fontId="22" fillId="24" borderId="0" xfId="53" applyFont="1" applyFill="1" applyAlignment="1">
      <alignment wrapText="1"/>
      <protection/>
    </xf>
    <xf numFmtId="1" fontId="25" fillId="24" borderId="0" xfId="53" applyNumberFormat="1" applyFont="1" applyFill="1" applyAlignment="1" applyProtection="1">
      <alignment horizontal="justify" vertical="top"/>
      <protection/>
    </xf>
    <xf numFmtId="0" fontId="33" fillId="24" borderId="0" xfId="53" applyFont="1" applyFill="1">
      <alignment/>
      <protection/>
    </xf>
    <xf numFmtId="194" fontId="28" fillId="24" borderId="0" xfId="64" applyNumberFormat="1" applyFont="1" applyFill="1" applyAlignment="1" applyProtection="1">
      <alignment horizontal="justify" vertical="top" wrapText="1"/>
      <protection/>
    </xf>
    <xf numFmtId="194" fontId="34" fillId="24" borderId="0" xfId="64" applyNumberFormat="1" applyFont="1" applyFill="1" applyAlignment="1">
      <alignment/>
    </xf>
    <xf numFmtId="0" fontId="22" fillId="24" borderId="0" xfId="53" applyFont="1" applyFill="1">
      <alignment/>
      <protection/>
    </xf>
    <xf numFmtId="0" fontId="27" fillId="24" borderId="0" xfId="53" applyFont="1" applyFill="1">
      <alignment/>
      <protection/>
    </xf>
    <xf numFmtId="1" fontId="36" fillId="24" borderId="0" xfId="53" applyNumberFormat="1" applyFont="1" applyFill="1" applyAlignment="1" applyProtection="1">
      <alignment vertical="center" wrapText="1"/>
      <protection/>
    </xf>
    <xf numFmtId="1" fontId="27" fillId="24" borderId="0" xfId="53" applyNumberFormat="1" applyFont="1" applyFill="1" applyAlignment="1" applyProtection="1">
      <alignment horizontal="center"/>
      <protection/>
    </xf>
    <xf numFmtId="0" fontId="33" fillId="24" borderId="0" xfId="53" applyFont="1" applyFill="1" applyBorder="1">
      <alignment/>
      <protection/>
    </xf>
    <xf numFmtId="192" fontId="33" fillId="24" borderId="0" xfId="53" applyNumberFormat="1" applyFont="1" applyFill="1">
      <alignment/>
      <protection/>
    </xf>
    <xf numFmtId="192" fontId="36" fillId="24" borderId="0" xfId="53" applyNumberFormat="1" applyFont="1" applyFill="1" applyAlignment="1" applyProtection="1">
      <alignment vertical="center" wrapText="1"/>
      <protection/>
    </xf>
    <xf numFmtId="192" fontId="38" fillId="24" borderId="11" xfId="53" applyNumberFormat="1" applyFont="1" applyFill="1" applyBorder="1" applyAlignment="1">
      <alignment horizontal="center"/>
      <protection/>
    </xf>
    <xf numFmtId="192" fontId="27" fillId="24" borderId="11" xfId="53" applyNumberFormat="1" applyFont="1" applyFill="1" applyBorder="1" applyAlignment="1">
      <alignment horizontal="center"/>
      <protection/>
    </xf>
    <xf numFmtId="1" fontId="27" fillId="24" borderId="10" xfId="0" applyNumberFormat="1" applyFont="1" applyFill="1" applyBorder="1" applyAlignment="1">
      <alignment horizontal="center" vertical="center" wrapText="1"/>
    </xf>
    <xf numFmtId="0" fontId="27" fillId="24" borderId="0" xfId="53" applyFont="1" applyFill="1" applyBorder="1">
      <alignment/>
      <protection/>
    </xf>
    <xf numFmtId="1" fontId="39" fillId="24" borderId="10" xfId="53" applyNumberFormat="1" applyFont="1" applyFill="1" applyBorder="1" applyAlignment="1">
      <alignment horizontal="center" vertical="top" wrapText="1"/>
      <protection/>
    </xf>
    <xf numFmtId="1" fontId="39" fillId="24" borderId="10" xfId="53" applyNumberFormat="1" applyFont="1" applyFill="1" applyBorder="1" applyAlignment="1">
      <alignment horizontal="center" vertical="center" wrapText="1"/>
      <protection/>
    </xf>
    <xf numFmtId="1" fontId="39" fillId="24" borderId="12" xfId="53" applyNumberFormat="1" applyFont="1" applyFill="1" applyBorder="1" applyAlignment="1">
      <alignment horizontal="center" vertical="center" wrapText="1"/>
      <protection/>
    </xf>
    <xf numFmtId="0" fontId="39" fillId="24" borderId="12" xfId="53" applyFont="1" applyFill="1" applyBorder="1" applyAlignment="1">
      <alignment horizontal="center" vertical="center" wrapText="1"/>
      <protection/>
    </xf>
    <xf numFmtId="0" fontId="35" fillId="24" borderId="10" xfId="54" applyFont="1" applyFill="1" applyBorder="1" applyAlignment="1" applyProtection="1">
      <alignment horizontal="justify" vertical="top" wrapText="1"/>
      <protection/>
    </xf>
    <xf numFmtId="1" fontId="35" fillId="24" borderId="10" xfId="53" applyNumberFormat="1" applyFont="1" applyFill="1" applyBorder="1" applyAlignment="1">
      <alignment horizontal="center" vertical="center" wrapText="1"/>
      <protection/>
    </xf>
    <xf numFmtId="0" fontId="36" fillId="24" borderId="0" xfId="53" applyFont="1" applyFill="1">
      <alignment/>
      <protection/>
    </xf>
    <xf numFmtId="1" fontId="27" fillId="24" borderId="10" xfId="54" applyNumberFormat="1" applyFont="1" applyFill="1" applyBorder="1" applyAlignment="1" applyProtection="1">
      <alignment horizontal="justify" vertical="top" wrapText="1"/>
      <protection locked="0"/>
    </xf>
    <xf numFmtId="191" fontId="27" fillId="24" borderId="10" xfId="53" applyNumberFormat="1" applyFont="1" applyFill="1" applyBorder="1" applyAlignment="1">
      <alignment horizontal="center" vertical="center" wrapText="1"/>
      <protection/>
    </xf>
    <xf numFmtId="1" fontId="35" fillId="24" borderId="10" xfId="53" applyNumberFormat="1" applyFont="1" applyFill="1" applyBorder="1" applyAlignment="1" applyProtection="1">
      <alignment horizontal="justify" vertical="top" wrapText="1"/>
      <protection locked="0"/>
    </xf>
    <xf numFmtId="191" fontId="35" fillId="24" borderId="10" xfId="53" applyNumberFormat="1" applyFont="1" applyFill="1" applyBorder="1" applyAlignment="1">
      <alignment horizontal="center" vertical="center" wrapText="1"/>
      <protection/>
    </xf>
    <xf numFmtId="0" fontId="21" fillId="24" borderId="0" xfId="53" applyFont="1" applyFill="1" applyAlignment="1">
      <alignment wrapText="1"/>
      <protection/>
    </xf>
    <xf numFmtId="1" fontId="27" fillId="24" borderId="10" xfId="53" applyNumberFormat="1" applyFont="1" applyFill="1" applyBorder="1" applyAlignment="1" applyProtection="1">
      <alignment horizontal="justify" vertical="top" wrapText="1"/>
      <protection locked="0"/>
    </xf>
    <xf numFmtId="1" fontId="27" fillId="24" borderId="10" xfId="53" applyNumberFormat="1" applyFont="1" applyFill="1" applyBorder="1" applyAlignment="1" applyProtection="1">
      <alignment horizontal="justify" vertical="top" wrapText="1"/>
      <protection/>
    </xf>
    <xf numFmtId="1" fontId="35" fillId="24" borderId="10" xfId="54" applyNumberFormat="1" applyFont="1" applyFill="1" applyBorder="1" applyAlignment="1" applyProtection="1">
      <alignment horizontal="justify" vertical="top" wrapText="1"/>
      <protection locked="0"/>
    </xf>
    <xf numFmtId="1" fontId="35" fillId="24" borderId="10" xfId="53" applyNumberFormat="1" applyFont="1" applyFill="1" applyBorder="1" applyAlignment="1" applyProtection="1">
      <alignment horizontal="justify" vertical="top" wrapText="1"/>
      <protection/>
    </xf>
    <xf numFmtId="0" fontId="27" fillId="24" borderId="10" xfId="53" applyNumberFormat="1" applyFont="1" applyFill="1" applyBorder="1" applyAlignment="1">
      <alignment horizontal="center" vertical="center" wrapText="1"/>
      <protection/>
    </xf>
    <xf numFmtId="1" fontId="39" fillId="24" borderId="10" xfId="54" applyNumberFormat="1" applyFont="1" applyFill="1" applyBorder="1" applyAlignment="1" applyProtection="1">
      <alignment horizontal="justify" vertical="top" wrapText="1"/>
      <protection locked="0"/>
    </xf>
    <xf numFmtId="191" fontId="39" fillId="24" borderId="10" xfId="53" applyNumberFormat="1" applyFont="1" applyFill="1" applyBorder="1" applyAlignment="1">
      <alignment horizontal="center" vertical="center" wrapText="1"/>
      <protection/>
    </xf>
    <xf numFmtId="0" fontId="41" fillId="24" borderId="0" xfId="53" applyFont="1" applyFill="1" applyAlignment="1">
      <alignment wrapText="1"/>
      <protection/>
    </xf>
    <xf numFmtId="0" fontId="22" fillId="24" borderId="0" xfId="53" applyFont="1" applyFill="1" applyBorder="1" applyAlignment="1">
      <alignment wrapText="1"/>
      <protection/>
    </xf>
    <xf numFmtId="49" fontId="35" fillId="24" borderId="10" xfId="0" applyNumberFormat="1" applyFont="1" applyFill="1" applyBorder="1" applyAlignment="1" applyProtection="1">
      <alignment horizontal="justify" vertical="top" wrapText="1"/>
      <protection/>
    </xf>
    <xf numFmtId="1" fontId="35" fillId="24" borderId="10" xfId="0" applyNumberFormat="1" applyFont="1" applyFill="1" applyBorder="1" applyAlignment="1">
      <alignment horizontal="center" vertical="center" wrapText="1"/>
    </xf>
    <xf numFmtId="0" fontId="21" fillId="24" borderId="0" xfId="53" applyFont="1" applyFill="1" applyBorder="1" applyAlignment="1">
      <alignment wrapText="1"/>
      <protection/>
    </xf>
    <xf numFmtId="49" fontId="35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35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7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27" fillId="24" borderId="10" xfId="0" applyNumberFormat="1" applyFont="1" applyFill="1" applyBorder="1" applyAlignment="1" applyProtection="1">
      <alignment horizontal="center" vertical="center" wrapText="1"/>
      <protection hidden="1"/>
    </xf>
    <xf numFmtId="1" fontId="35" fillId="24" borderId="10" xfId="53" applyNumberFormat="1" applyFont="1" applyFill="1" applyBorder="1" applyAlignment="1">
      <alignment horizontal="center" vertical="top" wrapText="1"/>
      <protection/>
    </xf>
    <xf numFmtId="193" fontId="23" fillId="24" borderId="0" xfId="53" applyNumberFormat="1" applyFont="1" applyFill="1" applyBorder="1" applyAlignment="1">
      <alignment wrapText="1"/>
      <protection/>
    </xf>
    <xf numFmtId="0" fontId="23" fillId="24" borderId="0" xfId="53" applyFont="1" applyFill="1" applyAlignment="1">
      <alignment wrapText="1"/>
      <protection/>
    </xf>
    <xf numFmtId="1" fontId="27" fillId="24" borderId="10" xfId="53" applyNumberFormat="1" applyFont="1" applyFill="1" applyBorder="1" applyAlignment="1" applyProtection="1">
      <alignment horizontal="left" vertical="top" wrapText="1"/>
      <protection/>
    </xf>
    <xf numFmtId="1" fontId="39" fillId="24" borderId="10" xfId="53" applyNumberFormat="1" applyFont="1" applyFill="1" applyBorder="1" applyAlignment="1" applyProtection="1">
      <alignment horizontal="justify" vertical="top" wrapText="1"/>
      <protection/>
    </xf>
    <xf numFmtId="49" fontId="27" fillId="24" borderId="10" xfId="0" applyNumberFormat="1" applyFont="1" applyFill="1" applyBorder="1" applyAlignment="1" applyProtection="1">
      <alignment horizontal="justify" vertical="top" wrapText="1"/>
      <protection/>
    </xf>
    <xf numFmtId="49" fontId="39" fillId="24" borderId="10" xfId="0" applyNumberFormat="1" applyFont="1" applyFill="1" applyBorder="1" applyAlignment="1" applyProtection="1">
      <alignment horizontal="justify" vertical="top" wrapText="1"/>
      <protection/>
    </xf>
    <xf numFmtId="1" fontId="39" fillId="24" borderId="10" xfId="0" applyNumberFormat="1" applyFont="1" applyFill="1" applyBorder="1" applyAlignment="1">
      <alignment horizontal="center" vertical="center" wrapText="1"/>
    </xf>
    <xf numFmtId="193" fontId="22" fillId="24" borderId="0" xfId="53" applyNumberFormat="1" applyFont="1" applyFill="1" applyBorder="1" applyAlignment="1">
      <alignment wrapText="1"/>
      <protection/>
    </xf>
    <xf numFmtId="1" fontId="35" fillId="24" borderId="10" xfId="53" applyNumberFormat="1" applyFont="1" applyFill="1" applyBorder="1" applyAlignment="1" applyProtection="1">
      <alignment horizontal="left" vertical="top" wrapText="1"/>
      <protection locked="0"/>
    </xf>
    <xf numFmtId="0" fontId="27" fillId="24" borderId="10" xfId="0" applyFont="1" applyFill="1" applyBorder="1" applyAlignment="1" applyProtection="1">
      <alignment horizontal="justify" vertical="top" wrapText="1"/>
      <protection/>
    </xf>
    <xf numFmtId="1" fontId="35" fillId="24" borderId="10" xfId="54" applyNumberFormat="1" applyFont="1" applyFill="1" applyBorder="1" applyAlignment="1" applyProtection="1">
      <alignment horizontal="left" vertical="top" wrapText="1"/>
      <protection locked="0"/>
    </xf>
    <xf numFmtId="1" fontId="35" fillId="24" borderId="10" xfId="54" applyNumberFormat="1" applyFont="1" applyFill="1" applyBorder="1" applyAlignment="1" applyProtection="1">
      <alignment horizontal="center" vertical="center" wrapText="1"/>
      <protection locked="0"/>
    </xf>
    <xf numFmtId="1" fontId="35" fillId="24" borderId="0" xfId="54" applyNumberFormat="1" applyFont="1" applyFill="1" applyBorder="1" applyAlignment="1" applyProtection="1">
      <alignment horizontal="justify" vertical="top" wrapText="1"/>
      <protection locked="0"/>
    </xf>
    <xf numFmtId="1" fontId="35" fillId="24" borderId="0" xfId="54" applyNumberFormat="1" applyFont="1" applyFill="1" applyBorder="1" applyAlignment="1" applyProtection="1">
      <alignment horizontal="center" vertical="center" wrapText="1"/>
      <protection locked="0"/>
    </xf>
    <xf numFmtId="2" fontId="26" fillId="24" borderId="0" xfId="0" applyNumberFormat="1" applyFont="1" applyFill="1" applyBorder="1" applyAlignment="1">
      <alignment vertical="center" wrapText="1"/>
    </xf>
    <xf numFmtId="1" fontId="36" fillId="24" borderId="0" xfId="53" applyNumberFormat="1" applyFont="1" applyFill="1" applyBorder="1" applyAlignment="1" applyProtection="1">
      <alignment vertical="center" wrapText="1"/>
      <protection/>
    </xf>
    <xf numFmtId="193" fontId="33" fillId="24" borderId="0" xfId="53" applyNumberFormat="1" applyFont="1" applyFill="1" applyBorder="1">
      <alignment/>
      <protection/>
    </xf>
    <xf numFmtId="193" fontId="44" fillId="24" borderId="0" xfId="53" applyNumberFormat="1" applyFont="1" applyFill="1">
      <alignment/>
      <protection/>
    </xf>
    <xf numFmtId="192" fontId="44" fillId="24" borderId="0" xfId="59" applyNumberFormat="1" applyFont="1" applyFill="1" applyAlignment="1">
      <alignment/>
    </xf>
    <xf numFmtId="194" fontId="28" fillId="24" borderId="0" xfId="64" applyNumberFormat="1" applyFont="1" applyFill="1" applyBorder="1" applyAlignment="1" applyProtection="1">
      <alignment vertical="center" wrapText="1"/>
      <protection/>
    </xf>
    <xf numFmtId="194" fontId="34" fillId="24" borderId="0" xfId="64" applyNumberFormat="1" applyFont="1" applyFill="1" applyAlignment="1" applyProtection="1">
      <alignment horizontal="center"/>
      <protection/>
    </xf>
    <xf numFmtId="1" fontId="21" fillId="24" borderId="0" xfId="53" applyNumberFormat="1" applyFont="1" applyFill="1" applyAlignment="1" applyProtection="1">
      <alignment vertical="center" wrapText="1"/>
      <protection/>
    </xf>
    <xf numFmtId="1" fontId="22" fillId="24" borderId="0" xfId="53" applyNumberFormat="1" applyFont="1" applyFill="1" applyAlignment="1" applyProtection="1">
      <alignment horizontal="center"/>
      <protection/>
    </xf>
    <xf numFmtId="0" fontId="22" fillId="24" borderId="0" xfId="53" applyFont="1" applyFill="1" applyBorder="1">
      <alignment/>
      <protection/>
    </xf>
    <xf numFmtId="0" fontId="33" fillId="24" borderId="13" xfId="53" applyFont="1" applyFill="1" applyBorder="1">
      <alignment/>
      <protection/>
    </xf>
    <xf numFmtId="193" fontId="21" fillId="24" borderId="0" xfId="53" applyNumberFormat="1" applyFont="1" applyFill="1" applyAlignment="1">
      <alignment wrapText="1"/>
      <protection/>
    </xf>
    <xf numFmtId="192" fontId="25" fillId="24" borderId="0" xfId="53" applyNumberFormat="1" applyFont="1" applyFill="1" applyAlignment="1" applyProtection="1">
      <alignment horizontal="left" vertical="center"/>
      <protection/>
    </xf>
    <xf numFmtId="192" fontId="27" fillId="24" borderId="0" xfId="53" applyNumberFormat="1" applyFont="1" applyFill="1" applyAlignment="1" applyProtection="1">
      <alignment horizontal="center"/>
      <protection/>
    </xf>
    <xf numFmtId="193" fontId="33" fillId="24" borderId="0" xfId="53" applyNumberFormat="1" applyFont="1" applyFill="1">
      <alignment/>
      <protection/>
    </xf>
    <xf numFmtId="193" fontId="21" fillId="24" borderId="0" xfId="53" applyNumberFormat="1" applyFont="1" applyFill="1" applyAlignment="1">
      <alignment vertical="center"/>
      <protection/>
    </xf>
    <xf numFmtId="192" fontId="37" fillId="24" borderId="0" xfId="51" applyNumberFormat="1" applyFont="1" applyFill="1" applyAlignment="1" applyProtection="1">
      <alignment horizontal="center" vertical="center" wrapText="1"/>
      <protection/>
    </xf>
    <xf numFmtId="2" fontId="26" fillId="24" borderId="0" xfId="0" applyNumberFormat="1" applyFont="1" applyFill="1" applyBorder="1" applyAlignment="1">
      <alignment horizontal="center" vertical="center" wrapText="1"/>
    </xf>
    <xf numFmtId="0" fontId="27" fillId="24" borderId="14" xfId="53" applyFont="1" applyFill="1" applyBorder="1" applyAlignment="1">
      <alignment horizontal="center" vertical="center" wrapText="1"/>
      <protection/>
    </xf>
    <xf numFmtId="208" fontId="22" fillId="24" borderId="10" xfId="53" applyNumberFormat="1" applyFont="1" applyFill="1" applyBorder="1" applyAlignment="1">
      <alignment vertical="center" wrapText="1"/>
      <protection/>
    </xf>
    <xf numFmtId="1" fontId="35" fillId="24" borderId="10" xfId="53" applyNumberFormat="1" applyFont="1" applyFill="1" applyBorder="1" applyAlignment="1" applyProtection="1">
      <alignment horizontal="center" vertical="top" wrapText="1"/>
      <protection/>
    </xf>
    <xf numFmtId="190" fontId="33" fillId="24" borderId="0" xfId="64" applyFont="1" applyFill="1" applyAlignment="1">
      <alignment horizontal="center" vertical="center"/>
    </xf>
    <xf numFmtId="190" fontId="33" fillId="24" borderId="0" xfId="64" applyFont="1" applyFill="1" applyAlignment="1">
      <alignment vertical="center"/>
    </xf>
    <xf numFmtId="1" fontId="35" fillId="24" borderId="10" xfId="54" applyNumberFormat="1" applyFont="1" applyFill="1" applyBorder="1" applyAlignment="1" applyProtection="1">
      <alignment horizontal="center" vertical="top" wrapText="1"/>
      <protection locked="0"/>
    </xf>
    <xf numFmtId="193" fontId="45" fillId="24" borderId="10" xfId="53" applyNumberFormat="1" applyFont="1" applyFill="1" applyBorder="1" applyAlignment="1">
      <alignment horizontal="right" vertical="center"/>
      <protection/>
    </xf>
    <xf numFmtId="2" fontId="26" fillId="24" borderId="0" xfId="0" applyNumberFormat="1" applyFont="1" applyFill="1" applyBorder="1" applyAlignment="1">
      <alignment horizontal="center" vertical="center" wrapText="1"/>
    </xf>
    <xf numFmtId="192" fontId="37" fillId="24" borderId="0" xfId="51" applyNumberFormat="1" applyFont="1" applyFill="1" applyAlignment="1" applyProtection="1">
      <alignment horizontal="center" vertical="center" wrapText="1"/>
      <protection/>
    </xf>
    <xf numFmtId="0" fontId="32" fillId="24" borderId="0" xfId="53" applyFont="1" applyFill="1">
      <alignment/>
      <protection/>
    </xf>
    <xf numFmtId="190" fontId="33" fillId="24" borderId="11" xfId="64" applyFont="1" applyFill="1" applyBorder="1" applyAlignment="1">
      <alignment horizontal="center"/>
    </xf>
    <xf numFmtId="192" fontId="33" fillId="24" borderId="0" xfId="53" applyNumberFormat="1" applyFont="1" applyFill="1" applyBorder="1">
      <alignment/>
      <protection/>
    </xf>
    <xf numFmtId="0" fontId="26" fillId="0" borderId="0" xfId="0" applyFont="1" applyFill="1" applyAlignment="1">
      <alignment vertical="top"/>
    </xf>
    <xf numFmtId="14" fontId="43" fillId="24" borderId="0" xfId="0" applyNumberFormat="1" applyFont="1" applyFill="1" applyBorder="1" applyAlignment="1">
      <alignment horizontal="left"/>
    </xf>
    <xf numFmtId="1" fontId="35" fillId="24" borderId="14" xfId="53" applyNumberFormat="1" applyFont="1" applyFill="1" applyBorder="1" applyAlignment="1">
      <alignment horizontal="center" vertical="center" wrapText="1"/>
      <protection/>
    </xf>
    <xf numFmtId="1" fontId="35" fillId="24" borderId="15" xfId="53" applyNumberFormat="1" applyFont="1" applyFill="1" applyBorder="1" applyAlignment="1">
      <alignment horizontal="center" vertical="center" wrapText="1"/>
      <protection/>
    </xf>
    <xf numFmtId="1" fontId="35" fillId="24" borderId="16" xfId="53" applyNumberFormat="1" applyFont="1" applyFill="1" applyBorder="1" applyAlignment="1">
      <alignment horizontal="center" vertical="center" wrapText="1"/>
      <protection/>
    </xf>
    <xf numFmtId="2" fontId="26" fillId="24" borderId="0" xfId="0" applyNumberFormat="1" applyFont="1" applyFill="1" applyBorder="1" applyAlignment="1">
      <alignment horizontal="center" vertical="center" wrapText="1"/>
    </xf>
    <xf numFmtId="0" fontId="35" fillId="24" borderId="14" xfId="53" applyFont="1" applyFill="1" applyBorder="1" applyAlignment="1" applyProtection="1">
      <alignment horizontal="center" vertical="center" wrapText="1"/>
      <protection/>
    </xf>
    <xf numFmtId="0" fontId="35" fillId="24" borderId="15" xfId="53" applyFont="1" applyFill="1" applyBorder="1" applyAlignment="1" applyProtection="1">
      <alignment horizontal="center" vertical="center" wrapText="1"/>
      <protection/>
    </xf>
    <xf numFmtId="0" fontId="35" fillId="24" borderId="16" xfId="53" applyFont="1" applyFill="1" applyBorder="1" applyAlignment="1" applyProtection="1">
      <alignment horizontal="center" vertical="center" wrapText="1"/>
      <protection/>
    </xf>
    <xf numFmtId="192" fontId="37" fillId="24" borderId="0" xfId="51" applyNumberFormat="1" applyFont="1" applyFill="1" applyAlignment="1" applyProtection="1">
      <alignment horizontal="center" vertical="center" wrapText="1"/>
      <protection/>
    </xf>
    <xf numFmtId="0" fontId="27" fillId="24" borderId="17" xfId="53" applyFont="1" applyFill="1" applyBorder="1" applyAlignment="1" applyProtection="1">
      <alignment horizontal="center" vertical="center" wrapText="1"/>
      <protection/>
    </xf>
    <xf numFmtId="0" fontId="27" fillId="24" borderId="12" xfId="53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>
      <alignment horizontal="center" vertical="center" wrapText="1"/>
    </xf>
    <xf numFmtId="1" fontId="27" fillId="24" borderId="17" xfId="53" applyNumberFormat="1" applyFont="1" applyFill="1" applyBorder="1" applyAlignment="1">
      <alignment horizontal="center" vertical="center" wrapText="1"/>
      <protection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7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236"/>
  <sheetViews>
    <sheetView showZeros="0" tabSelected="1" view="pageBreakPreview" zoomScale="60" zoomScaleNormal="70" zoomScalePageLayoutView="0" workbookViewId="0" topLeftCell="A1">
      <pane xSplit="2" ySplit="10" topLeftCell="C4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8" sqref="L8"/>
    </sheetView>
  </sheetViews>
  <sheetFormatPr defaultColWidth="12.8984375" defaultRowHeight="15"/>
  <cols>
    <col min="1" max="1" width="53" style="16" customWidth="1"/>
    <col min="2" max="2" width="13.09765625" style="33" customWidth="1"/>
    <col min="3" max="3" width="17.8984375" style="34" customWidth="1"/>
    <col min="4" max="4" width="15.3984375" style="28" customWidth="1"/>
    <col min="5" max="5" width="13.19921875" style="28" customWidth="1"/>
    <col min="6" max="6" width="14.59765625" style="28" customWidth="1"/>
    <col min="7" max="7" width="15.296875" style="95" customWidth="1"/>
    <col min="8" max="16384" width="12.8984375" style="28" customWidth="1"/>
  </cols>
  <sheetData>
    <row r="1" spans="5:7" ht="23.25">
      <c r="E1" s="112" t="s">
        <v>82</v>
      </c>
      <c r="G1" s="35"/>
    </row>
    <row r="2" spans="5:7" ht="23.25">
      <c r="E2" s="112" t="s">
        <v>60</v>
      </c>
      <c r="G2" s="35"/>
    </row>
    <row r="3" ht="18.75">
      <c r="G3" s="35"/>
    </row>
    <row r="4" spans="1:7" s="36" customFormat="1" ht="22.5" customHeight="1">
      <c r="A4" s="124" t="s">
        <v>72</v>
      </c>
      <c r="B4" s="124"/>
      <c r="C4" s="124"/>
      <c r="D4" s="124"/>
      <c r="E4" s="124"/>
      <c r="F4" s="124"/>
      <c r="G4" s="124"/>
    </row>
    <row r="5" spans="1:7" s="36" customFormat="1" ht="22.5" customHeight="1">
      <c r="A5" s="101"/>
      <c r="B5" s="101"/>
      <c r="C5" s="101"/>
      <c r="D5" s="101"/>
      <c r="E5" s="111"/>
      <c r="F5" s="101"/>
      <c r="G5" s="101"/>
    </row>
    <row r="6" spans="1:7" s="36" customFormat="1" ht="20.25">
      <c r="A6" s="17"/>
      <c r="B6" s="37"/>
      <c r="C6" s="107"/>
      <c r="D6" s="106"/>
      <c r="E6" s="113"/>
      <c r="F6" s="38"/>
      <c r="G6" s="39" t="s">
        <v>83</v>
      </c>
    </row>
    <row r="7" spans="1:7" s="31" customFormat="1" ht="18.75" customHeight="1">
      <c r="A7" s="125" t="s">
        <v>0</v>
      </c>
      <c r="B7" s="128" t="s">
        <v>42</v>
      </c>
      <c r="C7" s="117">
        <v>2020</v>
      </c>
      <c r="D7" s="127"/>
      <c r="E7" s="127"/>
      <c r="F7" s="130" t="s">
        <v>63</v>
      </c>
      <c r="G7" s="130" t="s">
        <v>59</v>
      </c>
    </row>
    <row r="8" spans="1:8" s="32" customFormat="1" ht="81" customHeight="1">
      <c r="A8" s="126"/>
      <c r="B8" s="129"/>
      <c r="C8" s="40" t="s">
        <v>56</v>
      </c>
      <c r="D8" s="103" t="s">
        <v>77</v>
      </c>
      <c r="E8" s="103" t="s">
        <v>57</v>
      </c>
      <c r="F8" s="129"/>
      <c r="G8" s="129"/>
      <c r="H8" s="41"/>
    </row>
    <row r="9" spans="1:7" s="32" customFormat="1" ht="15.75">
      <c r="A9" s="42">
        <v>1</v>
      </c>
      <c r="B9" s="43">
        <v>2</v>
      </c>
      <c r="C9" s="44">
        <v>3</v>
      </c>
      <c r="D9" s="44">
        <v>4</v>
      </c>
      <c r="E9" s="44">
        <v>5</v>
      </c>
      <c r="F9" s="45">
        <v>6</v>
      </c>
      <c r="G9" s="43">
        <v>7</v>
      </c>
    </row>
    <row r="10" spans="1:7" ht="15.75">
      <c r="A10" s="121" t="s">
        <v>1</v>
      </c>
      <c r="B10" s="122"/>
      <c r="C10" s="122"/>
      <c r="D10" s="122"/>
      <c r="E10" s="122"/>
      <c r="F10" s="122"/>
      <c r="G10" s="123"/>
    </row>
    <row r="11" spans="1:7" s="48" customFormat="1" ht="18.75">
      <c r="A11" s="46" t="s">
        <v>2</v>
      </c>
      <c r="B11" s="47">
        <v>10000000</v>
      </c>
      <c r="C11" s="4">
        <f>C12+C15+C18+C22</f>
        <v>1956793.9000000001</v>
      </c>
      <c r="D11" s="4">
        <f>D12+D15+D22+D18</f>
        <v>1497656.6999999997</v>
      </c>
      <c r="E11" s="4">
        <f>E12+E15+E18+E22</f>
        <v>1829384.6</v>
      </c>
      <c r="F11" s="4">
        <f>E11/C11*100</f>
        <v>93.48887483755955</v>
      </c>
      <c r="G11" s="4">
        <f>E11-C11</f>
        <v>-127409.30000000005</v>
      </c>
    </row>
    <row r="12" spans="1:7" s="48" customFormat="1" ht="36" customHeight="1">
      <c r="A12" s="46" t="s">
        <v>3</v>
      </c>
      <c r="B12" s="47">
        <v>11000000</v>
      </c>
      <c r="C12" s="4">
        <f>C13+C14</f>
        <v>1333660.6</v>
      </c>
      <c r="D12" s="4">
        <f>D13+D14</f>
        <v>1018762.8999999999</v>
      </c>
      <c r="E12" s="4">
        <f>E13+E14</f>
        <v>1253198.9</v>
      </c>
      <c r="F12" s="4">
        <f aca="true" t="shared" si="0" ref="F12:F63">E12/C12*100</f>
        <v>93.9668533358487</v>
      </c>
      <c r="G12" s="4">
        <f aca="true" t="shared" si="1" ref="G12:G49">E12-C12</f>
        <v>-80461.70000000019</v>
      </c>
    </row>
    <row r="13" spans="1:7" s="26" customFormat="1" ht="18.75">
      <c r="A13" s="49" t="s">
        <v>54</v>
      </c>
      <c r="B13" s="50">
        <v>11010000</v>
      </c>
      <c r="C13" s="5">
        <v>1333153</v>
      </c>
      <c r="D13" s="5">
        <v>1018367.2</v>
      </c>
      <c r="E13" s="3">
        <v>1252367.2</v>
      </c>
      <c r="F13" s="3">
        <f t="shared" si="0"/>
        <v>93.9402454181928</v>
      </c>
      <c r="G13" s="3">
        <f t="shared" si="1"/>
        <v>-80785.80000000005</v>
      </c>
    </row>
    <row r="14" spans="1:7" s="26" customFormat="1" ht="18.75">
      <c r="A14" s="49" t="s">
        <v>69</v>
      </c>
      <c r="B14" s="50">
        <v>11020000</v>
      </c>
      <c r="C14" s="5">
        <v>507.6</v>
      </c>
      <c r="D14" s="5">
        <v>395.7</v>
      </c>
      <c r="E14" s="3">
        <v>831.7</v>
      </c>
      <c r="F14" s="5">
        <f t="shared" si="0"/>
        <v>163.849487785658</v>
      </c>
      <c r="G14" s="3">
        <f t="shared" si="1"/>
        <v>324.1</v>
      </c>
    </row>
    <row r="15" spans="1:7" s="53" customFormat="1" ht="31.5">
      <c r="A15" s="51" t="s">
        <v>43</v>
      </c>
      <c r="B15" s="52">
        <v>13000000</v>
      </c>
      <c r="C15" s="6">
        <f>C16+C17</f>
        <v>332.6</v>
      </c>
      <c r="D15" s="6">
        <f>D16+D17</f>
        <v>454.2</v>
      </c>
      <c r="E15" s="6">
        <f>E16+E17</f>
        <v>588.5</v>
      </c>
      <c r="F15" s="6">
        <f t="shared" si="0"/>
        <v>176.9392663860493</v>
      </c>
      <c r="G15" s="4">
        <f t="shared" si="1"/>
        <v>255.89999999999998</v>
      </c>
    </row>
    <row r="16" spans="1:7" s="26" customFormat="1" ht="18" customHeight="1">
      <c r="A16" s="49" t="s">
        <v>58</v>
      </c>
      <c r="B16" s="50">
        <v>13010000</v>
      </c>
      <c r="C16" s="5">
        <v>73.6</v>
      </c>
      <c r="D16" s="5">
        <v>121.5</v>
      </c>
      <c r="E16" s="3">
        <v>135</v>
      </c>
      <c r="F16" s="5">
        <f t="shared" si="0"/>
        <v>183.42391304347828</v>
      </c>
      <c r="G16" s="3">
        <f t="shared" si="1"/>
        <v>61.400000000000006</v>
      </c>
    </row>
    <row r="17" spans="1:7" s="26" customFormat="1" ht="18.75">
      <c r="A17" s="55" t="s">
        <v>44</v>
      </c>
      <c r="B17" s="50">
        <v>13030000</v>
      </c>
      <c r="C17" s="5">
        <v>259</v>
      </c>
      <c r="D17" s="5">
        <v>332.7</v>
      </c>
      <c r="E17" s="3">
        <v>453.5</v>
      </c>
      <c r="F17" s="3">
        <f t="shared" si="0"/>
        <v>175.09652509652508</v>
      </c>
      <c r="G17" s="3">
        <f t="shared" si="1"/>
        <v>194.5</v>
      </c>
    </row>
    <row r="18" spans="1:7" s="53" customFormat="1" ht="18.75">
      <c r="A18" s="56" t="s">
        <v>46</v>
      </c>
      <c r="B18" s="52">
        <v>14000000</v>
      </c>
      <c r="C18" s="6">
        <f>C19+C20+C21</f>
        <v>139634.7</v>
      </c>
      <c r="D18" s="6">
        <f>D19+D20+D21</f>
        <v>128889.5</v>
      </c>
      <c r="E18" s="6">
        <f>E19+E20+E21</f>
        <v>155210.5</v>
      </c>
      <c r="F18" s="4">
        <f t="shared" si="0"/>
        <v>111.15467716835428</v>
      </c>
      <c r="G18" s="4">
        <f t="shared" si="1"/>
        <v>15575.799999999988</v>
      </c>
    </row>
    <row r="19" spans="1:7" s="26" customFormat="1" ht="18.75">
      <c r="A19" s="49" t="s">
        <v>64</v>
      </c>
      <c r="B19" s="50">
        <v>14021900</v>
      </c>
      <c r="C19" s="5">
        <v>12350</v>
      </c>
      <c r="D19" s="5">
        <v>12458.8</v>
      </c>
      <c r="E19" s="5">
        <v>14954.7</v>
      </c>
      <c r="F19" s="3">
        <f t="shared" si="0"/>
        <v>121.09068825910931</v>
      </c>
      <c r="G19" s="3">
        <f t="shared" si="1"/>
        <v>2604.7000000000007</v>
      </c>
    </row>
    <row r="20" spans="1:7" s="26" customFormat="1" ht="31.5">
      <c r="A20" s="49" t="s">
        <v>65</v>
      </c>
      <c r="B20" s="50">
        <v>14031900</v>
      </c>
      <c r="C20" s="5">
        <v>52650</v>
      </c>
      <c r="D20" s="5">
        <v>43864</v>
      </c>
      <c r="E20" s="5">
        <v>53255.8</v>
      </c>
      <c r="F20" s="3">
        <f t="shared" si="0"/>
        <v>101.15061728395062</v>
      </c>
      <c r="G20" s="3">
        <f t="shared" si="1"/>
        <v>605.8000000000029</v>
      </c>
    </row>
    <row r="21" spans="1:7" s="26" customFormat="1" ht="31.5">
      <c r="A21" s="55" t="s">
        <v>47</v>
      </c>
      <c r="B21" s="50">
        <v>14040000</v>
      </c>
      <c r="C21" s="5">
        <v>74634.7</v>
      </c>
      <c r="D21" s="5">
        <v>72566.7</v>
      </c>
      <c r="E21" s="3">
        <v>87000</v>
      </c>
      <c r="F21" s="3">
        <f t="shared" si="0"/>
        <v>116.56776271627005</v>
      </c>
      <c r="G21" s="3">
        <f t="shared" si="1"/>
        <v>12365.300000000003</v>
      </c>
    </row>
    <row r="22" spans="1:7" s="53" customFormat="1" ht="18.75">
      <c r="A22" s="57" t="s">
        <v>45</v>
      </c>
      <c r="B22" s="52">
        <v>18000000</v>
      </c>
      <c r="C22" s="6">
        <f>SUM(C23:C28)-C23</f>
        <v>483166</v>
      </c>
      <c r="D22" s="6">
        <f>SUM(D23:D28)-D23</f>
        <v>349550.1</v>
      </c>
      <c r="E22" s="6">
        <f>SUM(E23:E28)-E23</f>
        <v>420386.70000000007</v>
      </c>
      <c r="F22" s="4">
        <f t="shared" si="0"/>
        <v>87.00668093367499</v>
      </c>
      <c r="G22" s="4">
        <f t="shared" si="1"/>
        <v>-62779.29999999993</v>
      </c>
    </row>
    <row r="23" spans="1:7" s="26" customFormat="1" ht="18.75">
      <c r="A23" s="55" t="s">
        <v>48</v>
      </c>
      <c r="B23" s="50">
        <v>18010000</v>
      </c>
      <c r="C23" s="5">
        <f>C24+C25+C26</f>
        <v>208018.9</v>
      </c>
      <c r="D23" s="5">
        <f>D24+D25+D26</f>
        <v>149831.8</v>
      </c>
      <c r="E23" s="5">
        <f>E24+E25+E26</f>
        <v>179088.4</v>
      </c>
      <c r="F23" s="3">
        <f t="shared" si="0"/>
        <v>86.09236949142603</v>
      </c>
      <c r="G23" s="3">
        <f t="shared" si="1"/>
        <v>-28930.5</v>
      </c>
    </row>
    <row r="24" spans="1:7" s="26" customFormat="1" ht="63">
      <c r="A24" s="55" t="s">
        <v>49</v>
      </c>
      <c r="B24" s="58" t="s">
        <v>55</v>
      </c>
      <c r="C24" s="5">
        <v>14946.6</v>
      </c>
      <c r="D24" s="5">
        <v>13099.5</v>
      </c>
      <c r="E24" s="3">
        <v>14369</v>
      </c>
      <c r="F24" s="3">
        <f t="shared" si="0"/>
        <v>96.13557598383579</v>
      </c>
      <c r="G24" s="3">
        <f t="shared" si="1"/>
        <v>-577.6000000000004</v>
      </c>
    </row>
    <row r="25" spans="1:7" s="26" customFormat="1" ht="63">
      <c r="A25" s="55" t="s">
        <v>50</v>
      </c>
      <c r="B25" s="50" t="s">
        <v>51</v>
      </c>
      <c r="C25" s="5">
        <v>191972.3</v>
      </c>
      <c r="D25" s="5">
        <v>135712.9</v>
      </c>
      <c r="E25" s="5">
        <v>163500</v>
      </c>
      <c r="F25" s="3">
        <f t="shared" si="0"/>
        <v>85.16853733585523</v>
      </c>
      <c r="G25" s="3">
        <f t="shared" si="1"/>
        <v>-28472.29999999999</v>
      </c>
    </row>
    <row r="26" spans="1:7" s="26" customFormat="1" ht="31.5">
      <c r="A26" s="55" t="s">
        <v>66</v>
      </c>
      <c r="B26" s="50" t="s">
        <v>67</v>
      </c>
      <c r="C26" s="5">
        <v>1100</v>
      </c>
      <c r="D26" s="5">
        <v>1019.4</v>
      </c>
      <c r="E26" s="5">
        <v>1219.4</v>
      </c>
      <c r="F26" s="3">
        <f t="shared" si="0"/>
        <v>110.85454545454547</v>
      </c>
      <c r="G26" s="3">
        <f t="shared" si="1"/>
        <v>119.40000000000009</v>
      </c>
    </row>
    <row r="27" spans="1:7" s="26" customFormat="1" ht="18.75">
      <c r="A27" s="55" t="s">
        <v>4</v>
      </c>
      <c r="B27" s="50">
        <v>18030000</v>
      </c>
      <c r="C27" s="5">
        <v>792.4</v>
      </c>
      <c r="D27" s="5">
        <v>427.3</v>
      </c>
      <c r="E27" s="3">
        <v>498.3</v>
      </c>
      <c r="F27" s="3">
        <f t="shared" si="0"/>
        <v>62.88490661282181</v>
      </c>
      <c r="G27" s="3">
        <f t="shared" si="1"/>
        <v>-294.09999999999997</v>
      </c>
    </row>
    <row r="28" spans="1:7" s="26" customFormat="1" ht="18.75">
      <c r="A28" s="55" t="s">
        <v>52</v>
      </c>
      <c r="B28" s="50">
        <v>18050000</v>
      </c>
      <c r="C28" s="5">
        <v>274354.7</v>
      </c>
      <c r="D28" s="5">
        <v>199291</v>
      </c>
      <c r="E28" s="3">
        <v>240800</v>
      </c>
      <c r="F28" s="3">
        <f t="shared" si="0"/>
        <v>87.76959170008752</v>
      </c>
      <c r="G28" s="3">
        <f t="shared" si="1"/>
        <v>-33554.70000000001</v>
      </c>
    </row>
    <row r="29" spans="1:7" s="53" customFormat="1" ht="18" customHeight="1">
      <c r="A29" s="56" t="s">
        <v>6</v>
      </c>
      <c r="B29" s="52">
        <v>20000000</v>
      </c>
      <c r="C29" s="6">
        <f>C30+C37+C41</f>
        <v>50943.1</v>
      </c>
      <c r="D29" s="6">
        <f>D30+D37+D41</f>
        <v>38355.200000000004</v>
      </c>
      <c r="E29" s="6">
        <f>E30+E37+E41</f>
        <v>46844.799999999996</v>
      </c>
      <c r="F29" s="6">
        <f t="shared" si="0"/>
        <v>91.95514210953004</v>
      </c>
      <c r="G29" s="4">
        <f t="shared" si="1"/>
        <v>-4098.300000000003</v>
      </c>
    </row>
    <row r="30" spans="1:7" s="53" customFormat="1" ht="18" customHeight="1">
      <c r="A30" s="56" t="s">
        <v>7</v>
      </c>
      <c r="B30" s="52">
        <v>21000000</v>
      </c>
      <c r="C30" s="6">
        <f>C31+C33+C32</f>
        <v>2661.5</v>
      </c>
      <c r="D30" s="6">
        <f>D31+D33+D32</f>
        <v>3397.3</v>
      </c>
      <c r="E30" s="6">
        <f>E31+E33+E32</f>
        <v>4101.6</v>
      </c>
      <c r="F30" s="6">
        <f t="shared" si="0"/>
        <v>154.10858538418185</v>
      </c>
      <c r="G30" s="4">
        <f t="shared" si="1"/>
        <v>1440.1000000000004</v>
      </c>
    </row>
    <row r="31" spans="1:7" s="26" customFormat="1" ht="80.25" customHeight="1">
      <c r="A31" s="49" t="s">
        <v>41</v>
      </c>
      <c r="B31" s="50">
        <v>21010000</v>
      </c>
      <c r="C31" s="5">
        <v>82</v>
      </c>
      <c r="D31" s="5">
        <v>517.4</v>
      </c>
      <c r="E31" s="3">
        <v>705</v>
      </c>
      <c r="F31" s="5">
        <f t="shared" si="0"/>
        <v>859.7560975609756</v>
      </c>
      <c r="G31" s="3">
        <f t="shared" si="1"/>
        <v>623</v>
      </c>
    </row>
    <row r="32" spans="1:7" s="26" customFormat="1" ht="18.75" customHeight="1">
      <c r="A32" s="49" t="s">
        <v>61</v>
      </c>
      <c r="B32" s="50">
        <v>21050000</v>
      </c>
      <c r="C32" s="5">
        <v>500</v>
      </c>
      <c r="D32" s="5">
        <v>836.8</v>
      </c>
      <c r="E32" s="3">
        <v>836.8</v>
      </c>
      <c r="F32" s="5">
        <f>E32/C32*100</f>
        <v>167.35999999999999</v>
      </c>
      <c r="G32" s="3">
        <f>E32-C32</f>
        <v>336.79999999999995</v>
      </c>
    </row>
    <row r="33" spans="1:7" s="26" customFormat="1" ht="18.75">
      <c r="A33" s="49" t="s">
        <v>8</v>
      </c>
      <c r="B33" s="50">
        <v>21080000</v>
      </c>
      <c r="C33" s="5">
        <f>SUM(C34:C36)</f>
        <v>2079.5</v>
      </c>
      <c r="D33" s="5">
        <f>SUM(D34:D36)</f>
        <v>2043.1</v>
      </c>
      <c r="E33" s="5">
        <f>SUM(E34:E36)</f>
        <v>2559.8</v>
      </c>
      <c r="F33" s="5">
        <f t="shared" si="0"/>
        <v>123.09689829285885</v>
      </c>
      <c r="G33" s="3">
        <f t="shared" si="1"/>
        <v>480.3000000000002</v>
      </c>
    </row>
    <row r="34" spans="1:7" s="61" customFormat="1" ht="19.5">
      <c r="A34" s="59" t="s">
        <v>9</v>
      </c>
      <c r="B34" s="60">
        <v>21081100</v>
      </c>
      <c r="C34" s="1">
        <v>1690</v>
      </c>
      <c r="D34" s="1">
        <v>1239.8</v>
      </c>
      <c r="E34" s="2">
        <v>1690</v>
      </c>
      <c r="F34" s="2">
        <f t="shared" si="0"/>
        <v>100</v>
      </c>
      <c r="G34" s="3">
        <f t="shared" si="1"/>
        <v>0</v>
      </c>
    </row>
    <row r="35" spans="1:7" s="61" customFormat="1" ht="47.25">
      <c r="A35" s="59" t="s">
        <v>53</v>
      </c>
      <c r="B35" s="60">
        <v>21081500</v>
      </c>
      <c r="C35" s="1">
        <v>380</v>
      </c>
      <c r="D35" s="1">
        <v>794.4</v>
      </c>
      <c r="E35" s="2">
        <v>860.3</v>
      </c>
      <c r="F35" s="2">
        <f t="shared" si="0"/>
        <v>226.39473684210526</v>
      </c>
      <c r="G35" s="3">
        <f t="shared" si="1"/>
        <v>480.29999999999995</v>
      </c>
    </row>
    <row r="36" spans="1:7" s="61" customFormat="1" ht="19.5">
      <c r="A36" s="59" t="s">
        <v>68</v>
      </c>
      <c r="B36" s="60">
        <v>21081700</v>
      </c>
      <c r="C36" s="1">
        <v>9.5</v>
      </c>
      <c r="D36" s="1">
        <v>8.9</v>
      </c>
      <c r="E36" s="2">
        <v>9.5</v>
      </c>
      <c r="F36" s="2">
        <f t="shared" si="0"/>
        <v>100</v>
      </c>
      <c r="G36" s="3">
        <f t="shared" si="1"/>
        <v>0</v>
      </c>
    </row>
    <row r="37" spans="1:7" s="53" customFormat="1" ht="35.25" customHeight="1">
      <c r="A37" s="56" t="s">
        <v>10</v>
      </c>
      <c r="B37" s="52">
        <v>22000000</v>
      </c>
      <c r="C37" s="6">
        <f>C39+C40+C38</f>
        <v>46070</v>
      </c>
      <c r="D37" s="6">
        <f>D39+D40+D38</f>
        <v>31634.5</v>
      </c>
      <c r="E37" s="4">
        <f>E39+E40+E38</f>
        <v>37796</v>
      </c>
      <c r="F37" s="6">
        <f t="shared" si="0"/>
        <v>82.04037334490992</v>
      </c>
      <c r="G37" s="4">
        <f t="shared" si="1"/>
        <v>-8274</v>
      </c>
    </row>
    <row r="38" spans="1:7" s="26" customFormat="1" ht="18.75">
      <c r="A38" s="49" t="s">
        <v>11</v>
      </c>
      <c r="B38" s="50" t="s">
        <v>12</v>
      </c>
      <c r="C38" s="5">
        <v>22850</v>
      </c>
      <c r="D38" s="5">
        <v>12068</v>
      </c>
      <c r="E38" s="3">
        <v>14310</v>
      </c>
      <c r="F38" s="5">
        <f t="shared" si="0"/>
        <v>62.62582056892779</v>
      </c>
      <c r="G38" s="3">
        <f t="shared" si="1"/>
        <v>-8540</v>
      </c>
    </row>
    <row r="39" spans="1:7" s="26" customFormat="1" ht="39.75" customHeight="1">
      <c r="A39" s="49" t="s">
        <v>13</v>
      </c>
      <c r="B39" s="50">
        <v>22080000</v>
      </c>
      <c r="C39" s="5">
        <v>22530</v>
      </c>
      <c r="D39" s="5">
        <v>19184.8</v>
      </c>
      <c r="E39" s="3">
        <v>23026</v>
      </c>
      <c r="F39" s="5">
        <f t="shared" si="0"/>
        <v>102.20150909897913</v>
      </c>
      <c r="G39" s="3">
        <f t="shared" si="1"/>
        <v>496</v>
      </c>
    </row>
    <row r="40" spans="1:7" s="26" customFormat="1" ht="18.75">
      <c r="A40" s="55" t="s">
        <v>14</v>
      </c>
      <c r="B40" s="50">
        <v>22090000</v>
      </c>
      <c r="C40" s="5">
        <v>690</v>
      </c>
      <c r="D40" s="5">
        <v>381.7</v>
      </c>
      <c r="E40" s="3">
        <v>460</v>
      </c>
      <c r="F40" s="3">
        <f t="shared" si="0"/>
        <v>66.66666666666666</v>
      </c>
      <c r="G40" s="3">
        <f t="shared" si="1"/>
        <v>-230</v>
      </c>
    </row>
    <row r="41" spans="1:7" s="53" customFormat="1" ht="17.25" customHeight="1">
      <c r="A41" s="56" t="s">
        <v>15</v>
      </c>
      <c r="B41" s="52">
        <v>24000000</v>
      </c>
      <c r="C41" s="6">
        <f>C42</f>
        <v>2211.6</v>
      </c>
      <c r="D41" s="6">
        <f>D42</f>
        <v>3323.4</v>
      </c>
      <c r="E41" s="4">
        <f>E42</f>
        <v>4947.2</v>
      </c>
      <c r="F41" s="6">
        <f t="shared" si="0"/>
        <v>223.69325375293906</v>
      </c>
      <c r="G41" s="4">
        <f t="shared" si="1"/>
        <v>2735.6</v>
      </c>
    </row>
    <row r="42" spans="1:7" s="62" customFormat="1" ht="18.75">
      <c r="A42" s="54" t="s">
        <v>8</v>
      </c>
      <c r="B42" s="50">
        <v>24060000</v>
      </c>
      <c r="C42" s="5">
        <v>2211.6</v>
      </c>
      <c r="D42" s="5">
        <v>3323.4</v>
      </c>
      <c r="E42" s="3">
        <v>4947.2</v>
      </c>
      <c r="F42" s="3">
        <f t="shared" si="0"/>
        <v>223.69325375293906</v>
      </c>
      <c r="G42" s="3">
        <f t="shared" si="1"/>
        <v>2735.6</v>
      </c>
    </row>
    <row r="43" spans="1:7" s="65" customFormat="1" ht="18.75">
      <c r="A43" s="63" t="s">
        <v>16</v>
      </c>
      <c r="B43" s="64">
        <v>30000000</v>
      </c>
      <c r="C43" s="6">
        <f>C44</f>
        <v>15</v>
      </c>
      <c r="D43" s="6">
        <f>D44</f>
        <v>0.2</v>
      </c>
      <c r="E43" s="4">
        <f>E44</f>
        <v>0.2</v>
      </c>
      <c r="F43" s="4">
        <f t="shared" si="0"/>
        <v>1.3333333333333335</v>
      </c>
      <c r="G43" s="4">
        <f t="shared" si="1"/>
        <v>-14.8</v>
      </c>
    </row>
    <row r="44" spans="1:7" s="65" customFormat="1" ht="18" customHeight="1">
      <c r="A44" s="66" t="s">
        <v>17</v>
      </c>
      <c r="B44" s="67">
        <v>31000000</v>
      </c>
      <c r="C44" s="6">
        <f>C45+C46</f>
        <v>15</v>
      </c>
      <c r="D44" s="6">
        <f>D45+D46</f>
        <v>0.2</v>
      </c>
      <c r="E44" s="6">
        <f>E45+E46</f>
        <v>0.2</v>
      </c>
      <c r="F44" s="4">
        <f t="shared" si="0"/>
        <v>1.3333333333333335</v>
      </c>
      <c r="G44" s="4">
        <f t="shared" si="1"/>
        <v>-14.8</v>
      </c>
    </row>
    <row r="45" spans="1:7" s="62" customFormat="1" ht="69" customHeight="1">
      <c r="A45" s="68" t="s">
        <v>73</v>
      </c>
      <c r="B45" s="69">
        <v>31010200</v>
      </c>
      <c r="C45" s="5">
        <v>15</v>
      </c>
      <c r="D45" s="5"/>
      <c r="E45" s="3"/>
      <c r="F45" s="3">
        <f>E45/C45*100</f>
        <v>0</v>
      </c>
      <c r="G45" s="3">
        <f>E45-C45</f>
        <v>-15</v>
      </c>
    </row>
    <row r="46" spans="1:7" s="62" customFormat="1" ht="31.5">
      <c r="A46" s="68" t="s">
        <v>18</v>
      </c>
      <c r="B46" s="69">
        <v>31020000</v>
      </c>
      <c r="C46" s="5"/>
      <c r="D46" s="5">
        <v>0.2</v>
      </c>
      <c r="E46" s="3">
        <v>0.2</v>
      </c>
      <c r="F46" s="109" t="e">
        <f t="shared" si="0"/>
        <v>#DIV/0!</v>
      </c>
      <c r="G46" s="3">
        <f t="shared" si="1"/>
        <v>0.2</v>
      </c>
    </row>
    <row r="47" spans="1:7" s="53" customFormat="1" ht="18" customHeight="1">
      <c r="A47" s="105" t="s">
        <v>75</v>
      </c>
      <c r="B47" s="52"/>
      <c r="C47" s="6">
        <f>C11+C29+C43</f>
        <v>2007752.0000000002</v>
      </c>
      <c r="D47" s="6">
        <f>D11+D29+D43</f>
        <v>1536012.0999999996</v>
      </c>
      <c r="E47" s="6">
        <f>E11+E29+E43</f>
        <v>1876229.6</v>
      </c>
      <c r="F47" s="6">
        <f t="shared" si="0"/>
        <v>93.44927062704956</v>
      </c>
      <c r="G47" s="4">
        <f t="shared" si="1"/>
        <v>-131522.40000000014</v>
      </c>
    </row>
    <row r="48" spans="1:7" s="53" customFormat="1" ht="18" customHeight="1">
      <c r="A48" s="108" t="s">
        <v>19</v>
      </c>
      <c r="B48" s="52">
        <v>40000000</v>
      </c>
      <c r="C48" s="6">
        <v>537495.2</v>
      </c>
      <c r="D48" s="6">
        <v>415676.6</v>
      </c>
      <c r="E48" s="6">
        <v>537495.2</v>
      </c>
      <c r="F48" s="6">
        <f t="shared" si="0"/>
        <v>100</v>
      </c>
      <c r="G48" s="4">
        <f t="shared" si="1"/>
        <v>0</v>
      </c>
    </row>
    <row r="49" spans="1:7" s="53" customFormat="1" ht="18" customHeight="1">
      <c r="A49" s="70" t="s">
        <v>20</v>
      </c>
      <c r="B49" s="52"/>
      <c r="C49" s="6">
        <f>C47+C48</f>
        <v>2545247.2</v>
      </c>
      <c r="D49" s="6">
        <f>D47+D48</f>
        <v>1951688.6999999997</v>
      </c>
      <c r="E49" s="6">
        <f>E47+E48</f>
        <v>2413724.8</v>
      </c>
      <c r="F49" s="6">
        <f t="shared" si="0"/>
        <v>94.83262765204101</v>
      </c>
      <c r="G49" s="6">
        <f t="shared" si="1"/>
        <v>-131522.40000000037</v>
      </c>
    </row>
    <row r="50" spans="1:7" s="26" customFormat="1" ht="27.75" customHeight="1">
      <c r="A50" s="117" t="s">
        <v>21</v>
      </c>
      <c r="B50" s="118"/>
      <c r="C50" s="118"/>
      <c r="D50" s="118"/>
      <c r="E50" s="118"/>
      <c r="F50" s="118"/>
      <c r="G50" s="119"/>
    </row>
    <row r="51" spans="1:7" s="53" customFormat="1" ht="18" customHeight="1">
      <c r="A51" s="46" t="s">
        <v>2</v>
      </c>
      <c r="B51" s="47">
        <v>10000000</v>
      </c>
      <c r="C51" s="7">
        <f>C53</f>
        <v>4218.5</v>
      </c>
      <c r="D51" s="7">
        <f>D53</f>
        <v>2832.7</v>
      </c>
      <c r="E51" s="7">
        <f>E53</f>
        <v>3601.1</v>
      </c>
      <c r="F51" s="7">
        <f t="shared" si="0"/>
        <v>85.36446604243214</v>
      </c>
      <c r="G51" s="7">
        <f aca="true" t="shared" si="2" ref="G51:G76">E51-C51</f>
        <v>-617.4000000000001</v>
      </c>
    </row>
    <row r="52" spans="1:12" s="72" customFormat="1" ht="42.75" customHeight="1" hidden="1">
      <c r="A52" s="49" t="s">
        <v>22</v>
      </c>
      <c r="B52" s="50" t="s">
        <v>23</v>
      </c>
      <c r="C52" s="8"/>
      <c r="D52" s="8"/>
      <c r="E52" s="8" t="e">
        <v>#REF!</v>
      </c>
      <c r="F52" s="18" t="e">
        <f t="shared" si="0"/>
        <v>#REF!</v>
      </c>
      <c r="G52" s="8" t="e">
        <f t="shared" si="2"/>
        <v>#REF!</v>
      </c>
      <c r="H52" s="71" t="e">
        <f>#REF!+#REF!++#REF!+#REF!+#REF!+#REF!</f>
        <v>#REF!</v>
      </c>
      <c r="I52" s="71" t="e">
        <f>#REF!+#REF!++#REF!+#REF!+#REF!+#REF!</f>
        <v>#REF!</v>
      </c>
      <c r="J52" s="71" t="e">
        <f>D52+D61+D64+D68+D70+#REF!</f>
        <v>#REF!</v>
      </c>
      <c r="K52" s="71" t="e">
        <f>E52+E61++E64+E68+E70+#REF!</f>
        <v>#REF!</v>
      </c>
      <c r="L52" s="71" t="e">
        <f>C52+C61+C64+C68+C70+#REF!</f>
        <v>#REF!</v>
      </c>
    </row>
    <row r="53" spans="1:7" s="53" customFormat="1" ht="18" customHeight="1">
      <c r="A53" s="57" t="s">
        <v>5</v>
      </c>
      <c r="B53" s="52">
        <v>19000000</v>
      </c>
      <c r="C53" s="6">
        <f>C54</f>
        <v>4218.5</v>
      </c>
      <c r="D53" s="6">
        <f>D54</f>
        <v>2832.7</v>
      </c>
      <c r="E53" s="4">
        <f>E54</f>
        <v>3601.1</v>
      </c>
      <c r="F53" s="4">
        <f>E53/C53*100</f>
        <v>85.36446604243214</v>
      </c>
      <c r="G53" s="4">
        <f>E53-C53</f>
        <v>-617.4000000000001</v>
      </c>
    </row>
    <row r="54" spans="1:7" s="26" customFormat="1" ht="18.75">
      <c r="A54" s="73" t="s">
        <v>62</v>
      </c>
      <c r="B54" s="50">
        <v>19010000</v>
      </c>
      <c r="C54" s="5">
        <v>4218.5</v>
      </c>
      <c r="D54" s="5">
        <v>2832.7</v>
      </c>
      <c r="E54" s="3">
        <v>3601.1</v>
      </c>
      <c r="F54" s="3">
        <f>E54/C54*100</f>
        <v>85.36446604243214</v>
      </c>
      <c r="G54" s="3">
        <f>E54-C54</f>
        <v>-617.4000000000001</v>
      </c>
    </row>
    <row r="55" spans="1:7" s="53" customFormat="1" ht="18" customHeight="1">
      <c r="A55" s="56" t="s">
        <v>6</v>
      </c>
      <c r="B55" s="52">
        <v>20000000</v>
      </c>
      <c r="C55" s="7">
        <f>C56+C65</f>
        <v>71612.2</v>
      </c>
      <c r="D55" s="7">
        <f>D56+D65</f>
        <v>39390.7</v>
      </c>
      <c r="E55" s="7">
        <f>E56+E65</f>
        <v>51762.9</v>
      </c>
      <c r="F55" s="7">
        <f t="shared" si="0"/>
        <v>72.28223682556883</v>
      </c>
      <c r="G55" s="7">
        <f t="shared" si="2"/>
        <v>-19849.299999999996</v>
      </c>
    </row>
    <row r="56" spans="1:7" s="53" customFormat="1" ht="18" customHeight="1">
      <c r="A56" s="56" t="s">
        <v>15</v>
      </c>
      <c r="B56" s="52">
        <v>24000000</v>
      </c>
      <c r="C56" s="7">
        <f>C57+C60+C64</f>
        <v>2170.9</v>
      </c>
      <c r="D56" s="7">
        <f>D57+D60+D64</f>
        <v>2097.7</v>
      </c>
      <c r="E56" s="7">
        <f>E57+E60+E64</f>
        <v>2162.9</v>
      </c>
      <c r="F56" s="19">
        <f t="shared" si="0"/>
        <v>99.63148924409231</v>
      </c>
      <c r="G56" s="7">
        <f t="shared" si="2"/>
        <v>-8</v>
      </c>
    </row>
    <row r="57" spans="1:7" s="26" customFormat="1" ht="18.75">
      <c r="A57" s="55" t="s">
        <v>70</v>
      </c>
      <c r="B57" s="50">
        <v>24060000</v>
      </c>
      <c r="C57" s="8">
        <f>C59+C58</f>
        <v>300</v>
      </c>
      <c r="D57" s="8">
        <f>D59+D58</f>
        <v>176.3</v>
      </c>
      <c r="E57" s="8">
        <f>E59+E58</f>
        <v>237.3</v>
      </c>
      <c r="F57" s="20">
        <f t="shared" si="0"/>
        <v>79.10000000000001</v>
      </c>
      <c r="G57" s="8">
        <f t="shared" si="2"/>
        <v>-62.69999999999999</v>
      </c>
    </row>
    <row r="58" spans="1:7" s="72" customFormat="1" ht="31.5">
      <c r="A58" s="74" t="s">
        <v>24</v>
      </c>
      <c r="B58" s="60">
        <v>24061600</v>
      </c>
      <c r="C58" s="9">
        <v>250</v>
      </c>
      <c r="D58" s="9">
        <v>180</v>
      </c>
      <c r="E58" s="8">
        <v>240</v>
      </c>
      <c r="F58" s="21">
        <f t="shared" si="0"/>
        <v>96</v>
      </c>
      <c r="G58" s="9">
        <f t="shared" si="2"/>
        <v>-10</v>
      </c>
    </row>
    <row r="59" spans="1:7" s="72" customFormat="1" ht="53.25" customHeight="1">
      <c r="A59" s="59" t="s">
        <v>25</v>
      </c>
      <c r="B59" s="60">
        <v>24062100</v>
      </c>
      <c r="C59" s="9">
        <v>50</v>
      </c>
      <c r="D59" s="9">
        <v>-3.7</v>
      </c>
      <c r="E59" s="8">
        <v>-2.7</v>
      </c>
      <c r="F59" s="21">
        <f t="shared" si="0"/>
        <v>-5.4</v>
      </c>
      <c r="G59" s="8">
        <f t="shared" si="2"/>
        <v>-52.7</v>
      </c>
    </row>
    <row r="60" spans="1:7" s="53" customFormat="1" ht="17.25" customHeight="1">
      <c r="A60" s="63" t="s">
        <v>26</v>
      </c>
      <c r="B60" s="64">
        <v>24110000</v>
      </c>
      <c r="C60" s="7">
        <f>C63+C61</f>
        <v>47.7</v>
      </c>
      <c r="D60" s="7">
        <f>D63+D61</f>
        <v>22.9</v>
      </c>
      <c r="E60" s="7">
        <f>E63+E61</f>
        <v>23.599999999999998</v>
      </c>
      <c r="F60" s="19">
        <f t="shared" si="0"/>
        <v>49.47589098532494</v>
      </c>
      <c r="G60" s="7">
        <f t="shared" si="2"/>
        <v>-24.100000000000005</v>
      </c>
    </row>
    <row r="61" spans="1:7" s="26" customFormat="1" ht="31.5">
      <c r="A61" s="75" t="s">
        <v>27</v>
      </c>
      <c r="B61" s="40">
        <v>24110600</v>
      </c>
      <c r="C61" s="8">
        <v>22.2</v>
      </c>
      <c r="D61" s="8">
        <v>22.2</v>
      </c>
      <c r="E61" s="8">
        <v>22.2</v>
      </c>
      <c r="F61" s="20">
        <f t="shared" si="0"/>
        <v>100</v>
      </c>
      <c r="G61" s="8">
        <f t="shared" si="2"/>
        <v>0</v>
      </c>
    </row>
    <row r="62" spans="1:7" s="26" customFormat="1" ht="31.5">
      <c r="A62" s="75" t="s">
        <v>74</v>
      </c>
      <c r="B62" s="40">
        <v>24110700</v>
      </c>
      <c r="C62" s="104">
        <v>0.009</v>
      </c>
      <c r="D62" s="104">
        <v>0.009</v>
      </c>
      <c r="E62" s="104">
        <v>0.012</v>
      </c>
      <c r="F62" s="20">
        <f>E62/C62*100</f>
        <v>133.33333333333334</v>
      </c>
      <c r="G62" s="104">
        <f>E62-C62</f>
        <v>0.003000000000000001</v>
      </c>
    </row>
    <row r="63" spans="1:7" s="72" customFormat="1" ht="63">
      <c r="A63" s="76" t="s">
        <v>28</v>
      </c>
      <c r="B63" s="77">
        <v>24110900</v>
      </c>
      <c r="C63" s="9">
        <v>25.5</v>
      </c>
      <c r="D63" s="9">
        <v>0.7</v>
      </c>
      <c r="E63" s="9">
        <v>1.4</v>
      </c>
      <c r="F63" s="21">
        <f t="shared" si="0"/>
        <v>5.490196078431373</v>
      </c>
      <c r="G63" s="8">
        <f t="shared" si="2"/>
        <v>-24.1</v>
      </c>
    </row>
    <row r="64" spans="1:10" s="26" customFormat="1" ht="31.5">
      <c r="A64" s="75" t="s">
        <v>29</v>
      </c>
      <c r="B64" s="40">
        <v>24170000</v>
      </c>
      <c r="C64" s="8">
        <v>1823.2</v>
      </c>
      <c r="D64" s="8">
        <v>1898.5</v>
      </c>
      <c r="E64" s="8">
        <v>1902</v>
      </c>
      <c r="F64" s="20">
        <f aca="true" t="shared" si="3" ref="F64:F76">E64/C64*100</f>
        <v>104.32207108380868</v>
      </c>
      <c r="G64" s="8">
        <f t="shared" si="2"/>
        <v>78.79999999999995</v>
      </c>
      <c r="H64" s="78"/>
      <c r="I64" s="78"/>
      <c r="J64" s="78"/>
    </row>
    <row r="65" spans="1:7" s="53" customFormat="1" ht="18.75">
      <c r="A65" s="79" t="s">
        <v>30</v>
      </c>
      <c r="B65" s="52">
        <v>25000000</v>
      </c>
      <c r="C65" s="7">
        <v>69441.3</v>
      </c>
      <c r="D65" s="7">
        <v>37293</v>
      </c>
      <c r="E65" s="7">
        <v>49600</v>
      </c>
      <c r="F65" s="19">
        <f t="shared" si="3"/>
        <v>71.42723422516572</v>
      </c>
      <c r="G65" s="7">
        <f t="shared" si="2"/>
        <v>-19841.300000000003</v>
      </c>
    </row>
    <row r="66" spans="1:7" s="53" customFormat="1" ht="18.75">
      <c r="A66" s="79" t="s">
        <v>31</v>
      </c>
      <c r="B66" s="52">
        <v>30000000</v>
      </c>
      <c r="C66" s="7">
        <f>C67+C69</f>
        <v>5925.4</v>
      </c>
      <c r="D66" s="7">
        <f>D67+D69</f>
        <v>6266</v>
      </c>
      <c r="E66" s="7">
        <f>E67+E69</f>
        <v>7535.2</v>
      </c>
      <c r="F66" s="7">
        <f t="shared" si="3"/>
        <v>127.16778614102002</v>
      </c>
      <c r="G66" s="7">
        <f t="shared" si="2"/>
        <v>1609.8000000000002</v>
      </c>
    </row>
    <row r="67" spans="1:7" s="53" customFormat="1" ht="18.75">
      <c r="A67" s="51" t="s">
        <v>71</v>
      </c>
      <c r="B67" s="52">
        <v>31000000</v>
      </c>
      <c r="C67" s="7">
        <f>C68</f>
        <v>4871.9</v>
      </c>
      <c r="D67" s="7">
        <f>D68</f>
        <v>5212.5</v>
      </c>
      <c r="E67" s="7">
        <f>E68</f>
        <v>6481.7</v>
      </c>
      <c r="F67" s="19">
        <f t="shared" si="3"/>
        <v>133.04255013444447</v>
      </c>
      <c r="G67" s="7">
        <f t="shared" si="2"/>
        <v>1609.8000000000002</v>
      </c>
    </row>
    <row r="68" spans="1:7" s="26" customFormat="1" ht="34.5" customHeight="1">
      <c r="A68" s="80" t="s">
        <v>32</v>
      </c>
      <c r="B68" s="50">
        <v>31030000</v>
      </c>
      <c r="C68" s="8">
        <v>4871.9</v>
      </c>
      <c r="D68" s="8">
        <v>5212.5</v>
      </c>
      <c r="E68" s="8">
        <v>6481.7</v>
      </c>
      <c r="F68" s="20">
        <f t="shared" si="3"/>
        <v>133.04255013444447</v>
      </c>
      <c r="G68" s="8">
        <f t="shared" si="2"/>
        <v>1609.8000000000002</v>
      </c>
    </row>
    <row r="69" spans="1:7" s="53" customFormat="1" ht="18.75">
      <c r="A69" s="51" t="s">
        <v>33</v>
      </c>
      <c r="B69" s="52">
        <v>33000000</v>
      </c>
      <c r="C69" s="7">
        <f>C70</f>
        <v>1053.5</v>
      </c>
      <c r="D69" s="7">
        <f>D70</f>
        <v>1053.5</v>
      </c>
      <c r="E69" s="7">
        <f>E70</f>
        <v>1053.5</v>
      </c>
      <c r="F69" s="19">
        <f t="shared" si="3"/>
        <v>100</v>
      </c>
      <c r="G69" s="7">
        <f t="shared" si="2"/>
        <v>0</v>
      </c>
    </row>
    <row r="70" spans="1:7" s="26" customFormat="1" ht="18.75">
      <c r="A70" s="49" t="s">
        <v>34</v>
      </c>
      <c r="B70" s="50">
        <v>33010000</v>
      </c>
      <c r="C70" s="8">
        <v>1053.5</v>
      </c>
      <c r="D70" s="8">
        <v>1053.5</v>
      </c>
      <c r="E70" s="8">
        <v>1053.5</v>
      </c>
      <c r="F70" s="20">
        <f t="shared" si="3"/>
        <v>100</v>
      </c>
      <c r="G70" s="8">
        <f t="shared" si="2"/>
        <v>0</v>
      </c>
    </row>
    <row r="71" spans="1:7" s="53" customFormat="1" ht="18.75">
      <c r="A71" s="56" t="s">
        <v>19</v>
      </c>
      <c r="B71" s="52">
        <v>40000000</v>
      </c>
      <c r="C71" s="7">
        <v>81189</v>
      </c>
      <c r="D71" s="7">
        <v>80304</v>
      </c>
      <c r="E71" s="7">
        <v>81189</v>
      </c>
      <c r="F71" s="19">
        <f t="shared" si="3"/>
        <v>100</v>
      </c>
      <c r="G71" s="7">
        <f t="shared" si="2"/>
        <v>0</v>
      </c>
    </row>
    <row r="72" spans="1:7" s="53" customFormat="1" ht="18.75">
      <c r="A72" s="56" t="s">
        <v>35</v>
      </c>
      <c r="B72" s="52">
        <v>50000000</v>
      </c>
      <c r="C72" s="7">
        <f>SUM(C73:C73)</f>
        <v>2307.4</v>
      </c>
      <c r="D72" s="7">
        <f>SUM(D73:D73)</f>
        <v>1876.1999999999998</v>
      </c>
      <c r="E72" s="7">
        <f>SUM(E73:E73)</f>
        <v>2123.1</v>
      </c>
      <c r="F72" s="7">
        <f t="shared" si="3"/>
        <v>92.01265493629192</v>
      </c>
      <c r="G72" s="7">
        <f t="shared" si="2"/>
        <v>-184.30000000000018</v>
      </c>
    </row>
    <row r="73" spans="1:7" s="26" customFormat="1" ht="47.25">
      <c r="A73" s="49" t="s">
        <v>36</v>
      </c>
      <c r="B73" s="50">
        <v>50110000</v>
      </c>
      <c r="C73" s="8">
        <v>2307.4</v>
      </c>
      <c r="D73" s="8">
        <v>1876.1999999999998</v>
      </c>
      <c r="E73" s="8">
        <v>2123.1</v>
      </c>
      <c r="F73" s="20">
        <f t="shared" si="3"/>
        <v>92.01265493629192</v>
      </c>
      <c r="G73" s="8">
        <f t="shared" si="2"/>
        <v>-184.30000000000018</v>
      </c>
    </row>
    <row r="74" spans="1:8" s="53" customFormat="1" ht="18.75">
      <c r="A74" s="81" t="s">
        <v>76</v>
      </c>
      <c r="B74" s="52"/>
      <c r="C74" s="7">
        <f>C51+C55+C66+C72</f>
        <v>84063.49999999999</v>
      </c>
      <c r="D74" s="7">
        <f>D51+D55+D66+D72</f>
        <v>50365.59999999999</v>
      </c>
      <c r="E74" s="7">
        <f>E51+E55+E66+E72</f>
        <v>65022.299999999996</v>
      </c>
      <c r="F74" s="19">
        <f t="shared" si="3"/>
        <v>77.34902781825645</v>
      </c>
      <c r="G74" s="7">
        <f t="shared" si="2"/>
        <v>-19041.19999999999</v>
      </c>
      <c r="H74" s="96"/>
    </row>
    <row r="75" spans="1:7" s="53" customFormat="1" ht="18.75">
      <c r="A75" s="56" t="s">
        <v>37</v>
      </c>
      <c r="B75" s="82"/>
      <c r="C75" s="7">
        <f>C71+C74</f>
        <v>165252.5</v>
      </c>
      <c r="D75" s="7">
        <f>D71+D74</f>
        <v>130669.59999999999</v>
      </c>
      <c r="E75" s="7">
        <f>E71+E74</f>
        <v>146211.3</v>
      </c>
      <c r="F75" s="7">
        <f t="shared" si="3"/>
        <v>88.47751168666132</v>
      </c>
      <c r="G75" s="7">
        <f t="shared" si="2"/>
        <v>-19041.20000000001</v>
      </c>
    </row>
    <row r="76" spans="1:7" s="53" customFormat="1" ht="18.75">
      <c r="A76" s="81" t="s">
        <v>38</v>
      </c>
      <c r="B76" s="82"/>
      <c r="C76" s="7">
        <f>C49+C75</f>
        <v>2710499.7</v>
      </c>
      <c r="D76" s="7">
        <f>D49+D75</f>
        <v>2082358.2999999998</v>
      </c>
      <c r="E76" s="7">
        <f>E49+E75</f>
        <v>2559936.0999999996</v>
      </c>
      <c r="F76" s="7">
        <f t="shared" si="3"/>
        <v>94.44517186259048</v>
      </c>
      <c r="G76" s="7">
        <f t="shared" si="2"/>
        <v>-150563.60000000056</v>
      </c>
    </row>
    <row r="77" spans="1:7" s="53" customFormat="1" ht="19.5" customHeight="1">
      <c r="A77" s="83"/>
      <c r="B77" s="84"/>
      <c r="C77" s="10"/>
      <c r="D77" s="10"/>
      <c r="E77" s="10"/>
      <c r="F77" s="10"/>
      <c r="G77" s="10"/>
    </row>
    <row r="78" spans="1:7" s="53" customFormat="1" ht="19.5" customHeight="1">
      <c r="A78" s="83"/>
      <c r="B78" s="84"/>
      <c r="C78" s="10"/>
      <c r="D78" s="10"/>
      <c r="E78" s="10"/>
      <c r="F78" s="10">
        <f>E78-E77</f>
        <v>0</v>
      </c>
      <c r="G78" s="10"/>
    </row>
    <row r="79" spans="1:7" s="11" customFormat="1" ht="26.25" customHeight="1">
      <c r="A79" s="23" t="s">
        <v>78</v>
      </c>
      <c r="B79" s="22"/>
      <c r="D79" s="120"/>
      <c r="E79" s="120"/>
      <c r="F79" s="120" t="s">
        <v>79</v>
      </c>
      <c r="G79" s="120"/>
    </row>
    <row r="80" spans="1:7" s="11" customFormat="1" ht="31.5" customHeight="1">
      <c r="A80" s="23"/>
      <c r="B80" s="22"/>
      <c r="C80" s="102"/>
      <c r="D80" s="102"/>
      <c r="E80" s="110"/>
      <c r="F80" s="102"/>
      <c r="G80" s="85"/>
    </row>
    <row r="81" spans="1:7" s="25" customFormat="1" ht="26.25">
      <c r="A81" s="115" t="s">
        <v>80</v>
      </c>
      <c r="B81" s="24"/>
      <c r="C81" s="12"/>
      <c r="D81" s="12"/>
      <c r="E81" s="12"/>
      <c r="F81" s="12"/>
      <c r="G81" s="85"/>
    </row>
    <row r="82" spans="1:7" s="26" customFormat="1" ht="25.5">
      <c r="A82" s="116" t="s">
        <v>81</v>
      </c>
      <c r="B82" s="116"/>
      <c r="C82" s="13"/>
      <c r="D82" s="14"/>
      <c r="E82" s="14"/>
      <c r="G82" s="15"/>
    </row>
    <row r="83" spans="2:7" s="26" customFormat="1" ht="25.5">
      <c r="B83" s="15"/>
      <c r="C83" s="34"/>
      <c r="D83" s="97"/>
      <c r="E83" s="14"/>
      <c r="G83" s="15"/>
    </row>
    <row r="84" spans="1:7" s="26" customFormat="1" ht="25.5">
      <c r="A84" s="27"/>
      <c r="B84" s="15"/>
      <c r="C84" s="34"/>
      <c r="D84" s="98"/>
      <c r="E84" s="15"/>
      <c r="F84" s="62"/>
      <c r="G84" s="15"/>
    </row>
    <row r="85" spans="2:7" ht="18.75">
      <c r="B85" s="86"/>
      <c r="E85" s="87"/>
      <c r="F85" s="35"/>
      <c r="G85" s="35"/>
    </row>
    <row r="86" spans="2:7" ht="18.75">
      <c r="B86" s="86"/>
      <c r="E86" s="114">
        <f>E84-E85</f>
        <v>0</v>
      </c>
      <c r="F86" s="35"/>
      <c r="G86" s="87"/>
    </row>
    <row r="87" spans="1:7" ht="42.75" customHeight="1" hidden="1">
      <c r="A87" s="16" t="s">
        <v>39</v>
      </c>
      <c r="B87" s="86"/>
      <c r="C87" s="13"/>
      <c r="D87" s="88"/>
      <c r="E87" s="88"/>
      <c r="F87" s="89"/>
      <c r="G87" s="88"/>
    </row>
    <row r="88" spans="1:7" ht="42.75" customHeight="1" hidden="1">
      <c r="A88" s="16" t="s">
        <v>40</v>
      </c>
      <c r="B88" s="86"/>
      <c r="C88" s="13"/>
      <c r="D88" s="88"/>
      <c r="E88" s="88"/>
      <c r="F88" s="89"/>
      <c r="G88" s="88"/>
    </row>
    <row r="89" spans="1:7" s="30" customFormat="1" ht="42.75" customHeight="1" hidden="1">
      <c r="A89" s="29"/>
      <c r="B89" s="90"/>
      <c r="C89" s="91"/>
      <c r="D89" s="88"/>
      <c r="E89" s="88"/>
      <c r="F89" s="89"/>
      <c r="G89" s="88"/>
    </row>
    <row r="90" spans="2:7" ht="42.75" customHeight="1" hidden="1">
      <c r="B90" s="86"/>
      <c r="D90" s="99"/>
      <c r="E90" s="35"/>
      <c r="F90" s="35"/>
      <c r="G90" s="35"/>
    </row>
    <row r="91" spans="2:7" ht="42.75" customHeight="1" hidden="1">
      <c r="B91" s="86"/>
      <c r="E91" s="35"/>
      <c r="F91" s="35"/>
      <c r="G91" s="35"/>
    </row>
    <row r="92" spans="2:7" ht="42.75" customHeight="1" hidden="1">
      <c r="B92" s="86"/>
      <c r="D92" s="99"/>
      <c r="E92" s="35"/>
      <c r="F92" s="35"/>
      <c r="G92" s="35"/>
    </row>
    <row r="93" spans="2:7" ht="18.75">
      <c r="B93" s="86"/>
      <c r="E93" s="35"/>
      <c r="F93" s="35"/>
      <c r="G93" s="35"/>
    </row>
    <row r="94" spans="2:7" ht="18.75">
      <c r="B94" s="86"/>
      <c r="E94" s="35"/>
      <c r="F94" s="35"/>
      <c r="G94" s="35"/>
    </row>
    <row r="95" spans="5:7" ht="18.75">
      <c r="E95" s="35"/>
      <c r="F95" s="35"/>
      <c r="G95" s="35"/>
    </row>
    <row r="96" spans="1:7" s="31" customFormat="1" ht="18.75">
      <c r="A96" s="16"/>
      <c r="B96" s="92"/>
      <c r="C96" s="93"/>
      <c r="D96" s="100"/>
      <c r="E96" s="94"/>
      <c r="F96" s="94"/>
      <c r="G96" s="94"/>
    </row>
    <row r="97" spans="5:7" ht="18.75">
      <c r="E97" s="35"/>
      <c r="F97" s="35"/>
      <c r="G97" s="35"/>
    </row>
    <row r="98" spans="5:7" ht="18.75">
      <c r="E98" s="35"/>
      <c r="F98" s="35"/>
      <c r="G98" s="35"/>
    </row>
    <row r="99" spans="5:7" ht="18.75">
      <c r="E99" s="35"/>
      <c r="F99" s="35"/>
      <c r="G99" s="35"/>
    </row>
    <row r="100" spans="5:7" ht="18.75">
      <c r="E100" s="35"/>
      <c r="F100" s="35"/>
      <c r="G100" s="35"/>
    </row>
    <row r="101" spans="5:7" ht="18.75">
      <c r="E101" s="35"/>
      <c r="F101" s="35"/>
      <c r="G101" s="35"/>
    </row>
    <row r="102" spans="5:7" ht="18.75">
      <c r="E102" s="35"/>
      <c r="F102" s="35"/>
      <c r="G102" s="35"/>
    </row>
    <row r="103" spans="5:7" ht="18.75">
      <c r="E103" s="35"/>
      <c r="F103" s="35"/>
      <c r="G103" s="35"/>
    </row>
    <row r="104" spans="5:7" ht="18.75">
      <c r="E104" s="35"/>
      <c r="F104" s="35"/>
      <c r="G104" s="35"/>
    </row>
    <row r="105" spans="5:7" ht="18.75">
      <c r="E105" s="35"/>
      <c r="F105" s="35"/>
      <c r="G105" s="35"/>
    </row>
    <row r="106" spans="5:7" ht="18.75">
      <c r="E106" s="35"/>
      <c r="F106" s="35"/>
      <c r="G106" s="35"/>
    </row>
    <row r="107" spans="5:7" ht="18.75">
      <c r="E107" s="35"/>
      <c r="F107" s="35"/>
      <c r="G107" s="35"/>
    </row>
    <row r="108" spans="5:7" ht="18.75">
      <c r="E108" s="35"/>
      <c r="F108" s="35"/>
      <c r="G108" s="35"/>
    </row>
    <row r="109" spans="5:7" ht="18.75">
      <c r="E109" s="35"/>
      <c r="F109" s="35"/>
      <c r="G109" s="35"/>
    </row>
    <row r="110" spans="5:7" ht="18.75">
      <c r="E110" s="35"/>
      <c r="F110" s="35"/>
      <c r="G110" s="35"/>
    </row>
    <row r="111" spans="5:7" ht="18.75">
      <c r="E111" s="35"/>
      <c r="F111" s="35"/>
      <c r="G111" s="35"/>
    </row>
    <row r="112" spans="5:7" ht="18.75">
      <c r="E112" s="35"/>
      <c r="F112" s="35"/>
      <c r="G112" s="35"/>
    </row>
    <row r="113" spans="5:7" ht="18.75">
      <c r="E113" s="35"/>
      <c r="F113" s="35"/>
      <c r="G113" s="35"/>
    </row>
    <row r="114" spans="5:7" ht="18.75">
      <c r="E114" s="35"/>
      <c r="F114" s="35"/>
      <c r="G114" s="35"/>
    </row>
    <row r="115" spans="5:7" ht="18.75">
      <c r="E115" s="35"/>
      <c r="F115" s="35"/>
      <c r="G115" s="35"/>
    </row>
    <row r="116" spans="5:7" ht="18.75">
      <c r="E116" s="35"/>
      <c r="F116" s="35"/>
      <c r="G116" s="35"/>
    </row>
    <row r="117" spans="5:7" ht="18.75">
      <c r="E117" s="35"/>
      <c r="F117" s="35"/>
      <c r="G117" s="35"/>
    </row>
    <row r="118" spans="5:7" ht="18.75">
      <c r="E118" s="35"/>
      <c r="F118" s="35"/>
      <c r="G118" s="35"/>
    </row>
    <row r="119" spans="5:7" ht="18.75">
      <c r="E119" s="35"/>
      <c r="F119" s="35"/>
      <c r="G119" s="35"/>
    </row>
    <row r="120" spans="5:7" ht="18.75">
      <c r="E120" s="35"/>
      <c r="F120" s="35"/>
      <c r="G120" s="35"/>
    </row>
    <row r="121" spans="5:7" ht="18.75">
      <c r="E121" s="35"/>
      <c r="F121" s="35"/>
      <c r="G121" s="35"/>
    </row>
    <row r="122" spans="5:7" ht="18.75">
      <c r="E122" s="35"/>
      <c r="F122" s="35"/>
      <c r="G122" s="35"/>
    </row>
    <row r="123" spans="5:7" ht="18.75">
      <c r="E123" s="35"/>
      <c r="F123" s="35"/>
      <c r="G123" s="35"/>
    </row>
    <row r="124" spans="5:7" ht="18.75">
      <c r="E124" s="35"/>
      <c r="F124" s="35"/>
      <c r="G124" s="35"/>
    </row>
    <row r="125" spans="5:7" ht="18.75">
      <c r="E125" s="35"/>
      <c r="F125" s="35"/>
      <c r="G125" s="35"/>
    </row>
    <row r="126" spans="5:7" ht="18.75">
      <c r="E126" s="35"/>
      <c r="F126" s="35"/>
      <c r="G126" s="35"/>
    </row>
    <row r="127" spans="5:7" ht="18.75">
      <c r="E127" s="35"/>
      <c r="F127" s="35"/>
      <c r="G127" s="35"/>
    </row>
    <row r="128" spans="5:7" ht="18.75">
      <c r="E128" s="35"/>
      <c r="F128" s="35"/>
      <c r="G128" s="35"/>
    </row>
    <row r="129" spans="5:7" ht="18.75">
      <c r="E129" s="35"/>
      <c r="F129" s="35"/>
      <c r="G129" s="35"/>
    </row>
    <row r="130" spans="5:7" ht="18.75">
      <c r="E130" s="35"/>
      <c r="F130" s="35"/>
      <c r="G130" s="35"/>
    </row>
    <row r="131" spans="5:7" ht="18.75">
      <c r="E131" s="35"/>
      <c r="F131" s="35"/>
      <c r="G131" s="35"/>
    </row>
    <row r="132" spans="5:7" ht="18.75">
      <c r="E132" s="35"/>
      <c r="F132" s="35"/>
      <c r="G132" s="35"/>
    </row>
    <row r="133" spans="5:7" ht="18.75">
      <c r="E133" s="35"/>
      <c r="F133" s="35"/>
      <c r="G133" s="35"/>
    </row>
    <row r="134" spans="5:7" ht="18.75">
      <c r="E134" s="35"/>
      <c r="F134" s="35"/>
      <c r="G134" s="35"/>
    </row>
    <row r="135" spans="5:7" ht="18.75">
      <c r="E135" s="35"/>
      <c r="F135" s="35"/>
      <c r="G135" s="35"/>
    </row>
    <row r="136" spans="5:7" ht="18.75">
      <c r="E136" s="35"/>
      <c r="F136" s="35"/>
      <c r="G136" s="35"/>
    </row>
    <row r="137" spans="5:7" ht="18.75">
      <c r="E137" s="35"/>
      <c r="F137" s="35"/>
      <c r="G137" s="35"/>
    </row>
    <row r="138" spans="5:7" ht="18.75">
      <c r="E138" s="35"/>
      <c r="F138" s="35"/>
      <c r="G138" s="35"/>
    </row>
    <row r="139" spans="5:7" ht="18.75">
      <c r="E139" s="35"/>
      <c r="F139" s="35"/>
      <c r="G139" s="35"/>
    </row>
    <row r="140" spans="5:7" ht="18.75">
      <c r="E140" s="35"/>
      <c r="F140" s="35"/>
      <c r="G140" s="35"/>
    </row>
    <row r="141" spans="5:7" ht="18.75">
      <c r="E141" s="35"/>
      <c r="F141" s="35"/>
      <c r="G141" s="35"/>
    </row>
    <row r="142" spans="5:7" ht="18.75">
      <c r="E142" s="35"/>
      <c r="F142" s="35"/>
      <c r="G142" s="35"/>
    </row>
    <row r="143" spans="5:7" ht="18.75">
      <c r="E143" s="35"/>
      <c r="F143" s="35"/>
      <c r="G143" s="35"/>
    </row>
    <row r="144" spans="5:7" ht="18.75">
      <c r="E144" s="35"/>
      <c r="F144" s="35"/>
      <c r="G144" s="35"/>
    </row>
    <row r="145" spans="5:7" ht="18.75">
      <c r="E145" s="35"/>
      <c r="F145" s="35"/>
      <c r="G145" s="35"/>
    </row>
    <row r="146" spans="5:7" ht="18.75">
      <c r="E146" s="35"/>
      <c r="F146" s="35"/>
      <c r="G146" s="35"/>
    </row>
    <row r="147" spans="5:7" ht="18.75">
      <c r="E147" s="35"/>
      <c r="F147" s="35"/>
      <c r="G147" s="35"/>
    </row>
    <row r="148" spans="5:7" ht="18.75">
      <c r="E148" s="35"/>
      <c r="F148" s="35"/>
      <c r="G148" s="35"/>
    </row>
    <row r="149" spans="5:7" ht="18.75">
      <c r="E149" s="35"/>
      <c r="F149" s="35"/>
      <c r="G149" s="35"/>
    </row>
    <row r="150" spans="5:7" ht="18.75">
      <c r="E150" s="35"/>
      <c r="F150" s="35"/>
      <c r="G150" s="35"/>
    </row>
    <row r="151" spans="5:7" ht="18.75">
      <c r="E151" s="35"/>
      <c r="F151" s="35"/>
      <c r="G151" s="35"/>
    </row>
    <row r="152" spans="5:7" ht="18.75">
      <c r="E152" s="35"/>
      <c r="F152" s="35"/>
      <c r="G152" s="35"/>
    </row>
    <row r="153" spans="5:7" ht="18.75">
      <c r="E153" s="35"/>
      <c r="F153" s="35"/>
      <c r="G153" s="35"/>
    </row>
    <row r="154" spans="5:7" ht="18.75">
      <c r="E154" s="35"/>
      <c r="F154" s="35"/>
      <c r="G154" s="35"/>
    </row>
    <row r="155" spans="5:7" ht="18.75">
      <c r="E155" s="35"/>
      <c r="F155" s="35"/>
      <c r="G155" s="35"/>
    </row>
    <row r="156" spans="5:7" ht="18.75">
      <c r="E156" s="35"/>
      <c r="F156" s="35"/>
      <c r="G156" s="35"/>
    </row>
    <row r="157" spans="5:7" ht="18.75">
      <c r="E157" s="35"/>
      <c r="F157" s="35"/>
      <c r="G157" s="35"/>
    </row>
    <row r="158" spans="5:7" ht="18.75">
      <c r="E158" s="35"/>
      <c r="F158" s="35"/>
      <c r="G158" s="35"/>
    </row>
    <row r="159" spans="5:7" ht="18.75">
      <c r="E159" s="35"/>
      <c r="F159" s="35"/>
      <c r="G159" s="35"/>
    </row>
    <row r="160" spans="5:7" ht="18.75">
      <c r="E160" s="35"/>
      <c r="F160" s="35"/>
      <c r="G160" s="35"/>
    </row>
    <row r="161" spans="5:7" ht="18.75">
      <c r="E161" s="35"/>
      <c r="F161" s="35"/>
      <c r="G161" s="35"/>
    </row>
    <row r="162" spans="5:7" ht="18.75">
      <c r="E162" s="35"/>
      <c r="F162" s="35"/>
      <c r="G162" s="35"/>
    </row>
    <row r="163" spans="5:7" ht="18.75">
      <c r="E163" s="35"/>
      <c r="F163" s="35"/>
      <c r="G163" s="35"/>
    </row>
    <row r="164" spans="5:7" ht="18.75">
      <c r="E164" s="35"/>
      <c r="F164" s="35"/>
      <c r="G164" s="35"/>
    </row>
    <row r="165" spans="5:7" ht="18.75">
      <c r="E165" s="35"/>
      <c r="F165" s="35"/>
      <c r="G165" s="35"/>
    </row>
    <row r="166" spans="5:7" ht="18.75">
      <c r="E166" s="35"/>
      <c r="F166" s="35"/>
      <c r="G166" s="35"/>
    </row>
    <row r="167" spans="5:7" ht="18.75">
      <c r="E167" s="35"/>
      <c r="F167" s="35"/>
      <c r="G167" s="35"/>
    </row>
    <row r="168" spans="5:7" ht="18.75">
      <c r="E168" s="35"/>
      <c r="F168" s="35"/>
      <c r="G168" s="35"/>
    </row>
    <row r="169" spans="5:7" ht="18.75">
      <c r="E169" s="35"/>
      <c r="F169" s="35"/>
      <c r="G169" s="35"/>
    </row>
    <row r="170" spans="5:7" ht="18.75">
      <c r="E170" s="35"/>
      <c r="F170" s="35"/>
      <c r="G170" s="35"/>
    </row>
    <row r="171" spans="5:7" ht="18.75">
      <c r="E171" s="35"/>
      <c r="F171" s="35"/>
      <c r="G171" s="35"/>
    </row>
    <row r="172" spans="5:7" ht="18.75">
      <c r="E172" s="35"/>
      <c r="F172" s="35"/>
      <c r="G172" s="35"/>
    </row>
    <row r="173" spans="5:7" ht="18.75">
      <c r="E173" s="35"/>
      <c r="F173" s="35"/>
      <c r="G173" s="35"/>
    </row>
    <row r="174" spans="5:7" ht="18.75">
      <c r="E174" s="35"/>
      <c r="F174" s="35"/>
      <c r="G174" s="35"/>
    </row>
    <row r="175" spans="5:7" ht="18.75">
      <c r="E175" s="35"/>
      <c r="F175" s="35"/>
      <c r="G175" s="35"/>
    </row>
    <row r="176" spans="5:7" ht="18.75">
      <c r="E176" s="35"/>
      <c r="F176" s="35"/>
      <c r="G176" s="35"/>
    </row>
    <row r="177" spans="5:7" ht="18.75">
      <c r="E177" s="35"/>
      <c r="F177" s="35"/>
      <c r="G177" s="35"/>
    </row>
    <row r="178" spans="5:7" ht="18.75">
      <c r="E178" s="35"/>
      <c r="F178" s="35"/>
      <c r="G178" s="35"/>
    </row>
    <row r="179" spans="5:7" ht="18.75">
      <c r="E179" s="35"/>
      <c r="F179" s="35"/>
      <c r="G179" s="35"/>
    </row>
    <row r="180" spans="5:7" ht="18.75">
      <c r="E180" s="35"/>
      <c r="F180" s="35"/>
      <c r="G180" s="35"/>
    </row>
    <row r="181" spans="5:7" ht="18.75">
      <c r="E181" s="35"/>
      <c r="F181" s="35"/>
      <c r="G181" s="35"/>
    </row>
    <row r="182" spans="5:7" ht="18.75">
      <c r="E182" s="35"/>
      <c r="F182" s="35"/>
      <c r="G182" s="35"/>
    </row>
    <row r="183" spans="5:7" ht="18.75">
      <c r="E183" s="35"/>
      <c r="F183" s="35"/>
      <c r="G183" s="35"/>
    </row>
    <row r="184" spans="5:7" ht="18.75">
      <c r="E184" s="35"/>
      <c r="F184" s="35"/>
      <c r="G184" s="35"/>
    </row>
    <row r="185" spans="5:7" ht="18.75">
      <c r="E185" s="35"/>
      <c r="F185" s="35"/>
      <c r="G185" s="35"/>
    </row>
    <row r="186" spans="5:7" ht="18.75">
      <c r="E186" s="35"/>
      <c r="F186" s="35"/>
      <c r="G186" s="35"/>
    </row>
    <row r="187" spans="5:7" ht="18.75">
      <c r="E187" s="35"/>
      <c r="F187" s="35"/>
      <c r="G187" s="35"/>
    </row>
    <row r="188" spans="5:7" ht="18.75">
      <c r="E188" s="35"/>
      <c r="F188" s="35"/>
      <c r="G188" s="35"/>
    </row>
    <row r="189" spans="5:7" ht="18.75">
      <c r="E189" s="35"/>
      <c r="F189" s="35"/>
      <c r="G189" s="35"/>
    </row>
    <row r="190" spans="5:7" ht="18.75">
      <c r="E190" s="35"/>
      <c r="F190" s="35"/>
      <c r="G190" s="35"/>
    </row>
    <row r="191" spans="5:7" ht="18.75">
      <c r="E191" s="35"/>
      <c r="F191" s="35"/>
      <c r="G191" s="35"/>
    </row>
    <row r="192" spans="5:7" ht="18.75">
      <c r="E192" s="35"/>
      <c r="F192" s="35"/>
      <c r="G192" s="35"/>
    </row>
    <row r="193" spans="5:7" ht="18.75">
      <c r="E193" s="35"/>
      <c r="F193" s="35"/>
      <c r="G193" s="35"/>
    </row>
    <row r="194" spans="5:7" ht="18.75">
      <c r="E194" s="35"/>
      <c r="F194" s="35"/>
      <c r="G194" s="35"/>
    </row>
    <row r="195" spans="5:7" ht="18.75">
      <c r="E195" s="35"/>
      <c r="F195" s="35"/>
      <c r="G195" s="35"/>
    </row>
    <row r="196" spans="5:7" ht="18.75">
      <c r="E196" s="35"/>
      <c r="F196" s="35"/>
      <c r="G196" s="35"/>
    </row>
    <row r="197" spans="5:7" ht="18.75">
      <c r="E197" s="35"/>
      <c r="F197" s="35"/>
      <c r="G197" s="35"/>
    </row>
    <row r="198" spans="5:7" ht="18.75">
      <c r="E198" s="35"/>
      <c r="F198" s="35"/>
      <c r="G198" s="35"/>
    </row>
    <row r="199" spans="5:7" ht="18.75">
      <c r="E199" s="35"/>
      <c r="F199" s="35"/>
      <c r="G199" s="35"/>
    </row>
    <row r="200" spans="5:7" ht="18.75">
      <c r="E200" s="35"/>
      <c r="F200" s="35"/>
      <c r="G200" s="35"/>
    </row>
    <row r="201" spans="5:7" ht="18.75">
      <c r="E201" s="35"/>
      <c r="F201" s="35"/>
      <c r="G201" s="35"/>
    </row>
    <row r="202" spans="5:7" ht="18.75">
      <c r="E202" s="35"/>
      <c r="F202" s="35"/>
      <c r="G202" s="35"/>
    </row>
    <row r="203" spans="5:7" ht="18.75">
      <c r="E203" s="35"/>
      <c r="F203" s="35"/>
      <c r="G203" s="35"/>
    </row>
    <row r="204" spans="5:7" ht="18.75">
      <c r="E204" s="35"/>
      <c r="F204" s="35"/>
      <c r="G204" s="35"/>
    </row>
    <row r="205" spans="5:7" ht="18.75">
      <c r="E205" s="35"/>
      <c r="F205" s="35"/>
      <c r="G205" s="35"/>
    </row>
    <row r="206" spans="5:7" ht="18.75">
      <c r="E206" s="35"/>
      <c r="F206" s="35"/>
      <c r="G206" s="35"/>
    </row>
    <row r="207" spans="5:7" ht="18.75">
      <c r="E207" s="35"/>
      <c r="F207" s="35"/>
      <c r="G207" s="35"/>
    </row>
    <row r="208" spans="5:7" ht="18.75">
      <c r="E208" s="35"/>
      <c r="F208" s="35"/>
      <c r="G208" s="35"/>
    </row>
    <row r="209" spans="5:7" ht="18.75">
      <c r="E209" s="35"/>
      <c r="F209" s="35"/>
      <c r="G209" s="35"/>
    </row>
    <row r="210" spans="5:7" ht="18.75">
      <c r="E210" s="35"/>
      <c r="F210" s="35"/>
      <c r="G210" s="35"/>
    </row>
    <row r="211" spans="5:7" ht="18.75">
      <c r="E211" s="35"/>
      <c r="F211" s="35"/>
      <c r="G211" s="35"/>
    </row>
    <row r="212" spans="5:7" ht="18.75">
      <c r="E212" s="35"/>
      <c r="F212" s="35"/>
      <c r="G212" s="35"/>
    </row>
    <row r="213" spans="5:7" ht="18.75">
      <c r="E213" s="35"/>
      <c r="F213" s="35"/>
      <c r="G213" s="35"/>
    </row>
    <row r="214" spans="5:7" ht="18.75">
      <c r="E214" s="35"/>
      <c r="F214" s="35"/>
      <c r="G214" s="35"/>
    </row>
    <row r="215" spans="5:7" ht="18.75">
      <c r="E215" s="35"/>
      <c r="F215" s="35"/>
      <c r="G215" s="35"/>
    </row>
    <row r="216" spans="5:7" ht="18.75">
      <c r="E216" s="35"/>
      <c r="F216" s="35"/>
      <c r="G216" s="35"/>
    </row>
    <row r="217" spans="5:7" ht="18.75">
      <c r="E217" s="35"/>
      <c r="F217" s="35"/>
      <c r="G217" s="35"/>
    </row>
    <row r="218" spans="5:7" ht="18.75">
      <c r="E218" s="35"/>
      <c r="F218" s="35"/>
      <c r="G218" s="35"/>
    </row>
    <row r="219" spans="5:7" ht="18.75">
      <c r="E219" s="35"/>
      <c r="F219" s="35"/>
      <c r="G219" s="35"/>
    </row>
    <row r="220" spans="5:7" ht="18.75">
      <c r="E220" s="35"/>
      <c r="F220" s="35"/>
      <c r="G220" s="35"/>
    </row>
    <row r="221" spans="5:7" ht="18.75">
      <c r="E221" s="35"/>
      <c r="F221" s="35"/>
      <c r="G221" s="35"/>
    </row>
    <row r="222" spans="5:7" ht="18.75">
      <c r="E222" s="35"/>
      <c r="F222" s="35"/>
      <c r="G222" s="35"/>
    </row>
    <row r="223" spans="5:7" ht="18.75">
      <c r="E223" s="35"/>
      <c r="F223" s="35"/>
      <c r="G223" s="35"/>
    </row>
    <row r="224" spans="5:7" ht="18.75">
      <c r="E224" s="35"/>
      <c r="F224" s="35"/>
      <c r="G224" s="35"/>
    </row>
    <row r="225" spans="5:7" ht="18.75">
      <c r="E225" s="35"/>
      <c r="F225" s="35"/>
      <c r="G225" s="35"/>
    </row>
    <row r="226" spans="5:7" ht="18.75">
      <c r="E226" s="35"/>
      <c r="F226" s="35"/>
      <c r="G226" s="35"/>
    </row>
    <row r="227" spans="5:7" ht="18.75">
      <c r="E227" s="35"/>
      <c r="F227" s="35"/>
      <c r="G227" s="35"/>
    </row>
    <row r="228" spans="5:7" ht="18.75">
      <c r="E228" s="35"/>
      <c r="F228" s="35"/>
      <c r="G228" s="35"/>
    </row>
    <row r="229" spans="5:7" ht="18.75">
      <c r="E229" s="35"/>
      <c r="F229" s="35"/>
      <c r="G229" s="35"/>
    </row>
    <row r="230" spans="5:7" ht="18.75">
      <c r="E230" s="35"/>
      <c r="F230" s="35"/>
      <c r="G230" s="35"/>
    </row>
    <row r="231" spans="5:7" ht="18.75">
      <c r="E231" s="35"/>
      <c r="F231" s="35"/>
      <c r="G231" s="35"/>
    </row>
    <row r="232" spans="5:7" ht="18.75">
      <c r="E232" s="35"/>
      <c r="F232" s="35"/>
      <c r="G232" s="35"/>
    </row>
    <row r="233" spans="5:7" ht="18.75">
      <c r="E233" s="35"/>
      <c r="F233" s="35"/>
      <c r="G233" s="35"/>
    </row>
    <row r="234" spans="5:7" ht="18.75">
      <c r="E234" s="35"/>
      <c r="F234" s="35"/>
      <c r="G234" s="35"/>
    </row>
    <row r="235" spans="5:7" ht="18.75">
      <c r="E235" s="35"/>
      <c r="F235" s="35"/>
      <c r="G235" s="35"/>
    </row>
    <row r="236" spans="5:7" ht="18.75">
      <c r="E236" s="35"/>
      <c r="F236" s="35"/>
      <c r="G236" s="35"/>
    </row>
  </sheetData>
  <sheetProtection/>
  <mergeCells count="11">
    <mergeCell ref="G7:G8"/>
    <mergeCell ref="A82:B82"/>
    <mergeCell ref="A50:G50"/>
    <mergeCell ref="D79:E79"/>
    <mergeCell ref="A10:G10"/>
    <mergeCell ref="F79:G79"/>
    <mergeCell ref="A4:G4"/>
    <mergeCell ref="A7:A8"/>
    <mergeCell ref="C7:E7"/>
    <mergeCell ref="B7:B8"/>
    <mergeCell ref="F7:F8"/>
  </mergeCells>
  <printOptions/>
  <pageMargins left="0.7480314960629921" right="0.5905511811023623" top="0.9448818897637796" bottom="0.4330708661417323" header="0.15748031496062992" footer="0.4330708661417323"/>
  <pageSetup fitToHeight="5" horizontalDpi="600" verticalDpi="600" orientation="landscape" paperSize="9" scale="74" r:id="rId1"/>
  <headerFooter alignWithMargins="0">
    <oddHeader>&amp;R
</oddHeader>
    <oddFooter>&amp;RСторінка &amp;P</oddFooter>
  </headerFooter>
  <rowBreaks count="3" manualBreakCount="3">
    <brk id="24" max="6" man="1"/>
    <brk id="40" max="6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Майковська Юлія Миколаївна</cp:lastModifiedBy>
  <cp:lastPrinted>2020-12-29T09:53:45Z</cp:lastPrinted>
  <dcterms:created xsi:type="dcterms:W3CDTF">2013-01-15T08:32:22Z</dcterms:created>
  <dcterms:modified xsi:type="dcterms:W3CDTF">2020-12-29T09:54:21Z</dcterms:modified>
  <cp:category/>
  <cp:version/>
  <cp:contentType/>
  <cp:contentStatus/>
</cp:coreProperties>
</file>