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palov_o\Desktop\Звіт І півріччя 2020\Рішення\СМР\Доопрац\"/>
    </mc:Choice>
  </mc:AlternateContent>
  <bookViews>
    <workbookView xWindow="0" yWindow="405" windowWidth="15300" windowHeight="7125" tabRatio="603"/>
  </bookViews>
  <sheets>
    <sheet name=" додаток 4" sheetId="15" r:id="rId1"/>
  </sheets>
  <definedNames>
    <definedName name="_xlnm._FilterDatabase" localSheetId="0" hidden="1">' додаток 4'!$A$17:$G$17</definedName>
    <definedName name="_xlnm.Print_Titles" localSheetId="0">' додаток 4'!$15:$17</definedName>
    <definedName name="_xlnm.Print_Area" localSheetId="0">' додаток 4'!$A$1:$G$218</definedName>
  </definedNames>
  <calcPr calcId="162913"/>
</workbook>
</file>

<file path=xl/calcChain.xml><?xml version="1.0" encoding="utf-8"?>
<calcChain xmlns="http://schemas.openxmlformats.org/spreadsheetml/2006/main">
  <c r="G144" i="15" l="1"/>
  <c r="G204" i="15" l="1"/>
  <c r="G200" i="15"/>
  <c r="G198" i="15" s="1"/>
  <c r="G195" i="15"/>
  <c r="G187" i="15"/>
  <c r="G169" i="15"/>
  <c r="G166" i="15"/>
  <c r="G162" i="15"/>
  <c r="G161" i="15" s="1"/>
  <c r="G159" i="15"/>
  <c r="G158" i="15" s="1"/>
  <c r="G156" i="15"/>
  <c r="G153" i="15"/>
  <c r="G148" i="15"/>
  <c r="G141" i="15"/>
  <c r="G86" i="15" s="1"/>
  <c r="G140" i="15"/>
  <c r="G137" i="15"/>
  <c r="G136" i="15" s="1"/>
  <c r="G134" i="15"/>
  <c r="G132" i="15"/>
  <c r="G128" i="15"/>
  <c r="G121" i="15"/>
  <c r="G113" i="15"/>
  <c r="G110" i="15"/>
  <c r="G102" i="15"/>
  <c r="G97" i="15"/>
  <c r="G93" i="15"/>
  <c r="G90" i="15"/>
  <c r="G87" i="15"/>
  <c r="G80" i="15"/>
  <c r="G78" i="15"/>
  <c r="G74" i="15"/>
  <c r="G72" i="15"/>
  <c r="G65" i="15"/>
  <c r="G62" i="15"/>
  <c r="G37" i="15" s="1"/>
  <c r="G55" i="15"/>
  <c r="G50" i="15"/>
  <c r="G49" i="15"/>
  <c r="G45" i="15"/>
  <c r="G44" i="15"/>
  <c r="G40" i="15"/>
  <c r="G39" i="15"/>
  <c r="G38" i="15"/>
  <c r="G34" i="15"/>
  <c r="G30" i="15"/>
  <c r="G28" i="15" s="1"/>
  <c r="G22" i="15"/>
  <c r="G152" i="15" l="1"/>
  <c r="G18" i="15"/>
  <c r="G168" i="15"/>
  <c r="G150" i="15" s="1"/>
  <c r="G209" i="15"/>
  <c r="G120" i="15"/>
  <c r="G101" i="15"/>
  <c r="G85" i="15" s="1"/>
  <c r="G208" i="15" l="1"/>
  <c r="F204" i="15"/>
  <c r="F200" i="15"/>
  <c r="F198" i="15" s="1"/>
  <c r="F195" i="15"/>
  <c r="F166" i="15"/>
  <c r="F162" i="15"/>
  <c r="F161" i="15" s="1"/>
  <c r="F159" i="15"/>
  <c r="F156" i="15"/>
  <c r="F153" i="15"/>
  <c r="F148" i="15"/>
  <c r="F141" i="15"/>
  <c r="F86" i="15" s="1"/>
  <c r="F140" i="15"/>
  <c r="F137" i="15"/>
  <c r="F134" i="15"/>
  <c r="F132" i="15"/>
  <c r="F121" i="15"/>
  <c r="D118" i="15"/>
  <c r="D117" i="15"/>
  <c r="F110" i="15"/>
  <c r="F102" i="15"/>
  <c r="F97" i="15"/>
  <c r="F93" i="15"/>
  <c r="F90" i="15"/>
  <c r="F87" i="15"/>
  <c r="F78" i="15"/>
  <c r="F74" i="15"/>
  <c r="F62" i="15"/>
  <c r="F55" i="15"/>
  <c r="F49" i="15"/>
  <c r="F50" i="15"/>
  <c r="F45" i="15"/>
  <c r="F44" i="15"/>
  <c r="F40" i="15"/>
  <c r="F39" i="15"/>
  <c r="F34" i="15"/>
  <c r="F30" i="15"/>
  <c r="F28" i="15" s="1"/>
  <c r="F22" i="15"/>
  <c r="F37" i="15" l="1"/>
  <c r="F169" i="15"/>
  <c r="F72" i="15"/>
  <c r="F65" i="15"/>
  <c r="F80" i="15"/>
  <c r="F113" i="15"/>
  <c r="F101" i="15" s="1"/>
  <c r="F187" i="15"/>
  <c r="F152" i="15"/>
  <c r="F18" i="15"/>
  <c r="F38" i="15"/>
  <c r="F158" i="15"/>
  <c r="F128" i="15"/>
  <c r="F120" i="15" s="1"/>
  <c r="F136" i="15"/>
  <c r="F209" i="15" l="1"/>
  <c r="F85" i="15"/>
  <c r="F168" i="15"/>
  <c r="F150" i="15" l="1"/>
  <c r="F208" i="15" l="1"/>
</calcChain>
</file>

<file path=xl/sharedStrings.xml><?xml version="1.0" encoding="utf-8"?>
<sst xmlns="http://schemas.openxmlformats.org/spreadsheetml/2006/main" count="288" uniqueCount="171">
  <si>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</si>
  <si>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</si>
  <si>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</si>
  <si>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</si>
  <si>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</si>
  <si>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</si>
  <si>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</si>
  <si>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</si>
  <si>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</si>
  <si>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Департамент інфраструктури міста Сумської міської ради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</si>
  <si>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</si>
  <si>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</si>
  <si>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</si>
  <si>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</si>
  <si>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</si>
  <si>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</si>
  <si>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</si>
  <si>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</si>
  <si>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</si>
  <si>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</si>
  <si>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</si>
  <si>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</si>
  <si>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</si>
  <si>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</si>
  <si>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</si>
  <si>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</si>
  <si>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</si>
  <si>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</si>
  <si>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</si>
  <si>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</si>
  <si>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</si>
  <si>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</si>
  <si>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</si>
  <si>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</si>
  <si>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</si>
  <si>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</si>
  <si>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</si>
  <si>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</si>
  <si>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</si>
  <si>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</si>
  <si>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</si>
  <si>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</si>
  <si>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</si>
  <si>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</si>
  <si>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</si>
  <si>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</si>
  <si>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</si>
  <si>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</si>
  <si>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</si>
  <si>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</si>
  <si>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</si>
  <si>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</si>
  <si>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</si>
  <si>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</si>
  <si>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</si>
  <si>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</si>
  <si>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</si>
  <si>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</si>
  <si>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</si>
  <si>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</si>
  <si>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</si>
  <si>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</si>
  <si>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</si>
  <si>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</si>
  <si>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</si>
  <si>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</si>
  <si>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</si>
  <si>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</si>
  <si>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</si>
  <si>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</si>
  <si>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</si>
  <si>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Інші заходи у сфері зв'язку, телекомунікації та інформатики</t>
  </si>
  <si>
    <t>Внески до статутного капіталу суб’єктів господарювання</t>
  </si>
  <si>
    <t>Управління  освіти і науки Сумської міської ради</t>
  </si>
  <si>
    <t>у т.ч. за рахунок субвенцій з держбюджету</t>
  </si>
  <si>
    <t>Надання дошкільної освіти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</si>
  <si>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</si>
  <si>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</si>
  <si>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</si>
  <si>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інших закладів у сфері освіти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</si>
  <si>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</si>
  <si>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</si>
  <si>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</si>
  <si>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</si>
  <si>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 xml:space="preserve">Департамент соціального захисту населення Сумської міської ради 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</si>
  <si>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</si>
  <si>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</si>
  <si>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Управління  «Служба у справах дітей» Сумської міської ради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</si>
  <si>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</si>
  <si>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Відділ культури Сумської міської ради</t>
  </si>
  <si>
    <t>Надання спеціальної освіти мистецькими школами</t>
  </si>
  <si>
    <t>Забезпечення діяльності бібліотек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</si>
  <si>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</si>
  <si>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</si>
  <si>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</si>
  <si>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</si>
  <si>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</si>
  <si>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</si>
  <si>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Інші субвенції з місцевого бюджету</t>
  </si>
  <si>
    <t>Управління «Інспекція з благоустрою міста Суми» Сумської міської ради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</si>
  <si>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</si>
  <si>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</si>
  <si>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</si>
  <si>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</si>
  <si>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</si>
  <si>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</si>
  <si>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</si>
  <si>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</si>
  <si>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</si>
  <si>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</si>
  <si>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2020</t>
  </si>
  <si>
    <t>Встановлення сучасних систем відеоспостереження в місті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</si>
  <si>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</si>
  <si>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</si>
  <si>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</si>
  <si>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сходів по пров. Чугуївський</t>
  </si>
  <si>
    <t>КП СМР «Електроавтотранс»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</si>
  <si>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</si>
  <si>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</si>
  <si>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>Реконструкція та реставрація інших об'єктів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</si>
  <si>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</si>
  <si>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</si>
  <si>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Забезпечення діяльності палаців i будинків культури, клубів, центрів дозвілля та інших клубних закладів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</si>
  <si>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</si>
  <si>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Реконструкція теплових мереж з підключенням навантаження від КППВ до ТЕЦ ТОВ «Сумитеплоенерго»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</si>
  <si>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</si>
  <si>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</si>
  <si>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</si>
  <si>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</si>
  <si>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>Влаштування пандусів до житлового будинку за адресою: вул. Героїв Крут,68Б</t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</si>
  <si>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</si>
  <si>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</si>
  <si>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</si>
  <si>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</si>
  <si>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</si>
  <si>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Нове будівництво дитячого майданчика в районі житлового будинку № 9/1  по вул. Зарічна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</si>
  <si>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</si>
  <si>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</si>
  <si>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</si>
  <si>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</si>
  <si>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</si>
  <si>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Забезпечення діяльності палаців i будинків культури, клубів, центрів дозвілля та iнших клубних закладів</t>
  </si>
  <si>
    <t>Будівництво стадіону з хокею на траві по вул. Героїв Крут, 1/1,  1/2</t>
  </si>
  <si>
    <t>Будівництво споруд, установ та закладів фізичної культури і спорту</t>
  </si>
  <si>
    <t>Нове будівництво підземного контейнерного майданчику за адресою: м. Суми, проспект Михайла Лушпи, буд. 7</t>
  </si>
  <si>
    <t>Співфінансування інвестиційних проектів, що реалізуються за рахунок коштів державного фонду регіонального розвитку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</si>
  <si>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</si>
  <si>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</si>
  <si>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</si>
  <si>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 xml:space="preserve">Нове будівництво ділянки водогону за адресою: м. Суми, с. Піщане, вул. Вишнева </t>
  </si>
  <si>
    <t>Підтримка спорту вищих досягнень та організацій, які здійснюють фізкультурно-спортивну діяльність в регіоні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</si>
  <si>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</si>
  <si>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Нове будівництво ділянки водогону за адресою: м. Суми, с.Піщане, вул. Шкільна від будинку № 29</t>
  </si>
  <si>
    <t>Інші програми та заходи у сфері охорони здоров’я</t>
  </si>
  <si>
    <t>Разом видатків на поточний рік, гривень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</si>
  <si>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</si>
  <si>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____________</t>
  </si>
  <si>
    <t xml:space="preserve">Нове будівництво зони відпочинку на річці Псел по пров. Дачний, 9 </t>
  </si>
  <si>
    <t xml:space="preserve">Нове будівництво дитячого майданчика в районі житлових будинків № 82, 84 по вул. Робітнича  </t>
  </si>
  <si>
    <t>Інформація про виконання видатків бюджету розвитку бюджету Сумської міської об'єднаної територіальної громади у 2020 році</t>
  </si>
  <si>
    <t>Додаток 4</t>
  </si>
  <si>
    <t>Касові видатки, гривень</t>
  </si>
  <si>
    <t>Виконавець: Липова С.А.</t>
  </si>
  <si>
    <t>до  Інформації  про  хід  виконання  рішення  Сумської  міської  ради</t>
  </si>
  <si>
    <t xml:space="preserve">від 24 грудня 2019 року № 6249  - МР «Про  Програму економічного  </t>
  </si>
  <si>
    <t>(зі змінами),  за підсумками І півріччя 2020 року</t>
  </si>
  <si>
    <t>і соціального  розвитку Сумської  міської  об’єднаної  територіальної</t>
  </si>
  <si>
    <t xml:space="preserve">громади на 2020 рік та основні напрями розвитку на 2021 - 2022 роки»  </t>
  </si>
  <si>
    <t>за підсумками І півріччя 2020 року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</si>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</sst>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i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86">
    <xf numFmtId="0" fontId="0" fillId="0" borderId="0" xfId="0"/>
    <xf numFmtId="0" fontId="2" fillId="0" borderId="0" xfId="0" applyNumberFormat="1" applyFont="1" applyFill="1" applyAlignment="1" applyProtection="1"/>
    <xf numFmtId="0" fontId="30" fillId="0" borderId="0" xfId="0" applyNumberFormat="1" applyFont="1" applyFill="1" applyAlignment="1" applyProtection="1">
      <alignment horizontal="left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3" fontId="20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19" fillId="0" borderId="0" xfId="0" applyNumberFormat="1" applyFont="1" applyFill="1" applyAlignment="1" applyProtection="1"/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/>
    <xf numFmtId="0" fontId="27" fillId="0" borderId="1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7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2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/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3" fontId="20" fillId="0" borderId="1" xfId="2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3" fontId="22" fillId="0" borderId="1" xfId="2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3" fontId="29" fillId="0" borderId="1" xfId="0" applyNumberFormat="1" applyFont="1" applyFill="1" applyBorder="1" applyAlignment="1">
      <alignment horizontal="left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3" fontId="9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/>
    <xf numFmtId="0" fontId="32" fillId="0" borderId="0" xfId="0" applyNumberFormat="1" applyFont="1" applyFill="1" applyAlignment="1" applyProtection="1"/>
    <xf numFmtId="0" fontId="33" fillId="0" borderId="0" xfId="0" applyFont="1" applyFill="1"/>
    <xf numFmtId="0" fontId="32" fillId="0" borderId="0" xfId="0" applyFont="1" applyFill="1" applyBorder="1" applyAlignment="1">
      <alignment horizontal="right" vertical="distributed" wrapText="1"/>
    </xf>
    <xf numFmtId="0" fontId="14" fillId="0" borderId="0" xfId="0" applyFont="1" applyFill="1" applyAlignment="1">
      <alignment vertical="top"/>
    </xf>
    <xf numFmtId="0" fontId="30" fillId="0" borderId="0" xfId="0" applyNumberFormat="1" applyFont="1" applyFill="1" applyAlignment="1" applyProtection="1"/>
    <xf numFmtId="0" fontId="31" fillId="0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0" fontId="19" fillId="0" borderId="0" xfId="0" applyNumberFormat="1" applyFont="1" applyFill="1" applyAlignment="1" applyProtection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19"/>
  <sheetViews>
    <sheetView showZeros="0" tabSelected="1" view="pageBreakPreview" topLeftCell="A200" zoomScale="50" zoomScaleNormal="100" zoomScaleSheetLayoutView="50" workbookViewId="0">
      <selection activeCell="G206" sqref="G206"/>
    </sheetView>
  </sheetViews>
  <sheetFormatPr defaultColWidth="8.85546875" defaultRowHeight="12.75" x14ac:dyDescent="0.2"/>
  <cols>
    <col min="1" max="1" width="90" style="16" customWidth="1"/>
    <col min="2" max="2" width="105.7109375" style="16" customWidth="1"/>
    <col min="3" max="3" width="30.5703125" style="16" customWidth="1"/>
    <col min="4" max="4" width="34.42578125" style="16" customWidth="1"/>
    <col min="5" max="5" width="30.140625" style="16" customWidth="1"/>
    <col min="6" max="6" width="34.5703125" style="16" customWidth="1"/>
    <col min="7" max="7" width="32.28515625" style="16" customWidth="1"/>
    <col min="8" max="16384" width="8.85546875" style="16"/>
  </cols>
  <sheetData>
    <row r="1" spans="1:9" s="14" customFormat="1" ht="26.45" customHeight="1" x14ac:dyDescent="0.4">
      <c r="D1" s="15"/>
      <c r="E1" s="83"/>
      <c r="F1" s="83"/>
      <c r="G1" s="83"/>
    </row>
    <row r="2" spans="1:9" s="14" customFormat="1" ht="26.25" customHeight="1" x14ac:dyDescent="0.4">
      <c r="A2" s="16"/>
      <c r="B2" s="16"/>
      <c r="C2" s="16"/>
      <c r="D2" s="85" t="s">
        <v>160</v>
      </c>
      <c r="E2" s="85"/>
      <c r="F2" s="85"/>
      <c r="G2" s="85"/>
      <c r="H2" s="74"/>
      <c r="I2" s="74"/>
    </row>
    <row r="3" spans="1:9" s="14" customFormat="1" ht="26.25" customHeight="1" x14ac:dyDescent="0.4">
      <c r="A3" s="16"/>
      <c r="B3" s="16"/>
      <c r="C3" s="16"/>
      <c r="D3" s="82" t="s">
        <v>163</v>
      </c>
      <c r="E3" s="82"/>
      <c r="F3" s="82"/>
      <c r="G3" s="82"/>
      <c r="H3" s="74"/>
      <c r="I3" s="74"/>
    </row>
    <row r="4" spans="1:9" s="14" customFormat="1" ht="27.75" x14ac:dyDescent="0.4">
      <c r="A4" s="16"/>
      <c r="B4" s="16"/>
      <c r="C4" s="16"/>
      <c r="D4" s="82" t="s">
        <v>164</v>
      </c>
      <c r="E4" s="82"/>
      <c r="F4" s="82"/>
      <c r="G4" s="82"/>
      <c r="H4" s="74"/>
      <c r="I4" s="74"/>
    </row>
    <row r="5" spans="1:9" s="14" customFormat="1" ht="27.75" x14ac:dyDescent="0.4">
      <c r="A5" s="16"/>
      <c r="B5" s="16"/>
      <c r="C5" s="16"/>
      <c r="D5" s="82" t="s">
        <v>166</v>
      </c>
      <c r="E5" s="82"/>
      <c r="F5" s="82"/>
      <c r="G5" s="82"/>
      <c r="H5" s="74"/>
      <c r="I5" s="74"/>
    </row>
    <row r="6" spans="1:9" s="14" customFormat="1" ht="27.75" x14ac:dyDescent="0.4">
      <c r="A6" s="16"/>
      <c r="B6" s="16"/>
      <c r="C6" s="16"/>
      <c r="D6" s="82" t="s">
        <v>167</v>
      </c>
      <c r="E6" s="82"/>
      <c r="F6" s="82"/>
      <c r="G6" s="82"/>
      <c r="H6" s="74"/>
      <c r="I6" s="74"/>
    </row>
    <row r="7" spans="1:9" s="14" customFormat="1" ht="28.7" customHeight="1" x14ac:dyDescent="0.4">
      <c r="A7" s="16"/>
      <c r="B7" s="16"/>
      <c r="C7" s="16"/>
      <c r="D7" s="82" t="s">
        <v>165</v>
      </c>
      <c r="E7" s="82"/>
      <c r="F7" s="82"/>
      <c r="G7" s="82"/>
      <c r="H7" s="74"/>
      <c r="I7" s="74"/>
    </row>
    <row r="8" spans="1:9" ht="27.75" x14ac:dyDescent="0.4">
      <c r="D8" s="2"/>
      <c r="E8" s="79"/>
      <c r="F8" s="79"/>
      <c r="G8" s="79"/>
    </row>
    <row r="9" spans="1:9" ht="18.75" x14ac:dyDescent="0.3">
      <c r="D9" s="1"/>
      <c r="E9" s="1"/>
      <c r="F9" s="1"/>
      <c r="G9" s="1"/>
    </row>
    <row r="10" spans="1:9" ht="25.5" x14ac:dyDescent="0.2">
      <c r="A10" s="84"/>
      <c r="B10" s="84"/>
      <c r="C10" s="84"/>
      <c r="D10" s="84"/>
      <c r="E10" s="84"/>
      <c r="F10" s="84"/>
      <c r="G10" s="84"/>
    </row>
    <row r="11" spans="1:9" ht="77.45" customHeight="1" x14ac:dyDescent="0.2">
      <c r="A11" s="80" t="s">
        <v>159</v>
      </c>
      <c r="B11" s="80"/>
      <c r="C11" s="80"/>
      <c r="D11" s="80"/>
      <c r="E11" s="80"/>
      <c r="F11" s="80"/>
      <c r="G11" s="80"/>
    </row>
    <row r="12" spans="1:9" ht="33" x14ac:dyDescent="0.2">
      <c r="A12" s="80" t="s">
        <v>168</v>
      </c>
      <c r="B12" s="80"/>
      <c r="C12" s="80"/>
      <c r="D12" s="80"/>
      <c r="E12" s="80"/>
      <c r="F12" s="80"/>
      <c r="G12" s="80"/>
    </row>
    <row r="13" spans="1:9" ht="18.75" x14ac:dyDescent="0.2">
      <c r="A13" s="17"/>
      <c r="B13" s="17"/>
      <c r="C13" s="17"/>
      <c r="D13" s="17"/>
      <c r="E13" s="17"/>
      <c r="F13" s="17"/>
      <c r="G13" s="17"/>
    </row>
    <row r="14" spans="1:9" ht="24" customHeight="1" x14ac:dyDescent="0.25">
      <c r="A14" s="18"/>
      <c r="B14" s="18"/>
      <c r="C14" s="18"/>
      <c r="D14" s="18"/>
      <c r="E14" s="18"/>
      <c r="F14" s="18"/>
      <c r="G14" s="19"/>
    </row>
    <row r="15" spans="1:9" s="20" customFormat="1" ht="31.5" customHeight="1" x14ac:dyDescent="0.25">
      <c r="A15" s="81" t="s">
        <v>10</v>
      </c>
      <c r="B15" s="81" t="s">
        <v>11</v>
      </c>
      <c r="C15" s="81" t="s">
        <v>12</v>
      </c>
      <c r="D15" s="81" t="s">
        <v>13</v>
      </c>
      <c r="E15" s="81" t="s">
        <v>14</v>
      </c>
      <c r="F15" s="81" t="s">
        <v>154</v>
      </c>
      <c r="G15" s="81" t="s">
        <v>161</v>
      </c>
    </row>
    <row r="16" spans="1:9" s="20" customFormat="1" ht="159" customHeight="1" x14ac:dyDescent="0.25">
      <c r="A16" s="81"/>
      <c r="B16" s="81"/>
      <c r="C16" s="81"/>
      <c r="D16" s="81"/>
      <c r="E16" s="81"/>
      <c r="F16" s="81"/>
      <c r="G16" s="81"/>
    </row>
    <row r="17" spans="1:7" s="22" customFormat="1" ht="24" customHeight="1" x14ac:dyDescent="0.35">
      <c r="A17" s="21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</row>
    <row r="18" spans="1:7" s="26" customFormat="1" ht="42.95" customHeight="1" x14ac:dyDescent="0.4">
      <c r="A18" s="23" t="s">
        <v>7</v>
      </c>
      <c r="B18" s="24"/>
      <c r="C18" s="24"/>
      <c r="D18" s="24"/>
      <c r="E18" s="24"/>
      <c r="F18" s="25">
        <f>SUM(F34:F34)+F19+F20+F21+F22+F26+F28+F33+F25+F27</f>
        <v>34202750</v>
      </c>
      <c r="G18" s="25">
        <f>SUM(G34:G34)+G19+G20+G21+G22+G26+G28+G33+G25+G27</f>
        <v>946181.78</v>
      </c>
    </row>
    <row r="19" spans="1:7" s="10" customFormat="1" ht="102.95" customHeight="1" x14ac:dyDescent="0.3">
      <c r="A19" s="7" t="s">
        <v>68</v>
      </c>
      <c r="B19" s="12" t="s">
        <v>103</v>
      </c>
      <c r="C19" s="8"/>
      <c r="D19" s="8"/>
      <c r="E19" s="8"/>
      <c r="F19" s="9">
        <v>1230200</v>
      </c>
      <c r="G19" s="9">
        <v>787097.78</v>
      </c>
    </row>
    <row r="20" spans="1:7" s="10" customFormat="1" ht="77.099999999999994" customHeight="1" x14ac:dyDescent="0.3">
      <c r="A20" s="7" t="s">
        <v>122</v>
      </c>
      <c r="B20" s="12" t="s">
        <v>104</v>
      </c>
      <c r="C20" s="8"/>
      <c r="D20" s="8"/>
      <c r="E20" s="8"/>
      <c r="F20" s="9">
        <v>25500</v>
      </c>
      <c r="G20" s="9">
        <v>25500</v>
      </c>
    </row>
    <row r="21" spans="1:7" s="10" customFormat="1" ht="62.1" customHeight="1" x14ac:dyDescent="0.3">
      <c r="A21" s="7" t="s">
        <v>69</v>
      </c>
      <c r="B21" s="12" t="s">
        <v>104</v>
      </c>
      <c r="C21" s="8"/>
      <c r="D21" s="8"/>
      <c r="E21" s="8"/>
      <c r="F21" s="9">
        <v>224000</v>
      </c>
      <c r="G21" s="9"/>
    </row>
    <row r="22" spans="1:7" s="10" customFormat="1" ht="78" customHeight="1" x14ac:dyDescent="0.3">
      <c r="A22" s="7" t="s">
        <v>70</v>
      </c>
      <c r="B22" s="12"/>
      <c r="C22" s="8"/>
      <c r="D22" s="8"/>
      <c r="E22" s="8"/>
      <c r="F22" s="9">
        <f>F23+F24</f>
        <v>728000</v>
      </c>
      <c r="G22" s="9">
        <f>G23+G24</f>
        <v>0</v>
      </c>
    </row>
    <row r="23" spans="1:7" s="10" customFormat="1" ht="54" customHeight="1" x14ac:dyDescent="0.3">
      <c r="A23" s="7"/>
      <c r="B23" s="12" t="s">
        <v>104</v>
      </c>
      <c r="C23" s="8"/>
      <c r="D23" s="8"/>
      <c r="E23" s="8"/>
      <c r="F23" s="13">
        <v>228000</v>
      </c>
      <c r="G23" s="9"/>
    </row>
    <row r="24" spans="1:7" s="10" customFormat="1" ht="42.75" customHeight="1" x14ac:dyDescent="0.3">
      <c r="A24" s="7"/>
      <c r="B24" s="12" t="s">
        <v>103</v>
      </c>
      <c r="C24" s="8"/>
      <c r="D24" s="8"/>
      <c r="E24" s="8"/>
      <c r="F24" s="13">
        <v>500000</v>
      </c>
      <c r="G24" s="9"/>
    </row>
    <row r="25" spans="1:7" s="10" customFormat="1" ht="78.95" customHeight="1" x14ac:dyDescent="0.3">
      <c r="A25" s="7" t="s">
        <v>125</v>
      </c>
      <c r="B25" s="12" t="s">
        <v>106</v>
      </c>
      <c r="C25" s="27"/>
      <c r="D25" s="28"/>
      <c r="E25" s="8"/>
      <c r="F25" s="9">
        <v>130000</v>
      </c>
      <c r="G25" s="9"/>
    </row>
    <row r="26" spans="1:7" s="10" customFormat="1" ht="96" customHeight="1" x14ac:dyDescent="0.3">
      <c r="A26" s="7" t="s">
        <v>123</v>
      </c>
      <c r="B26" s="12" t="s">
        <v>103</v>
      </c>
      <c r="C26" s="8"/>
      <c r="D26" s="8"/>
      <c r="E26" s="8"/>
      <c r="F26" s="9">
        <v>900000</v>
      </c>
      <c r="G26" s="9"/>
    </row>
    <row r="27" spans="1:7" s="10" customFormat="1" ht="86.25" customHeight="1" x14ac:dyDescent="0.3">
      <c r="A27" s="7" t="s">
        <v>150</v>
      </c>
      <c r="B27" s="12" t="s">
        <v>106</v>
      </c>
      <c r="C27" s="8"/>
      <c r="D27" s="8"/>
      <c r="E27" s="8"/>
      <c r="F27" s="9">
        <v>43450</v>
      </c>
      <c r="G27" s="9"/>
    </row>
    <row r="28" spans="1:7" s="10" customFormat="1" ht="66" customHeight="1" x14ac:dyDescent="0.3">
      <c r="A28" s="7" t="s">
        <v>71</v>
      </c>
      <c r="B28" s="8"/>
      <c r="C28" s="8"/>
      <c r="D28" s="8"/>
      <c r="E28" s="8"/>
      <c r="F28" s="9">
        <f>F29+F30+F32</f>
        <v>6050000</v>
      </c>
      <c r="G28" s="9">
        <f>G29+G30+G32</f>
        <v>0</v>
      </c>
    </row>
    <row r="29" spans="1:7" s="10" customFormat="1" ht="56.1" customHeight="1" x14ac:dyDescent="0.3">
      <c r="A29" s="7"/>
      <c r="B29" s="12" t="s">
        <v>104</v>
      </c>
      <c r="C29" s="8"/>
      <c r="D29" s="8"/>
      <c r="E29" s="8"/>
      <c r="F29" s="13">
        <v>2800000</v>
      </c>
      <c r="G29" s="9"/>
    </row>
    <row r="30" spans="1:7" s="30" customFormat="1" ht="47.45" customHeight="1" x14ac:dyDescent="0.3">
      <c r="A30" s="12"/>
      <c r="B30" s="12" t="s">
        <v>105</v>
      </c>
      <c r="C30" s="29"/>
      <c r="D30" s="29"/>
      <c r="E30" s="29"/>
      <c r="F30" s="13">
        <f>F31</f>
        <v>3000000</v>
      </c>
      <c r="G30" s="13">
        <f>G31</f>
        <v>0</v>
      </c>
    </row>
    <row r="31" spans="1:7" s="37" customFormat="1" ht="49.5" customHeight="1" x14ac:dyDescent="0.3">
      <c r="A31" s="31"/>
      <c r="B31" s="32" t="s">
        <v>111</v>
      </c>
      <c r="C31" s="33" t="s">
        <v>110</v>
      </c>
      <c r="D31" s="34"/>
      <c r="E31" s="35"/>
      <c r="F31" s="36">
        <v>3000000</v>
      </c>
      <c r="G31" s="36"/>
    </row>
    <row r="32" spans="1:7" s="10" customFormat="1" ht="38.25" customHeight="1" x14ac:dyDescent="0.3">
      <c r="A32" s="7"/>
      <c r="B32" s="12" t="s">
        <v>103</v>
      </c>
      <c r="C32" s="8"/>
      <c r="D32" s="8"/>
      <c r="E32" s="8"/>
      <c r="F32" s="13">
        <v>250000</v>
      </c>
      <c r="G32" s="9"/>
    </row>
    <row r="33" spans="1:7" s="10" customFormat="1" ht="53.1" customHeight="1" x14ac:dyDescent="0.3">
      <c r="A33" s="7" t="s">
        <v>72</v>
      </c>
      <c r="B33" s="7" t="s">
        <v>116</v>
      </c>
      <c r="C33" s="8"/>
      <c r="D33" s="8"/>
      <c r="E33" s="8"/>
      <c r="F33" s="9">
        <v>22572000</v>
      </c>
      <c r="G33" s="9"/>
    </row>
    <row r="34" spans="1:7" s="10" customFormat="1" ht="62.25" customHeight="1" x14ac:dyDescent="0.3">
      <c r="A34" s="7" t="s">
        <v>8</v>
      </c>
      <c r="B34" s="31"/>
      <c r="C34" s="8"/>
      <c r="D34" s="28"/>
      <c r="E34" s="8"/>
      <c r="F34" s="9">
        <f>SUM(F35+F36)</f>
        <v>2299600</v>
      </c>
      <c r="G34" s="9">
        <f>SUM(G35+G36)</f>
        <v>133584</v>
      </c>
    </row>
    <row r="35" spans="1:7" s="10" customFormat="1" ht="56.25" customHeight="1" x14ac:dyDescent="0.3">
      <c r="A35" s="7"/>
      <c r="B35" s="12" t="s">
        <v>104</v>
      </c>
      <c r="C35" s="8"/>
      <c r="D35" s="28"/>
      <c r="E35" s="8"/>
      <c r="F35" s="13">
        <v>140000</v>
      </c>
      <c r="G35" s="13">
        <v>133584</v>
      </c>
    </row>
    <row r="36" spans="1:7" s="10" customFormat="1" ht="61.35" customHeight="1" x14ac:dyDescent="0.3">
      <c r="A36" s="7"/>
      <c r="B36" s="12" t="s">
        <v>30</v>
      </c>
      <c r="C36" s="29" t="s">
        <v>31</v>
      </c>
      <c r="D36" s="38">
        <v>4174146.72</v>
      </c>
      <c r="E36" s="29">
        <v>48.2</v>
      </c>
      <c r="F36" s="13">
        <v>2159600</v>
      </c>
      <c r="G36" s="13"/>
    </row>
    <row r="37" spans="1:7" s="26" customFormat="1" ht="69.75" customHeight="1" x14ac:dyDescent="0.4">
      <c r="A37" s="39" t="s">
        <v>73</v>
      </c>
      <c r="B37" s="40"/>
      <c r="C37" s="24"/>
      <c r="D37" s="41"/>
      <c r="E37" s="24"/>
      <c r="F37" s="25">
        <f>F39+F44+F49+F54+F55+F58+F62+F60+F59</f>
        <v>36014219.549999997</v>
      </c>
      <c r="G37" s="25">
        <f>G39+G44+G49+G54+G55+G58+G62+G60+G59</f>
        <v>6168140.75</v>
      </c>
    </row>
    <row r="38" spans="1:7" s="37" customFormat="1" ht="37.5" customHeight="1" x14ac:dyDescent="0.3">
      <c r="A38" s="12" t="s">
        <v>74</v>
      </c>
      <c r="B38" s="31"/>
      <c r="C38" s="35"/>
      <c r="D38" s="36"/>
      <c r="E38" s="35"/>
      <c r="F38" s="13">
        <f>F40+F45+F61+F50</f>
        <v>1736617.55</v>
      </c>
      <c r="G38" s="13">
        <f>G40+G45+G61+G50</f>
        <v>317683.65000000002</v>
      </c>
    </row>
    <row r="39" spans="1:7" s="10" customFormat="1" ht="36.6" customHeight="1" x14ac:dyDescent="0.3">
      <c r="A39" s="7" t="s">
        <v>75</v>
      </c>
      <c r="B39" s="7"/>
      <c r="C39" s="8"/>
      <c r="D39" s="28"/>
      <c r="E39" s="8"/>
      <c r="F39" s="9">
        <f>F41+F43</f>
        <v>6590947</v>
      </c>
      <c r="G39" s="9">
        <f>G41+G43</f>
        <v>1294247.68</v>
      </c>
    </row>
    <row r="40" spans="1:7" s="37" customFormat="1" ht="28.5" customHeight="1" x14ac:dyDescent="0.3">
      <c r="A40" s="3" t="s">
        <v>74</v>
      </c>
      <c r="B40" s="31"/>
      <c r="C40" s="35"/>
      <c r="D40" s="36"/>
      <c r="E40" s="35"/>
      <c r="F40" s="5">
        <f>F42</f>
        <v>80600</v>
      </c>
      <c r="G40" s="5">
        <f>G42</f>
        <v>61018</v>
      </c>
    </row>
    <row r="41" spans="1:7" s="10" customFormat="1" ht="51.75" customHeight="1" x14ac:dyDescent="0.3">
      <c r="A41" s="12"/>
      <c r="B41" s="12" t="s">
        <v>104</v>
      </c>
      <c r="C41" s="8"/>
      <c r="D41" s="9"/>
      <c r="E41" s="8"/>
      <c r="F41" s="13">
        <v>1501947</v>
      </c>
      <c r="G41" s="13">
        <v>244360</v>
      </c>
    </row>
    <row r="42" spans="1:7" s="20" customFormat="1" ht="32.25" customHeight="1" x14ac:dyDescent="0.25">
      <c r="A42" s="3"/>
      <c r="B42" s="3" t="s">
        <v>74</v>
      </c>
      <c r="C42" s="8"/>
      <c r="D42" s="9"/>
      <c r="E42" s="8"/>
      <c r="F42" s="5">
        <v>80600</v>
      </c>
      <c r="G42" s="5">
        <v>61018</v>
      </c>
    </row>
    <row r="43" spans="1:7" s="10" customFormat="1" ht="39.6" customHeight="1" x14ac:dyDescent="0.3">
      <c r="A43" s="12"/>
      <c r="B43" s="12" t="s">
        <v>103</v>
      </c>
      <c r="C43" s="8"/>
      <c r="D43" s="9"/>
      <c r="E43" s="8"/>
      <c r="F43" s="13">
        <v>5089000</v>
      </c>
      <c r="G43" s="13">
        <v>1049887.68</v>
      </c>
    </row>
    <row r="44" spans="1:7" s="10" customFormat="1" ht="81.75" customHeight="1" x14ac:dyDescent="0.3">
      <c r="A44" s="7" t="s">
        <v>76</v>
      </c>
      <c r="B44" s="7"/>
      <c r="C44" s="8"/>
      <c r="D44" s="9"/>
      <c r="E44" s="8"/>
      <c r="F44" s="9">
        <f>F46+F48</f>
        <v>24427088.640000001</v>
      </c>
      <c r="G44" s="9">
        <f>G46+G48</f>
        <v>3940317</v>
      </c>
    </row>
    <row r="45" spans="1:7" s="37" customFormat="1" ht="34.5" customHeight="1" x14ac:dyDescent="0.3">
      <c r="A45" s="3" t="s">
        <v>74</v>
      </c>
      <c r="B45" s="31"/>
      <c r="C45" s="35"/>
      <c r="D45" s="36"/>
      <c r="E45" s="35"/>
      <c r="F45" s="5">
        <f>F47</f>
        <v>1384710</v>
      </c>
      <c r="G45" s="5">
        <f>G47</f>
        <v>184114</v>
      </c>
    </row>
    <row r="46" spans="1:7" s="10" customFormat="1" ht="47.1" customHeight="1" x14ac:dyDescent="0.3">
      <c r="A46" s="12"/>
      <c r="B46" s="12" t="s">
        <v>104</v>
      </c>
      <c r="C46" s="8"/>
      <c r="D46" s="9"/>
      <c r="E46" s="8"/>
      <c r="F46" s="13">
        <v>6400391.6400000006</v>
      </c>
      <c r="G46" s="13">
        <v>202414</v>
      </c>
    </row>
    <row r="47" spans="1:7" s="20" customFormat="1" ht="31.5" customHeight="1" x14ac:dyDescent="0.25">
      <c r="A47" s="12"/>
      <c r="B47" s="3" t="s">
        <v>74</v>
      </c>
      <c r="C47" s="8"/>
      <c r="D47" s="9"/>
      <c r="E47" s="8"/>
      <c r="F47" s="5">
        <v>1384710</v>
      </c>
      <c r="G47" s="5">
        <v>184114</v>
      </c>
    </row>
    <row r="48" spans="1:7" s="10" customFormat="1" ht="39.75" customHeight="1" x14ac:dyDescent="0.3">
      <c r="A48" s="12"/>
      <c r="B48" s="12" t="s">
        <v>103</v>
      </c>
      <c r="C48" s="8"/>
      <c r="D48" s="9"/>
      <c r="E48" s="8"/>
      <c r="F48" s="13">
        <v>18026697</v>
      </c>
      <c r="G48" s="13">
        <v>3737903</v>
      </c>
    </row>
    <row r="49" spans="1:7" s="10" customFormat="1" ht="104.25" customHeight="1" x14ac:dyDescent="0.3">
      <c r="A49" s="7" t="s">
        <v>77</v>
      </c>
      <c r="B49" s="12"/>
      <c r="C49" s="8"/>
      <c r="D49" s="9"/>
      <c r="E49" s="8"/>
      <c r="F49" s="9">
        <f>F51+F53</f>
        <v>213403</v>
      </c>
      <c r="G49" s="9">
        <f>G51+G53</f>
        <v>0</v>
      </c>
    </row>
    <row r="50" spans="1:7" s="6" customFormat="1" ht="43.5" customHeight="1" x14ac:dyDescent="0.3">
      <c r="A50" s="3" t="s">
        <v>74</v>
      </c>
      <c r="B50" s="3"/>
      <c r="C50" s="4"/>
      <c r="D50" s="5"/>
      <c r="E50" s="4"/>
      <c r="F50" s="5">
        <f>F52</f>
        <v>21229</v>
      </c>
      <c r="G50" s="5">
        <f>G52</f>
        <v>0</v>
      </c>
    </row>
    <row r="51" spans="1:7" s="10" customFormat="1" ht="48.95" customHeight="1" x14ac:dyDescent="0.3">
      <c r="A51" s="7"/>
      <c r="B51" s="12" t="s">
        <v>104</v>
      </c>
      <c r="C51" s="8"/>
      <c r="D51" s="9"/>
      <c r="E51" s="8"/>
      <c r="F51" s="13">
        <v>63403</v>
      </c>
      <c r="G51" s="9"/>
    </row>
    <row r="52" spans="1:7" s="10" customFormat="1" ht="31.5" customHeight="1" x14ac:dyDescent="0.3">
      <c r="A52" s="7"/>
      <c r="B52" s="3" t="s">
        <v>74</v>
      </c>
      <c r="C52" s="8"/>
      <c r="D52" s="9"/>
      <c r="E52" s="8"/>
      <c r="F52" s="5">
        <v>21229</v>
      </c>
      <c r="G52" s="9"/>
    </row>
    <row r="53" spans="1:7" s="10" customFormat="1" ht="45.95" customHeight="1" x14ac:dyDescent="0.3">
      <c r="A53" s="7"/>
      <c r="B53" s="12" t="s">
        <v>103</v>
      </c>
      <c r="C53" s="8"/>
      <c r="D53" s="9"/>
      <c r="E53" s="8"/>
      <c r="F53" s="13">
        <v>150000</v>
      </c>
      <c r="G53" s="9"/>
    </row>
    <row r="54" spans="1:7" s="10" customFormat="1" ht="81.95" customHeight="1" x14ac:dyDescent="0.3">
      <c r="A54" s="7" t="s">
        <v>78</v>
      </c>
      <c r="B54" s="12" t="s">
        <v>103</v>
      </c>
      <c r="C54" s="8"/>
      <c r="D54" s="9"/>
      <c r="E54" s="8"/>
      <c r="F54" s="9">
        <v>300000</v>
      </c>
      <c r="G54" s="9"/>
    </row>
    <row r="55" spans="1:7" s="10" customFormat="1" ht="57" customHeight="1" x14ac:dyDescent="0.3">
      <c r="A55" s="7" t="s">
        <v>79</v>
      </c>
      <c r="B55" s="7"/>
      <c r="C55" s="8"/>
      <c r="D55" s="9"/>
      <c r="E55" s="8"/>
      <c r="F55" s="9">
        <f>F57+F56</f>
        <v>432000</v>
      </c>
      <c r="G55" s="9">
        <f>G57+G56</f>
        <v>0</v>
      </c>
    </row>
    <row r="56" spans="1:7" s="30" customFormat="1" ht="51" customHeight="1" x14ac:dyDescent="0.3">
      <c r="A56" s="12"/>
      <c r="B56" s="12" t="s">
        <v>104</v>
      </c>
      <c r="C56" s="29"/>
      <c r="D56" s="13"/>
      <c r="E56" s="29"/>
      <c r="F56" s="13">
        <v>132000</v>
      </c>
      <c r="G56" s="13"/>
    </row>
    <row r="57" spans="1:7" s="10" customFormat="1" ht="36" customHeight="1" x14ac:dyDescent="0.3">
      <c r="A57" s="7"/>
      <c r="B57" s="12" t="s">
        <v>103</v>
      </c>
      <c r="C57" s="8"/>
      <c r="D57" s="9"/>
      <c r="E57" s="8"/>
      <c r="F57" s="13">
        <v>300000</v>
      </c>
      <c r="G57" s="9"/>
    </row>
    <row r="58" spans="1:7" s="10" customFormat="1" ht="84" customHeight="1" x14ac:dyDescent="0.3">
      <c r="A58" s="7" t="s">
        <v>70</v>
      </c>
      <c r="B58" s="12" t="s">
        <v>104</v>
      </c>
      <c r="C58" s="8"/>
      <c r="D58" s="9"/>
      <c r="E58" s="8"/>
      <c r="F58" s="9">
        <v>750000</v>
      </c>
      <c r="G58" s="9"/>
    </row>
    <row r="59" spans="1:7" s="10" customFormat="1" ht="48" customHeight="1" x14ac:dyDescent="0.3">
      <c r="A59" s="7" t="s">
        <v>2</v>
      </c>
      <c r="B59" s="12" t="s">
        <v>103</v>
      </c>
      <c r="C59" s="8"/>
      <c r="D59" s="9"/>
      <c r="E59" s="8"/>
      <c r="F59" s="9">
        <v>50000</v>
      </c>
      <c r="G59" s="9"/>
    </row>
    <row r="60" spans="1:7" s="10" customFormat="1" ht="99.95" customHeight="1" x14ac:dyDescent="0.3">
      <c r="A60" s="7" t="s">
        <v>114</v>
      </c>
      <c r="B60" s="12" t="s">
        <v>103</v>
      </c>
      <c r="C60" s="8"/>
      <c r="D60" s="9"/>
      <c r="E60" s="8"/>
      <c r="F60" s="9">
        <v>257580.91</v>
      </c>
      <c r="G60" s="9">
        <v>74728.2</v>
      </c>
    </row>
    <row r="61" spans="1:7" s="10" customFormat="1" ht="44.1" customHeight="1" x14ac:dyDescent="0.3">
      <c r="A61" s="3" t="s">
        <v>74</v>
      </c>
      <c r="B61" s="12"/>
      <c r="C61" s="8"/>
      <c r="D61" s="9"/>
      <c r="E61" s="8"/>
      <c r="F61" s="5">
        <v>250078.55</v>
      </c>
      <c r="G61" s="5">
        <v>72551.649999999994</v>
      </c>
    </row>
    <row r="62" spans="1:7" s="10" customFormat="1" ht="33.6" customHeight="1" x14ac:dyDescent="0.3">
      <c r="A62" s="7" t="s">
        <v>5</v>
      </c>
      <c r="B62" s="7"/>
      <c r="C62" s="8"/>
      <c r="D62" s="9"/>
      <c r="E62" s="8"/>
      <c r="F62" s="9">
        <f>F63+F64</f>
        <v>2993200</v>
      </c>
      <c r="G62" s="9">
        <f>G63+G64</f>
        <v>858847.87</v>
      </c>
    </row>
    <row r="63" spans="1:7" s="10" customFormat="1" ht="50.25" customHeight="1" x14ac:dyDescent="0.3">
      <c r="A63" s="12"/>
      <c r="B63" s="12" t="s">
        <v>104</v>
      </c>
      <c r="C63" s="8"/>
      <c r="D63" s="9"/>
      <c r="E63" s="8"/>
      <c r="F63" s="13">
        <v>143200</v>
      </c>
      <c r="G63" s="9"/>
    </row>
    <row r="64" spans="1:7" s="10" customFormat="1" ht="41.25" customHeight="1" x14ac:dyDescent="0.3">
      <c r="A64" s="7"/>
      <c r="B64" s="12" t="s">
        <v>103</v>
      </c>
      <c r="C64" s="8"/>
      <c r="D64" s="9"/>
      <c r="E64" s="8"/>
      <c r="F64" s="13">
        <v>2850000</v>
      </c>
      <c r="G64" s="13">
        <v>858847.87</v>
      </c>
    </row>
    <row r="65" spans="1:7" s="26" customFormat="1" ht="53.1" customHeight="1" x14ac:dyDescent="0.4">
      <c r="A65" s="39" t="s">
        <v>80</v>
      </c>
      <c r="B65" s="40"/>
      <c r="C65" s="24"/>
      <c r="D65" s="41"/>
      <c r="E65" s="24"/>
      <c r="F65" s="25">
        <f>F66+F67+F68+F71+F70+F69</f>
        <v>103950074</v>
      </c>
      <c r="G65" s="25">
        <f>G66+G67+G68+G71+G70+G69</f>
        <v>38948802.789999999</v>
      </c>
    </row>
    <row r="66" spans="1:7" s="37" customFormat="1" ht="64.5" customHeight="1" x14ac:dyDescent="0.3">
      <c r="A66" s="7" t="s">
        <v>81</v>
      </c>
      <c r="B66" s="12" t="s">
        <v>106</v>
      </c>
      <c r="C66" s="35"/>
      <c r="D66" s="36"/>
      <c r="E66" s="35"/>
      <c r="F66" s="9">
        <v>44295500</v>
      </c>
      <c r="G66" s="9">
        <v>26964228.18</v>
      </c>
    </row>
    <row r="67" spans="1:7" s="37" customFormat="1" ht="68.45" customHeight="1" x14ac:dyDescent="0.3">
      <c r="A67" s="7" t="s">
        <v>82</v>
      </c>
      <c r="B67" s="12" t="s">
        <v>106</v>
      </c>
      <c r="C67" s="35"/>
      <c r="D67" s="36"/>
      <c r="E67" s="35"/>
      <c r="F67" s="9">
        <v>15040600</v>
      </c>
      <c r="G67" s="9">
        <v>8645641.6500000004</v>
      </c>
    </row>
    <row r="68" spans="1:7" s="37" customFormat="1" ht="66.599999999999994" customHeight="1" x14ac:dyDescent="0.3">
      <c r="A68" s="7" t="s">
        <v>83</v>
      </c>
      <c r="B68" s="12" t="s">
        <v>106</v>
      </c>
      <c r="C68" s="35"/>
      <c r="D68" s="36"/>
      <c r="E68" s="35"/>
      <c r="F68" s="9">
        <v>1130000</v>
      </c>
      <c r="G68" s="9">
        <v>556118.28</v>
      </c>
    </row>
    <row r="69" spans="1:7" s="37" customFormat="1" ht="66.599999999999994" customHeight="1" x14ac:dyDescent="0.3">
      <c r="A69" s="7" t="s">
        <v>153</v>
      </c>
      <c r="B69" s="12" t="s">
        <v>106</v>
      </c>
      <c r="C69" s="35"/>
      <c r="D69" s="36"/>
      <c r="E69" s="35"/>
      <c r="F69" s="9">
        <v>18500000</v>
      </c>
      <c r="G69" s="9">
        <v>309551</v>
      </c>
    </row>
    <row r="70" spans="1:7" s="37" customFormat="1" ht="116.1" customHeight="1" x14ac:dyDescent="0.3">
      <c r="A70" s="7" t="s">
        <v>145</v>
      </c>
      <c r="B70" s="31" t="s">
        <v>146</v>
      </c>
      <c r="C70" s="35" t="s">
        <v>41</v>
      </c>
      <c r="D70" s="34">
        <v>9862532</v>
      </c>
      <c r="E70" s="42">
        <v>3.2</v>
      </c>
      <c r="F70" s="9">
        <v>3000000</v>
      </c>
      <c r="G70" s="9">
        <v>851780.88</v>
      </c>
    </row>
    <row r="71" spans="1:7" s="37" customFormat="1" ht="60.6" customHeight="1" x14ac:dyDescent="0.3">
      <c r="A71" s="7" t="s">
        <v>5</v>
      </c>
      <c r="B71" s="12" t="s">
        <v>106</v>
      </c>
      <c r="C71" s="35"/>
      <c r="D71" s="36"/>
      <c r="E71" s="35"/>
      <c r="F71" s="9">
        <v>21983974</v>
      </c>
      <c r="G71" s="9">
        <v>1621482.8</v>
      </c>
    </row>
    <row r="72" spans="1:7" s="26" customFormat="1" ht="69.599999999999994" customHeight="1" x14ac:dyDescent="0.4">
      <c r="A72" s="43" t="s">
        <v>84</v>
      </c>
      <c r="B72" s="40"/>
      <c r="C72" s="24"/>
      <c r="D72" s="41"/>
      <c r="E72" s="24"/>
      <c r="F72" s="25">
        <f>F74+F77+F73</f>
        <v>1159540</v>
      </c>
      <c r="G72" s="25">
        <f>G74+G77+G73</f>
        <v>61000</v>
      </c>
    </row>
    <row r="73" spans="1:7" s="10" customFormat="1" ht="123" customHeight="1" x14ac:dyDescent="0.3">
      <c r="A73" s="7" t="s">
        <v>140</v>
      </c>
      <c r="B73" s="12" t="s">
        <v>104</v>
      </c>
      <c r="C73" s="8"/>
      <c r="D73" s="9"/>
      <c r="E73" s="8"/>
      <c r="F73" s="9">
        <v>362900</v>
      </c>
      <c r="G73" s="9"/>
    </row>
    <row r="74" spans="1:7" s="10" customFormat="1" ht="81.95" customHeight="1" x14ac:dyDescent="0.3">
      <c r="A74" s="7" t="s">
        <v>85</v>
      </c>
      <c r="B74" s="7"/>
      <c r="C74" s="8"/>
      <c r="D74" s="9"/>
      <c r="E74" s="8"/>
      <c r="F74" s="9">
        <f>F75+F76</f>
        <v>761000</v>
      </c>
      <c r="G74" s="9">
        <f>G75+G76</f>
        <v>61000</v>
      </c>
    </row>
    <row r="75" spans="1:7" s="10" customFormat="1" ht="57.6" customHeight="1" x14ac:dyDescent="0.3">
      <c r="A75" s="12"/>
      <c r="B75" s="12" t="s">
        <v>104</v>
      </c>
      <c r="C75" s="8"/>
      <c r="D75" s="9"/>
      <c r="E75" s="8"/>
      <c r="F75" s="13">
        <v>561000</v>
      </c>
      <c r="G75" s="13">
        <v>61000</v>
      </c>
    </row>
    <row r="76" spans="1:7" s="10" customFormat="1" ht="47.1" customHeight="1" x14ac:dyDescent="0.3">
      <c r="A76" s="7"/>
      <c r="B76" s="12" t="s">
        <v>107</v>
      </c>
      <c r="C76" s="8"/>
      <c r="D76" s="9"/>
      <c r="E76" s="8"/>
      <c r="F76" s="13">
        <v>200000</v>
      </c>
      <c r="G76" s="9"/>
    </row>
    <row r="77" spans="1:7" s="10" customFormat="1" ht="69.599999999999994" customHeight="1" x14ac:dyDescent="0.3">
      <c r="A77" s="7" t="s">
        <v>86</v>
      </c>
      <c r="B77" s="12" t="s">
        <v>107</v>
      </c>
      <c r="C77" s="8"/>
      <c r="D77" s="9"/>
      <c r="E77" s="8"/>
      <c r="F77" s="9">
        <v>35640</v>
      </c>
      <c r="G77" s="9"/>
    </row>
    <row r="78" spans="1:7" s="26" customFormat="1" ht="48.95" customHeight="1" x14ac:dyDescent="0.4">
      <c r="A78" s="43" t="s">
        <v>87</v>
      </c>
      <c r="B78" s="40"/>
      <c r="C78" s="24"/>
      <c r="D78" s="41"/>
      <c r="E78" s="24"/>
      <c r="F78" s="25">
        <f t="shared" ref="F78:G78" si="0">F79</f>
        <v>20000</v>
      </c>
      <c r="G78" s="25">
        <f t="shared" si="0"/>
        <v>19999</v>
      </c>
    </row>
    <row r="79" spans="1:7" s="10" customFormat="1" ht="123" customHeight="1" x14ac:dyDescent="0.3">
      <c r="A79" s="7" t="s">
        <v>88</v>
      </c>
      <c r="B79" s="12" t="s">
        <v>104</v>
      </c>
      <c r="C79" s="8"/>
      <c r="D79" s="9"/>
      <c r="E79" s="8"/>
      <c r="F79" s="9">
        <v>20000</v>
      </c>
      <c r="G79" s="9">
        <v>19999</v>
      </c>
    </row>
    <row r="80" spans="1:7" s="26" customFormat="1" ht="48" customHeight="1" x14ac:dyDescent="0.4">
      <c r="A80" s="43" t="s">
        <v>89</v>
      </c>
      <c r="B80" s="40"/>
      <c r="C80" s="24"/>
      <c r="D80" s="41"/>
      <c r="E80" s="24"/>
      <c r="F80" s="25">
        <f>F81+F82+F84+F83</f>
        <v>1290995</v>
      </c>
      <c r="G80" s="25">
        <f>G81+G82+G84+G83</f>
        <v>24006</v>
      </c>
    </row>
    <row r="81" spans="1:7" s="10" customFormat="1" ht="48.95" customHeight="1" x14ac:dyDescent="0.3">
      <c r="A81" s="7" t="s">
        <v>90</v>
      </c>
      <c r="B81" s="12" t="s">
        <v>104</v>
      </c>
      <c r="C81" s="8"/>
      <c r="D81" s="9"/>
      <c r="E81" s="8"/>
      <c r="F81" s="9">
        <v>557000</v>
      </c>
      <c r="G81" s="9"/>
    </row>
    <row r="82" spans="1:7" s="10" customFormat="1" ht="51" customHeight="1" x14ac:dyDescent="0.3">
      <c r="A82" s="7" t="s">
        <v>91</v>
      </c>
      <c r="B82" s="12" t="s">
        <v>104</v>
      </c>
      <c r="C82" s="8"/>
      <c r="D82" s="9"/>
      <c r="E82" s="8"/>
      <c r="F82" s="9">
        <v>316795</v>
      </c>
      <c r="G82" s="9">
        <v>19998</v>
      </c>
    </row>
    <row r="83" spans="1:7" s="10" customFormat="1" ht="83.1" customHeight="1" x14ac:dyDescent="0.3">
      <c r="A83" s="7" t="s">
        <v>141</v>
      </c>
      <c r="B83" s="12" t="s">
        <v>104</v>
      </c>
      <c r="C83" s="8"/>
      <c r="D83" s="9"/>
      <c r="E83" s="8"/>
      <c r="F83" s="9">
        <v>21200</v>
      </c>
      <c r="G83" s="9"/>
    </row>
    <row r="84" spans="1:7" s="10" customFormat="1" ht="48.95" customHeight="1" x14ac:dyDescent="0.3">
      <c r="A84" s="11" t="s">
        <v>5</v>
      </c>
      <c r="B84" s="12" t="s">
        <v>103</v>
      </c>
      <c r="C84" s="8"/>
      <c r="D84" s="9"/>
      <c r="E84" s="8"/>
      <c r="F84" s="9">
        <v>396000</v>
      </c>
      <c r="G84" s="9">
        <v>4008</v>
      </c>
    </row>
    <row r="85" spans="1:7" s="26" customFormat="1" ht="50.1" customHeight="1" x14ac:dyDescent="0.4">
      <c r="A85" s="39" t="s">
        <v>9</v>
      </c>
      <c r="B85" s="24"/>
      <c r="C85" s="24"/>
      <c r="D85" s="24"/>
      <c r="E85" s="24"/>
      <c r="F85" s="25">
        <f>F101+F120+F132+F87+F90+F93+F96+F97+F100+F136+F146+F147+F140+F134</f>
        <v>110602321.92</v>
      </c>
      <c r="G85" s="25">
        <f>G101+G120+G132+G87+G90+G93+G96+G97+G100+G136+G146+G147+G140+G134</f>
        <v>28409421.109999999</v>
      </c>
    </row>
    <row r="86" spans="1:7" s="30" customFormat="1" ht="36" customHeight="1" x14ac:dyDescent="0.3">
      <c r="A86" s="12" t="s">
        <v>74</v>
      </c>
      <c r="B86" s="29"/>
      <c r="C86" s="29"/>
      <c r="D86" s="29"/>
      <c r="E86" s="29"/>
      <c r="F86" s="13">
        <f>F141</f>
        <v>937420.38</v>
      </c>
      <c r="G86" s="13">
        <f>G141</f>
        <v>287338.83</v>
      </c>
    </row>
    <row r="87" spans="1:7" s="10" customFormat="1" ht="69.599999999999994" customHeight="1" x14ac:dyDescent="0.3">
      <c r="A87" s="11" t="s">
        <v>92</v>
      </c>
      <c r="B87" s="8"/>
      <c r="C87" s="8"/>
      <c r="D87" s="8"/>
      <c r="E87" s="8"/>
      <c r="F87" s="9">
        <f>F88+F89</f>
        <v>12137333.93</v>
      </c>
      <c r="G87" s="9">
        <f>G88+G89</f>
        <v>6965955.79</v>
      </c>
    </row>
    <row r="88" spans="1:7" s="10" customFormat="1" ht="43.5" customHeight="1" x14ac:dyDescent="0.3">
      <c r="A88" s="11"/>
      <c r="B88" s="12" t="s">
        <v>107</v>
      </c>
      <c r="C88" s="8"/>
      <c r="D88" s="8"/>
      <c r="E88" s="8"/>
      <c r="F88" s="13">
        <v>9825549.6899999995</v>
      </c>
      <c r="G88" s="13">
        <v>5260657.92</v>
      </c>
    </row>
    <row r="89" spans="1:7" s="10" customFormat="1" ht="57" customHeight="1" x14ac:dyDescent="0.3">
      <c r="A89" s="11"/>
      <c r="B89" s="12" t="s">
        <v>106</v>
      </c>
      <c r="C89" s="8"/>
      <c r="D89" s="8"/>
      <c r="E89" s="8"/>
      <c r="F89" s="13">
        <v>2311784.2400000002</v>
      </c>
      <c r="G89" s="13">
        <v>1705297.87</v>
      </c>
    </row>
    <row r="90" spans="1:7" s="10" customFormat="1" ht="71.45" customHeight="1" x14ac:dyDescent="0.3">
      <c r="A90" s="7" t="s">
        <v>93</v>
      </c>
      <c r="B90" s="8"/>
      <c r="C90" s="8"/>
      <c r="D90" s="8"/>
      <c r="E90" s="8"/>
      <c r="F90" s="9">
        <f>F91+F92</f>
        <v>1721000</v>
      </c>
      <c r="G90" s="9">
        <f>G91+G92</f>
        <v>0</v>
      </c>
    </row>
    <row r="91" spans="1:7" s="10" customFormat="1" ht="40.5" customHeight="1" x14ac:dyDescent="0.3">
      <c r="A91" s="11"/>
      <c r="B91" s="12" t="s">
        <v>103</v>
      </c>
      <c r="C91" s="8"/>
      <c r="D91" s="8"/>
      <c r="E91" s="8"/>
      <c r="F91" s="13">
        <v>21000</v>
      </c>
      <c r="G91" s="9"/>
    </row>
    <row r="92" spans="1:7" s="10" customFormat="1" ht="51" customHeight="1" x14ac:dyDescent="0.3">
      <c r="A92" s="11"/>
      <c r="B92" s="12" t="s">
        <v>106</v>
      </c>
      <c r="C92" s="8"/>
      <c r="D92" s="8"/>
      <c r="E92" s="8"/>
      <c r="F92" s="13">
        <v>1700000</v>
      </c>
      <c r="G92" s="9"/>
    </row>
    <row r="93" spans="1:7" s="10" customFormat="1" ht="64.5" customHeight="1" x14ac:dyDescent="0.3">
      <c r="A93" s="7" t="s">
        <v>94</v>
      </c>
      <c r="B93" s="8"/>
      <c r="C93" s="8"/>
      <c r="D93" s="8"/>
      <c r="E93" s="8"/>
      <c r="F93" s="9">
        <f>F94+F95</f>
        <v>13358448.83</v>
      </c>
      <c r="G93" s="9">
        <f>G94+G95</f>
        <v>3603943.81</v>
      </c>
    </row>
    <row r="94" spans="1:7" s="10" customFormat="1" ht="45.95" customHeight="1" x14ac:dyDescent="0.3">
      <c r="A94" s="11"/>
      <c r="B94" s="12" t="s">
        <v>107</v>
      </c>
      <c r="C94" s="8"/>
      <c r="D94" s="8"/>
      <c r="E94" s="8"/>
      <c r="F94" s="13">
        <v>4711349.5299999993</v>
      </c>
      <c r="G94" s="13">
        <v>2898663.15</v>
      </c>
    </row>
    <row r="95" spans="1:7" s="10" customFormat="1" ht="52.5" customHeight="1" x14ac:dyDescent="0.3">
      <c r="A95" s="11"/>
      <c r="B95" s="12" t="s">
        <v>106</v>
      </c>
      <c r="C95" s="8"/>
      <c r="D95" s="8"/>
      <c r="E95" s="8"/>
      <c r="F95" s="13">
        <v>8647099.3000000007</v>
      </c>
      <c r="G95" s="13">
        <v>705280.66</v>
      </c>
    </row>
    <row r="96" spans="1:7" s="10" customFormat="1" ht="84" customHeight="1" x14ac:dyDescent="0.3">
      <c r="A96" s="11" t="s">
        <v>155</v>
      </c>
      <c r="B96" s="12" t="s">
        <v>106</v>
      </c>
      <c r="C96" s="8"/>
      <c r="D96" s="8"/>
      <c r="E96" s="8"/>
      <c r="F96" s="13">
        <v>2000000</v>
      </c>
      <c r="G96" s="13">
        <v>599323.9</v>
      </c>
    </row>
    <row r="97" spans="1:7" s="10" customFormat="1" ht="56.1" customHeight="1" x14ac:dyDescent="0.35">
      <c r="A97" s="7" t="s">
        <v>95</v>
      </c>
      <c r="B97" s="44"/>
      <c r="C97" s="44"/>
      <c r="D97" s="44"/>
      <c r="E97" s="44"/>
      <c r="F97" s="9">
        <f>F98+F99</f>
        <v>34361415.149999999</v>
      </c>
      <c r="G97" s="9">
        <f>G98+G99</f>
        <v>13309171.960000001</v>
      </c>
    </row>
    <row r="98" spans="1:7" s="10" customFormat="1" ht="47.1" customHeight="1" x14ac:dyDescent="0.3">
      <c r="A98" s="7"/>
      <c r="B98" s="12" t="s">
        <v>104</v>
      </c>
      <c r="C98" s="8"/>
      <c r="D98" s="8"/>
      <c r="E98" s="8"/>
      <c r="F98" s="13">
        <v>31500</v>
      </c>
      <c r="G98" s="9"/>
    </row>
    <row r="99" spans="1:7" s="10" customFormat="1" ht="48" customHeight="1" x14ac:dyDescent="0.3">
      <c r="A99" s="7"/>
      <c r="B99" s="12" t="s">
        <v>103</v>
      </c>
      <c r="C99" s="8"/>
      <c r="D99" s="8"/>
      <c r="E99" s="8"/>
      <c r="F99" s="13">
        <v>34329915.149999999</v>
      </c>
      <c r="G99" s="13">
        <v>13309171.960000001</v>
      </c>
    </row>
    <row r="100" spans="1:7" s="10" customFormat="1" ht="71.45" customHeight="1" x14ac:dyDescent="0.3">
      <c r="A100" s="7" t="s">
        <v>96</v>
      </c>
      <c r="B100" s="12" t="s">
        <v>103</v>
      </c>
      <c r="C100" s="8"/>
      <c r="D100" s="8"/>
      <c r="E100" s="8"/>
      <c r="F100" s="9">
        <v>800708.79</v>
      </c>
      <c r="G100" s="9"/>
    </row>
    <row r="101" spans="1:7" s="37" customFormat="1" ht="54" customHeight="1" x14ac:dyDescent="0.3">
      <c r="A101" s="7" t="s">
        <v>1</v>
      </c>
      <c r="B101" s="35"/>
      <c r="C101" s="35"/>
      <c r="D101" s="35"/>
      <c r="E101" s="35"/>
      <c r="F101" s="9">
        <f>F102+F110+F113</f>
        <v>8872297.7599999998</v>
      </c>
      <c r="G101" s="9">
        <f>G102+G110+G113</f>
        <v>2385249.63</v>
      </c>
    </row>
    <row r="102" spans="1:7" s="6" customFormat="1" ht="53.1" customHeight="1" x14ac:dyDescent="0.3">
      <c r="A102" s="4"/>
      <c r="B102" s="12" t="s">
        <v>17</v>
      </c>
      <c r="C102" s="4"/>
      <c r="D102" s="4"/>
      <c r="E102" s="4"/>
      <c r="F102" s="13">
        <f>SUM(F103:F109)</f>
        <v>3024415.76</v>
      </c>
      <c r="G102" s="13">
        <f>SUM(G103:G109)</f>
        <v>1254415.76</v>
      </c>
    </row>
    <row r="103" spans="1:7" s="37" customFormat="1" ht="77.099999999999994" customHeight="1" x14ac:dyDescent="0.3">
      <c r="A103" s="35"/>
      <c r="B103" s="31" t="s">
        <v>144</v>
      </c>
      <c r="C103" s="35">
        <v>2020</v>
      </c>
      <c r="D103" s="34"/>
      <c r="E103" s="35"/>
      <c r="F103" s="36">
        <v>230000</v>
      </c>
      <c r="G103" s="36"/>
    </row>
    <row r="104" spans="1:7" s="37" customFormat="1" ht="83.1" customHeight="1" x14ac:dyDescent="0.3">
      <c r="A104" s="35"/>
      <c r="B104" s="31" t="s">
        <v>49</v>
      </c>
      <c r="C104" s="35">
        <v>2020</v>
      </c>
      <c r="D104" s="34"/>
      <c r="E104" s="35"/>
      <c r="F104" s="36">
        <v>240000</v>
      </c>
      <c r="G104" s="36"/>
    </row>
    <row r="105" spans="1:7" s="37" customFormat="1" ht="57.95" customHeight="1" x14ac:dyDescent="0.3">
      <c r="A105" s="11"/>
      <c r="B105" s="31" t="s">
        <v>65</v>
      </c>
      <c r="C105" s="35" t="s">
        <v>41</v>
      </c>
      <c r="D105" s="34"/>
      <c r="E105" s="35"/>
      <c r="F105" s="36">
        <v>815088.75</v>
      </c>
      <c r="G105" s="36">
        <v>815088.75</v>
      </c>
    </row>
    <row r="106" spans="1:7" s="37" customFormat="1" ht="122.1" customHeight="1" x14ac:dyDescent="0.3">
      <c r="A106" s="11"/>
      <c r="B106" s="31" t="s">
        <v>120</v>
      </c>
      <c r="C106" s="35" t="s">
        <v>43</v>
      </c>
      <c r="D106" s="34">
        <v>26890141</v>
      </c>
      <c r="E106" s="35"/>
      <c r="F106" s="36">
        <v>439327.01</v>
      </c>
      <c r="G106" s="36">
        <v>439327.01</v>
      </c>
    </row>
    <row r="107" spans="1:7" s="37" customFormat="1" ht="88.35" customHeight="1" x14ac:dyDescent="0.3">
      <c r="A107" s="11"/>
      <c r="B107" s="31" t="s">
        <v>151</v>
      </c>
      <c r="C107" s="35" t="s">
        <v>43</v>
      </c>
      <c r="D107" s="34"/>
      <c r="E107" s="35"/>
      <c r="F107" s="36">
        <v>300000</v>
      </c>
      <c r="G107" s="36"/>
    </row>
    <row r="108" spans="1:7" s="37" customFormat="1" ht="108.95" customHeight="1" x14ac:dyDescent="0.3">
      <c r="A108" s="35"/>
      <c r="B108" s="31" t="s">
        <v>45</v>
      </c>
      <c r="C108" s="35" t="s">
        <v>43</v>
      </c>
      <c r="D108" s="34"/>
      <c r="E108" s="35"/>
      <c r="F108" s="36">
        <v>250000</v>
      </c>
      <c r="G108" s="36"/>
    </row>
    <row r="109" spans="1:7" s="37" customFormat="1" ht="99.95" customHeight="1" x14ac:dyDescent="0.3">
      <c r="A109" s="35"/>
      <c r="B109" s="31" t="s">
        <v>121</v>
      </c>
      <c r="C109" s="35">
        <v>2020</v>
      </c>
      <c r="D109" s="34"/>
      <c r="E109" s="35"/>
      <c r="F109" s="36">
        <v>750000</v>
      </c>
      <c r="G109" s="36"/>
    </row>
    <row r="110" spans="1:7" s="6" customFormat="1" ht="51.95" customHeight="1" x14ac:dyDescent="0.3">
      <c r="A110" s="4"/>
      <c r="B110" s="12" t="s">
        <v>19</v>
      </c>
      <c r="C110" s="4"/>
      <c r="D110" s="4"/>
      <c r="E110" s="4"/>
      <c r="F110" s="13">
        <f>F111+F112</f>
        <v>500000</v>
      </c>
      <c r="G110" s="13">
        <f>G111+G112</f>
        <v>24364</v>
      </c>
    </row>
    <row r="111" spans="1:7" s="37" customFormat="1" ht="78.95" customHeight="1" x14ac:dyDescent="0.3">
      <c r="A111" s="35"/>
      <c r="B111" s="31" t="s">
        <v>15</v>
      </c>
      <c r="C111" s="35">
        <v>2020</v>
      </c>
      <c r="D111" s="34">
        <v>279601</v>
      </c>
      <c r="E111" s="35"/>
      <c r="F111" s="36">
        <v>279601</v>
      </c>
      <c r="G111" s="36"/>
    </row>
    <row r="112" spans="1:7" s="37" customFormat="1" ht="63" customHeight="1" x14ac:dyDescent="0.3">
      <c r="A112" s="35"/>
      <c r="B112" s="31" t="s">
        <v>129</v>
      </c>
      <c r="C112" s="35">
        <v>2020</v>
      </c>
      <c r="D112" s="34"/>
      <c r="E112" s="35"/>
      <c r="F112" s="36">
        <v>220399</v>
      </c>
      <c r="G112" s="36">
        <v>24364</v>
      </c>
    </row>
    <row r="113" spans="1:7" s="6" customFormat="1" ht="51" customHeight="1" x14ac:dyDescent="0.3">
      <c r="A113" s="4"/>
      <c r="B113" s="12" t="s">
        <v>20</v>
      </c>
      <c r="C113" s="4"/>
      <c r="D113" s="4"/>
      <c r="E113" s="4"/>
      <c r="F113" s="13">
        <f>SUM(F114:F119)</f>
        <v>5347882</v>
      </c>
      <c r="G113" s="13">
        <f>SUM(G114:G119)</f>
        <v>1106469.8700000001</v>
      </c>
    </row>
    <row r="114" spans="1:7" s="37" customFormat="1" ht="58.5" customHeight="1" x14ac:dyDescent="0.3">
      <c r="A114" s="11"/>
      <c r="B114" s="31" t="s">
        <v>56</v>
      </c>
      <c r="C114" s="35" t="s">
        <v>41</v>
      </c>
      <c r="D114" s="34">
        <v>2908994</v>
      </c>
      <c r="E114" s="35"/>
      <c r="F114" s="36">
        <v>2900000</v>
      </c>
      <c r="G114" s="36">
        <v>302407.57</v>
      </c>
    </row>
    <row r="115" spans="1:7" s="37" customFormat="1" ht="65.45" customHeight="1" x14ac:dyDescent="0.3">
      <c r="A115" s="11"/>
      <c r="B115" s="31" t="s">
        <v>124</v>
      </c>
      <c r="C115" s="35" t="s">
        <v>58</v>
      </c>
      <c r="D115" s="34"/>
      <c r="E115" s="35"/>
      <c r="F115" s="36">
        <v>350000</v>
      </c>
      <c r="G115" s="36"/>
    </row>
    <row r="116" spans="1:7" s="37" customFormat="1" ht="54" customHeight="1" x14ac:dyDescent="0.3">
      <c r="A116" s="35"/>
      <c r="B116" s="31" t="s">
        <v>130</v>
      </c>
      <c r="C116" s="35" t="s">
        <v>37</v>
      </c>
      <c r="D116" s="34">
        <v>12333420</v>
      </c>
      <c r="E116" s="35">
        <v>2.8</v>
      </c>
      <c r="F116" s="36">
        <v>58882</v>
      </c>
      <c r="G116" s="36"/>
    </row>
    <row r="117" spans="1:7" s="37" customFormat="1" ht="89.1" customHeight="1" x14ac:dyDescent="0.3">
      <c r="A117" s="35"/>
      <c r="B117" s="31" t="s">
        <v>52</v>
      </c>
      <c r="C117" s="35" t="s">
        <v>37</v>
      </c>
      <c r="D117" s="34">
        <f>12627116</f>
        <v>12627116</v>
      </c>
      <c r="E117" s="35">
        <v>1.6</v>
      </c>
      <c r="F117" s="36">
        <v>21000</v>
      </c>
      <c r="G117" s="36"/>
    </row>
    <row r="118" spans="1:7" s="37" customFormat="1" ht="83.45" customHeight="1" x14ac:dyDescent="0.3">
      <c r="A118" s="35"/>
      <c r="B118" s="31" t="s">
        <v>53</v>
      </c>
      <c r="C118" s="35" t="s">
        <v>57</v>
      </c>
      <c r="D118" s="34">
        <f>15888386</f>
        <v>15888386</v>
      </c>
      <c r="E118" s="35">
        <v>1.4</v>
      </c>
      <c r="F118" s="36">
        <v>21000</v>
      </c>
      <c r="G118" s="36"/>
    </row>
    <row r="119" spans="1:7" s="37" customFormat="1" ht="87" customHeight="1" x14ac:dyDescent="0.3">
      <c r="A119" s="35"/>
      <c r="B119" s="31" t="s">
        <v>47</v>
      </c>
      <c r="C119" s="35" t="s">
        <v>31</v>
      </c>
      <c r="D119" s="34">
        <v>30447487</v>
      </c>
      <c r="E119" s="42">
        <v>88</v>
      </c>
      <c r="F119" s="36">
        <v>1997000</v>
      </c>
      <c r="G119" s="36">
        <v>804062.3</v>
      </c>
    </row>
    <row r="120" spans="1:7" s="37" customFormat="1" ht="60.95" customHeight="1" x14ac:dyDescent="0.3">
      <c r="A120" s="45" t="s">
        <v>16</v>
      </c>
      <c r="B120" s="31"/>
      <c r="C120" s="35"/>
      <c r="D120" s="35"/>
      <c r="E120" s="35"/>
      <c r="F120" s="9">
        <f>F121+F128</f>
        <v>7258887.7699999996</v>
      </c>
      <c r="G120" s="9">
        <f>G121+G128</f>
        <v>1258437.19</v>
      </c>
    </row>
    <row r="121" spans="1:7" s="6" customFormat="1" ht="59.1" customHeight="1" x14ac:dyDescent="0.3">
      <c r="A121" s="46"/>
      <c r="B121" s="12" t="s">
        <v>17</v>
      </c>
      <c r="C121" s="4"/>
      <c r="D121" s="4"/>
      <c r="E121" s="4"/>
      <c r="F121" s="13">
        <f>SUM(F122:F127)</f>
        <v>3288887.77</v>
      </c>
      <c r="G121" s="13">
        <f>SUM(G122:G127)</f>
        <v>1175283.19</v>
      </c>
    </row>
    <row r="122" spans="1:7" s="6" customFormat="1" ht="59.1" customHeight="1" x14ac:dyDescent="0.3">
      <c r="A122" s="46"/>
      <c r="B122" s="31" t="s">
        <v>157</v>
      </c>
      <c r="C122" s="35">
        <v>2020</v>
      </c>
      <c r="D122" s="4"/>
      <c r="E122" s="4"/>
      <c r="F122" s="36">
        <v>1499889</v>
      </c>
      <c r="G122" s="5"/>
    </row>
    <row r="123" spans="1:7" s="37" customFormat="1" ht="54.75" customHeight="1" x14ac:dyDescent="0.3">
      <c r="A123" s="35"/>
      <c r="B123" s="31" t="s">
        <v>60</v>
      </c>
      <c r="C123" s="35">
        <v>2020</v>
      </c>
      <c r="D123" s="35"/>
      <c r="E123" s="35"/>
      <c r="F123" s="36">
        <v>470000</v>
      </c>
      <c r="G123" s="36"/>
    </row>
    <row r="124" spans="1:7" s="37" customFormat="1" ht="54.95" customHeight="1" x14ac:dyDescent="0.3">
      <c r="A124" s="11"/>
      <c r="B124" s="31" t="s">
        <v>66</v>
      </c>
      <c r="C124" s="35" t="s">
        <v>41</v>
      </c>
      <c r="D124" s="34">
        <v>739777</v>
      </c>
      <c r="E124" s="35">
        <v>34.4</v>
      </c>
      <c r="F124" s="36">
        <v>485438.6</v>
      </c>
      <c r="G124" s="36">
        <v>409723.02</v>
      </c>
    </row>
    <row r="125" spans="1:7" s="37" customFormat="1" ht="51" customHeight="1" x14ac:dyDescent="0.3">
      <c r="A125" s="11"/>
      <c r="B125" s="31" t="s">
        <v>67</v>
      </c>
      <c r="C125" s="35" t="s">
        <v>31</v>
      </c>
      <c r="D125" s="34">
        <v>6157417</v>
      </c>
      <c r="E125" s="42">
        <v>11</v>
      </c>
      <c r="F125" s="36">
        <v>765560.17</v>
      </c>
      <c r="G125" s="36">
        <v>765560.17</v>
      </c>
    </row>
    <row r="126" spans="1:7" s="37" customFormat="1" ht="65.099999999999994" customHeight="1" x14ac:dyDescent="0.3">
      <c r="A126" s="11"/>
      <c r="B126" s="31" t="s">
        <v>152</v>
      </c>
      <c r="C126" s="35">
        <v>2020</v>
      </c>
      <c r="D126" s="34"/>
      <c r="E126" s="42"/>
      <c r="F126" s="36">
        <v>35000</v>
      </c>
      <c r="G126" s="36"/>
    </row>
    <row r="127" spans="1:7" s="37" customFormat="1" ht="59.1" customHeight="1" x14ac:dyDescent="0.3">
      <c r="A127" s="11"/>
      <c r="B127" s="31" t="s">
        <v>149</v>
      </c>
      <c r="C127" s="35">
        <v>2020</v>
      </c>
      <c r="D127" s="34"/>
      <c r="E127" s="42"/>
      <c r="F127" s="36">
        <v>33000</v>
      </c>
      <c r="G127" s="36"/>
    </row>
    <row r="128" spans="1:7" s="6" customFormat="1" ht="50.1" customHeight="1" x14ac:dyDescent="0.3">
      <c r="A128" s="4"/>
      <c r="B128" s="12" t="s">
        <v>18</v>
      </c>
      <c r="C128" s="4"/>
      <c r="D128" s="4"/>
      <c r="E128" s="4"/>
      <c r="F128" s="13">
        <f>SUM(F129:F131)</f>
        <v>3970000</v>
      </c>
      <c r="G128" s="13">
        <f>SUM(G129:G131)</f>
        <v>83154</v>
      </c>
    </row>
    <row r="129" spans="1:7" s="37" customFormat="1" ht="44.45" customHeight="1" x14ac:dyDescent="0.3">
      <c r="A129" s="35"/>
      <c r="B129" s="31" t="s">
        <v>36</v>
      </c>
      <c r="C129" s="35">
        <v>2020</v>
      </c>
      <c r="D129" s="35"/>
      <c r="E129" s="35"/>
      <c r="F129" s="36">
        <v>3180000</v>
      </c>
      <c r="G129" s="36"/>
    </row>
    <row r="130" spans="1:7" s="37" customFormat="1" ht="42.95" customHeight="1" x14ac:dyDescent="0.3">
      <c r="A130" s="35"/>
      <c r="B130" s="31" t="s">
        <v>35</v>
      </c>
      <c r="C130" s="35">
        <v>2020</v>
      </c>
      <c r="D130" s="35"/>
      <c r="E130" s="35"/>
      <c r="F130" s="36">
        <v>500000</v>
      </c>
      <c r="G130" s="36"/>
    </row>
    <row r="131" spans="1:7" s="37" customFormat="1" ht="45" customHeight="1" x14ac:dyDescent="0.3">
      <c r="A131" s="35"/>
      <c r="B131" s="31" t="s">
        <v>61</v>
      </c>
      <c r="C131" s="35" t="s">
        <v>58</v>
      </c>
      <c r="D131" s="35"/>
      <c r="E131" s="35"/>
      <c r="F131" s="36">
        <v>290000</v>
      </c>
      <c r="G131" s="36">
        <v>83154</v>
      </c>
    </row>
    <row r="132" spans="1:7" s="37" customFormat="1" ht="51.95" customHeight="1" x14ac:dyDescent="0.3">
      <c r="A132" s="7" t="s">
        <v>4</v>
      </c>
      <c r="B132" s="31"/>
      <c r="C132" s="35"/>
      <c r="D132" s="35"/>
      <c r="E132" s="35"/>
      <c r="F132" s="9">
        <f>SUM(F133:F133)</f>
        <v>3000000</v>
      </c>
      <c r="G132" s="9">
        <f>SUM(G133:G133)</f>
        <v>0</v>
      </c>
    </row>
    <row r="133" spans="1:7" s="37" customFormat="1" ht="60" customHeight="1" x14ac:dyDescent="0.3">
      <c r="A133" s="35"/>
      <c r="B133" s="31" t="s">
        <v>21</v>
      </c>
      <c r="C133" s="35" t="s">
        <v>37</v>
      </c>
      <c r="D133" s="47">
        <v>13234370</v>
      </c>
      <c r="E133" s="42">
        <v>3</v>
      </c>
      <c r="F133" s="36">
        <v>3000000</v>
      </c>
      <c r="G133" s="36"/>
    </row>
    <row r="134" spans="1:7" s="37" customFormat="1" ht="93.75" customHeight="1" x14ac:dyDescent="0.3">
      <c r="A134" s="7" t="s">
        <v>145</v>
      </c>
      <c r="B134" s="12" t="s">
        <v>17</v>
      </c>
      <c r="C134" s="35"/>
      <c r="D134" s="35"/>
      <c r="E134" s="35"/>
      <c r="F134" s="9">
        <f>F135</f>
        <v>1386113</v>
      </c>
      <c r="G134" s="9">
        <f>G135</f>
        <v>0</v>
      </c>
    </row>
    <row r="135" spans="1:7" s="37" customFormat="1" ht="90.6" customHeight="1" x14ac:dyDescent="0.3">
      <c r="A135" s="35"/>
      <c r="B135" s="31" t="s">
        <v>59</v>
      </c>
      <c r="C135" s="35" t="s">
        <v>44</v>
      </c>
      <c r="D135" s="34">
        <v>14087743</v>
      </c>
      <c r="E135" s="35">
        <v>1.9</v>
      </c>
      <c r="F135" s="36">
        <v>1386113</v>
      </c>
      <c r="G135" s="36"/>
    </row>
    <row r="136" spans="1:7" s="10" customFormat="1" ht="84" customHeight="1" x14ac:dyDescent="0.3">
      <c r="A136" s="7" t="s">
        <v>97</v>
      </c>
      <c r="B136" s="12"/>
      <c r="C136" s="8"/>
      <c r="D136" s="48"/>
      <c r="E136" s="49"/>
      <c r="F136" s="9">
        <f>F137+F139</f>
        <v>75600</v>
      </c>
      <c r="G136" s="9">
        <f>G137+G139</f>
        <v>0</v>
      </c>
    </row>
    <row r="137" spans="1:7" s="37" customFormat="1" ht="42.95" customHeight="1" x14ac:dyDescent="0.3">
      <c r="A137" s="31"/>
      <c r="B137" s="12" t="s">
        <v>17</v>
      </c>
      <c r="C137" s="35"/>
      <c r="D137" s="47"/>
      <c r="E137" s="42"/>
      <c r="F137" s="13">
        <f>F138</f>
        <v>72000</v>
      </c>
      <c r="G137" s="13">
        <f>G138</f>
        <v>0</v>
      </c>
    </row>
    <row r="138" spans="1:7" s="37" customFormat="1" ht="63.95" customHeight="1" x14ac:dyDescent="0.3">
      <c r="A138" s="31"/>
      <c r="B138" s="31" t="s">
        <v>117</v>
      </c>
      <c r="C138" s="35" t="s">
        <v>58</v>
      </c>
      <c r="D138" s="47">
        <v>1800000</v>
      </c>
      <c r="E138" s="42"/>
      <c r="F138" s="36">
        <v>72000</v>
      </c>
      <c r="G138" s="36"/>
    </row>
    <row r="139" spans="1:7" s="10" customFormat="1" ht="45" customHeight="1" x14ac:dyDescent="0.3">
      <c r="A139" s="7"/>
      <c r="B139" s="12" t="s">
        <v>103</v>
      </c>
      <c r="C139" s="8"/>
      <c r="D139" s="48"/>
      <c r="E139" s="49"/>
      <c r="F139" s="13">
        <v>3600</v>
      </c>
      <c r="G139" s="9"/>
    </row>
    <row r="140" spans="1:7" s="10" customFormat="1" ht="88.5" customHeight="1" x14ac:dyDescent="0.3">
      <c r="A140" s="7" t="s">
        <v>114</v>
      </c>
      <c r="B140" s="7"/>
      <c r="C140" s="8"/>
      <c r="D140" s="48"/>
      <c r="E140" s="49"/>
      <c r="F140" s="9">
        <f>F142+F144</f>
        <v>956186.69</v>
      </c>
      <c r="G140" s="9">
        <f>G142+G144</f>
        <v>287338.83</v>
      </c>
    </row>
    <row r="141" spans="1:7" s="6" customFormat="1" ht="30.75" customHeight="1" x14ac:dyDescent="0.3">
      <c r="A141" s="3" t="s">
        <v>74</v>
      </c>
      <c r="B141" s="3"/>
      <c r="C141" s="4"/>
      <c r="D141" s="50"/>
      <c r="E141" s="51"/>
      <c r="F141" s="5">
        <f>F143+F145</f>
        <v>937420.38</v>
      </c>
      <c r="G141" s="5">
        <f>G143+G145</f>
        <v>287338.83</v>
      </c>
    </row>
    <row r="142" spans="1:7" s="10" customFormat="1" ht="43.5" customHeight="1" x14ac:dyDescent="0.3">
      <c r="A142" s="7"/>
      <c r="B142" s="12" t="s">
        <v>107</v>
      </c>
      <c r="C142" s="8"/>
      <c r="D142" s="48"/>
      <c r="E142" s="49"/>
      <c r="F142" s="13">
        <v>153402.93</v>
      </c>
      <c r="G142" s="9"/>
    </row>
    <row r="143" spans="1:7" s="37" customFormat="1" ht="32.25" customHeight="1" x14ac:dyDescent="0.3">
      <c r="A143" s="31"/>
      <c r="B143" s="3" t="s">
        <v>74</v>
      </c>
      <c r="C143" s="35"/>
      <c r="D143" s="47"/>
      <c r="E143" s="42"/>
      <c r="F143" s="5">
        <v>152636.62</v>
      </c>
      <c r="G143" s="36"/>
    </row>
    <row r="144" spans="1:7" s="10" customFormat="1" ht="30" customHeight="1" x14ac:dyDescent="0.3">
      <c r="A144" s="7"/>
      <c r="B144" s="12" t="s">
        <v>103</v>
      </c>
      <c r="C144" s="8"/>
      <c r="D144" s="48"/>
      <c r="E144" s="49"/>
      <c r="F144" s="13">
        <v>802783.76</v>
      </c>
      <c r="G144" s="13">
        <f>G145</f>
        <v>287338.83</v>
      </c>
    </row>
    <row r="145" spans="1:7" s="37" customFormat="1" ht="31.5" customHeight="1" x14ac:dyDescent="0.3">
      <c r="A145" s="31"/>
      <c r="B145" s="3" t="s">
        <v>74</v>
      </c>
      <c r="C145" s="35"/>
      <c r="D145" s="47"/>
      <c r="E145" s="42"/>
      <c r="F145" s="5">
        <v>784783.76</v>
      </c>
      <c r="G145" s="5">
        <v>287338.83</v>
      </c>
    </row>
    <row r="146" spans="1:7" s="10" customFormat="1" ht="51.95" customHeight="1" x14ac:dyDescent="0.3">
      <c r="A146" s="7" t="s">
        <v>72</v>
      </c>
      <c r="B146" s="7" t="s">
        <v>118</v>
      </c>
      <c r="C146" s="8"/>
      <c r="D146" s="48"/>
      <c r="E146" s="49"/>
      <c r="F146" s="9">
        <v>17042330</v>
      </c>
      <c r="G146" s="9"/>
    </row>
    <row r="147" spans="1:7" s="10" customFormat="1" ht="59.45" customHeight="1" x14ac:dyDescent="0.3">
      <c r="A147" s="7" t="s">
        <v>98</v>
      </c>
      <c r="B147" s="12" t="s">
        <v>108</v>
      </c>
      <c r="C147" s="8"/>
      <c r="D147" s="48"/>
      <c r="E147" s="49"/>
      <c r="F147" s="9">
        <v>7632000</v>
      </c>
      <c r="G147" s="9"/>
    </row>
    <row r="148" spans="1:7" s="26" customFormat="1" ht="54" customHeight="1" x14ac:dyDescent="0.4">
      <c r="A148" s="43" t="s">
        <v>99</v>
      </c>
      <c r="B148" s="40"/>
      <c r="C148" s="24"/>
      <c r="D148" s="52"/>
      <c r="E148" s="53"/>
      <c r="F148" s="25">
        <f t="shared" ref="F148:G148" si="1">F149</f>
        <v>160000</v>
      </c>
      <c r="G148" s="25">
        <f t="shared" si="1"/>
        <v>0</v>
      </c>
    </row>
    <row r="149" spans="1:7" s="10" customFormat="1" ht="88.5" customHeight="1" x14ac:dyDescent="0.3">
      <c r="A149" s="7" t="s">
        <v>68</v>
      </c>
      <c r="B149" s="12" t="s">
        <v>104</v>
      </c>
      <c r="C149" s="8"/>
      <c r="D149" s="48"/>
      <c r="E149" s="49"/>
      <c r="F149" s="9">
        <v>160000</v>
      </c>
      <c r="G149" s="9"/>
    </row>
    <row r="150" spans="1:7" s="54" customFormat="1" ht="66" customHeight="1" x14ac:dyDescent="0.2">
      <c r="A150" s="39" t="s">
        <v>0</v>
      </c>
      <c r="B150" s="24"/>
      <c r="C150" s="41"/>
      <c r="D150" s="41"/>
      <c r="E150" s="41"/>
      <c r="F150" s="25">
        <f>F152+F158+F161+F168+F198+F151+F197+F166+F195</f>
        <v>159717220</v>
      </c>
      <c r="G150" s="25">
        <f>G152+G158+G161+G168+G198+G151+G197+G166+G195</f>
        <v>30303263</v>
      </c>
    </row>
    <row r="151" spans="1:7" s="10" customFormat="1" ht="51" customHeight="1" x14ac:dyDescent="0.3">
      <c r="A151" s="11" t="s">
        <v>95</v>
      </c>
      <c r="B151" s="12" t="s">
        <v>103</v>
      </c>
      <c r="C151" s="8"/>
      <c r="D151" s="28"/>
      <c r="E151" s="8"/>
      <c r="F151" s="9">
        <v>15454000</v>
      </c>
      <c r="G151" s="9">
        <v>8097185</v>
      </c>
    </row>
    <row r="152" spans="1:7" s="55" customFormat="1" ht="47.1" customHeight="1" x14ac:dyDescent="0.2">
      <c r="A152" s="7" t="s">
        <v>1</v>
      </c>
      <c r="B152" s="35"/>
      <c r="C152" s="36"/>
      <c r="D152" s="36"/>
      <c r="E152" s="36"/>
      <c r="F152" s="9">
        <f>F153+F156</f>
        <v>4590000</v>
      </c>
      <c r="G152" s="9">
        <f>G153+G156</f>
        <v>3136050</v>
      </c>
    </row>
    <row r="153" spans="1:7" s="56" customFormat="1" ht="53.1" customHeight="1" x14ac:dyDescent="0.2">
      <c r="A153" s="29"/>
      <c r="B153" s="12" t="s">
        <v>17</v>
      </c>
      <c r="C153" s="5"/>
      <c r="D153" s="5"/>
      <c r="E153" s="5"/>
      <c r="F153" s="13">
        <f>SUM(F154:F154)+F155</f>
        <v>3160000</v>
      </c>
      <c r="G153" s="13">
        <f>SUM(G154:G154)+G155</f>
        <v>3136050</v>
      </c>
    </row>
    <row r="154" spans="1:7" s="37" customFormat="1" ht="54.95" customHeight="1" x14ac:dyDescent="0.3">
      <c r="A154" s="35"/>
      <c r="B154" s="31" t="s">
        <v>22</v>
      </c>
      <c r="C154" s="35" t="s">
        <v>37</v>
      </c>
      <c r="D154" s="34">
        <v>15922519</v>
      </c>
      <c r="E154" s="42">
        <v>53</v>
      </c>
      <c r="F154" s="36">
        <v>3000000</v>
      </c>
      <c r="G154" s="36">
        <v>2991730</v>
      </c>
    </row>
    <row r="155" spans="1:7" s="37" customFormat="1" ht="45" customHeight="1" x14ac:dyDescent="0.3">
      <c r="A155" s="11"/>
      <c r="B155" s="57" t="s">
        <v>112</v>
      </c>
      <c r="C155" s="35" t="s">
        <v>40</v>
      </c>
      <c r="D155" s="34"/>
      <c r="E155" s="35"/>
      <c r="F155" s="36">
        <v>160000</v>
      </c>
      <c r="G155" s="36">
        <v>144320</v>
      </c>
    </row>
    <row r="156" spans="1:7" s="37" customFormat="1" ht="48.95" customHeight="1" x14ac:dyDescent="0.3">
      <c r="A156" s="35"/>
      <c r="B156" s="12" t="s">
        <v>18</v>
      </c>
      <c r="C156" s="35"/>
      <c r="D156" s="34"/>
      <c r="E156" s="35"/>
      <c r="F156" s="13">
        <f>F157</f>
        <v>1430000</v>
      </c>
      <c r="G156" s="13">
        <f>G157</f>
        <v>0</v>
      </c>
    </row>
    <row r="157" spans="1:7" s="37" customFormat="1" ht="84" customHeight="1" x14ac:dyDescent="0.3">
      <c r="A157" s="11"/>
      <c r="B157" s="58" t="s">
        <v>113</v>
      </c>
      <c r="C157" s="35" t="s">
        <v>41</v>
      </c>
      <c r="D157" s="34">
        <v>1497784</v>
      </c>
      <c r="E157" s="35">
        <v>4.5999999999999996</v>
      </c>
      <c r="F157" s="36">
        <v>1430000</v>
      </c>
      <c r="G157" s="36"/>
    </row>
    <row r="158" spans="1:7" s="55" customFormat="1" ht="48" customHeight="1" x14ac:dyDescent="0.2">
      <c r="A158" s="45" t="s">
        <v>2</v>
      </c>
      <c r="B158" s="59"/>
      <c r="C158" s="36"/>
      <c r="D158" s="36"/>
      <c r="E158" s="36"/>
      <c r="F158" s="9">
        <f>F159</f>
        <v>4000000</v>
      </c>
      <c r="G158" s="9">
        <f>G159</f>
        <v>0</v>
      </c>
    </row>
    <row r="159" spans="1:7" s="56" customFormat="1" ht="57.95" customHeight="1" x14ac:dyDescent="0.2">
      <c r="A159" s="29"/>
      <c r="B159" s="12" t="s">
        <v>18</v>
      </c>
      <c r="C159" s="5"/>
      <c r="D159" s="5"/>
      <c r="E159" s="5"/>
      <c r="F159" s="13">
        <f>SUM(F160:F160)</f>
        <v>4000000</v>
      </c>
      <c r="G159" s="13">
        <f>SUM(G160:G160)</f>
        <v>0</v>
      </c>
    </row>
    <row r="160" spans="1:7" s="37" customFormat="1" ht="60" customHeight="1" x14ac:dyDescent="0.3">
      <c r="A160" s="35"/>
      <c r="B160" s="31" t="s">
        <v>24</v>
      </c>
      <c r="C160" s="35" t="s">
        <v>37</v>
      </c>
      <c r="D160" s="34">
        <v>7491775</v>
      </c>
      <c r="E160" s="42">
        <v>32</v>
      </c>
      <c r="F160" s="36">
        <v>4000000</v>
      </c>
      <c r="G160" s="36"/>
    </row>
    <row r="161" spans="1:7" s="55" customFormat="1" ht="54" customHeight="1" x14ac:dyDescent="0.2">
      <c r="A161" s="45" t="s">
        <v>3</v>
      </c>
      <c r="B161" s="59"/>
      <c r="C161" s="36"/>
      <c r="D161" s="36"/>
      <c r="E161" s="36"/>
      <c r="F161" s="9">
        <f>F162</f>
        <v>12454849</v>
      </c>
      <c r="G161" s="9">
        <f>G162</f>
        <v>4417109</v>
      </c>
    </row>
    <row r="162" spans="1:7" s="56" customFormat="1" ht="53.1" customHeight="1" x14ac:dyDescent="0.2">
      <c r="A162" s="29"/>
      <c r="B162" s="12" t="s">
        <v>18</v>
      </c>
      <c r="C162" s="5"/>
      <c r="D162" s="5"/>
      <c r="E162" s="5"/>
      <c r="F162" s="13">
        <f>SUM(F163:F165)</f>
        <v>12454849</v>
      </c>
      <c r="G162" s="13">
        <f>SUM(G163:G165)</f>
        <v>4417109</v>
      </c>
    </row>
    <row r="163" spans="1:7" s="37" customFormat="1" ht="66" customHeight="1" x14ac:dyDescent="0.3">
      <c r="A163" s="35"/>
      <c r="B163" s="31" t="s">
        <v>25</v>
      </c>
      <c r="C163" s="35" t="s">
        <v>39</v>
      </c>
      <c r="D163" s="34">
        <v>32104361</v>
      </c>
      <c r="E163" s="35">
        <v>7.8</v>
      </c>
      <c r="F163" s="36">
        <v>11713281</v>
      </c>
      <c r="G163" s="36">
        <v>3675541</v>
      </c>
    </row>
    <row r="164" spans="1:7" s="37" customFormat="1" ht="113.1" customHeight="1" x14ac:dyDescent="0.3">
      <c r="A164" s="11"/>
      <c r="B164" s="58" t="s">
        <v>62</v>
      </c>
      <c r="C164" s="35" t="s">
        <v>41</v>
      </c>
      <c r="D164" s="34">
        <v>1499096</v>
      </c>
      <c r="E164" s="35">
        <v>53.4</v>
      </c>
      <c r="F164" s="36">
        <v>537335</v>
      </c>
      <c r="G164" s="36">
        <v>537335</v>
      </c>
    </row>
    <row r="165" spans="1:7" s="37" customFormat="1" ht="51" customHeight="1" x14ac:dyDescent="0.3">
      <c r="A165" s="11"/>
      <c r="B165" s="58" t="s">
        <v>63</v>
      </c>
      <c r="C165" s="35" t="s">
        <v>38</v>
      </c>
      <c r="D165" s="34">
        <v>18339951</v>
      </c>
      <c r="E165" s="35">
        <v>10.4</v>
      </c>
      <c r="F165" s="36">
        <v>204233</v>
      </c>
      <c r="G165" s="36">
        <v>204233</v>
      </c>
    </row>
    <row r="166" spans="1:7" s="10" customFormat="1" ht="60.95" customHeight="1" x14ac:dyDescent="0.3">
      <c r="A166" s="11" t="s">
        <v>143</v>
      </c>
      <c r="B166" s="12" t="s">
        <v>105</v>
      </c>
      <c r="C166" s="8"/>
      <c r="D166" s="28"/>
      <c r="E166" s="8"/>
      <c r="F166" s="9">
        <f>F167</f>
        <v>500000</v>
      </c>
      <c r="G166" s="9">
        <f>G167</f>
        <v>150454</v>
      </c>
    </row>
    <row r="167" spans="1:7" s="37" customFormat="1" ht="56.1" customHeight="1" x14ac:dyDescent="0.3">
      <c r="A167" s="11"/>
      <c r="B167" s="58" t="s">
        <v>142</v>
      </c>
      <c r="C167" s="35">
        <v>2020</v>
      </c>
      <c r="D167" s="34"/>
      <c r="E167" s="35"/>
      <c r="F167" s="36">
        <v>500000</v>
      </c>
      <c r="G167" s="36">
        <v>150454</v>
      </c>
    </row>
    <row r="168" spans="1:7" s="55" customFormat="1" ht="53.1" customHeight="1" x14ac:dyDescent="0.2">
      <c r="A168" s="45" t="s">
        <v>16</v>
      </c>
      <c r="B168" s="45"/>
      <c r="C168" s="36"/>
      <c r="D168" s="36"/>
      <c r="E168" s="36"/>
      <c r="F168" s="9">
        <f>F169+F187</f>
        <v>43270823</v>
      </c>
      <c r="G168" s="9">
        <f>G169+G187</f>
        <v>11917432</v>
      </c>
    </row>
    <row r="169" spans="1:7" s="56" customFormat="1" ht="57" customHeight="1" x14ac:dyDescent="0.2">
      <c r="A169" s="29"/>
      <c r="B169" s="12" t="s">
        <v>17</v>
      </c>
      <c r="C169" s="60"/>
      <c r="D169" s="60"/>
      <c r="E169" s="60"/>
      <c r="F169" s="13">
        <f>SUM(F170:F186)</f>
        <v>29576412</v>
      </c>
      <c r="G169" s="13">
        <f>SUM(G170:G186)</f>
        <v>3251348</v>
      </c>
    </row>
    <row r="170" spans="1:7" s="55" customFormat="1" ht="50.1" customHeight="1" x14ac:dyDescent="0.2">
      <c r="A170" s="8"/>
      <c r="B170" s="31" t="s">
        <v>26</v>
      </c>
      <c r="C170" s="35" t="s">
        <v>48</v>
      </c>
      <c r="D170" s="34">
        <v>28556946</v>
      </c>
      <c r="E170" s="42">
        <v>58</v>
      </c>
      <c r="F170" s="36">
        <v>4000000</v>
      </c>
      <c r="G170" s="36">
        <v>1547695</v>
      </c>
    </row>
    <row r="171" spans="1:7" s="55" customFormat="1" ht="45.95" customHeight="1" x14ac:dyDescent="0.2">
      <c r="A171" s="8"/>
      <c r="B171" s="31" t="s">
        <v>54</v>
      </c>
      <c r="C171" s="35" t="s">
        <v>55</v>
      </c>
      <c r="D171" s="34"/>
      <c r="E171" s="35"/>
      <c r="F171" s="36">
        <v>1000000</v>
      </c>
      <c r="G171" s="36"/>
    </row>
    <row r="172" spans="1:7" s="37" customFormat="1" ht="99.95" customHeight="1" x14ac:dyDescent="0.3">
      <c r="A172" s="35"/>
      <c r="B172" s="31" t="s">
        <v>27</v>
      </c>
      <c r="C172" s="35" t="s">
        <v>40</v>
      </c>
      <c r="D172" s="34"/>
      <c r="E172" s="35"/>
      <c r="F172" s="36">
        <v>19700000</v>
      </c>
      <c r="G172" s="36">
        <v>230000</v>
      </c>
    </row>
    <row r="173" spans="1:7" s="55" customFormat="1" ht="45.95" customHeight="1" x14ac:dyDescent="0.2">
      <c r="A173" s="8"/>
      <c r="B173" s="31" t="s">
        <v>46</v>
      </c>
      <c r="C173" s="35">
        <v>2020</v>
      </c>
      <c r="D173" s="34"/>
      <c r="E173" s="35"/>
      <c r="F173" s="36">
        <v>2650000</v>
      </c>
      <c r="G173" s="36">
        <v>67796</v>
      </c>
    </row>
    <row r="174" spans="1:7" s="55" customFormat="1" ht="54" customHeight="1" x14ac:dyDescent="0.2">
      <c r="A174" s="8"/>
      <c r="B174" s="31" t="s">
        <v>50</v>
      </c>
      <c r="C174" s="35" t="s">
        <v>31</v>
      </c>
      <c r="D174" s="34">
        <v>1609069</v>
      </c>
      <c r="E174" s="35">
        <v>2.8</v>
      </c>
      <c r="F174" s="36">
        <v>500000</v>
      </c>
      <c r="G174" s="36"/>
    </row>
    <row r="175" spans="1:7" s="55" customFormat="1" ht="63.95" customHeight="1" x14ac:dyDescent="0.2">
      <c r="A175" s="8"/>
      <c r="B175" s="31" t="s">
        <v>136</v>
      </c>
      <c r="C175" s="35">
        <v>2020</v>
      </c>
      <c r="D175" s="34"/>
      <c r="E175" s="35"/>
      <c r="F175" s="36">
        <v>150000</v>
      </c>
      <c r="G175" s="36">
        <v>149346</v>
      </c>
    </row>
    <row r="176" spans="1:7" s="55" customFormat="1" ht="77.099999999999994" customHeight="1" x14ac:dyDescent="0.2">
      <c r="A176" s="8"/>
      <c r="B176" s="31" t="s">
        <v>126</v>
      </c>
      <c r="C176" s="35">
        <v>2020</v>
      </c>
      <c r="D176" s="34"/>
      <c r="E176" s="35"/>
      <c r="F176" s="36">
        <v>88540</v>
      </c>
      <c r="G176" s="36">
        <v>88292</v>
      </c>
    </row>
    <row r="177" spans="1:7" s="55" customFormat="1" ht="74.099999999999994" customHeight="1" x14ac:dyDescent="0.2">
      <c r="A177" s="8"/>
      <c r="B177" s="31" t="s">
        <v>127</v>
      </c>
      <c r="C177" s="35">
        <v>2020</v>
      </c>
      <c r="D177" s="34"/>
      <c r="E177" s="35"/>
      <c r="F177" s="36">
        <v>88540</v>
      </c>
      <c r="G177" s="36">
        <v>88292</v>
      </c>
    </row>
    <row r="178" spans="1:7" s="55" customFormat="1" ht="74.099999999999994" customHeight="1" x14ac:dyDescent="0.2">
      <c r="A178" s="8"/>
      <c r="B178" s="31" t="s">
        <v>158</v>
      </c>
      <c r="C178" s="35">
        <v>2020</v>
      </c>
      <c r="D178" s="34"/>
      <c r="E178" s="35"/>
      <c r="F178" s="36">
        <v>290000</v>
      </c>
      <c r="G178" s="36"/>
    </row>
    <row r="179" spans="1:7" s="55" customFormat="1" ht="69.95" customHeight="1" x14ac:dyDescent="0.2">
      <c r="A179" s="8"/>
      <c r="B179" s="31" t="s">
        <v>128</v>
      </c>
      <c r="C179" s="35">
        <v>2020</v>
      </c>
      <c r="D179" s="34"/>
      <c r="E179" s="35"/>
      <c r="F179" s="36">
        <v>108784</v>
      </c>
      <c r="G179" s="36">
        <v>108474</v>
      </c>
    </row>
    <row r="180" spans="1:7" s="55" customFormat="1" ht="69.95" customHeight="1" x14ac:dyDescent="0.2">
      <c r="A180" s="8"/>
      <c r="B180" s="31" t="s">
        <v>135</v>
      </c>
      <c r="C180" s="35">
        <v>2020</v>
      </c>
      <c r="D180" s="34"/>
      <c r="E180" s="35"/>
      <c r="F180" s="36">
        <v>250000</v>
      </c>
      <c r="G180" s="36">
        <v>237852</v>
      </c>
    </row>
    <row r="181" spans="1:7" s="55" customFormat="1" ht="69.95" customHeight="1" x14ac:dyDescent="0.2">
      <c r="A181" s="8"/>
      <c r="B181" s="31" t="s">
        <v>137</v>
      </c>
      <c r="C181" s="35">
        <v>2020</v>
      </c>
      <c r="D181" s="34"/>
      <c r="E181" s="35"/>
      <c r="F181" s="36">
        <v>88540</v>
      </c>
      <c r="G181" s="36">
        <v>88292</v>
      </c>
    </row>
    <row r="182" spans="1:7" s="55" customFormat="1" ht="69.95" customHeight="1" x14ac:dyDescent="0.2">
      <c r="A182" s="8"/>
      <c r="B182" s="31" t="s">
        <v>138</v>
      </c>
      <c r="C182" s="35">
        <v>2020</v>
      </c>
      <c r="D182" s="34"/>
      <c r="E182" s="35"/>
      <c r="F182" s="36">
        <v>88540</v>
      </c>
      <c r="G182" s="36">
        <v>88292</v>
      </c>
    </row>
    <row r="183" spans="1:7" s="55" customFormat="1" ht="69.95" customHeight="1" x14ac:dyDescent="0.2">
      <c r="A183" s="8"/>
      <c r="B183" s="31" t="s">
        <v>148</v>
      </c>
      <c r="C183" s="35">
        <v>2020</v>
      </c>
      <c r="D183" s="34"/>
      <c r="E183" s="35"/>
      <c r="F183" s="36">
        <v>182968</v>
      </c>
      <c r="G183" s="36">
        <v>182323</v>
      </c>
    </row>
    <row r="184" spans="1:7" s="55" customFormat="1" ht="69.95" customHeight="1" x14ac:dyDescent="0.2">
      <c r="A184" s="8"/>
      <c r="B184" s="31" t="s">
        <v>147</v>
      </c>
      <c r="C184" s="35">
        <v>2020</v>
      </c>
      <c r="D184" s="34"/>
      <c r="E184" s="35"/>
      <c r="F184" s="36">
        <v>100000</v>
      </c>
      <c r="G184" s="36">
        <v>88069</v>
      </c>
    </row>
    <row r="185" spans="1:7" s="55" customFormat="1" ht="69.95" customHeight="1" x14ac:dyDescent="0.2">
      <c r="A185" s="8"/>
      <c r="B185" s="31" t="s">
        <v>139</v>
      </c>
      <c r="C185" s="35">
        <v>2020</v>
      </c>
      <c r="D185" s="34"/>
      <c r="E185" s="35"/>
      <c r="F185" s="36">
        <v>140500</v>
      </c>
      <c r="G185" s="36">
        <v>139230</v>
      </c>
    </row>
    <row r="186" spans="1:7" s="55" customFormat="1" ht="69.95" customHeight="1" x14ac:dyDescent="0.2">
      <c r="A186" s="8"/>
      <c r="B186" s="31" t="s">
        <v>131</v>
      </c>
      <c r="C186" s="35">
        <v>2020</v>
      </c>
      <c r="D186" s="34"/>
      <c r="E186" s="35"/>
      <c r="F186" s="36">
        <v>150000</v>
      </c>
      <c r="G186" s="36">
        <v>147395</v>
      </c>
    </row>
    <row r="187" spans="1:7" s="56" customFormat="1" ht="48" customHeight="1" x14ac:dyDescent="0.2">
      <c r="A187" s="29"/>
      <c r="B187" s="12" t="s">
        <v>18</v>
      </c>
      <c r="C187" s="5"/>
      <c r="D187" s="61"/>
      <c r="E187" s="61"/>
      <c r="F187" s="13">
        <f>SUM(F188:F194)</f>
        <v>13694411</v>
      </c>
      <c r="G187" s="13">
        <f>SUM(G188:G194)</f>
        <v>8666084</v>
      </c>
    </row>
    <row r="188" spans="1:7" s="55" customFormat="1" ht="51" customHeight="1" x14ac:dyDescent="0.2">
      <c r="A188" s="8"/>
      <c r="B188" s="31" t="s">
        <v>28</v>
      </c>
      <c r="C188" s="36" t="s">
        <v>41</v>
      </c>
      <c r="D188" s="34">
        <v>1478560</v>
      </c>
      <c r="E188" s="62">
        <v>46.8</v>
      </c>
      <c r="F188" s="36">
        <v>800000</v>
      </c>
      <c r="G188" s="36">
        <v>461728</v>
      </c>
    </row>
    <row r="189" spans="1:7" s="55" customFormat="1" ht="51" customHeight="1" x14ac:dyDescent="0.2">
      <c r="A189" s="8"/>
      <c r="B189" s="31" t="s">
        <v>132</v>
      </c>
      <c r="C189" s="36" t="s">
        <v>41</v>
      </c>
      <c r="D189" s="34">
        <v>14274349</v>
      </c>
      <c r="E189" s="62">
        <v>42.3</v>
      </c>
      <c r="F189" s="36">
        <v>6112208</v>
      </c>
      <c r="G189" s="36">
        <v>5703494</v>
      </c>
    </row>
    <row r="190" spans="1:7" s="55" customFormat="1" ht="51" customHeight="1" x14ac:dyDescent="0.2">
      <c r="A190" s="8"/>
      <c r="B190" s="31" t="s">
        <v>133</v>
      </c>
      <c r="C190" s="36" t="s">
        <v>134</v>
      </c>
      <c r="D190" s="34">
        <v>31834662</v>
      </c>
      <c r="E190" s="62">
        <v>74.099999999999994</v>
      </c>
      <c r="F190" s="36">
        <v>1922052</v>
      </c>
      <c r="G190" s="36">
        <v>1276754</v>
      </c>
    </row>
    <row r="191" spans="1:7" s="55" customFormat="1" ht="54" customHeight="1" x14ac:dyDescent="0.2">
      <c r="A191" s="8"/>
      <c r="B191" s="31" t="s">
        <v>51</v>
      </c>
      <c r="C191" s="35" t="s">
        <v>41</v>
      </c>
      <c r="D191" s="34">
        <v>2393868</v>
      </c>
      <c r="E191" s="62">
        <v>4.8</v>
      </c>
      <c r="F191" s="36">
        <v>2300000</v>
      </c>
      <c r="G191" s="36"/>
    </row>
    <row r="192" spans="1:7" s="55" customFormat="1" ht="39" customHeight="1" x14ac:dyDescent="0.2">
      <c r="A192" s="8"/>
      <c r="B192" s="31" t="s">
        <v>29</v>
      </c>
      <c r="C192" s="36" t="s">
        <v>42</v>
      </c>
      <c r="D192" s="34"/>
      <c r="E192" s="34"/>
      <c r="F192" s="36">
        <v>1700000</v>
      </c>
      <c r="G192" s="36">
        <v>393710</v>
      </c>
    </row>
    <row r="193" spans="1:7" s="55" customFormat="1" ht="45" customHeight="1" x14ac:dyDescent="0.2">
      <c r="A193" s="11"/>
      <c r="B193" s="31" t="s">
        <v>115</v>
      </c>
      <c r="C193" s="35">
        <v>2020</v>
      </c>
      <c r="D193" s="34"/>
      <c r="E193" s="34"/>
      <c r="F193" s="36">
        <v>300000</v>
      </c>
      <c r="G193" s="36">
        <v>271672</v>
      </c>
    </row>
    <row r="194" spans="1:7" s="55" customFormat="1" ht="62.1" customHeight="1" x14ac:dyDescent="0.2">
      <c r="A194" s="11"/>
      <c r="B194" s="31" t="s">
        <v>64</v>
      </c>
      <c r="C194" s="36" t="s">
        <v>31</v>
      </c>
      <c r="D194" s="34">
        <v>4183025</v>
      </c>
      <c r="E194" s="62">
        <v>68</v>
      </c>
      <c r="F194" s="36">
        <v>560151</v>
      </c>
      <c r="G194" s="36">
        <v>558726</v>
      </c>
    </row>
    <row r="195" spans="1:7" s="37" customFormat="1" ht="111" customHeight="1" x14ac:dyDescent="0.3">
      <c r="A195" s="7" t="s">
        <v>145</v>
      </c>
      <c r="B195" s="12" t="s">
        <v>17</v>
      </c>
      <c r="C195" s="35"/>
      <c r="D195" s="35"/>
      <c r="E195" s="35"/>
      <c r="F195" s="9">
        <f>F196</f>
        <v>5000000</v>
      </c>
      <c r="G195" s="9">
        <f>G196</f>
        <v>993835</v>
      </c>
    </row>
    <row r="196" spans="1:7" s="37" customFormat="1" ht="75.95" customHeight="1" x14ac:dyDescent="0.3">
      <c r="A196" s="35"/>
      <c r="B196" s="31" t="s">
        <v>23</v>
      </c>
      <c r="C196" s="35" t="s">
        <v>38</v>
      </c>
      <c r="D196" s="34">
        <v>77987328</v>
      </c>
      <c r="E196" s="35">
        <v>0.9</v>
      </c>
      <c r="F196" s="36">
        <v>5000000</v>
      </c>
      <c r="G196" s="36">
        <v>993835</v>
      </c>
    </row>
    <row r="197" spans="1:7" s="55" customFormat="1" ht="98.45" customHeight="1" x14ac:dyDescent="0.2">
      <c r="A197" s="45" t="s">
        <v>114</v>
      </c>
      <c r="B197" s="12" t="s">
        <v>103</v>
      </c>
      <c r="C197" s="36"/>
      <c r="D197" s="34"/>
      <c r="E197" s="34"/>
      <c r="F197" s="9">
        <v>95000</v>
      </c>
      <c r="G197" s="36"/>
    </row>
    <row r="198" spans="1:7" s="55" customFormat="1" ht="31.5" customHeight="1" x14ac:dyDescent="0.2">
      <c r="A198" s="45" t="s">
        <v>5</v>
      </c>
      <c r="B198" s="63"/>
      <c r="C198" s="36"/>
      <c r="D198" s="34"/>
      <c r="E198" s="34"/>
      <c r="F198" s="9">
        <f>F199+F200</f>
        <v>74352548</v>
      </c>
      <c r="G198" s="9">
        <f>G199+G200</f>
        <v>1591198</v>
      </c>
    </row>
    <row r="199" spans="1:7" s="64" customFormat="1" ht="35.1" customHeight="1" x14ac:dyDescent="0.2">
      <c r="A199" s="46"/>
      <c r="B199" s="12" t="s">
        <v>103</v>
      </c>
      <c r="C199" s="13"/>
      <c r="D199" s="38"/>
      <c r="E199" s="38"/>
      <c r="F199" s="13">
        <v>53264206</v>
      </c>
      <c r="G199" s="13">
        <v>234843</v>
      </c>
    </row>
    <row r="200" spans="1:7" s="55" customFormat="1" ht="50.1" customHeight="1" x14ac:dyDescent="0.2">
      <c r="A200" s="45"/>
      <c r="B200" s="12" t="s">
        <v>119</v>
      </c>
      <c r="C200" s="36"/>
      <c r="D200" s="34"/>
      <c r="E200" s="34"/>
      <c r="F200" s="13">
        <f>SUM(F201:F203)</f>
        <v>21088342</v>
      </c>
      <c r="G200" s="13">
        <f>SUM(G201:G203)</f>
        <v>1356355</v>
      </c>
    </row>
    <row r="201" spans="1:7" s="55" customFormat="1" ht="66" customHeight="1" x14ac:dyDescent="0.2">
      <c r="A201" s="45"/>
      <c r="B201" s="57" t="s">
        <v>32</v>
      </c>
      <c r="C201" s="36" t="s">
        <v>48</v>
      </c>
      <c r="D201" s="34">
        <v>25179181</v>
      </c>
      <c r="E201" s="62">
        <v>73.8</v>
      </c>
      <c r="F201" s="36">
        <v>2000000</v>
      </c>
      <c r="G201" s="36">
        <v>1356355</v>
      </c>
    </row>
    <row r="202" spans="1:7" s="55" customFormat="1" ht="90" customHeight="1" x14ac:dyDescent="0.2">
      <c r="A202" s="45"/>
      <c r="B202" s="57" t="s">
        <v>33</v>
      </c>
      <c r="C202" s="34" t="s">
        <v>31</v>
      </c>
      <c r="D202" s="34"/>
      <c r="E202" s="34"/>
      <c r="F202" s="36">
        <v>6232928</v>
      </c>
      <c r="G202" s="36"/>
    </row>
    <row r="203" spans="1:7" s="55" customFormat="1" ht="80.45" customHeight="1" x14ac:dyDescent="0.2">
      <c r="A203" s="45"/>
      <c r="B203" s="57" t="s">
        <v>34</v>
      </c>
      <c r="C203" s="34" t="s">
        <v>31</v>
      </c>
      <c r="D203" s="34"/>
      <c r="E203" s="34"/>
      <c r="F203" s="36">
        <v>12855414</v>
      </c>
      <c r="G203" s="36"/>
    </row>
    <row r="204" spans="1:7" s="54" customFormat="1" ht="74.45" customHeight="1" x14ac:dyDescent="0.2">
      <c r="A204" s="43" t="s">
        <v>100</v>
      </c>
      <c r="B204" s="65"/>
      <c r="C204" s="66"/>
      <c r="D204" s="66"/>
      <c r="E204" s="66"/>
      <c r="F204" s="25">
        <f>F205+F206+F207</f>
        <v>100000</v>
      </c>
      <c r="G204" s="25">
        <f>G205+G206+G207</f>
        <v>4500</v>
      </c>
    </row>
    <row r="205" spans="1:7" s="55" customFormat="1" ht="104.25" customHeight="1" x14ac:dyDescent="0.2">
      <c r="A205" s="7" t="s">
        <v>68</v>
      </c>
      <c r="B205" s="46" t="s">
        <v>104</v>
      </c>
      <c r="C205" s="34"/>
      <c r="D205" s="34"/>
      <c r="E205" s="34"/>
      <c r="F205" s="9">
        <v>25000</v>
      </c>
      <c r="G205" s="36"/>
    </row>
    <row r="206" spans="1:7" s="55" customFormat="1" ht="65.25" customHeight="1" x14ac:dyDescent="0.2">
      <c r="A206" s="45" t="s">
        <v>101</v>
      </c>
      <c r="B206" s="46" t="s">
        <v>109</v>
      </c>
      <c r="C206" s="34"/>
      <c r="D206" s="34"/>
      <c r="E206" s="34"/>
      <c r="F206" s="9">
        <v>30000</v>
      </c>
      <c r="G206" s="9">
        <v>4500</v>
      </c>
    </row>
    <row r="207" spans="1:7" s="55" customFormat="1" ht="107.25" customHeight="1" x14ac:dyDescent="0.2">
      <c r="A207" s="45" t="s">
        <v>102</v>
      </c>
      <c r="B207" s="46" t="s">
        <v>109</v>
      </c>
      <c r="C207" s="34"/>
      <c r="D207" s="34"/>
      <c r="E207" s="34"/>
      <c r="F207" s="9">
        <v>45000</v>
      </c>
      <c r="G207" s="36"/>
    </row>
    <row r="208" spans="1:7" s="26" customFormat="1" ht="29.45" customHeight="1" x14ac:dyDescent="0.4">
      <c r="A208" s="39" t="s">
        <v>6</v>
      </c>
      <c r="B208" s="67"/>
      <c r="C208" s="67"/>
      <c r="D208" s="67"/>
      <c r="E208" s="67"/>
      <c r="F208" s="25">
        <f>F18+F37+F65+F72+F78+F80+F85+F148+F150+F204</f>
        <v>447217120.47000003</v>
      </c>
      <c r="G208" s="25">
        <f>G18+G37+G65+G72+G78+G80+G85+G148+G150+G204</f>
        <v>104885314.43000001</v>
      </c>
    </row>
    <row r="209" spans="1:7" s="70" customFormat="1" ht="47.1" customHeight="1" x14ac:dyDescent="0.4">
      <c r="A209" s="68" t="s">
        <v>74</v>
      </c>
      <c r="B209" s="67"/>
      <c r="C209" s="67"/>
      <c r="D209" s="67"/>
      <c r="E209" s="67"/>
      <c r="F209" s="69">
        <f>F38+F86</f>
        <v>2674037.9300000002</v>
      </c>
      <c r="G209" s="69">
        <f>G38+G86</f>
        <v>605022.48</v>
      </c>
    </row>
    <row r="210" spans="1:7" s="72" customFormat="1" ht="21" customHeight="1" x14ac:dyDescent="0.3">
      <c r="A210" s="71"/>
      <c r="F210" s="73"/>
    </row>
    <row r="211" spans="1:7" s="72" customFormat="1" ht="21" customHeight="1" x14ac:dyDescent="0.3">
      <c r="A211" s="71"/>
      <c r="F211" s="73"/>
    </row>
    <row r="214" spans="1:7" s="76" customFormat="1" ht="31.5" x14ac:dyDescent="0.5">
      <c r="A214" s="75" t="s">
        <v>169</v>
      </c>
      <c r="F214" s="77"/>
      <c r="G214" s="77" t="s">
        <v>170</v>
      </c>
    </row>
    <row r="215" spans="1:7" ht="27.75" x14ac:dyDescent="0.4">
      <c r="A215" s="2"/>
    </row>
    <row r="216" spans="1:7" ht="26.25" x14ac:dyDescent="0.2">
      <c r="A216" s="78" t="s">
        <v>162</v>
      </c>
    </row>
    <row r="217" spans="1:7" ht="21" x14ac:dyDescent="0.35">
      <c r="A217" s="22"/>
    </row>
    <row r="218" spans="1:7" ht="21" x14ac:dyDescent="0.35">
      <c r="A218" s="22" t="s">
        <v>156</v>
      </c>
    </row>
    <row r="219" spans="1:7" ht="21" x14ac:dyDescent="0.35">
      <c r="A219" s="22"/>
    </row>
  </sheetData>
  <mergeCells count="17">
    <mergeCell ref="D7:G7"/>
    <mergeCell ref="E1:G1"/>
    <mergeCell ref="A10:G10"/>
    <mergeCell ref="A11:G11"/>
    <mergeCell ref="D2:G2"/>
    <mergeCell ref="D3:G3"/>
    <mergeCell ref="D4:G4"/>
    <mergeCell ref="D5:G5"/>
    <mergeCell ref="D6:G6"/>
    <mergeCell ref="A12:G12"/>
    <mergeCell ref="A15:A16"/>
    <mergeCell ref="B15:B16"/>
    <mergeCell ref="G15:G16"/>
    <mergeCell ref="C15:C16"/>
    <mergeCell ref="D15:D16"/>
    <mergeCell ref="E15:E16"/>
    <mergeCell ref="F15:F16"/>
  </mergeCells>
  <printOptions horizontalCentered="1"/>
  <pageMargins left="0.39370078740157483" right="0.39370078740157483" top="1.1811023622047245" bottom="0.39370078740157483" header="0.31496062992125984" footer="0.31496062992125984"/>
  <pageSetup paperSize="9" scale="40" firstPageNumber="63" fitToHeight="72" orientation="landscape" useFirstPageNumber="1" verticalDpi="300" r:id="rId1"/>
  <headerFooter>
    <oddFooter>&amp;R&amp;"Times New Roman,обычный"&amp;20&amp;P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додаток 4</vt:lpstr>
      <vt:lpstr>' додаток 4'!Заголовки_для_печати</vt:lpstr>
      <vt:lpstr>' додаток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Беспалов Олексій Володимирович</cp:lastModifiedBy>
  <cp:lastPrinted>2020-08-13T06:33:00Z</cp:lastPrinted>
  <dcterms:created xsi:type="dcterms:W3CDTF">2018-10-18T06:20:50Z</dcterms:created>
  <dcterms:modified xsi:type="dcterms:W3CDTF">2020-09-25T07:45:50Z</dcterms:modified>
</cp:coreProperties>
</file>