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2016-2018-остаточний" sheetId="1" r:id="rId1"/>
  </sheets>
  <definedNames>
    <definedName name="_xlnm.Print_Area" localSheetId="0">'2016-2018-остаточний'!$A$1:$G$402</definedName>
  </definedNames>
  <calcPr fullCalcOnLoad="1"/>
</workbook>
</file>

<file path=xl/sharedStrings.xml><?xml version="1.0" encoding="utf-8"?>
<sst xmlns="http://schemas.openxmlformats.org/spreadsheetml/2006/main" count="422" uniqueCount="229">
  <si>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</si>
  <si>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</si>
  <si>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</si>
  <si>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Підпрограма 5. Соціальні пільги та гарантії громадянам, які мають заслуги перед містом та сім'ям загиблих.</t>
  </si>
  <si>
    <t>- особам з обмеженими фізичними можливостями (оплата послуг з доступу до інформаційної мережі Інтернет);</t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</si>
  <si>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</si>
  <si>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</si>
  <si>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</si>
  <si>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</si>
  <si>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</si>
  <si>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</si>
  <si>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</si>
  <si>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t>Підпрограма 12. Надання пільг, встановлених чинним законодавством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</si>
  <si>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</si>
  <si>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</si>
  <si>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</si>
  <si>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</si>
  <si>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</si>
  <si>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</si>
  <si>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</si>
  <si>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</si>
  <si>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</si>
  <si>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</si>
  <si>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</si>
  <si>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</si>
  <si>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</si>
  <si>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</si>
  <si>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</si>
  <si>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</si>
  <si>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</si>
  <si>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</si>
  <si>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</si>
  <si>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Підпрограма 11. Забезпечення обробки інформації з нарахування та виплати допомог і компенсацій.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</si>
  <si>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</si>
  <si>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</si>
  <si>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</si>
  <si>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</si>
  <si>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</si>
  <si>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- сім'ям осіб з інвалідністю І-ІІ груп по зору - мешканцям міста Суми (50 % пільги);</t>
  </si>
  <si>
    <t>Підпрограма 8. Соціальна підтримка вихованців закладів дошкільної освіти, які потребують особливої соціальної уваги.</t>
  </si>
  <si>
    <t>Підпрограма 9. Соціальна підтримка учнів закладів загальної середньої освіти, які потребують особливої соціальної уваги.</t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</si>
  <si>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</si>
  <si>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</si>
  <si>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</si>
  <si>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</si>
  <si>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</si>
  <si>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</si>
  <si>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t>% виконання</t>
  </si>
  <si>
    <t>сума, грн.</t>
  </si>
  <si>
    <t>осіб</t>
  </si>
  <si>
    <t>Профінансовано фактичну потребу закладів загальної середньої освіти щодо соціальної підтримки дітей, які потребують особливої соціальної уваги.</t>
  </si>
  <si>
    <t>Профінансовано фактичну потребу закладів дошкільної освіти щодо соціальної підтримки дітей, які потребують особливої соціальної уваги.</t>
  </si>
  <si>
    <t>Профінансовано фактичну потребу для надання транспортних послуг 52 особам з обмеженими фізичними можливостями.</t>
  </si>
  <si>
    <t>Профінансовано фактичну потребу громадських організацій для реалізації соціального захисту та соціального забезпечення ветеранів і осіб з інвалідністю.</t>
  </si>
  <si>
    <t>Проведено оплату за фактично проведені благодійні обіди для одиноких громадян похилого віку та осіб з інвалідністю.</t>
  </si>
  <si>
    <t>Проведено оплату за фактично проведений соціальний супровід мешканців міста, які живуть з ВІЛ/СНІД, та членів їх сімей.</t>
  </si>
  <si>
    <t>Забезпечено оплату за  фактично проведене інформування мешканців міста Суми про прийняте рішення про призначення (непризначення) житлової субсидії.</t>
  </si>
  <si>
    <t>За допомогою звернулась менша кількість мешканців міста, ніж планувалось.</t>
  </si>
  <si>
    <t>Фактичні видатки менше, ніж заплановані, у зв'язку зі смертю отримувачів допомоги.</t>
  </si>
  <si>
    <t>Фактичні видатки менше, ніж заплановані, у зв'язку зі смертю отримувачів.</t>
  </si>
  <si>
    <t>Профінансовано фактичну потребу  щодо забезпечення поховання загиблих (померлих) учасників АТО.</t>
  </si>
  <si>
    <t>Зменшення фактичних видатків в порівнянні з запланованими, пояснюється внесенням змін в 2016 році до законодавчих актів щодо не нарахування пільг  з оплати житлово-комунальних послуг особам, які зареєстровані (фактично проживають) у житловому приміщенні (будинку) в період отримання ними субсидій.</t>
  </si>
  <si>
    <t>За отриманням пільги звернулась менше кількість мешканців міста, ніж планувалось.</t>
  </si>
  <si>
    <t>За отриманням пільги звернулась менше кількість мешканців міста,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</si>
  <si>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t>Забезпечено фінансування наданих пільг на проїзд на залізничному транспорті.</t>
  </si>
  <si>
    <t>Забезпечено фінансування фактичних витрат громадян, які  постраждали внаслідок Чорнобильської катастрофи, щодо пільгового проїзду один раз на рік.</t>
  </si>
  <si>
    <t>(назва програми)</t>
  </si>
  <si>
    <t>Назва міської програми</t>
  </si>
  <si>
    <t>Планові обсяги фінансування</t>
  </si>
  <si>
    <t>Фактичні обсяги фінансування</t>
  </si>
  <si>
    <t>Інформація про виконання програми за 2016-2018 роки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</si>
  <si>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</si>
  <si>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</si>
  <si>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</si>
  <si>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t>«Місто Суми – територія добра та милосердя»  за 2016 рік</t>
  </si>
  <si>
    <t>«Місто Суми – територія добра та милосердя»  за 2017 рік</t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</si>
  <si>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</si>
  <si>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</si>
  <si>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3.</t>
    </r>
    <r>
      <rPr>
        <sz val="12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</si>
  <si>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r>
      <t>Завдання 4.</t>
    </r>
    <r>
      <rPr>
        <sz val="12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</si>
  <si>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5. </t>
    </r>
    <r>
      <rPr>
        <sz val="12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</si>
  <si>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</si>
  <si>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1. </t>
    </r>
    <r>
      <rPr>
        <sz val="12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</si>
  <si>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2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</si>
  <si>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</si>
  <si>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2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</si>
  <si>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1. </t>
    </r>
    <r>
      <rPr>
        <sz val="12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</si>
  <si>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</si>
  <si>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</si>
  <si>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2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є учасниками бойових дій в Афганістані.</t>
    </r>
  </si>
  <si>
    <r>
      <t xml:space="preserve">Завдання 4. </t>
    </r>
    <r>
      <rPr>
        <sz val="12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є учасниками бойових дій в Афганістані.</t>
    </r>
  </si>
  <si>
    <r>
      <t xml:space="preserve">Завдання 5. </t>
    </r>
    <r>
      <rPr>
        <sz val="12"/>
        <color indexed="8"/>
        <rFont val="Times New Roman"/>
        <family val="1"/>
      </rPr>
      <t>Забезпечити новорічними подарунками дітей раннього віку,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та батьки яких є учасниками бойових дій в Афганістані.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</si>
  <si>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</si>
  <si>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r>
      <t xml:space="preserve">Завдання 2. </t>
    </r>
    <r>
      <rPr>
        <sz val="12"/>
        <color indexed="8"/>
        <rFont val="Times New Roman"/>
        <family val="1"/>
      </rPr>
      <t>Забезпечити безкоштовним харчуванням  учнів загальноосвітніх навчальних закладів, батьки яких є учасниками бойових дій в Афганістані.</t>
    </r>
  </si>
  <si>
    <r>
      <t xml:space="preserve">Завдання 3. </t>
    </r>
    <r>
      <rPr>
        <sz val="12"/>
        <color indexed="8"/>
        <rFont val="Times New Roman"/>
        <family val="1"/>
      </rPr>
      <t>Забезпечити новорічними подарунками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батьки яких є учасниками бойових дій в Афганістані.</t>
    </r>
  </si>
  <si>
    <r>
      <t xml:space="preserve">Завдання 4. </t>
    </r>
    <r>
      <rPr>
        <sz val="12"/>
        <color indexed="8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підтримки.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</si>
  <si>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</si>
  <si>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r>
      <t xml:space="preserve">Завдання 1. </t>
    </r>
    <r>
      <rPr>
        <sz val="12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</si>
  <si>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r>
      <t xml:space="preserve">Завдання 1. </t>
    </r>
    <r>
      <rPr>
        <sz val="12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</si>
  <si>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1.  </t>
    </r>
    <r>
      <rPr>
        <sz val="12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</si>
  <si>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 xml:space="preserve">Завдання 2. </t>
    </r>
    <r>
      <rPr>
        <sz val="12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</si>
  <si>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3. </t>
    </r>
    <r>
      <rPr>
        <sz val="12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</si>
  <si>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2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</si>
  <si>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r>
      <t xml:space="preserve">Завдання 5. </t>
    </r>
    <r>
      <rPr>
        <sz val="12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</si>
  <si>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</si>
  <si>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r>
      <t xml:space="preserve">Завдання 2.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</si>
  <si>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</si>
  <si>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</si>
  <si>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Продовження додатка 2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</si>
  <si>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</si>
  <si>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Батєхи В.О.;</t>
  </si>
  <si>
    <r>
      <t>Підпрограма 2. Соціальні гарантії громадянам міста.</t>
    </r>
    <r>
      <rPr>
        <i/>
        <sz val="14"/>
        <rFont val="Times New Roman"/>
        <family val="1"/>
      </rPr>
      <t xml:space="preserve"> </t>
    </r>
  </si>
  <si>
    <t>- Дегтярьову А.О. (цільова матеріальна допомога для лікування дитини з інвалідністю Дегтярьова Олександра).</t>
  </si>
  <si>
    <t>- Почесним донорам України - мешканцям міста Суми (25 % пільги);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</si>
  <si>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</si>
  <si>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</si>
  <si>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</si>
  <si>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</si>
  <si>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</si>
  <si>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</si>
  <si>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</si>
  <si>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</si>
  <si>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</si>
  <si>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</si>
  <si>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</si>
  <si>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</si>
  <si>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</si>
  <si>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</si>
  <si>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</si>
  <si>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</si>
  <si>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</si>
  <si>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суглобу));</t>
  </si>
  <si>
    <t>- Добрецькому С.С. (надання одноразової цільової матеріальної допомоги для проведення невідкладного оперативного лікування).</t>
  </si>
  <si>
    <t>- Почесним громадянам міста Суми (компенсація вартості самостійного санаторно-курортного лікування);</t>
  </si>
  <si>
    <t>- Почесним громадянам міста Суми (забезпечення поховання та проведення поминального обіду);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</si>
  <si>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</si>
  <si>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- ветеранам  війни (проведення підписки на газети  «Урядовий кур’єр» та «Голос України»);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</si>
  <si>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</si>
  <si>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</si>
  <si>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</si>
  <si>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</si>
  <si>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</si>
  <si>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є учасниками бойових дій на території інших держав.</t>
  </si>
  <si>
    <t xml:space="preserve"> - дітей, батьки яких є учасниками бойових дій на території інших держав;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</si>
  <si>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</si>
  <si>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</si>
  <si>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 xml:space="preserve"> - учнів, батьки яких є учасниками бойових дій на території інших держав.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</si>
  <si>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</si>
  <si>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</si>
  <si>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t>- проведення капітального ремонту будинків та квартир;</t>
  </si>
  <si>
    <t>Підпрограма 11. Інформування мешканців міста Суми про прийняте рішення про призначення (непризначення) житлової субсидії.</t>
  </si>
  <si>
    <r>
      <t xml:space="preserve">Завдання 6. </t>
    </r>
    <r>
      <rPr>
        <sz val="12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</si>
  <si>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7.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</si>
  <si>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 xml:space="preserve">Завдання 3. </t>
    </r>
    <r>
      <rPr>
        <sz val="12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</si>
  <si>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r>
      <t xml:space="preserve">Завдання 4.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</si>
  <si>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5.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</si>
  <si>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Завдання 2.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</si>
  <si>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 - </t>
    </r>
    <r>
      <rPr>
        <sz val="12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</si>
  <si>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</si>
  <si>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</si>
  <si>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2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Гідності;</t>
    </r>
  </si>
  <si>
    <r>
      <t xml:space="preserve"> 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</si>
  <si>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4. </t>
    </r>
    <r>
      <rPr>
        <sz val="12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</si>
  <si>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2.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</si>
  <si>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суглобу);</t>
  </si>
  <si>
    <t>Профінансовано менше затвердженої суми, у зв'язку з тим, що розмір фактичного відшкодування, який отримали особи з обмеженими фізичними можливостями, був менший ніж  встановлений розмір оплати послуг до інформаційної мережі Інтернет.</t>
  </si>
  <si>
    <t>-</t>
  </si>
  <si>
    <t>Фінансування не проводилось у зв'язку з відсутністю фактичної потреби.</t>
  </si>
  <si>
    <t>Профінансовано фактичну потребу  щодо забезпечення новорічними подарунками дітей.</t>
  </si>
  <si>
    <t>Зменшення фактичних видатків в порівнянні з запланованими, пояснюється зменшенням кількості отримавачів пільг у зв’язку зі  смертю пільговиків, вибуттям пільговиків за межі міста, а також через ненарахування пільг  з оплати житлово-комунальних послуг особам, які зареєстровані (фактично проживають) у житловому приміщенні (будинку) в період отримання ними субсидій.</t>
  </si>
  <si>
    <t>Зменшення фактичних видатків в порівнянні з запланованими, пояснюється зменшенням кількості отримавачів пільг у зв’язку зі  смертю пільговиків, а також через ненарахування пільг  з оплати житлово-комунальних послуг особам, які зареєстровані (фактично проживають) у житловому приміщенні (будинку) в період отримання ними субсидій.</t>
  </si>
  <si>
    <t>- сім'ям осіб, які загинули під час участі у Революції Гідності (50 % пільги)</t>
  </si>
  <si>
    <t>Профінансовано фактичну потребу для надання транспортних послуг 108 особам з обмеженими фізичними можливостями.</t>
  </si>
  <si>
    <t>Забезпечено фінансування фактично проведеного капітального ремонту будинків та квартир в 2017 році.</t>
  </si>
  <si>
    <t>«Місто Суми – територія добра та милосердя»                                                          за 2017 рік, в т.ч.</t>
  </si>
  <si>
    <t>«Місто Суми – територія добра та милосердя»                                                          за 2018 рік, в т.ч.</t>
  </si>
  <si>
    <r>
      <t>- особам з інвалідністю внаслідок війни І групи з числа учасників бойових дій в Афганістані (воїнам-інтернаціоналістам)</t>
    </r>
    <r>
      <rPr>
        <sz val="12"/>
        <rFont val="Times New Roman"/>
        <family val="1"/>
      </rPr>
      <t>;</t>
    </r>
  </si>
  <si>
    <t xml:space="preserve"> - учнів та вихованців, батьки яких є учасниками бойових дій на території інших держав;</t>
  </si>
  <si>
    <t>Профінансовано фактичну потребу  щодо відшкодування вартості оздоровлення осіб з психічними захворюваннями, разумою відсталістю, а також хворим на ДЦП.</t>
  </si>
  <si>
    <t>- Житнику І.В. (надання цільової матеріальної допомоги для  невідкладного лікування доньки Житник Карини, 2002 року народження);</t>
  </si>
  <si>
    <t>- Ткачовій М.В. (надання одноразової цільової матеріальної допомоги для проведення невідкладного оперативного лікування);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</si>
  <si>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лікування);</t>
  </si>
  <si>
    <t>Профінансовано фактичну потребу  щодо виплати щомісячної стипендії.</t>
  </si>
  <si>
    <t>Профінансовано фактичну потребу  щодо проведення реконструкції жилої квартири.</t>
  </si>
  <si>
    <t>Профінансовано фактичну потребу  щодо надання пільг громадським організаціям по оплаті за користування комунальними послугами.</t>
  </si>
  <si>
    <t>Профінансовано фактичну потребу  щодо надання пільг по оплаті за житлово-комунальні послуги.</t>
  </si>
  <si>
    <t>Профінансовано фактичну потребу щодо компенсації витрат на автомобільне паливо.</t>
  </si>
  <si>
    <t>Забезпечено фінансування фактично проведеного капітального ремонту будинків та квартир в 2018 році.</t>
  </si>
  <si>
    <t>«Місто Суми – територія добра та милосердя»  за 2018 рік</t>
  </si>
  <si>
    <t>«Місто Суми – територія добра та милосердя»                                                 за 2016-2018 роки, в т.ч.</t>
  </si>
  <si>
    <t>«Місто Суми – територія добра та милосердя»                                       за 2016 рік, в т.ч.</t>
  </si>
  <si>
    <t>- сім'ям осіб, які загинули під час участі у Революції Гідності          (50 % пільги).</t>
  </si>
  <si>
    <t>- сім'ям осіб, які загинули під час участі у Революції Гідності (50 % пільги);</t>
  </si>
  <si>
    <t>Міська програма «Місто Суми – територія добра та милосердя»  на 2016-2018 роки»</t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</si>
  <si>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                             </t>
    </r>
    <r>
      <rPr>
        <u val="single"/>
        <sz val="14"/>
        <rFont val="Times New Roman"/>
        <family val="1"/>
      </rPr>
      <t xml:space="preserve">Міська програма "Місто Суми – територія добра та милосердя" на 2016-2018 роки, </t>
    </r>
  </si>
  <si>
    <t xml:space="preserve">     затверджена рішенням Сумської міської ради від 24 грудня 2015 року № 148-МР (зі змінами)</t>
  </si>
  <si>
    <t>Примітка</t>
  </si>
  <si>
    <t>Профінансовано менше затвердженої суми, у зв'язку з тим, що середній розмір фактичного відшкодування, який отримали особи з обмеженими фізичними можливостями, був менший ніж  встановлений розмір оплати послуг до інформаційної мережі Інтернет.</t>
  </si>
  <si>
    <t>- добровольцям – учасникам антитерористичної операції (щомісячна адресна грошова допомога на отримання транспортних послуг);</t>
  </si>
  <si>
    <t>- одиноким громадянам похилого віку та особам з інвалідністю (благодійні обіди);</t>
  </si>
  <si>
    <t>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</si>
  <si>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 xml:space="preserve">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</si>
  <si>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>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</si>
  <si>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Підпрограма 12. Надання пільг, встановлених чинним законодавством.</t>
  </si>
  <si>
    <t xml:space="preserve">- особам, які мають особливі заслуги перед Батьківщиною (компенсація витрат на автомобільне паливо); </t>
  </si>
  <si>
    <t xml:space="preserve">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</si>
  <si>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t>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</si>
  <si>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- Садовському П.Б. (цільова матеріальна допомога  на проведення операції по трансплантації нирки);</t>
  </si>
  <si>
    <t>- Лисенко К.М. (надання цільової матеріальної допомоги для проведення дороговартісного оперативного лікування);</t>
  </si>
  <si>
    <t>- дітей, батьки яких є учасниками бойових дій в Афганістані;</t>
  </si>
  <si>
    <t>- дітей, батьки яких загинули або отримали тілесні ушкодження під час участі у Революції Гідності.</t>
  </si>
  <si>
    <t>- дітей, батьки яких загинули або отримали тілесні ушкодження під час участі у Революції Гідності;</t>
  </si>
  <si>
    <t xml:space="preserve">- дітей з багатодітних сімей, де виховуються четверо і більше дітей. </t>
  </si>
  <si>
    <r>
      <t xml:space="preserve">- </t>
    </r>
    <r>
      <rPr>
        <sz val="12"/>
        <rFont val="Times New Roman"/>
        <family val="1"/>
      </rPr>
      <t>учнів, батьки яких є учасниками бойових дій в Афганістані;</t>
    </r>
  </si>
  <si>
    <r>
      <t xml:space="preserve">- </t>
    </r>
    <r>
      <rPr>
        <sz val="12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</si>
  <si>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- </t>
    </r>
    <r>
      <rPr>
        <sz val="12"/>
        <rFont val="Times New Roman"/>
        <family val="1"/>
      </rPr>
      <t>учнів та вихованців, батьки яких є учасниками бойових дій в Афганістані;</t>
    </r>
  </si>
  <si>
    <r>
      <t xml:space="preserve">- </t>
    </r>
    <r>
      <rPr>
        <sz val="12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Гідності;</t>
    </r>
  </si>
  <si>
    <r>
      <t xml:space="preserve">- </t>
    </r>
    <r>
      <rPr>
        <sz val="12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</si>
  <si>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</si>
  <si>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</si>
  <si>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</si>
  <si>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Профінансовано фактичну потребу відповідно до отриманих звернень.</t>
  </si>
  <si>
    <t xml:space="preserve"> </t>
  </si>
  <si>
    <t>-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</si>
  <si>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 xml:space="preserve">до рішення Сумської міської ради "Про стан виконання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 за 2016-2018 роки" </t>
  </si>
  <si>
    <t>Сумський міський голова</t>
  </si>
  <si>
    <t>О.М. Лисенко</t>
  </si>
  <si>
    <t>_____________ Т.О. Масік</t>
  </si>
  <si>
    <t>від 27 лютого 2019 року № 4673-МР.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</si>
</sst>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  <numFmt numFmtId="214" formatCode="0.0%"/>
  </numFmts>
  <fonts count="62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5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 shrinkToFit="1"/>
    </xf>
    <xf numFmtId="2" fontId="11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9" fillId="0" borderId="10" xfId="0" applyFont="1" applyFill="1" applyBorder="1" applyAlignment="1">
      <alignment horizontal="justify" vertical="center" wrapText="1"/>
    </xf>
    <xf numFmtId="0" fontId="59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214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1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214" fontId="5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justify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59" fillId="32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 shrinkToFit="1"/>
    </xf>
    <xf numFmtId="0" fontId="1" fillId="0" borderId="13" xfId="0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214" fontId="8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justify" vertical="center" wrapText="1"/>
    </xf>
    <xf numFmtId="0" fontId="59" fillId="0" borderId="17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 shrinkToFit="1"/>
    </xf>
    <xf numFmtId="3" fontId="8" fillId="0" borderId="14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justify" vertical="center" wrapText="1" shrinkToFi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justify" vertical="center" wrapText="1"/>
    </xf>
    <xf numFmtId="0" fontId="20" fillId="33" borderId="12" xfId="0" applyFont="1" applyFill="1" applyBorder="1" applyAlignment="1">
      <alignment horizontal="justify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214" fontId="17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2" fontId="17" fillId="33" borderId="1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 shrinkToFit="1"/>
    </xf>
    <xf numFmtId="49" fontId="1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214" fontId="17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justify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view="pageBreakPreview" zoomScaleNormal="110" zoomScaleSheetLayoutView="100" workbookViewId="0" topLeftCell="A391">
      <selection activeCell="J7" sqref="J7"/>
    </sheetView>
  </sheetViews>
  <sheetFormatPr defaultColWidth="9.140625" defaultRowHeight="12.75"/>
  <cols>
    <col min="1" max="1" width="70.57421875" style="25" customWidth="1"/>
    <col min="2" max="2" width="16.7109375" style="24" customWidth="1"/>
    <col min="3" max="3" width="11.421875" style="24" customWidth="1"/>
    <col min="4" max="4" width="17.00390625" style="24" customWidth="1"/>
    <col min="5" max="5" width="10.7109375" style="24" customWidth="1"/>
    <col min="6" max="6" width="12.7109375" style="24" customWidth="1"/>
    <col min="7" max="7" width="51.00390625" style="25" customWidth="1"/>
    <col min="8" max="16384" width="9.140625" style="26" customWidth="1"/>
  </cols>
  <sheetData>
    <row r="1" spans="7:8" ht="16.5">
      <c r="G1" s="119" t="s">
        <v>71</v>
      </c>
      <c r="H1" s="119"/>
    </row>
    <row r="2" spans="2:8" s="27" customFormat="1" ht="108" customHeight="1">
      <c r="B2" s="28"/>
      <c r="C2" s="28"/>
      <c r="G2" s="116" t="s">
        <v>224</v>
      </c>
      <c r="H2" s="114"/>
    </row>
    <row r="3" spans="2:7" s="27" customFormat="1" ht="15.75">
      <c r="B3" s="28"/>
      <c r="C3" s="28"/>
      <c r="G3" s="27" t="s">
        <v>228</v>
      </c>
    </row>
    <row r="4" spans="2:7" s="27" customFormat="1" ht="15" customHeight="1">
      <c r="B4" s="28"/>
      <c r="C4" s="28"/>
      <c r="G4" s="115"/>
    </row>
    <row r="5" spans="2:7" s="27" customFormat="1" ht="15.75">
      <c r="B5" s="28"/>
      <c r="C5" s="28"/>
      <c r="G5" s="7"/>
    </row>
    <row r="6" spans="1:7" s="27" customFormat="1" ht="20.25">
      <c r="A6" s="137" t="s">
        <v>70</v>
      </c>
      <c r="B6" s="137"/>
      <c r="C6" s="137"/>
      <c r="D6" s="137"/>
      <c r="E6" s="137"/>
      <c r="F6" s="137"/>
      <c r="G6" s="137"/>
    </row>
    <row r="7" spans="1:7" s="27" customFormat="1" ht="31.5" customHeight="1" thickBot="1">
      <c r="A7" s="138" t="s">
        <v>193</v>
      </c>
      <c r="B7" s="138"/>
      <c r="C7" s="138"/>
      <c r="D7" s="138"/>
      <c r="E7" s="138"/>
      <c r="F7" s="138"/>
      <c r="G7" s="138"/>
    </row>
    <row r="8" spans="1:7" s="27" customFormat="1" ht="15.75">
      <c r="A8" s="139" t="s">
        <v>66</v>
      </c>
      <c r="B8" s="139"/>
      <c r="C8" s="139"/>
      <c r="D8" s="139"/>
      <c r="E8" s="139"/>
      <c r="F8" s="139"/>
      <c r="G8" s="139"/>
    </row>
    <row r="9" spans="2:3" s="27" customFormat="1" ht="15.75">
      <c r="B9" s="28"/>
      <c r="C9" s="28"/>
    </row>
    <row r="10" spans="1:7" s="27" customFormat="1" ht="18.75">
      <c r="A10" s="134" t="s">
        <v>72</v>
      </c>
      <c r="B10" s="135"/>
      <c r="C10" s="135"/>
      <c r="D10" s="135"/>
      <c r="E10" s="135"/>
      <c r="F10" s="135"/>
      <c r="G10" s="135"/>
    </row>
    <row r="11" spans="1:7" s="27" customFormat="1" ht="15.75">
      <c r="A11" s="136" t="s">
        <v>107</v>
      </c>
      <c r="B11" s="136"/>
      <c r="C11" s="136"/>
      <c r="D11" s="136"/>
      <c r="E11" s="136"/>
      <c r="F11" s="136"/>
      <c r="G11" s="136"/>
    </row>
    <row r="12" spans="1:7" s="27" customFormat="1" ht="18.75">
      <c r="A12" s="134" t="s">
        <v>73</v>
      </c>
      <c r="B12" s="135"/>
      <c r="C12" s="135"/>
      <c r="D12" s="135"/>
      <c r="E12" s="135"/>
      <c r="F12" s="135"/>
      <c r="G12" s="135"/>
    </row>
    <row r="13" spans="1:7" s="27" customFormat="1" ht="15.75">
      <c r="A13" s="136" t="s">
        <v>107</v>
      </c>
      <c r="B13" s="136"/>
      <c r="C13" s="136"/>
      <c r="D13" s="136"/>
      <c r="E13" s="136"/>
      <c r="F13" s="136"/>
      <c r="G13" s="136"/>
    </row>
    <row r="14" spans="1:10" s="27" customFormat="1" ht="27" customHeight="1">
      <c r="A14" s="129" t="s">
        <v>194</v>
      </c>
      <c r="B14" s="129"/>
      <c r="C14" s="129"/>
      <c r="D14" s="129"/>
      <c r="E14" s="129"/>
      <c r="F14" s="129"/>
      <c r="G14" s="129"/>
      <c r="J14" s="8"/>
    </row>
    <row r="15" spans="1:10" s="27" customFormat="1" ht="16.5" customHeight="1">
      <c r="A15" s="133" t="s">
        <v>195</v>
      </c>
      <c r="B15" s="133"/>
      <c r="C15" s="133"/>
      <c r="D15" s="133"/>
      <c r="E15" s="133"/>
      <c r="F15" s="133"/>
      <c r="G15" s="133"/>
      <c r="J15" s="8"/>
    </row>
    <row r="16" spans="1:10" s="27" customFormat="1" ht="15.75">
      <c r="A16" s="130" t="s">
        <v>106</v>
      </c>
      <c r="B16" s="130"/>
      <c r="C16" s="130"/>
      <c r="D16" s="130"/>
      <c r="E16" s="130"/>
      <c r="F16" s="130"/>
      <c r="G16" s="130"/>
      <c r="J16" s="8"/>
    </row>
    <row r="17" spans="1:10" s="27" customFormat="1" ht="15.75">
      <c r="A17" s="9"/>
      <c r="B17" s="9"/>
      <c r="C17" s="9"/>
      <c r="D17" s="9"/>
      <c r="E17" s="9"/>
      <c r="F17" s="9"/>
      <c r="G17" s="9"/>
      <c r="J17" s="10"/>
    </row>
    <row r="18" spans="1:7" s="27" customFormat="1" ht="40.5" customHeight="1">
      <c r="A18" s="131" t="s">
        <v>67</v>
      </c>
      <c r="B18" s="128" t="s">
        <v>68</v>
      </c>
      <c r="C18" s="128"/>
      <c r="D18" s="132" t="s">
        <v>69</v>
      </c>
      <c r="E18" s="132"/>
      <c r="F18" s="140" t="s">
        <v>47</v>
      </c>
      <c r="G18" s="141" t="s">
        <v>196</v>
      </c>
    </row>
    <row r="19" spans="1:9" s="27" customFormat="1" ht="18.75" customHeight="1">
      <c r="A19" s="131"/>
      <c r="B19" s="1" t="s">
        <v>48</v>
      </c>
      <c r="C19" s="92" t="s">
        <v>49</v>
      </c>
      <c r="D19" s="1" t="s">
        <v>48</v>
      </c>
      <c r="E19" s="92" t="s">
        <v>49</v>
      </c>
      <c r="F19" s="140"/>
      <c r="G19" s="142"/>
      <c r="H19" s="6"/>
      <c r="I19" s="6"/>
    </row>
    <row r="20" spans="1:9" s="27" customFormat="1" ht="18.75" customHeight="1">
      <c r="A20" s="11">
        <v>1</v>
      </c>
      <c r="B20" s="12">
        <v>2</v>
      </c>
      <c r="C20" s="12">
        <v>3</v>
      </c>
      <c r="D20" s="11">
        <v>4</v>
      </c>
      <c r="E20" s="11">
        <v>5</v>
      </c>
      <c r="F20" s="11">
        <v>6</v>
      </c>
      <c r="G20" s="11">
        <v>7</v>
      </c>
      <c r="H20" s="6"/>
      <c r="I20" s="6"/>
    </row>
    <row r="21" spans="1:9" s="27" customFormat="1" ht="35.25" customHeight="1">
      <c r="A21" s="99" t="s">
        <v>189</v>
      </c>
      <c r="B21" s="100">
        <f>+B22+B23+B24</f>
        <v>161267231.25</v>
      </c>
      <c r="C21" s="101"/>
      <c r="D21" s="100">
        <f>+D22+D23+D24</f>
        <v>157699053.95</v>
      </c>
      <c r="E21" s="101"/>
      <c r="F21" s="102">
        <f>+D21/B21</f>
        <v>0.9778741330626025</v>
      </c>
      <c r="G21" s="103"/>
      <c r="H21" s="6"/>
      <c r="I21" s="6"/>
    </row>
    <row r="22" spans="1:9" s="27" customFormat="1" ht="25.5" customHeight="1">
      <c r="A22" s="78" t="s">
        <v>74</v>
      </c>
      <c r="B22" s="33">
        <f>+B26</f>
        <v>31825563.96</v>
      </c>
      <c r="C22" s="3"/>
      <c r="D22" s="79">
        <f>+D26</f>
        <v>29703281.3</v>
      </c>
      <c r="E22" s="80"/>
      <c r="F22" s="35">
        <f>+D22/B22</f>
        <v>0.9333151593898731</v>
      </c>
      <c r="G22" s="48"/>
      <c r="H22" s="6"/>
      <c r="I22" s="6"/>
    </row>
    <row r="23" spans="1:7" s="30" customFormat="1" ht="25.5" customHeight="1">
      <c r="A23" s="78" t="s">
        <v>75</v>
      </c>
      <c r="B23" s="33">
        <f>+B146</f>
        <v>54879147.59</v>
      </c>
      <c r="C23" s="3"/>
      <c r="D23" s="33">
        <f>+D146</f>
        <v>54499716.010000005</v>
      </c>
      <c r="E23" s="3"/>
      <c r="F23" s="35">
        <f>+D23/B23</f>
        <v>0.9930860518673738</v>
      </c>
      <c r="G23" s="29"/>
    </row>
    <row r="24" spans="1:7" s="30" customFormat="1" ht="25.5" customHeight="1">
      <c r="A24" s="81" t="s">
        <v>188</v>
      </c>
      <c r="B24" s="82">
        <f>+B263</f>
        <v>74562519.7</v>
      </c>
      <c r="C24" s="69"/>
      <c r="D24" s="82">
        <f>+D263</f>
        <v>73496056.64</v>
      </c>
      <c r="E24" s="69"/>
      <c r="F24" s="83">
        <f>+D24/B24</f>
        <v>0.9856970624880854</v>
      </c>
      <c r="G24" s="68"/>
    </row>
    <row r="25" spans="1:7" s="30" customFormat="1" ht="16.5">
      <c r="A25" s="84"/>
      <c r="B25" s="73"/>
      <c r="C25" s="73"/>
      <c r="D25" s="73"/>
      <c r="E25" s="73"/>
      <c r="F25" s="73"/>
      <c r="G25" s="85"/>
    </row>
    <row r="26" spans="1:7" s="32" customFormat="1" ht="39" customHeight="1">
      <c r="A26" s="94" t="s">
        <v>190</v>
      </c>
      <c r="B26" s="95">
        <f>+B28+B67+B69+B81+B101+B103+B105+B115+B122+B127+B129+B142</f>
        <v>31825563.96</v>
      </c>
      <c r="C26" s="95"/>
      <c r="D26" s="95">
        <f>+D28+D67+D69+D81+D101+D103+D105+D115+D122+D127+D129+D142</f>
        <v>29703281.3</v>
      </c>
      <c r="E26" s="98"/>
      <c r="F26" s="96">
        <f>+D26/B26</f>
        <v>0.9333151593898731</v>
      </c>
      <c r="G26" s="97"/>
    </row>
    <row r="27" spans="1:7" s="30" customFormat="1" ht="27.75" customHeight="1">
      <c r="A27" s="120" t="s">
        <v>111</v>
      </c>
      <c r="B27" s="120"/>
      <c r="C27" s="120"/>
      <c r="D27" s="120"/>
      <c r="E27" s="120"/>
      <c r="F27" s="120"/>
      <c r="G27" s="120"/>
    </row>
    <row r="28" spans="1:7" s="30" customFormat="1" ht="25.5" customHeight="1">
      <c r="A28" s="2" t="s">
        <v>13</v>
      </c>
      <c r="B28" s="13">
        <f>+B29+B50+B63+B64+B65</f>
        <v>6614473.96</v>
      </c>
      <c r="C28" s="13"/>
      <c r="D28" s="13">
        <f>+D29+D50+D63+D64+D65</f>
        <v>6319794.16</v>
      </c>
      <c r="E28" s="34"/>
      <c r="F28" s="3"/>
      <c r="G28" s="29"/>
    </row>
    <row r="29" spans="1:7" s="30" customFormat="1" ht="36.75" customHeight="1">
      <c r="A29" s="2" t="s">
        <v>76</v>
      </c>
      <c r="B29" s="13">
        <f>+B33+B34+B35+B36+B37+B38+B39+B40+B41+B42+B43+B47+B48+B49</f>
        <v>6015640.96</v>
      </c>
      <c r="C29" s="13"/>
      <c r="D29" s="13">
        <f>+D33+D34+D35+D36+D37+D38+D39+D40+D41+D42+D43+D47+D48+D49</f>
        <v>5780894.64</v>
      </c>
      <c r="E29" s="14"/>
      <c r="F29" s="3"/>
      <c r="G29" s="29"/>
    </row>
    <row r="30" spans="1:7" s="30" customFormat="1" ht="17.25" customHeight="1">
      <c r="A30" s="42"/>
      <c r="B30" s="23"/>
      <c r="C30" s="23"/>
      <c r="D30" s="23"/>
      <c r="E30" s="43"/>
      <c r="F30" s="40"/>
      <c r="G30" s="41"/>
    </row>
    <row r="31" spans="1:7" s="30" customFormat="1" ht="26.25" customHeight="1">
      <c r="A31" s="42"/>
      <c r="B31" s="23"/>
      <c r="C31" s="23"/>
      <c r="D31" s="23"/>
      <c r="E31" s="43"/>
      <c r="F31" s="40"/>
      <c r="G31" s="44" t="s">
        <v>108</v>
      </c>
    </row>
    <row r="32" spans="1:9" s="27" customFormat="1" ht="18.75" customHeight="1">
      <c r="A32" s="11">
        <v>1</v>
      </c>
      <c r="B32" s="12">
        <v>2</v>
      </c>
      <c r="C32" s="12">
        <v>3</v>
      </c>
      <c r="D32" s="11">
        <v>4</v>
      </c>
      <c r="E32" s="11">
        <v>5</v>
      </c>
      <c r="F32" s="11">
        <v>6</v>
      </c>
      <c r="G32" s="11">
        <v>7</v>
      </c>
      <c r="H32" s="6"/>
      <c r="I32" s="6"/>
    </row>
    <row r="33" spans="1:7" s="30" customFormat="1" ht="31.5">
      <c r="A33" s="15" t="s">
        <v>6</v>
      </c>
      <c r="B33" s="33">
        <v>1929217</v>
      </c>
      <c r="C33" s="3">
        <v>392</v>
      </c>
      <c r="D33" s="33">
        <v>1929217</v>
      </c>
      <c r="E33" s="3">
        <v>392</v>
      </c>
      <c r="F33" s="35">
        <f>+D33/B33</f>
        <v>1</v>
      </c>
      <c r="G33" s="29"/>
    </row>
    <row r="34" spans="1:7" s="32" customFormat="1" ht="31.5">
      <c r="A34" s="5" t="s">
        <v>2</v>
      </c>
      <c r="B34" s="33">
        <v>293171</v>
      </c>
      <c r="C34" s="3">
        <v>216</v>
      </c>
      <c r="D34" s="33">
        <v>240018.14</v>
      </c>
      <c r="E34" s="3">
        <v>205</v>
      </c>
      <c r="F34" s="35">
        <f aca="true" t="shared" si="0" ref="F34:F112">+D34/B34</f>
        <v>0.8186967333058182</v>
      </c>
      <c r="G34" s="5" t="s">
        <v>57</v>
      </c>
    </row>
    <row r="35" spans="1:7" s="32" customFormat="1" ht="78.75" customHeight="1">
      <c r="A35" s="5" t="s">
        <v>26</v>
      </c>
      <c r="B35" s="33">
        <v>1007300</v>
      </c>
      <c r="C35" s="3">
        <v>85</v>
      </c>
      <c r="D35" s="33">
        <v>948520</v>
      </c>
      <c r="E35" s="3">
        <v>81</v>
      </c>
      <c r="F35" s="35">
        <f t="shared" si="0"/>
        <v>0.9416459843145041</v>
      </c>
      <c r="G35" s="5" t="s">
        <v>57</v>
      </c>
    </row>
    <row r="36" spans="1:7" s="32" customFormat="1" ht="49.5" customHeight="1">
      <c r="A36" s="15" t="s">
        <v>15</v>
      </c>
      <c r="B36" s="33">
        <v>150000</v>
      </c>
      <c r="C36" s="3">
        <v>5</v>
      </c>
      <c r="D36" s="33">
        <v>30000</v>
      </c>
      <c r="E36" s="3">
        <v>1</v>
      </c>
      <c r="F36" s="35">
        <f t="shared" si="0"/>
        <v>0.2</v>
      </c>
      <c r="G36" s="5" t="s">
        <v>221</v>
      </c>
    </row>
    <row r="37" spans="1:7" s="32" customFormat="1" ht="57" customHeight="1">
      <c r="A37" s="15" t="s">
        <v>31</v>
      </c>
      <c r="B37" s="33">
        <v>4028</v>
      </c>
      <c r="C37" s="3">
        <v>8</v>
      </c>
      <c r="D37" s="33">
        <v>3015.8</v>
      </c>
      <c r="E37" s="3">
        <v>6</v>
      </c>
      <c r="F37" s="35">
        <f t="shared" si="0"/>
        <v>0.7487090367428004</v>
      </c>
      <c r="G37" s="5" t="s">
        <v>222</v>
      </c>
    </row>
    <row r="38" spans="1:7" s="32" customFormat="1" ht="64.5" customHeight="1">
      <c r="A38" s="15" t="s">
        <v>16</v>
      </c>
      <c r="B38" s="33">
        <v>190000</v>
      </c>
      <c r="C38" s="3">
        <v>7</v>
      </c>
      <c r="D38" s="33">
        <v>190000</v>
      </c>
      <c r="E38" s="3">
        <v>7</v>
      </c>
      <c r="F38" s="35">
        <f t="shared" si="0"/>
        <v>1</v>
      </c>
      <c r="G38" s="5"/>
    </row>
    <row r="39" spans="1:7" s="32" customFormat="1" ht="36" customHeight="1">
      <c r="A39" s="15" t="s">
        <v>17</v>
      </c>
      <c r="B39" s="33">
        <v>3680</v>
      </c>
      <c r="C39" s="3">
        <v>4</v>
      </c>
      <c r="D39" s="33">
        <v>3680</v>
      </c>
      <c r="E39" s="3">
        <v>4</v>
      </c>
      <c r="F39" s="35">
        <f t="shared" si="0"/>
        <v>1</v>
      </c>
      <c r="G39" s="5"/>
    </row>
    <row r="40" spans="1:7" s="32" customFormat="1" ht="87" customHeight="1">
      <c r="A40" s="5" t="s">
        <v>41</v>
      </c>
      <c r="B40" s="33">
        <v>348611</v>
      </c>
      <c r="C40" s="3">
        <v>656</v>
      </c>
      <c r="D40" s="3">
        <v>348610.6</v>
      </c>
      <c r="E40" s="3">
        <v>656</v>
      </c>
      <c r="F40" s="35">
        <f t="shared" si="0"/>
        <v>0.9999988525892757</v>
      </c>
      <c r="G40" s="5"/>
    </row>
    <row r="41" spans="1:7" s="32" customFormat="1" ht="72.75" customHeight="1">
      <c r="A41" s="15" t="s">
        <v>109</v>
      </c>
      <c r="B41" s="33">
        <v>22680</v>
      </c>
      <c r="C41" s="3">
        <v>5</v>
      </c>
      <c r="D41" s="33">
        <v>22680</v>
      </c>
      <c r="E41" s="3">
        <v>5</v>
      </c>
      <c r="F41" s="35">
        <f t="shared" si="0"/>
        <v>1</v>
      </c>
      <c r="G41" s="5"/>
    </row>
    <row r="42" spans="1:7" s="32" customFormat="1" ht="68.25" customHeight="1">
      <c r="A42" s="15" t="s">
        <v>18</v>
      </c>
      <c r="B42" s="33">
        <v>19940.96</v>
      </c>
      <c r="C42" s="3">
        <v>26</v>
      </c>
      <c r="D42" s="33">
        <v>19940.96</v>
      </c>
      <c r="E42" s="3">
        <v>26</v>
      </c>
      <c r="F42" s="35">
        <f t="shared" si="0"/>
        <v>1</v>
      </c>
      <c r="G42" s="5"/>
    </row>
    <row r="43" spans="1:7" s="32" customFormat="1" ht="115.5" customHeight="1">
      <c r="A43" s="16" t="s">
        <v>19</v>
      </c>
      <c r="B43" s="33">
        <v>1149360</v>
      </c>
      <c r="C43" s="3">
        <v>24</v>
      </c>
      <c r="D43" s="33">
        <v>1149360</v>
      </c>
      <c r="E43" s="3">
        <v>24</v>
      </c>
      <c r="F43" s="35">
        <f t="shared" si="0"/>
        <v>1</v>
      </c>
      <c r="G43" s="5"/>
    </row>
    <row r="44" spans="1:7" s="30" customFormat="1" ht="6.75" customHeight="1">
      <c r="A44" s="42"/>
      <c r="B44" s="23"/>
      <c r="C44" s="23"/>
      <c r="D44" s="23"/>
      <c r="E44" s="43"/>
      <c r="F44" s="40"/>
      <c r="G44" s="41"/>
    </row>
    <row r="45" spans="1:7" s="30" customFormat="1" ht="26.25" customHeight="1">
      <c r="A45" s="42"/>
      <c r="B45" s="23"/>
      <c r="C45" s="23"/>
      <c r="D45" s="23"/>
      <c r="E45" s="43"/>
      <c r="F45" s="40"/>
      <c r="G45" s="44" t="s">
        <v>108</v>
      </c>
    </row>
    <row r="46" spans="1:9" s="27" customFormat="1" ht="18.75" customHeight="1">
      <c r="A46" s="11">
        <v>1</v>
      </c>
      <c r="B46" s="12">
        <v>2</v>
      </c>
      <c r="C46" s="12">
        <v>3</v>
      </c>
      <c r="D46" s="11">
        <v>4</v>
      </c>
      <c r="E46" s="11">
        <v>5</v>
      </c>
      <c r="F46" s="11">
        <v>6</v>
      </c>
      <c r="G46" s="11">
        <v>7</v>
      </c>
      <c r="H46" s="6"/>
      <c r="I46" s="6"/>
    </row>
    <row r="47" spans="1:7" s="32" customFormat="1" ht="44.25" customHeight="1">
      <c r="A47" s="16" t="s">
        <v>42</v>
      </c>
      <c r="B47" s="33">
        <v>375000</v>
      </c>
      <c r="C47" s="3">
        <v>1</v>
      </c>
      <c r="D47" s="33">
        <v>375000</v>
      </c>
      <c r="E47" s="3">
        <v>1</v>
      </c>
      <c r="F47" s="35">
        <f t="shared" si="0"/>
        <v>1</v>
      </c>
      <c r="G47" s="5"/>
    </row>
    <row r="48" spans="1:7" s="32" customFormat="1" ht="52.5" customHeight="1">
      <c r="A48" s="5" t="s">
        <v>27</v>
      </c>
      <c r="B48" s="33">
        <v>372653</v>
      </c>
      <c r="C48" s="3">
        <v>1242</v>
      </c>
      <c r="D48" s="33">
        <v>370852.14</v>
      </c>
      <c r="E48" s="3">
        <v>1236</v>
      </c>
      <c r="F48" s="35">
        <f t="shared" si="0"/>
        <v>0.9951674614185315</v>
      </c>
      <c r="G48" s="5" t="s">
        <v>58</v>
      </c>
    </row>
    <row r="49" spans="1:7" s="32" customFormat="1" ht="35.25" customHeight="1">
      <c r="A49" s="15" t="s">
        <v>112</v>
      </c>
      <c r="B49" s="33">
        <v>150000</v>
      </c>
      <c r="C49" s="3">
        <v>1</v>
      </c>
      <c r="D49" s="33">
        <v>150000</v>
      </c>
      <c r="E49" s="3">
        <v>1</v>
      </c>
      <c r="F49" s="35">
        <f t="shared" si="0"/>
        <v>1</v>
      </c>
      <c r="G49" s="5"/>
    </row>
    <row r="50" spans="1:7" s="30" customFormat="1" ht="35.25" customHeight="1">
      <c r="A50" s="2" t="s">
        <v>77</v>
      </c>
      <c r="B50" s="13">
        <f>+B51+B52+B53+B54+B55+B57+B56+B58+B59</f>
        <v>389693</v>
      </c>
      <c r="C50" s="13"/>
      <c r="D50" s="13">
        <f>+D51+D52+D53+D54+D55+D57+D56+D58+D59</f>
        <v>380081.17</v>
      </c>
      <c r="E50" s="14"/>
      <c r="F50" s="35"/>
      <c r="G50" s="29"/>
    </row>
    <row r="51" spans="1:7" s="30" customFormat="1" ht="39" customHeight="1">
      <c r="A51" s="15" t="s">
        <v>8</v>
      </c>
      <c r="B51" s="33">
        <v>103704</v>
      </c>
      <c r="C51" s="3">
        <v>2</v>
      </c>
      <c r="D51" s="33">
        <v>103634.51</v>
      </c>
      <c r="E51" s="3">
        <v>2</v>
      </c>
      <c r="F51" s="35">
        <f t="shared" si="0"/>
        <v>0.9993299197716577</v>
      </c>
      <c r="G51" s="29"/>
    </row>
    <row r="52" spans="1:7" s="30" customFormat="1" ht="39" customHeight="1">
      <c r="A52" s="15" t="s">
        <v>1</v>
      </c>
      <c r="B52" s="33">
        <v>19562</v>
      </c>
      <c r="C52" s="3">
        <v>8</v>
      </c>
      <c r="D52" s="33">
        <v>16466.44</v>
      </c>
      <c r="E52" s="3">
        <v>7</v>
      </c>
      <c r="F52" s="35">
        <f t="shared" si="0"/>
        <v>0.8417564666189551</v>
      </c>
      <c r="G52" s="5" t="s">
        <v>58</v>
      </c>
    </row>
    <row r="53" spans="1:7" s="30" customFormat="1" ht="52.5" customHeight="1">
      <c r="A53" s="93" t="s">
        <v>199</v>
      </c>
      <c r="B53" s="45">
        <v>177851</v>
      </c>
      <c r="C53" s="36">
        <v>112</v>
      </c>
      <c r="D53" s="45">
        <v>175672.4</v>
      </c>
      <c r="E53" s="36">
        <v>111</v>
      </c>
      <c r="F53" s="37">
        <f t="shared" si="0"/>
        <v>0.9877504202956408</v>
      </c>
      <c r="G53" s="5" t="s">
        <v>54</v>
      </c>
    </row>
    <row r="54" spans="1:7" s="30" customFormat="1" ht="99" customHeight="1">
      <c r="A54" s="15" t="s">
        <v>4</v>
      </c>
      <c r="B54" s="33">
        <v>30600</v>
      </c>
      <c r="C54" s="3">
        <v>51</v>
      </c>
      <c r="D54" s="33">
        <v>28169.93</v>
      </c>
      <c r="E54" s="3">
        <v>51</v>
      </c>
      <c r="F54" s="35">
        <f t="shared" si="0"/>
        <v>0.9205859477124183</v>
      </c>
      <c r="G54" s="5" t="s">
        <v>197</v>
      </c>
    </row>
    <row r="55" spans="1:7" s="30" customFormat="1" ht="69" customHeight="1">
      <c r="A55" s="15" t="s">
        <v>33</v>
      </c>
      <c r="B55" s="33">
        <v>5743</v>
      </c>
      <c r="C55" s="3">
        <v>1</v>
      </c>
      <c r="D55" s="33">
        <v>5742.14</v>
      </c>
      <c r="E55" s="3">
        <v>1</v>
      </c>
      <c r="F55" s="35">
        <f t="shared" si="0"/>
        <v>0.9998502524812816</v>
      </c>
      <c r="G55" s="29"/>
    </row>
    <row r="56" spans="1:7" s="32" customFormat="1" ht="53.25" customHeight="1">
      <c r="A56" s="15" t="s">
        <v>198</v>
      </c>
      <c r="B56" s="33">
        <v>18684</v>
      </c>
      <c r="C56" s="3">
        <v>6</v>
      </c>
      <c r="D56" s="33">
        <v>16848</v>
      </c>
      <c r="E56" s="3">
        <v>6</v>
      </c>
      <c r="F56" s="35">
        <f t="shared" si="0"/>
        <v>0.9017341040462428</v>
      </c>
      <c r="G56" s="5" t="s">
        <v>57</v>
      </c>
    </row>
    <row r="57" spans="1:7" s="32" customFormat="1" ht="54.75" customHeight="1">
      <c r="A57" s="15" t="s">
        <v>110</v>
      </c>
      <c r="B57" s="33">
        <v>10688</v>
      </c>
      <c r="C57" s="3">
        <v>1</v>
      </c>
      <c r="D57" s="33">
        <v>10687.39</v>
      </c>
      <c r="E57" s="3">
        <v>1</v>
      </c>
      <c r="F57" s="35">
        <f t="shared" si="0"/>
        <v>0.9999429266467066</v>
      </c>
      <c r="G57" s="5"/>
    </row>
    <row r="58" spans="1:7" s="32" customFormat="1" ht="68.25" customHeight="1">
      <c r="A58" s="15" t="s">
        <v>223</v>
      </c>
      <c r="B58" s="33">
        <v>12000</v>
      </c>
      <c r="C58" s="3"/>
      <c r="D58" s="33">
        <v>12000</v>
      </c>
      <c r="E58" s="3"/>
      <c r="F58" s="35">
        <f t="shared" si="0"/>
        <v>1</v>
      </c>
      <c r="G58" s="5"/>
    </row>
    <row r="59" spans="1:7" s="32" customFormat="1" ht="48.75" customHeight="1">
      <c r="A59" s="15" t="s">
        <v>28</v>
      </c>
      <c r="B59" s="33">
        <v>10861</v>
      </c>
      <c r="C59" s="3">
        <v>1</v>
      </c>
      <c r="D59" s="33">
        <v>10860.36</v>
      </c>
      <c r="E59" s="3">
        <v>1</v>
      </c>
      <c r="F59" s="35">
        <f t="shared" si="0"/>
        <v>0.9999410735659701</v>
      </c>
      <c r="G59" s="5"/>
    </row>
    <row r="60" spans="1:7" s="30" customFormat="1" ht="6.75" customHeight="1">
      <c r="A60" s="42"/>
      <c r="B60" s="23"/>
      <c r="C60" s="23"/>
      <c r="D60" s="23"/>
      <c r="E60" s="43"/>
      <c r="F60" s="40"/>
      <c r="G60" s="41"/>
    </row>
    <row r="61" spans="1:7" s="30" customFormat="1" ht="25.5" customHeight="1">
      <c r="A61" s="42"/>
      <c r="B61" s="23"/>
      <c r="C61" s="23"/>
      <c r="D61" s="23"/>
      <c r="E61" s="43"/>
      <c r="F61" s="40"/>
      <c r="G61" s="44" t="s">
        <v>108</v>
      </c>
    </row>
    <row r="62" spans="1:9" s="27" customFormat="1" ht="18.75" customHeight="1">
      <c r="A62" s="11">
        <v>1</v>
      </c>
      <c r="B62" s="12">
        <v>2</v>
      </c>
      <c r="C62" s="12">
        <v>3</v>
      </c>
      <c r="D62" s="11">
        <v>4</v>
      </c>
      <c r="E62" s="11">
        <v>5</v>
      </c>
      <c r="F62" s="11">
        <v>6</v>
      </c>
      <c r="G62" s="11">
        <v>7</v>
      </c>
      <c r="H62" s="6"/>
      <c r="I62" s="6"/>
    </row>
    <row r="63" spans="1:7" s="30" customFormat="1" ht="68.25" customHeight="1">
      <c r="A63" s="2" t="s">
        <v>78</v>
      </c>
      <c r="B63" s="13">
        <v>124140</v>
      </c>
      <c r="C63" s="3">
        <v>572</v>
      </c>
      <c r="D63" s="13">
        <v>122040</v>
      </c>
      <c r="E63" s="3">
        <v>567</v>
      </c>
      <c r="F63" s="35">
        <f t="shared" si="0"/>
        <v>0.9830836152730787</v>
      </c>
      <c r="G63" s="5" t="s">
        <v>59</v>
      </c>
    </row>
    <row r="64" spans="1:7" s="30" customFormat="1" ht="116.25" customHeight="1">
      <c r="A64" s="2" t="s">
        <v>79</v>
      </c>
      <c r="B64" s="13">
        <v>70000</v>
      </c>
      <c r="C64" s="3">
        <v>7</v>
      </c>
      <c r="D64" s="13">
        <v>36691.95</v>
      </c>
      <c r="E64" s="3">
        <v>4</v>
      </c>
      <c r="F64" s="35">
        <f t="shared" si="0"/>
        <v>0.5241707142857143</v>
      </c>
      <c r="G64" s="5" t="s">
        <v>60</v>
      </c>
    </row>
    <row r="65" spans="1:7" s="30" customFormat="1" ht="52.5" customHeight="1">
      <c r="A65" s="18" t="s">
        <v>80</v>
      </c>
      <c r="B65" s="17">
        <v>15000</v>
      </c>
      <c r="C65" s="36">
        <v>50</v>
      </c>
      <c r="D65" s="17">
        <v>86.4</v>
      </c>
      <c r="E65" s="36">
        <v>12</v>
      </c>
      <c r="F65" s="37">
        <f t="shared" si="0"/>
        <v>0.00576</v>
      </c>
      <c r="G65" s="5" t="s">
        <v>55</v>
      </c>
    </row>
    <row r="66" spans="1:7" s="30" customFormat="1" ht="22.5" customHeight="1">
      <c r="A66" s="121" t="s">
        <v>37</v>
      </c>
      <c r="B66" s="122"/>
      <c r="C66" s="122"/>
      <c r="D66" s="122"/>
      <c r="E66" s="122"/>
      <c r="F66" s="122"/>
      <c r="G66" s="123"/>
    </row>
    <row r="67" spans="1:7" s="30" customFormat="1" ht="62.25" customHeight="1">
      <c r="A67" s="2" t="s">
        <v>81</v>
      </c>
      <c r="B67" s="17">
        <v>798900</v>
      </c>
      <c r="C67" s="36"/>
      <c r="D67" s="17">
        <v>795489.96</v>
      </c>
      <c r="E67" s="36"/>
      <c r="F67" s="37">
        <f t="shared" si="0"/>
        <v>0.9957315809237701</v>
      </c>
      <c r="G67" s="5" t="s">
        <v>53</v>
      </c>
    </row>
    <row r="68" spans="1:7" s="30" customFormat="1" ht="41.25" customHeight="1">
      <c r="A68" s="121" t="s">
        <v>34</v>
      </c>
      <c r="B68" s="122"/>
      <c r="C68" s="122"/>
      <c r="D68" s="122"/>
      <c r="E68" s="122"/>
      <c r="F68" s="122"/>
      <c r="G68" s="123"/>
    </row>
    <row r="69" spans="1:7" s="32" customFormat="1" ht="32.25" customHeight="1">
      <c r="A69" s="19" t="s">
        <v>82</v>
      </c>
      <c r="B69" s="13">
        <f>+B70+B71+B72+B73+B74+B75+B76</f>
        <v>1948082</v>
      </c>
      <c r="C69" s="4"/>
      <c r="D69" s="13">
        <f>+D70+D71+D72+D73+D74+D75+D76</f>
        <v>1337596.05</v>
      </c>
      <c r="E69" s="3"/>
      <c r="F69" s="35"/>
      <c r="G69" s="125" t="s">
        <v>61</v>
      </c>
    </row>
    <row r="70" spans="1:7" s="32" customFormat="1" ht="26.25" customHeight="1">
      <c r="A70" s="15" t="s">
        <v>9</v>
      </c>
      <c r="B70" s="13">
        <v>11838</v>
      </c>
      <c r="C70" s="3">
        <v>1</v>
      </c>
      <c r="D70" s="33">
        <v>9677.01</v>
      </c>
      <c r="E70" s="3">
        <v>1</v>
      </c>
      <c r="F70" s="35">
        <f t="shared" si="0"/>
        <v>0.817453117080588</v>
      </c>
      <c r="G70" s="126"/>
    </row>
    <row r="71" spans="1:7" s="32" customFormat="1" ht="26.25" customHeight="1">
      <c r="A71" s="15" t="s">
        <v>113</v>
      </c>
      <c r="B71" s="13">
        <v>696907</v>
      </c>
      <c r="C71" s="3">
        <v>665</v>
      </c>
      <c r="D71" s="33">
        <v>499260.85</v>
      </c>
      <c r="E71" s="3">
        <v>662</v>
      </c>
      <c r="F71" s="35">
        <f t="shared" si="0"/>
        <v>0.7163952292056185</v>
      </c>
      <c r="G71" s="126"/>
    </row>
    <row r="72" spans="1:7" s="32" customFormat="1" ht="35.25" customHeight="1">
      <c r="A72" s="15" t="s">
        <v>38</v>
      </c>
      <c r="B72" s="13">
        <v>356577</v>
      </c>
      <c r="C72" s="3">
        <v>167</v>
      </c>
      <c r="D72" s="33">
        <v>232770.13</v>
      </c>
      <c r="E72" s="3">
        <v>164</v>
      </c>
      <c r="F72" s="35">
        <f t="shared" si="0"/>
        <v>0.6527906454987282</v>
      </c>
      <c r="G72" s="126"/>
    </row>
    <row r="73" spans="1:7" s="32" customFormat="1" ht="42" customHeight="1">
      <c r="A73" s="15" t="s">
        <v>22</v>
      </c>
      <c r="B73" s="13">
        <v>166331</v>
      </c>
      <c r="C73" s="3">
        <v>116</v>
      </c>
      <c r="D73" s="33">
        <v>117936.88</v>
      </c>
      <c r="E73" s="3">
        <v>108</v>
      </c>
      <c r="F73" s="35">
        <f t="shared" si="0"/>
        <v>0.709049305300876</v>
      </c>
      <c r="G73" s="126"/>
    </row>
    <row r="74" spans="1:7" s="32" customFormat="1" ht="81" customHeight="1">
      <c r="A74" s="15" t="s">
        <v>35</v>
      </c>
      <c r="B74" s="13">
        <v>527708</v>
      </c>
      <c r="C74" s="3">
        <v>235</v>
      </c>
      <c r="D74" s="33">
        <v>365541.86</v>
      </c>
      <c r="E74" s="3">
        <v>235</v>
      </c>
      <c r="F74" s="35">
        <f t="shared" si="0"/>
        <v>0.6926972113365725</v>
      </c>
      <c r="G74" s="126"/>
    </row>
    <row r="75" spans="1:7" s="32" customFormat="1" ht="66.75" customHeight="1">
      <c r="A75" s="15" t="s">
        <v>23</v>
      </c>
      <c r="B75" s="13">
        <v>168197</v>
      </c>
      <c r="C75" s="3">
        <v>510</v>
      </c>
      <c r="D75" s="33">
        <v>101030.03</v>
      </c>
      <c r="E75" s="3">
        <v>510</v>
      </c>
      <c r="F75" s="35">
        <f t="shared" si="0"/>
        <v>0.6006648751166787</v>
      </c>
      <c r="G75" s="126"/>
    </row>
    <row r="76" spans="1:7" s="32" customFormat="1" ht="33.75" customHeight="1">
      <c r="A76" s="15" t="s">
        <v>20</v>
      </c>
      <c r="B76" s="13">
        <v>20524</v>
      </c>
      <c r="C76" s="3">
        <v>6</v>
      </c>
      <c r="D76" s="33">
        <v>11379.29</v>
      </c>
      <c r="E76" s="3">
        <v>5</v>
      </c>
      <c r="F76" s="35">
        <f t="shared" si="0"/>
        <v>0.5544382186708244</v>
      </c>
      <c r="G76" s="127"/>
    </row>
    <row r="77" spans="1:7" s="30" customFormat="1" ht="8.25" customHeight="1">
      <c r="A77" s="42"/>
      <c r="B77" s="23"/>
      <c r="C77" s="23"/>
      <c r="D77" s="23"/>
      <c r="E77" s="43"/>
      <c r="F77" s="40"/>
      <c r="G77" s="41"/>
    </row>
    <row r="78" spans="1:7" s="30" customFormat="1" ht="25.5" customHeight="1">
      <c r="A78" s="42"/>
      <c r="B78" s="23"/>
      <c r="C78" s="23"/>
      <c r="D78" s="23"/>
      <c r="E78" s="43"/>
      <c r="F78" s="40"/>
      <c r="G78" s="44" t="s">
        <v>108</v>
      </c>
    </row>
    <row r="79" spans="1:9" s="27" customFormat="1" ht="18.75" customHeight="1">
      <c r="A79" s="11">
        <v>1</v>
      </c>
      <c r="B79" s="12">
        <v>2</v>
      </c>
      <c r="C79" s="12">
        <v>3</v>
      </c>
      <c r="D79" s="11">
        <v>4</v>
      </c>
      <c r="E79" s="11">
        <v>5</v>
      </c>
      <c r="F79" s="11">
        <v>6</v>
      </c>
      <c r="G79" s="11">
        <v>7</v>
      </c>
      <c r="H79" s="6"/>
      <c r="I79" s="6"/>
    </row>
    <row r="80" spans="1:7" s="32" customFormat="1" ht="27" customHeight="1">
      <c r="A80" s="121" t="s">
        <v>3</v>
      </c>
      <c r="B80" s="122"/>
      <c r="C80" s="122"/>
      <c r="D80" s="122"/>
      <c r="E80" s="122"/>
      <c r="F80" s="122"/>
      <c r="G80" s="123"/>
    </row>
    <row r="81" spans="1:7" s="32" customFormat="1" ht="21" customHeight="1">
      <c r="A81" s="2" t="s">
        <v>13</v>
      </c>
      <c r="B81" s="13">
        <f>+B82+B86</f>
        <v>1593441</v>
      </c>
      <c r="C81" s="31"/>
      <c r="D81" s="13">
        <f>+D82+D86</f>
        <v>1397015.9400000002</v>
      </c>
      <c r="E81" s="39"/>
      <c r="F81" s="35"/>
      <c r="G81" s="5"/>
    </row>
    <row r="82" spans="1:7" s="32" customFormat="1" ht="30" customHeight="1">
      <c r="A82" s="20" t="s">
        <v>83</v>
      </c>
      <c r="B82" s="13">
        <f>+B83+B84+B85</f>
        <v>357393</v>
      </c>
      <c r="C82" s="31"/>
      <c r="D82" s="13">
        <f>+D83+D84+D85</f>
        <v>242648.1</v>
      </c>
      <c r="E82" s="3"/>
      <c r="F82" s="35"/>
      <c r="G82" s="125" t="s">
        <v>61</v>
      </c>
    </row>
    <row r="83" spans="1:7" s="32" customFormat="1" ht="53.25" customHeight="1">
      <c r="A83" s="15" t="s">
        <v>200</v>
      </c>
      <c r="B83" s="33">
        <v>95454</v>
      </c>
      <c r="C83" s="3">
        <v>16</v>
      </c>
      <c r="D83" s="33">
        <v>60808.28</v>
      </c>
      <c r="E83" s="3">
        <v>16</v>
      </c>
      <c r="F83" s="35">
        <f t="shared" si="0"/>
        <v>0.6370427640538898</v>
      </c>
      <c r="G83" s="126"/>
    </row>
    <row r="84" spans="1:7" s="32" customFormat="1" ht="67.5" customHeight="1">
      <c r="A84" s="15" t="s">
        <v>21</v>
      </c>
      <c r="B84" s="33">
        <v>246613</v>
      </c>
      <c r="C84" s="3">
        <v>77</v>
      </c>
      <c r="D84" s="33">
        <v>176462.28</v>
      </c>
      <c r="E84" s="3">
        <v>70</v>
      </c>
      <c r="F84" s="35">
        <f t="shared" si="0"/>
        <v>0.7155433006370305</v>
      </c>
      <c r="G84" s="126"/>
    </row>
    <row r="85" spans="1:7" s="32" customFormat="1" ht="36" customHeight="1">
      <c r="A85" s="15" t="s">
        <v>191</v>
      </c>
      <c r="B85" s="33">
        <v>15326</v>
      </c>
      <c r="C85" s="3">
        <v>2</v>
      </c>
      <c r="D85" s="33">
        <v>5377.54</v>
      </c>
      <c r="E85" s="3">
        <v>2</v>
      </c>
      <c r="F85" s="35">
        <f t="shared" si="0"/>
        <v>0.35087694114576534</v>
      </c>
      <c r="G85" s="127"/>
    </row>
    <row r="86" spans="1:7" s="32" customFormat="1" ht="34.5" customHeight="1">
      <c r="A86" s="20" t="s">
        <v>84</v>
      </c>
      <c r="B86" s="13">
        <f>+B87+B88+B89+B90+B91+B92+B93+B97+B98+B99</f>
        <v>1236048</v>
      </c>
      <c r="C86" s="4"/>
      <c r="D86" s="13">
        <f>+D87+D88+D89+D90+D91+D92+D93+D97+D98+D99</f>
        <v>1154367.84</v>
      </c>
      <c r="E86" s="3"/>
      <c r="F86" s="35"/>
      <c r="G86" s="5"/>
    </row>
    <row r="87" spans="1:7" s="32" customFormat="1" ht="53.25" customHeight="1">
      <c r="A87" s="15" t="s">
        <v>7</v>
      </c>
      <c r="B87" s="33">
        <v>26626.83</v>
      </c>
      <c r="C87" s="3">
        <v>3</v>
      </c>
      <c r="D87" s="33">
        <v>26626.83</v>
      </c>
      <c r="E87" s="36">
        <v>3</v>
      </c>
      <c r="F87" s="35">
        <f t="shared" si="0"/>
        <v>1</v>
      </c>
      <c r="G87" s="5"/>
    </row>
    <row r="88" spans="1:7" s="30" customFormat="1" ht="36.75" customHeight="1">
      <c r="A88" s="15" t="s">
        <v>5</v>
      </c>
      <c r="B88" s="33">
        <v>82349.12</v>
      </c>
      <c r="C88" s="3">
        <v>10</v>
      </c>
      <c r="D88" s="33">
        <v>82349.12</v>
      </c>
      <c r="E88" s="36">
        <v>10</v>
      </c>
      <c r="F88" s="35">
        <f t="shared" si="0"/>
        <v>1</v>
      </c>
      <c r="G88" s="29"/>
    </row>
    <row r="89" spans="1:7" s="32" customFormat="1" ht="49.5" customHeight="1">
      <c r="A89" s="15" t="s">
        <v>43</v>
      </c>
      <c r="B89" s="33">
        <v>47918.05</v>
      </c>
      <c r="C89" s="3">
        <v>20</v>
      </c>
      <c r="D89" s="33">
        <v>44898.1</v>
      </c>
      <c r="E89" s="36">
        <v>18</v>
      </c>
      <c r="F89" s="35">
        <f t="shared" si="0"/>
        <v>0.9369767759748152</v>
      </c>
      <c r="G89" s="5" t="s">
        <v>58</v>
      </c>
    </row>
    <row r="90" spans="1:7" s="32" customFormat="1" ht="66.75" customHeight="1">
      <c r="A90" s="15" t="s">
        <v>24</v>
      </c>
      <c r="B90" s="33">
        <v>396458</v>
      </c>
      <c r="C90" s="3">
        <v>20</v>
      </c>
      <c r="D90" s="33">
        <v>396457.21</v>
      </c>
      <c r="E90" s="36">
        <v>20</v>
      </c>
      <c r="F90" s="35">
        <f t="shared" si="0"/>
        <v>0.9999980073551298</v>
      </c>
      <c r="G90" s="5"/>
    </row>
    <row r="91" spans="1:7" s="32" customFormat="1" ht="66" customHeight="1">
      <c r="A91" s="15" t="s">
        <v>44</v>
      </c>
      <c r="B91" s="33">
        <v>296341</v>
      </c>
      <c r="C91" s="3">
        <v>295</v>
      </c>
      <c r="D91" s="33">
        <v>221082.3</v>
      </c>
      <c r="E91" s="36">
        <v>220</v>
      </c>
      <c r="F91" s="35">
        <f t="shared" si="0"/>
        <v>0.746040203684269</v>
      </c>
      <c r="G91" s="5" t="s">
        <v>58</v>
      </c>
    </row>
    <row r="92" spans="1:7" s="32" customFormat="1" ht="55.5" customHeight="1">
      <c r="A92" s="15" t="s">
        <v>25</v>
      </c>
      <c r="B92" s="33">
        <v>34000</v>
      </c>
      <c r="C92" s="3">
        <v>17</v>
      </c>
      <c r="D92" s="33">
        <v>34000</v>
      </c>
      <c r="E92" s="36">
        <v>17</v>
      </c>
      <c r="F92" s="35">
        <f t="shared" si="0"/>
        <v>1</v>
      </c>
      <c r="G92" s="5"/>
    </row>
    <row r="93" spans="1:7" s="32" customFormat="1" ht="56.25" customHeight="1">
      <c r="A93" s="15" t="s">
        <v>201</v>
      </c>
      <c r="B93" s="33">
        <v>165600</v>
      </c>
      <c r="C93" s="3">
        <v>115</v>
      </c>
      <c r="D93" s="33">
        <v>164199.28</v>
      </c>
      <c r="E93" s="36">
        <v>118</v>
      </c>
      <c r="F93" s="35">
        <f t="shared" si="0"/>
        <v>0.9915415458937198</v>
      </c>
      <c r="G93" s="5"/>
    </row>
    <row r="94" spans="1:7" s="30" customFormat="1" ht="3.75" customHeight="1">
      <c r="A94" s="42"/>
      <c r="B94" s="23"/>
      <c r="C94" s="23"/>
      <c r="D94" s="23"/>
      <c r="E94" s="43"/>
      <c r="F94" s="40"/>
      <c r="G94" s="41"/>
    </row>
    <row r="95" spans="1:7" s="30" customFormat="1" ht="30.75" customHeight="1">
      <c r="A95" s="42"/>
      <c r="B95" s="23"/>
      <c r="C95" s="23"/>
      <c r="D95" s="23"/>
      <c r="E95" s="43"/>
      <c r="F95" s="40"/>
      <c r="G95" s="44" t="s">
        <v>108</v>
      </c>
    </row>
    <row r="96" spans="1:9" s="27" customFormat="1" ht="18.75" customHeight="1">
      <c r="A96" s="11">
        <v>1</v>
      </c>
      <c r="B96" s="12">
        <v>2</v>
      </c>
      <c r="C96" s="12">
        <v>3</v>
      </c>
      <c r="D96" s="11">
        <v>4</v>
      </c>
      <c r="E96" s="11">
        <v>5</v>
      </c>
      <c r="F96" s="11">
        <v>6</v>
      </c>
      <c r="G96" s="11">
        <v>7</v>
      </c>
      <c r="H96" s="6"/>
      <c r="I96" s="6"/>
    </row>
    <row r="97" spans="1:7" s="32" customFormat="1" ht="135.75" customHeight="1">
      <c r="A97" s="15" t="s">
        <v>202</v>
      </c>
      <c r="B97" s="33">
        <v>54755</v>
      </c>
      <c r="C97" s="3">
        <v>1</v>
      </c>
      <c r="D97" s="33">
        <v>54755</v>
      </c>
      <c r="E97" s="3">
        <v>1</v>
      </c>
      <c r="F97" s="35">
        <f t="shared" si="0"/>
        <v>1</v>
      </c>
      <c r="G97" s="5"/>
    </row>
    <row r="98" spans="1:7" s="32" customFormat="1" ht="53.25" customHeight="1">
      <c r="A98" s="15" t="s">
        <v>36</v>
      </c>
      <c r="B98" s="33">
        <v>100000</v>
      </c>
      <c r="C98" s="3">
        <v>2</v>
      </c>
      <c r="D98" s="33">
        <v>100000</v>
      </c>
      <c r="E98" s="3">
        <v>2</v>
      </c>
      <c r="F98" s="35">
        <f t="shared" si="0"/>
        <v>1</v>
      </c>
      <c r="G98" s="5"/>
    </row>
    <row r="99" spans="1:7" s="32" customFormat="1" ht="70.5" customHeight="1">
      <c r="A99" s="15" t="s">
        <v>45</v>
      </c>
      <c r="B99" s="33">
        <v>32000</v>
      </c>
      <c r="C99" s="3">
        <v>32</v>
      </c>
      <c r="D99" s="33">
        <v>30000</v>
      </c>
      <c r="E99" s="3">
        <v>30</v>
      </c>
      <c r="F99" s="35">
        <f t="shared" si="0"/>
        <v>0.9375</v>
      </c>
      <c r="G99" s="5" t="s">
        <v>57</v>
      </c>
    </row>
    <row r="100" spans="1:7" s="32" customFormat="1" ht="33" customHeight="1">
      <c r="A100" s="121" t="s">
        <v>10</v>
      </c>
      <c r="B100" s="122"/>
      <c r="C100" s="122"/>
      <c r="D100" s="122"/>
      <c r="E100" s="122"/>
      <c r="F100" s="122"/>
      <c r="G100" s="123"/>
    </row>
    <row r="101" spans="1:7" s="32" customFormat="1" ht="51.75" customHeight="1">
      <c r="A101" s="2" t="s">
        <v>85</v>
      </c>
      <c r="B101" s="13">
        <v>130000</v>
      </c>
      <c r="C101" s="3">
        <v>285</v>
      </c>
      <c r="D101" s="13">
        <v>125850</v>
      </c>
      <c r="E101" s="3">
        <v>140</v>
      </c>
      <c r="F101" s="35">
        <f t="shared" si="0"/>
        <v>0.9680769230769231</v>
      </c>
      <c r="G101" s="5" t="s">
        <v>62</v>
      </c>
    </row>
    <row r="102" spans="1:7" s="30" customFormat="1" ht="30" customHeight="1">
      <c r="A102" s="121" t="s">
        <v>11</v>
      </c>
      <c r="B102" s="122"/>
      <c r="C102" s="122"/>
      <c r="D102" s="122"/>
      <c r="E102" s="122"/>
      <c r="F102" s="122"/>
      <c r="G102" s="123"/>
    </row>
    <row r="103" spans="1:7" s="30" customFormat="1" ht="53.25" customHeight="1">
      <c r="A103" s="2" t="s">
        <v>86</v>
      </c>
      <c r="B103" s="13">
        <v>500000</v>
      </c>
      <c r="C103" s="34">
        <v>658</v>
      </c>
      <c r="D103" s="13">
        <v>499999.57</v>
      </c>
      <c r="E103" s="3">
        <v>265</v>
      </c>
      <c r="F103" s="35">
        <f t="shared" si="0"/>
        <v>0.99999914</v>
      </c>
      <c r="G103" s="29"/>
    </row>
    <row r="104" spans="1:7" s="30" customFormat="1" ht="35.25" customHeight="1">
      <c r="A104" s="121" t="s">
        <v>39</v>
      </c>
      <c r="B104" s="122"/>
      <c r="C104" s="122"/>
      <c r="D104" s="122"/>
      <c r="E104" s="122"/>
      <c r="F104" s="122"/>
      <c r="G104" s="123"/>
    </row>
    <row r="105" spans="1:7" s="32" customFormat="1" ht="20.25" customHeight="1">
      <c r="A105" s="2" t="s">
        <v>0</v>
      </c>
      <c r="B105" s="13">
        <f>+B106+B107+B108+B113+B112</f>
        <v>772172</v>
      </c>
      <c r="C105" s="13"/>
      <c r="D105" s="13">
        <f>+D106+D107+D108+D113+D112</f>
        <v>366816.6</v>
      </c>
      <c r="E105" s="38"/>
      <c r="F105" s="35"/>
      <c r="G105" s="124" t="s">
        <v>51</v>
      </c>
    </row>
    <row r="106" spans="1:7" s="32" customFormat="1" ht="78" customHeight="1">
      <c r="A106" s="20" t="s">
        <v>87</v>
      </c>
      <c r="B106" s="33">
        <v>114761</v>
      </c>
      <c r="C106" s="3">
        <v>69</v>
      </c>
      <c r="D106" s="33">
        <v>41355.6</v>
      </c>
      <c r="E106" s="3">
        <v>95</v>
      </c>
      <c r="F106" s="35">
        <f t="shared" si="0"/>
        <v>0.36036284103484634</v>
      </c>
      <c r="G106" s="124"/>
    </row>
    <row r="107" spans="1:7" s="32" customFormat="1" ht="83.25" customHeight="1">
      <c r="A107" s="20" t="s">
        <v>88</v>
      </c>
      <c r="B107" s="33">
        <v>625968</v>
      </c>
      <c r="C107" s="3">
        <v>276</v>
      </c>
      <c r="D107" s="33">
        <v>294615</v>
      </c>
      <c r="E107" s="3">
        <v>385</v>
      </c>
      <c r="F107" s="35">
        <f t="shared" si="0"/>
        <v>0.4706550494593973</v>
      </c>
      <c r="G107" s="124"/>
    </row>
    <row r="108" spans="1:7" s="30" customFormat="1" ht="48.75" customHeight="1">
      <c r="A108" s="20" t="s">
        <v>89</v>
      </c>
      <c r="B108" s="33">
        <v>291</v>
      </c>
      <c r="C108" s="3">
        <v>1</v>
      </c>
      <c r="D108" s="33">
        <v>0</v>
      </c>
      <c r="E108" s="3">
        <v>0</v>
      </c>
      <c r="F108" s="35">
        <f t="shared" si="0"/>
        <v>0</v>
      </c>
      <c r="G108" s="124"/>
    </row>
    <row r="109" spans="1:7" s="30" customFormat="1" ht="8.25" customHeight="1">
      <c r="A109" s="42"/>
      <c r="B109" s="23"/>
      <c r="C109" s="23"/>
      <c r="D109" s="23"/>
      <c r="E109" s="43"/>
      <c r="F109" s="40"/>
      <c r="G109" s="41"/>
    </row>
    <row r="110" spans="1:7" s="30" customFormat="1" ht="30.75" customHeight="1">
      <c r="A110" s="42"/>
      <c r="B110" s="23"/>
      <c r="C110" s="23"/>
      <c r="D110" s="23"/>
      <c r="E110" s="43"/>
      <c r="F110" s="40"/>
      <c r="G110" s="44" t="s">
        <v>108</v>
      </c>
    </row>
    <row r="111" spans="1:9" s="27" customFormat="1" ht="18.75" customHeight="1">
      <c r="A111" s="11">
        <v>1</v>
      </c>
      <c r="B111" s="12">
        <v>2</v>
      </c>
      <c r="C111" s="12">
        <v>3</v>
      </c>
      <c r="D111" s="11">
        <v>4</v>
      </c>
      <c r="E111" s="11">
        <v>5</v>
      </c>
      <c r="F111" s="11">
        <v>6</v>
      </c>
      <c r="G111" s="11">
        <v>7</v>
      </c>
      <c r="H111" s="6"/>
      <c r="I111" s="6"/>
    </row>
    <row r="112" spans="1:7" s="32" customFormat="1" ht="54.75" customHeight="1">
      <c r="A112" s="20" t="s">
        <v>90</v>
      </c>
      <c r="B112" s="33">
        <v>792</v>
      </c>
      <c r="C112" s="3">
        <v>2</v>
      </c>
      <c r="D112" s="33">
        <v>486</v>
      </c>
      <c r="E112" s="3">
        <v>3</v>
      </c>
      <c r="F112" s="35">
        <f t="shared" si="0"/>
        <v>0.6136363636363636</v>
      </c>
      <c r="G112" s="46"/>
    </row>
    <row r="113" spans="1:7" s="32" customFormat="1" ht="85.5" customHeight="1">
      <c r="A113" s="21" t="s">
        <v>91</v>
      </c>
      <c r="B113" s="33">
        <v>30360</v>
      </c>
      <c r="C113" s="3">
        <v>506</v>
      </c>
      <c r="D113" s="33">
        <v>30360</v>
      </c>
      <c r="E113" s="3">
        <v>506</v>
      </c>
      <c r="F113" s="35">
        <f aca="true" t="shared" si="1" ref="F113:F144">+D113/B113</f>
        <v>1</v>
      </c>
      <c r="G113" s="47"/>
    </row>
    <row r="114" spans="1:7" s="30" customFormat="1" ht="35.25" customHeight="1">
      <c r="A114" s="121" t="s">
        <v>40</v>
      </c>
      <c r="B114" s="122"/>
      <c r="C114" s="122"/>
      <c r="D114" s="122"/>
      <c r="E114" s="122"/>
      <c r="F114" s="122"/>
      <c r="G114" s="123"/>
    </row>
    <row r="115" spans="1:7" s="32" customFormat="1" ht="18.75" customHeight="1">
      <c r="A115" s="2" t="s">
        <v>13</v>
      </c>
      <c r="B115" s="13">
        <f>+B116+B117+B118+B119+B120</f>
        <v>965000</v>
      </c>
      <c r="C115" s="13"/>
      <c r="D115" s="13">
        <f>+D116+D117+D118+D119+D120</f>
        <v>457501</v>
      </c>
      <c r="E115" s="3"/>
      <c r="F115" s="35"/>
      <c r="G115" s="124" t="s">
        <v>50</v>
      </c>
    </row>
    <row r="116" spans="1:7" s="32" customFormat="1" ht="69" customHeight="1">
      <c r="A116" s="20" t="s">
        <v>92</v>
      </c>
      <c r="B116" s="33">
        <v>808500</v>
      </c>
      <c r="C116" s="34">
        <v>700</v>
      </c>
      <c r="D116" s="33">
        <v>339976</v>
      </c>
      <c r="E116" s="34">
        <v>739</v>
      </c>
      <c r="F116" s="35">
        <f t="shared" si="1"/>
        <v>0.4205021645021645</v>
      </c>
      <c r="G116" s="124"/>
    </row>
    <row r="117" spans="1:7" s="32" customFormat="1" ht="51.75" customHeight="1">
      <c r="A117" s="21" t="s">
        <v>93</v>
      </c>
      <c r="B117" s="33">
        <v>5320</v>
      </c>
      <c r="C117" s="34">
        <v>20</v>
      </c>
      <c r="D117" s="33">
        <v>525</v>
      </c>
      <c r="E117" s="34">
        <v>12</v>
      </c>
      <c r="F117" s="35">
        <f t="shared" si="1"/>
        <v>0.09868421052631579</v>
      </c>
      <c r="G117" s="124"/>
    </row>
    <row r="118" spans="1:7" s="32" customFormat="1" ht="85.5" customHeight="1">
      <c r="A118" s="21" t="s">
        <v>94</v>
      </c>
      <c r="B118" s="33">
        <v>65700</v>
      </c>
      <c r="C118" s="34">
        <v>1095</v>
      </c>
      <c r="D118" s="33">
        <v>65700</v>
      </c>
      <c r="E118" s="34">
        <v>1095</v>
      </c>
      <c r="F118" s="35">
        <f t="shared" si="1"/>
        <v>1</v>
      </c>
      <c r="G118" s="124"/>
    </row>
    <row r="119" spans="1:7" s="32" customFormat="1" ht="41.25" customHeight="1">
      <c r="A119" s="21" t="s">
        <v>95</v>
      </c>
      <c r="B119" s="33">
        <v>85000</v>
      </c>
      <c r="C119" s="34">
        <v>25</v>
      </c>
      <c r="D119" s="33">
        <v>51000</v>
      </c>
      <c r="E119" s="34">
        <v>15</v>
      </c>
      <c r="F119" s="35">
        <f t="shared" si="1"/>
        <v>0.6</v>
      </c>
      <c r="G119" s="124"/>
    </row>
    <row r="120" spans="1:7" s="32" customFormat="1" ht="114" customHeight="1">
      <c r="A120" s="16" t="s">
        <v>96</v>
      </c>
      <c r="B120" s="33">
        <v>480</v>
      </c>
      <c r="C120" s="34">
        <v>8</v>
      </c>
      <c r="D120" s="33">
        <v>300</v>
      </c>
      <c r="E120" s="34">
        <v>5</v>
      </c>
      <c r="F120" s="35">
        <f t="shared" si="1"/>
        <v>0.625</v>
      </c>
      <c r="G120" s="124"/>
    </row>
    <row r="121" spans="1:7" s="32" customFormat="1" ht="38.25" customHeight="1">
      <c r="A121" s="121" t="s">
        <v>29</v>
      </c>
      <c r="B121" s="122"/>
      <c r="C121" s="122"/>
      <c r="D121" s="122"/>
      <c r="E121" s="122"/>
      <c r="F121" s="122"/>
      <c r="G121" s="123"/>
    </row>
    <row r="122" spans="1:7" s="32" customFormat="1" ht="50.25" customHeight="1">
      <c r="A122" s="19" t="s">
        <v>97</v>
      </c>
      <c r="B122" s="13">
        <v>523368</v>
      </c>
      <c r="C122" s="34">
        <v>1015</v>
      </c>
      <c r="D122" s="13">
        <v>483510.21</v>
      </c>
      <c r="E122" s="3">
        <v>52</v>
      </c>
      <c r="F122" s="35">
        <f t="shared" si="1"/>
        <v>0.9238436625854084</v>
      </c>
      <c r="G122" s="5" t="s">
        <v>52</v>
      </c>
    </row>
    <row r="123" spans="1:7" s="30" customFormat="1" ht="8.25" customHeight="1">
      <c r="A123" s="42"/>
      <c r="B123" s="23"/>
      <c r="C123" s="23"/>
      <c r="D123" s="23"/>
      <c r="E123" s="43"/>
      <c r="F123" s="40"/>
      <c r="G123" s="41"/>
    </row>
    <row r="124" spans="1:7" s="30" customFormat="1" ht="30.75" customHeight="1">
      <c r="A124" s="42"/>
      <c r="B124" s="23"/>
      <c r="C124" s="23"/>
      <c r="D124" s="23"/>
      <c r="E124" s="43"/>
      <c r="F124" s="40"/>
      <c r="G124" s="44" t="s">
        <v>108</v>
      </c>
    </row>
    <row r="125" spans="1:9" s="27" customFormat="1" ht="18.75" customHeight="1">
      <c r="A125" s="11">
        <v>1</v>
      </c>
      <c r="B125" s="12">
        <v>2</v>
      </c>
      <c r="C125" s="12">
        <v>3</v>
      </c>
      <c r="D125" s="11">
        <v>4</v>
      </c>
      <c r="E125" s="11">
        <v>5</v>
      </c>
      <c r="F125" s="11">
        <v>6</v>
      </c>
      <c r="G125" s="11">
        <v>7</v>
      </c>
      <c r="H125" s="6"/>
      <c r="I125" s="6"/>
    </row>
    <row r="126" spans="1:7" s="32" customFormat="1" ht="27" customHeight="1">
      <c r="A126" s="121" t="s">
        <v>150</v>
      </c>
      <c r="B126" s="122"/>
      <c r="C126" s="122"/>
      <c r="D126" s="122"/>
      <c r="E126" s="122"/>
      <c r="F126" s="122"/>
      <c r="G126" s="123"/>
    </row>
    <row r="127" spans="1:7" s="32" customFormat="1" ht="67.5" customHeight="1">
      <c r="A127" s="2" t="s">
        <v>98</v>
      </c>
      <c r="B127" s="13">
        <v>57157</v>
      </c>
      <c r="C127" s="3"/>
      <c r="D127" s="13">
        <v>55171.5</v>
      </c>
      <c r="E127" s="3"/>
      <c r="F127" s="35">
        <f t="shared" si="1"/>
        <v>0.9652623475689767</v>
      </c>
      <c r="G127" s="5" t="s">
        <v>56</v>
      </c>
    </row>
    <row r="128" spans="1:7" s="30" customFormat="1" ht="25.5" customHeight="1">
      <c r="A128" s="121" t="s">
        <v>203</v>
      </c>
      <c r="B128" s="122"/>
      <c r="C128" s="122"/>
      <c r="D128" s="122"/>
      <c r="E128" s="122"/>
      <c r="F128" s="122"/>
      <c r="G128" s="123"/>
    </row>
    <row r="129" spans="1:7" s="32" customFormat="1" ht="33" customHeight="1">
      <c r="A129" s="2" t="s">
        <v>13</v>
      </c>
      <c r="B129" s="13">
        <f>+B130+B131+B132+B133+B137</f>
        <v>16477514</v>
      </c>
      <c r="C129" s="13"/>
      <c r="D129" s="13">
        <f>+D130+D131+D132+D133+D137</f>
        <v>16419080.31</v>
      </c>
      <c r="E129" s="3"/>
      <c r="F129" s="35"/>
      <c r="G129" s="5"/>
    </row>
    <row r="130" spans="1:7" s="30" customFormat="1" ht="51.75" customHeight="1">
      <c r="A130" s="2" t="s">
        <v>99</v>
      </c>
      <c r="B130" s="33">
        <v>3624570</v>
      </c>
      <c r="C130" s="34">
        <v>65900</v>
      </c>
      <c r="D130" s="33">
        <v>3613975</v>
      </c>
      <c r="E130" s="34">
        <v>65648</v>
      </c>
      <c r="F130" s="35">
        <f t="shared" si="1"/>
        <v>0.9970768946385364</v>
      </c>
      <c r="G130" s="29"/>
    </row>
    <row r="131" spans="1:7" s="32" customFormat="1" ht="43.5" customHeight="1">
      <c r="A131" s="2" t="s">
        <v>100</v>
      </c>
      <c r="B131" s="33">
        <v>9714663</v>
      </c>
      <c r="C131" s="34">
        <v>65900</v>
      </c>
      <c r="D131" s="33">
        <v>9714662.5</v>
      </c>
      <c r="E131" s="34">
        <v>65648</v>
      </c>
      <c r="F131" s="35">
        <f t="shared" si="1"/>
        <v>0.9999999485314107</v>
      </c>
      <c r="G131" s="5"/>
    </row>
    <row r="132" spans="1:7" s="32" customFormat="1" ht="100.5" customHeight="1">
      <c r="A132" s="20" t="s">
        <v>101</v>
      </c>
      <c r="B132" s="33">
        <v>1439932</v>
      </c>
      <c r="C132" s="34">
        <v>6250</v>
      </c>
      <c r="D132" s="33">
        <v>1412675.49</v>
      </c>
      <c r="E132" s="34">
        <v>6047</v>
      </c>
      <c r="F132" s="35">
        <f t="shared" si="1"/>
        <v>0.9810709741848921</v>
      </c>
      <c r="G132" s="22" t="s">
        <v>63</v>
      </c>
    </row>
    <row r="133" spans="1:7" s="30" customFormat="1" ht="36.75" customHeight="1">
      <c r="A133" s="20" t="s">
        <v>102</v>
      </c>
      <c r="B133" s="13">
        <f>+B134+B135+B136</f>
        <v>348349</v>
      </c>
      <c r="C133" s="14"/>
      <c r="D133" s="13">
        <f>+D134+D135+D136</f>
        <v>327767.32</v>
      </c>
      <c r="E133" s="34"/>
      <c r="F133" s="35"/>
      <c r="G133" s="29"/>
    </row>
    <row r="134" spans="1:7" s="32" customFormat="1" ht="41.25" customHeight="1">
      <c r="A134" s="15" t="s">
        <v>204</v>
      </c>
      <c r="B134" s="33">
        <v>28775</v>
      </c>
      <c r="C134" s="34">
        <v>2</v>
      </c>
      <c r="D134" s="33">
        <v>28567.04</v>
      </c>
      <c r="E134" s="34">
        <v>3</v>
      </c>
      <c r="F134" s="35">
        <f t="shared" si="1"/>
        <v>0.9927728931364032</v>
      </c>
      <c r="G134" s="5" t="s">
        <v>58</v>
      </c>
    </row>
    <row r="135" spans="1:7" s="32" customFormat="1" ht="49.5" customHeight="1">
      <c r="A135" s="15" t="s">
        <v>205</v>
      </c>
      <c r="B135" s="33">
        <v>225571</v>
      </c>
      <c r="C135" s="34">
        <v>2116</v>
      </c>
      <c r="D135" s="33">
        <v>206778</v>
      </c>
      <c r="E135" s="34">
        <v>3345</v>
      </c>
      <c r="F135" s="35">
        <f t="shared" si="1"/>
        <v>0.9166869854724233</v>
      </c>
      <c r="G135" s="5" t="s">
        <v>64</v>
      </c>
    </row>
    <row r="136" spans="1:7" s="30" customFormat="1" ht="66.75" customHeight="1">
      <c r="A136" s="15" t="s">
        <v>206</v>
      </c>
      <c r="B136" s="33">
        <v>94003</v>
      </c>
      <c r="C136" s="34">
        <v>229</v>
      </c>
      <c r="D136" s="33">
        <v>92422.28</v>
      </c>
      <c r="E136" s="34">
        <v>231</v>
      </c>
      <c r="F136" s="35">
        <f t="shared" si="1"/>
        <v>0.9831843664563896</v>
      </c>
      <c r="G136" s="5" t="s">
        <v>65</v>
      </c>
    </row>
    <row r="137" spans="1:7" s="32" customFormat="1" ht="56.25" customHeight="1">
      <c r="A137" s="2" t="s">
        <v>103</v>
      </c>
      <c r="B137" s="33">
        <v>1350000</v>
      </c>
      <c r="C137" s="34">
        <v>65900</v>
      </c>
      <c r="D137" s="33">
        <v>1350000</v>
      </c>
      <c r="E137" s="34">
        <v>65900</v>
      </c>
      <c r="F137" s="35">
        <f t="shared" si="1"/>
        <v>1</v>
      </c>
      <c r="G137" s="5"/>
    </row>
    <row r="138" spans="1:7" s="30" customFormat="1" ht="8.25" customHeight="1">
      <c r="A138" s="42"/>
      <c r="B138" s="23"/>
      <c r="C138" s="23"/>
      <c r="D138" s="23"/>
      <c r="E138" s="43"/>
      <c r="F138" s="40"/>
      <c r="G138" s="41"/>
    </row>
    <row r="139" spans="1:7" s="30" customFormat="1" ht="30.75" customHeight="1">
      <c r="A139" s="42"/>
      <c r="B139" s="23"/>
      <c r="C139" s="23"/>
      <c r="D139" s="23"/>
      <c r="E139" s="43"/>
      <c r="F139" s="40"/>
      <c r="G139" s="44" t="s">
        <v>108</v>
      </c>
    </row>
    <row r="140" spans="1:9" s="27" customFormat="1" ht="18.75" customHeight="1">
      <c r="A140" s="11">
        <v>1</v>
      </c>
      <c r="B140" s="12">
        <v>2</v>
      </c>
      <c r="C140" s="12">
        <v>3</v>
      </c>
      <c r="D140" s="11">
        <v>4</v>
      </c>
      <c r="E140" s="11">
        <v>5</v>
      </c>
      <c r="F140" s="11">
        <v>6</v>
      </c>
      <c r="G140" s="11">
        <v>7</v>
      </c>
      <c r="H140" s="6"/>
      <c r="I140" s="6"/>
    </row>
    <row r="141" spans="1:7" s="30" customFormat="1" ht="39.75" customHeight="1">
      <c r="A141" s="120" t="s">
        <v>14</v>
      </c>
      <c r="B141" s="120"/>
      <c r="C141" s="120"/>
      <c r="D141" s="120"/>
      <c r="E141" s="120"/>
      <c r="F141" s="120"/>
      <c r="G141" s="120"/>
    </row>
    <row r="142" spans="1:7" s="32" customFormat="1" ht="25.5" customHeight="1">
      <c r="A142" s="2" t="s">
        <v>0</v>
      </c>
      <c r="B142" s="13">
        <f>+B143+B144</f>
        <v>1445456</v>
      </c>
      <c r="C142" s="13"/>
      <c r="D142" s="13">
        <f>+D143+D144</f>
        <v>1445456</v>
      </c>
      <c r="E142" s="3"/>
      <c r="F142" s="35"/>
      <c r="G142" s="5"/>
    </row>
    <row r="143" spans="1:7" s="32" customFormat="1" ht="75.75" customHeight="1">
      <c r="A143" s="2" t="s">
        <v>104</v>
      </c>
      <c r="B143" s="33">
        <v>220430</v>
      </c>
      <c r="C143" s="34">
        <v>9917</v>
      </c>
      <c r="D143" s="33">
        <v>220430</v>
      </c>
      <c r="E143" s="34">
        <v>9917</v>
      </c>
      <c r="F143" s="35">
        <f t="shared" si="1"/>
        <v>1</v>
      </c>
      <c r="G143" s="5"/>
    </row>
    <row r="144" spans="1:7" s="32" customFormat="1" ht="108" customHeight="1">
      <c r="A144" s="88" t="s">
        <v>105</v>
      </c>
      <c r="B144" s="82">
        <v>1225026</v>
      </c>
      <c r="C144" s="89">
        <v>1951</v>
      </c>
      <c r="D144" s="82">
        <v>1225026</v>
      </c>
      <c r="E144" s="89">
        <v>1951</v>
      </c>
      <c r="F144" s="83">
        <f t="shared" si="1"/>
        <v>1</v>
      </c>
      <c r="G144" s="75"/>
    </row>
    <row r="145" spans="1:7" s="30" customFormat="1" ht="20.25" customHeight="1">
      <c r="A145" s="90"/>
      <c r="B145" s="91"/>
      <c r="C145" s="73"/>
      <c r="D145" s="73"/>
      <c r="E145" s="73"/>
      <c r="F145" s="73"/>
      <c r="G145" s="85"/>
    </row>
    <row r="146" spans="1:7" s="32" customFormat="1" ht="39" customHeight="1">
      <c r="A146" s="94" t="s">
        <v>174</v>
      </c>
      <c r="B146" s="95">
        <f>+B148+B182+B184+B194+B205+B210+B212+B224+B240+B242+B244+B258</f>
        <v>54879147.59</v>
      </c>
      <c r="C146" s="95"/>
      <c r="D146" s="95">
        <f>+D148+D182+D184+D194+D205+D210+D212+D224+D240+D242+D244+D258</f>
        <v>54499716.010000005</v>
      </c>
      <c r="E146" s="95"/>
      <c r="F146" s="96">
        <f>+D146/B146</f>
        <v>0.9930860518673738</v>
      </c>
      <c r="G146" s="97"/>
    </row>
    <row r="147" spans="1:7" s="30" customFormat="1" ht="27.75" customHeight="1">
      <c r="A147" s="120" t="s">
        <v>111</v>
      </c>
      <c r="B147" s="120"/>
      <c r="C147" s="120"/>
      <c r="D147" s="120"/>
      <c r="E147" s="120"/>
      <c r="F147" s="120"/>
      <c r="G147" s="120"/>
    </row>
    <row r="148" spans="1:7" s="30" customFormat="1" ht="25.5" customHeight="1">
      <c r="A148" s="2" t="s">
        <v>13</v>
      </c>
      <c r="B148" s="13">
        <f>+B149+B168+B178+B179+B180</f>
        <v>7162083</v>
      </c>
      <c r="C148" s="14"/>
      <c r="D148" s="13">
        <f>+D149+D168+D178+D179+D180</f>
        <v>7132103.25</v>
      </c>
      <c r="E148" s="14"/>
      <c r="F148" s="3"/>
      <c r="G148" s="5"/>
    </row>
    <row r="149" spans="1:7" s="30" customFormat="1" ht="36.75" customHeight="1">
      <c r="A149" s="2" t="s">
        <v>76</v>
      </c>
      <c r="B149" s="13">
        <f>+B150+B151+B152+B153+B154+B158+B159+B160+B161+B162+B163+B164+B165+B166+B167</f>
        <v>6675592.14</v>
      </c>
      <c r="C149" s="14"/>
      <c r="D149" s="13">
        <f>+D150+D151+D152+D153+D154+D158+D159+D160+D161+D162+D163+D164+D165+D166+D167</f>
        <v>6675591.54</v>
      </c>
      <c r="E149" s="14"/>
      <c r="F149" s="3"/>
      <c r="G149" s="5"/>
    </row>
    <row r="150" spans="1:7" s="30" customFormat="1" ht="31.5">
      <c r="A150" s="15" t="s">
        <v>6</v>
      </c>
      <c r="B150" s="33">
        <v>4158372</v>
      </c>
      <c r="C150" s="3">
        <v>812</v>
      </c>
      <c r="D150" s="33">
        <v>4158372</v>
      </c>
      <c r="E150" s="3">
        <v>680</v>
      </c>
      <c r="F150" s="35">
        <f>+D150/B150</f>
        <v>1</v>
      </c>
      <c r="G150" s="76"/>
    </row>
    <row r="151" spans="1:7" s="30" customFormat="1" ht="31.5">
      <c r="A151" s="5" t="s">
        <v>2</v>
      </c>
      <c r="B151" s="33">
        <v>361384.14</v>
      </c>
      <c r="C151" s="3">
        <v>198</v>
      </c>
      <c r="D151" s="33">
        <v>361384.14</v>
      </c>
      <c r="E151" s="3">
        <v>198</v>
      </c>
      <c r="F151" s="35">
        <f aca="true" t="shared" si="2" ref="F151:F217">+D151/B151</f>
        <v>1</v>
      </c>
      <c r="G151" s="76"/>
    </row>
    <row r="152" spans="1:7" s="30" customFormat="1" ht="50.25" customHeight="1">
      <c r="A152" s="15" t="s">
        <v>31</v>
      </c>
      <c r="B152" s="33">
        <v>9048</v>
      </c>
      <c r="C152" s="3">
        <v>9</v>
      </c>
      <c r="D152" s="33">
        <v>9047.4</v>
      </c>
      <c r="E152" s="3">
        <v>9</v>
      </c>
      <c r="F152" s="35">
        <f t="shared" si="2"/>
        <v>0.9999336870026525</v>
      </c>
      <c r="G152" s="76"/>
    </row>
    <row r="153" spans="1:7" s="30" customFormat="1" ht="38.25" customHeight="1">
      <c r="A153" s="15" t="s">
        <v>114</v>
      </c>
      <c r="B153" s="33">
        <f>14964+2494</f>
        <v>17458</v>
      </c>
      <c r="C153" s="3">
        <v>7</v>
      </c>
      <c r="D153" s="33">
        <v>17458</v>
      </c>
      <c r="E153" s="3">
        <v>7</v>
      </c>
      <c r="F153" s="35">
        <f t="shared" si="2"/>
        <v>1</v>
      </c>
      <c r="G153" s="76"/>
    </row>
    <row r="154" spans="1:7" s="30" customFormat="1" ht="37.5" customHeight="1">
      <c r="A154" s="15" t="s">
        <v>115</v>
      </c>
      <c r="B154" s="33">
        <f>42490+89</f>
        <v>42579</v>
      </c>
      <c r="C154" s="3">
        <v>26</v>
      </c>
      <c r="D154" s="33">
        <v>42579</v>
      </c>
      <c r="E154" s="3">
        <v>26</v>
      </c>
      <c r="F154" s="35">
        <f t="shared" si="2"/>
        <v>1</v>
      </c>
      <c r="G154" s="76"/>
    </row>
    <row r="155" spans="1:7" s="30" customFormat="1" ht="8.25" customHeight="1">
      <c r="A155" s="42"/>
      <c r="B155" s="23"/>
      <c r="C155" s="23"/>
      <c r="D155" s="23"/>
      <c r="E155" s="43"/>
      <c r="F155" s="40"/>
      <c r="G155" s="41"/>
    </row>
    <row r="156" spans="1:7" s="30" customFormat="1" ht="30.75" customHeight="1">
      <c r="A156" s="42"/>
      <c r="B156" s="23"/>
      <c r="C156" s="23"/>
      <c r="D156" s="23"/>
      <c r="E156" s="43"/>
      <c r="F156" s="40"/>
      <c r="G156" s="44" t="s">
        <v>108</v>
      </c>
    </row>
    <row r="157" spans="1:9" s="27" customFormat="1" ht="18.75" customHeight="1">
      <c r="A157" s="11">
        <v>1</v>
      </c>
      <c r="B157" s="12">
        <v>2</v>
      </c>
      <c r="C157" s="12">
        <v>3</v>
      </c>
      <c r="D157" s="11">
        <v>4</v>
      </c>
      <c r="E157" s="11">
        <v>5</v>
      </c>
      <c r="F157" s="11">
        <v>6</v>
      </c>
      <c r="G157" s="11">
        <v>7</v>
      </c>
      <c r="H157" s="6"/>
      <c r="I157" s="6"/>
    </row>
    <row r="158" spans="1:7" s="30" customFormat="1" ht="66" customHeight="1">
      <c r="A158" s="15" t="s">
        <v>116</v>
      </c>
      <c r="B158" s="33">
        <v>300000</v>
      </c>
      <c r="C158" s="3">
        <v>23</v>
      </c>
      <c r="D158" s="33">
        <v>300000</v>
      </c>
      <c r="E158" s="3">
        <v>23</v>
      </c>
      <c r="F158" s="35">
        <f t="shared" si="2"/>
        <v>1</v>
      </c>
      <c r="G158" s="29"/>
    </row>
    <row r="159" spans="1:7" s="30" customFormat="1" ht="52.5" customHeight="1">
      <c r="A159" s="15" t="s">
        <v>117</v>
      </c>
      <c r="B159" s="33">
        <v>52341</v>
      </c>
      <c r="C159" s="3">
        <v>29</v>
      </c>
      <c r="D159" s="33">
        <v>52341</v>
      </c>
      <c r="E159" s="3">
        <v>29</v>
      </c>
      <c r="F159" s="35">
        <f t="shared" si="2"/>
        <v>1</v>
      </c>
      <c r="G159" s="29"/>
    </row>
    <row r="160" spans="1:7" s="30" customFormat="1" ht="38.25" customHeight="1">
      <c r="A160" s="15" t="s">
        <v>118</v>
      </c>
      <c r="B160" s="33">
        <v>349000</v>
      </c>
      <c r="C160" s="3">
        <v>698</v>
      </c>
      <c r="D160" s="33">
        <v>349000</v>
      </c>
      <c r="E160" s="3">
        <v>698</v>
      </c>
      <c r="F160" s="35">
        <f t="shared" si="2"/>
        <v>1</v>
      </c>
      <c r="G160" s="29"/>
    </row>
    <row r="161" spans="1:7" s="30" customFormat="1" ht="51" customHeight="1">
      <c r="A161" s="15" t="s">
        <v>119</v>
      </c>
      <c r="B161" s="33">
        <v>687000</v>
      </c>
      <c r="C161" s="3">
        <v>229</v>
      </c>
      <c r="D161" s="33">
        <v>687000</v>
      </c>
      <c r="E161" s="3">
        <v>229</v>
      </c>
      <c r="F161" s="35">
        <f t="shared" si="2"/>
        <v>1</v>
      </c>
      <c r="G161" s="29"/>
    </row>
    <row r="162" spans="1:7" s="30" customFormat="1" ht="66.75" customHeight="1">
      <c r="A162" s="15" t="s">
        <v>120</v>
      </c>
      <c r="B162" s="33">
        <v>42310</v>
      </c>
      <c r="C162" s="3">
        <v>1</v>
      </c>
      <c r="D162" s="33">
        <v>42310</v>
      </c>
      <c r="E162" s="3">
        <v>1</v>
      </c>
      <c r="F162" s="35">
        <f t="shared" si="2"/>
        <v>1</v>
      </c>
      <c r="G162" s="29"/>
    </row>
    <row r="163" spans="1:7" s="30" customFormat="1" ht="36.75" customHeight="1">
      <c r="A163" s="15" t="s">
        <v>207</v>
      </c>
      <c r="B163" s="33">
        <v>80000</v>
      </c>
      <c r="C163" s="3">
        <v>1</v>
      </c>
      <c r="D163" s="33">
        <v>80000</v>
      </c>
      <c r="E163" s="3">
        <v>1</v>
      </c>
      <c r="F163" s="35">
        <f t="shared" si="2"/>
        <v>1</v>
      </c>
      <c r="G163" s="29"/>
    </row>
    <row r="164" spans="1:7" s="30" customFormat="1" ht="64.5" customHeight="1">
      <c r="A164" s="15" t="s">
        <v>121</v>
      </c>
      <c r="B164" s="33">
        <v>270000</v>
      </c>
      <c r="C164" s="3">
        <v>1</v>
      </c>
      <c r="D164" s="33">
        <v>270000</v>
      </c>
      <c r="E164" s="3">
        <v>1</v>
      </c>
      <c r="F164" s="35">
        <f t="shared" si="2"/>
        <v>1</v>
      </c>
      <c r="G164" s="29"/>
    </row>
    <row r="165" spans="1:7" s="30" customFormat="1" ht="57" customHeight="1">
      <c r="A165" s="15" t="s">
        <v>164</v>
      </c>
      <c r="B165" s="33">
        <v>45000</v>
      </c>
      <c r="C165" s="3">
        <v>1</v>
      </c>
      <c r="D165" s="33">
        <v>45000</v>
      </c>
      <c r="E165" s="3">
        <v>1</v>
      </c>
      <c r="F165" s="35">
        <f t="shared" si="2"/>
        <v>1</v>
      </c>
      <c r="G165" s="29"/>
    </row>
    <row r="166" spans="1:7" s="30" customFormat="1" ht="57" customHeight="1">
      <c r="A166" s="15" t="s">
        <v>122</v>
      </c>
      <c r="B166" s="33">
        <v>75000</v>
      </c>
      <c r="C166" s="3">
        <v>1</v>
      </c>
      <c r="D166" s="33">
        <v>75000</v>
      </c>
      <c r="E166" s="3">
        <v>1</v>
      </c>
      <c r="F166" s="35">
        <f t="shared" si="2"/>
        <v>1</v>
      </c>
      <c r="G166" s="29"/>
    </row>
    <row r="167" spans="1:7" s="30" customFormat="1" ht="39" customHeight="1">
      <c r="A167" s="15" t="s">
        <v>208</v>
      </c>
      <c r="B167" s="33">
        <v>186100</v>
      </c>
      <c r="C167" s="3">
        <v>1</v>
      </c>
      <c r="D167" s="33">
        <v>186100</v>
      </c>
      <c r="E167" s="3">
        <v>1</v>
      </c>
      <c r="F167" s="35">
        <f t="shared" si="2"/>
        <v>1</v>
      </c>
      <c r="G167" s="29"/>
    </row>
    <row r="168" spans="1:7" s="30" customFormat="1" ht="35.25" customHeight="1">
      <c r="A168" s="2" t="s">
        <v>77</v>
      </c>
      <c r="B168" s="13">
        <f>+B169+B170+B171+B175+B176+B177</f>
        <v>317188.86</v>
      </c>
      <c r="C168" s="14"/>
      <c r="D168" s="13">
        <f>+D169+D170+D171+D175+D176+D177</f>
        <v>292776.12</v>
      </c>
      <c r="E168" s="14"/>
      <c r="F168" s="51"/>
      <c r="G168" s="29"/>
    </row>
    <row r="169" spans="1:7" s="30" customFormat="1" ht="39" customHeight="1">
      <c r="A169" s="15" t="s">
        <v>8</v>
      </c>
      <c r="B169" s="33">
        <v>119854</v>
      </c>
      <c r="C169" s="3">
        <v>2</v>
      </c>
      <c r="D169" s="33">
        <v>119772.28</v>
      </c>
      <c r="E169" s="3">
        <v>2</v>
      </c>
      <c r="F169" s="35">
        <f t="shared" si="2"/>
        <v>0.9993181704407028</v>
      </c>
      <c r="G169" s="29"/>
    </row>
    <row r="170" spans="1:7" s="30" customFormat="1" ht="35.25" customHeight="1">
      <c r="A170" s="15" t="s">
        <v>1</v>
      </c>
      <c r="B170" s="33">
        <v>25287</v>
      </c>
      <c r="C170" s="3">
        <v>9</v>
      </c>
      <c r="D170" s="33">
        <v>25283.27</v>
      </c>
      <c r="E170" s="3">
        <v>9</v>
      </c>
      <c r="F170" s="35">
        <f t="shared" si="2"/>
        <v>0.9998524933760431</v>
      </c>
      <c r="G170" s="29"/>
    </row>
    <row r="171" spans="1:7" s="30" customFormat="1" ht="34.5" customHeight="1">
      <c r="A171" s="93" t="s">
        <v>199</v>
      </c>
      <c r="B171" s="45">
        <v>110768</v>
      </c>
      <c r="C171" s="36">
        <v>112</v>
      </c>
      <c r="D171" s="45">
        <v>110768</v>
      </c>
      <c r="E171" s="36">
        <v>112</v>
      </c>
      <c r="F171" s="37">
        <f t="shared" si="2"/>
        <v>1</v>
      </c>
      <c r="G171" s="29"/>
    </row>
    <row r="172" spans="1:7" s="30" customFormat="1" ht="8.25" customHeight="1">
      <c r="A172" s="42"/>
      <c r="B172" s="23"/>
      <c r="C172" s="23"/>
      <c r="D172" s="23"/>
      <c r="E172" s="43"/>
      <c r="F172" s="40"/>
      <c r="G172" s="41"/>
    </row>
    <row r="173" spans="1:7" s="30" customFormat="1" ht="30.75" customHeight="1">
      <c r="A173" s="42"/>
      <c r="B173" s="23"/>
      <c r="C173" s="23"/>
      <c r="D173" s="23"/>
      <c r="E173" s="43"/>
      <c r="F173" s="40"/>
      <c r="G173" s="44" t="s">
        <v>108</v>
      </c>
    </row>
    <row r="174" spans="1:9" s="27" customFormat="1" ht="18.75" customHeight="1">
      <c r="A174" s="11">
        <v>1</v>
      </c>
      <c r="B174" s="12">
        <v>2</v>
      </c>
      <c r="C174" s="12">
        <v>3</v>
      </c>
      <c r="D174" s="11">
        <v>4</v>
      </c>
      <c r="E174" s="11">
        <v>5</v>
      </c>
      <c r="F174" s="11">
        <v>6</v>
      </c>
      <c r="G174" s="11">
        <v>7</v>
      </c>
      <c r="H174" s="6"/>
      <c r="I174" s="6"/>
    </row>
    <row r="175" spans="1:7" s="30" customFormat="1" ht="99" customHeight="1">
      <c r="A175" s="15" t="s">
        <v>4</v>
      </c>
      <c r="B175" s="33">
        <v>30641.86</v>
      </c>
      <c r="C175" s="3">
        <v>57</v>
      </c>
      <c r="D175" s="33">
        <v>30317.49</v>
      </c>
      <c r="E175" s="3">
        <v>55</v>
      </c>
      <c r="F175" s="35">
        <f t="shared" si="2"/>
        <v>0.9894141543626921</v>
      </c>
      <c r="G175" s="5" t="s">
        <v>165</v>
      </c>
    </row>
    <row r="176" spans="1:7" s="30" customFormat="1" ht="69" customHeight="1">
      <c r="A176" s="15" t="s">
        <v>33</v>
      </c>
      <c r="B176" s="33">
        <v>6638</v>
      </c>
      <c r="C176" s="3">
        <v>1</v>
      </c>
      <c r="D176" s="33">
        <v>6635.08</v>
      </c>
      <c r="E176" s="3">
        <v>1</v>
      </c>
      <c r="F176" s="35">
        <f t="shared" si="2"/>
        <v>0.9995601084664055</v>
      </c>
      <c r="G176" s="29"/>
    </row>
    <row r="177" spans="1:7" s="30" customFormat="1" ht="39.75" customHeight="1">
      <c r="A177" s="15" t="s">
        <v>134</v>
      </c>
      <c r="B177" s="33">
        <v>24000</v>
      </c>
      <c r="C177" s="3">
        <v>2</v>
      </c>
      <c r="D177" s="33">
        <v>0</v>
      </c>
      <c r="E177" s="50"/>
      <c r="F177" s="35" t="s">
        <v>166</v>
      </c>
      <c r="G177" s="5" t="s">
        <v>167</v>
      </c>
    </row>
    <row r="178" spans="1:7" s="30" customFormat="1" ht="67.5" customHeight="1">
      <c r="A178" s="2" t="s">
        <v>78</v>
      </c>
      <c r="B178" s="13">
        <v>134600</v>
      </c>
      <c r="C178" s="3">
        <v>504</v>
      </c>
      <c r="D178" s="13">
        <v>133100</v>
      </c>
      <c r="E178" s="3">
        <v>500</v>
      </c>
      <c r="F178" s="35">
        <f t="shared" si="2"/>
        <v>0.9888558692421991</v>
      </c>
      <c r="G178" s="5" t="s">
        <v>59</v>
      </c>
    </row>
    <row r="179" spans="1:7" s="30" customFormat="1" ht="36.75" customHeight="1">
      <c r="A179" s="63" t="s">
        <v>151</v>
      </c>
      <c r="B179" s="13">
        <v>14402</v>
      </c>
      <c r="C179" s="50"/>
      <c r="D179" s="13">
        <v>14395.59</v>
      </c>
      <c r="E179" s="3"/>
      <c r="F179" s="35">
        <f t="shared" si="2"/>
        <v>0.9995549229273712</v>
      </c>
      <c r="G179" s="29"/>
    </row>
    <row r="180" spans="1:7" s="30" customFormat="1" ht="59.25" customHeight="1">
      <c r="A180" s="66" t="s">
        <v>152</v>
      </c>
      <c r="B180" s="13">
        <v>20300</v>
      </c>
      <c r="C180" s="36">
        <v>290</v>
      </c>
      <c r="D180" s="17">
        <v>16240</v>
      </c>
      <c r="E180" s="36">
        <v>232</v>
      </c>
      <c r="F180" s="37">
        <f t="shared" si="2"/>
        <v>0.8</v>
      </c>
      <c r="G180" s="5" t="s">
        <v>168</v>
      </c>
    </row>
    <row r="181" spans="1:7" s="30" customFormat="1" ht="22.5" customHeight="1">
      <c r="A181" s="121" t="s">
        <v>37</v>
      </c>
      <c r="B181" s="122"/>
      <c r="C181" s="122"/>
      <c r="D181" s="122"/>
      <c r="E181" s="122"/>
      <c r="F181" s="122"/>
      <c r="G181" s="123"/>
    </row>
    <row r="182" spans="1:7" s="30" customFormat="1" ht="62.25" customHeight="1">
      <c r="A182" s="2" t="s">
        <v>81</v>
      </c>
      <c r="B182" s="33">
        <f>1580+1112430</f>
        <v>1114010</v>
      </c>
      <c r="C182" s="58"/>
      <c r="D182" s="17">
        <v>1109805.22</v>
      </c>
      <c r="E182" s="58"/>
      <c r="F182" s="37">
        <f t="shared" si="2"/>
        <v>0.9962255455516557</v>
      </c>
      <c r="G182" s="5" t="s">
        <v>53</v>
      </c>
    </row>
    <row r="183" spans="1:7" s="30" customFormat="1" ht="38.25" customHeight="1">
      <c r="A183" s="121" t="s">
        <v>34</v>
      </c>
      <c r="B183" s="122"/>
      <c r="C183" s="122"/>
      <c r="D183" s="122"/>
      <c r="E183" s="122"/>
      <c r="F183" s="122"/>
      <c r="G183" s="123"/>
    </row>
    <row r="184" spans="1:7" s="30" customFormat="1" ht="32.25" customHeight="1">
      <c r="A184" s="19" t="s">
        <v>82</v>
      </c>
      <c r="B184" s="13">
        <f>+B185+B186+B187+B188+B192</f>
        <v>999100</v>
      </c>
      <c r="C184" s="13"/>
      <c r="D184" s="13">
        <f>+D185+D186+D187+D188+D192</f>
        <v>916593.63</v>
      </c>
      <c r="E184" s="13"/>
      <c r="F184" s="51"/>
      <c r="G184" s="125" t="s">
        <v>169</v>
      </c>
    </row>
    <row r="185" spans="1:7" s="30" customFormat="1" ht="26.25" customHeight="1">
      <c r="A185" s="15" t="s">
        <v>9</v>
      </c>
      <c r="B185" s="33">
        <v>16488</v>
      </c>
      <c r="C185" s="3">
        <v>1</v>
      </c>
      <c r="D185" s="33">
        <v>10142.61</v>
      </c>
      <c r="E185" s="3">
        <v>1</v>
      </c>
      <c r="F185" s="35">
        <f t="shared" si="2"/>
        <v>0.6151510189228531</v>
      </c>
      <c r="G185" s="126"/>
    </row>
    <row r="186" spans="1:7" s="30" customFormat="1" ht="26.25" customHeight="1">
      <c r="A186" s="15" t="s">
        <v>113</v>
      </c>
      <c r="B186" s="33">
        <v>357492</v>
      </c>
      <c r="C186" s="3">
        <v>645</v>
      </c>
      <c r="D186" s="33">
        <v>352737.08</v>
      </c>
      <c r="E186" s="3">
        <v>386</v>
      </c>
      <c r="F186" s="35">
        <f t="shared" si="2"/>
        <v>0.9866992268358453</v>
      </c>
      <c r="G186" s="126"/>
    </row>
    <row r="187" spans="1:7" s="30" customFormat="1" ht="35.25" customHeight="1">
      <c r="A187" s="15" t="s">
        <v>38</v>
      </c>
      <c r="B187" s="33">
        <v>141643</v>
      </c>
      <c r="C187" s="3">
        <v>177</v>
      </c>
      <c r="D187" s="33">
        <v>127198.73</v>
      </c>
      <c r="E187" s="3">
        <v>75</v>
      </c>
      <c r="F187" s="35">
        <f t="shared" si="2"/>
        <v>0.8980234109698326</v>
      </c>
      <c r="G187" s="126"/>
    </row>
    <row r="188" spans="1:7" s="30" customFormat="1" ht="42" customHeight="1">
      <c r="A188" s="15" t="s">
        <v>22</v>
      </c>
      <c r="B188" s="33">
        <v>153878</v>
      </c>
      <c r="C188" s="3">
        <v>98</v>
      </c>
      <c r="D188" s="33">
        <v>132632.86</v>
      </c>
      <c r="E188" s="3">
        <v>69</v>
      </c>
      <c r="F188" s="35">
        <f t="shared" si="2"/>
        <v>0.86193516941993</v>
      </c>
      <c r="G188" s="127"/>
    </row>
    <row r="189" spans="1:7" s="30" customFormat="1" ht="8.25" customHeight="1">
      <c r="A189" s="42"/>
      <c r="B189" s="23"/>
      <c r="C189" s="23"/>
      <c r="D189" s="23"/>
      <c r="E189" s="43"/>
      <c r="F189" s="40"/>
      <c r="G189" s="41"/>
    </row>
    <row r="190" spans="1:7" s="30" customFormat="1" ht="30.75" customHeight="1">
      <c r="A190" s="42"/>
      <c r="B190" s="23"/>
      <c r="C190" s="23"/>
      <c r="D190" s="23"/>
      <c r="E190" s="43"/>
      <c r="F190" s="40"/>
      <c r="G190" s="44" t="s">
        <v>108</v>
      </c>
    </row>
    <row r="191" spans="1:9" s="27" customFormat="1" ht="18.75" customHeight="1">
      <c r="A191" s="11">
        <v>1</v>
      </c>
      <c r="B191" s="12">
        <v>2</v>
      </c>
      <c r="C191" s="12">
        <v>3</v>
      </c>
      <c r="D191" s="11">
        <v>4</v>
      </c>
      <c r="E191" s="11">
        <v>5</v>
      </c>
      <c r="F191" s="11">
        <v>6</v>
      </c>
      <c r="G191" s="11">
        <v>7</v>
      </c>
      <c r="H191" s="6"/>
      <c r="I191" s="6"/>
    </row>
    <row r="192" spans="1:7" s="30" customFormat="1" ht="78" customHeight="1">
      <c r="A192" s="15" t="s">
        <v>35</v>
      </c>
      <c r="B192" s="33">
        <v>329599</v>
      </c>
      <c r="C192" s="3">
        <v>231</v>
      </c>
      <c r="D192" s="33">
        <v>293882.35</v>
      </c>
      <c r="E192" s="3">
        <v>133</v>
      </c>
      <c r="F192" s="35">
        <f t="shared" si="2"/>
        <v>0.8916360486530601</v>
      </c>
      <c r="G192" s="87"/>
    </row>
    <row r="193" spans="1:7" s="30" customFormat="1" ht="27" customHeight="1">
      <c r="A193" s="121" t="s">
        <v>3</v>
      </c>
      <c r="B193" s="122"/>
      <c r="C193" s="122"/>
      <c r="D193" s="122"/>
      <c r="E193" s="122"/>
      <c r="F193" s="122"/>
      <c r="G193" s="123"/>
    </row>
    <row r="194" spans="1:7" s="30" customFormat="1" ht="33" customHeight="1">
      <c r="A194" s="2" t="s">
        <v>13</v>
      </c>
      <c r="B194" s="13">
        <f>+B195+B198</f>
        <v>523418</v>
      </c>
      <c r="C194" s="13"/>
      <c r="D194" s="13">
        <f>+D195+D198</f>
        <v>495828.77999999997</v>
      </c>
      <c r="E194" s="13"/>
      <c r="F194" s="35"/>
      <c r="G194" s="5"/>
    </row>
    <row r="195" spans="1:7" s="30" customFormat="1" ht="36.75" customHeight="1">
      <c r="A195" s="20" t="s">
        <v>83</v>
      </c>
      <c r="B195" s="13">
        <f>+B196+B197</f>
        <v>123224</v>
      </c>
      <c r="C195" s="13"/>
      <c r="D195" s="13">
        <f>+D196+D197</f>
        <v>96630.06999999999</v>
      </c>
      <c r="E195" s="13"/>
      <c r="F195" s="51"/>
      <c r="G195" s="125" t="s">
        <v>170</v>
      </c>
    </row>
    <row r="196" spans="1:7" s="30" customFormat="1" ht="53.25" customHeight="1">
      <c r="A196" s="15" t="s">
        <v>200</v>
      </c>
      <c r="B196" s="33">
        <v>115225</v>
      </c>
      <c r="C196" s="3">
        <v>17</v>
      </c>
      <c r="D196" s="33">
        <v>90725.12</v>
      </c>
      <c r="E196" s="3">
        <v>16</v>
      </c>
      <c r="F196" s="35">
        <f t="shared" si="2"/>
        <v>0.7873735734432631</v>
      </c>
      <c r="G196" s="126"/>
    </row>
    <row r="197" spans="1:7" s="30" customFormat="1" ht="40.5" customHeight="1">
      <c r="A197" s="15" t="s">
        <v>171</v>
      </c>
      <c r="B197" s="33">
        <v>7999</v>
      </c>
      <c r="C197" s="3">
        <v>3</v>
      </c>
      <c r="D197" s="33">
        <v>5904.95</v>
      </c>
      <c r="E197" s="3">
        <v>2</v>
      </c>
      <c r="F197" s="35">
        <f t="shared" si="2"/>
        <v>0.7382110263782973</v>
      </c>
      <c r="G197" s="127"/>
    </row>
    <row r="198" spans="1:7" s="30" customFormat="1" ht="36.75" customHeight="1">
      <c r="A198" s="20" t="s">
        <v>84</v>
      </c>
      <c r="B198" s="13">
        <f>+B199+B200+B201+B202+B203</f>
        <v>400194</v>
      </c>
      <c r="C198" s="13"/>
      <c r="D198" s="13">
        <f>+D199+D200+D201+D202+D203</f>
        <v>399198.70999999996</v>
      </c>
      <c r="E198" s="13"/>
      <c r="F198" s="51"/>
      <c r="G198" s="29"/>
    </row>
    <row r="199" spans="1:7" s="30" customFormat="1" ht="53.25" customHeight="1">
      <c r="A199" s="15" t="s">
        <v>7</v>
      </c>
      <c r="B199" s="33">
        <v>28499</v>
      </c>
      <c r="C199" s="3">
        <v>3</v>
      </c>
      <c r="D199" s="33">
        <v>28497.44</v>
      </c>
      <c r="E199" s="36">
        <v>3</v>
      </c>
      <c r="F199" s="35">
        <f t="shared" si="2"/>
        <v>0.9999452612372364</v>
      </c>
      <c r="G199" s="29"/>
    </row>
    <row r="200" spans="1:7" s="30" customFormat="1" ht="36.75" customHeight="1">
      <c r="A200" s="15" t="s">
        <v>5</v>
      </c>
      <c r="B200" s="33">
        <v>74292</v>
      </c>
      <c r="C200" s="3">
        <v>8</v>
      </c>
      <c r="D200" s="33">
        <v>74290.47</v>
      </c>
      <c r="E200" s="36">
        <v>8</v>
      </c>
      <c r="F200" s="35">
        <f t="shared" si="2"/>
        <v>0.9999794055887579</v>
      </c>
      <c r="G200" s="29"/>
    </row>
    <row r="201" spans="1:7" s="30" customFormat="1" ht="53.25" customHeight="1">
      <c r="A201" s="15" t="s">
        <v>43</v>
      </c>
      <c r="B201" s="33">
        <v>64465</v>
      </c>
      <c r="C201" s="3">
        <v>23</v>
      </c>
      <c r="D201" s="33">
        <v>63473.9</v>
      </c>
      <c r="E201" s="36">
        <v>22</v>
      </c>
      <c r="F201" s="35">
        <f t="shared" si="2"/>
        <v>0.9846257659194912</v>
      </c>
      <c r="G201" s="5" t="s">
        <v>58</v>
      </c>
    </row>
    <row r="202" spans="1:7" s="30" customFormat="1" ht="66" customHeight="1">
      <c r="A202" s="15" t="s">
        <v>44</v>
      </c>
      <c r="B202" s="33">
        <v>159767</v>
      </c>
      <c r="C202" s="3">
        <v>159</v>
      </c>
      <c r="D202" s="33">
        <v>159766.3</v>
      </c>
      <c r="E202" s="36">
        <v>159</v>
      </c>
      <c r="F202" s="35">
        <f t="shared" si="2"/>
        <v>0.9999956186196147</v>
      </c>
      <c r="G202" s="29"/>
    </row>
    <row r="203" spans="1:7" s="30" customFormat="1" ht="41.25" customHeight="1">
      <c r="A203" s="15" t="s">
        <v>176</v>
      </c>
      <c r="B203" s="33">
        <v>73171</v>
      </c>
      <c r="C203" s="3">
        <v>6</v>
      </c>
      <c r="D203" s="33">
        <v>73170.6</v>
      </c>
      <c r="E203" s="36">
        <v>6</v>
      </c>
      <c r="F203" s="35">
        <f t="shared" si="2"/>
        <v>0.9999945333533777</v>
      </c>
      <c r="G203" s="29"/>
    </row>
    <row r="204" spans="1:7" s="30" customFormat="1" ht="33" customHeight="1">
      <c r="A204" s="121" t="s">
        <v>10</v>
      </c>
      <c r="B204" s="122"/>
      <c r="C204" s="122"/>
      <c r="D204" s="122"/>
      <c r="E204" s="122"/>
      <c r="F204" s="122"/>
      <c r="G204" s="123"/>
    </row>
    <row r="205" spans="1:7" s="30" customFormat="1" ht="54" customHeight="1">
      <c r="A205" s="2" t="s">
        <v>85</v>
      </c>
      <c r="B205" s="13">
        <v>234900</v>
      </c>
      <c r="C205" s="3">
        <v>261</v>
      </c>
      <c r="D205" s="13">
        <v>161527.5</v>
      </c>
      <c r="E205" s="3">
        <v>154</v>
      </c>
      <c r="F205" s="35">
        <f t="shared" si="2"/>
        <v>0.6876436781609195</v>
      </c>
      <c r="G205" s="5" t="s">
        <v>62</v>
      </c>
    </row>
    <row r="206" spans="1:7" s="30" customFormat="1" ht="8.25" customHeight="1">
      <c r="A206" s="52"/>
      <c r="B206" s="53"/>
      <c r="C206" s="53"/>
      <c r="D206" s="53"/>
      <c r="E206" s="54"/>
      <c r="F206" s="55"/>
      <c r="G206" s="41"/>
    </row>
    <row r="207" spans="1:7" s="32" customFormat="1" ht="27" customHeight="1">
      <c r="A207" s="42"/>
      <c r="B207" s="23"/>
      <c r="C207" s="23"/>
      <c r="D207" s="23"/>
      <c r="E207" s="43"/>
      <c r="F207" s="40"/>
      <c r="G207" s="44" t="s">
        <v>108</v>
      </c>
    </row>
    <row r="208" spans="1:9" s="27" customFormat="1" ht="18.75" customHeight="1">
      <c r="A208" s="11">
        <v>1</v>
      </c>
      <c r="B208" s="12">
        <v>2</v>
      </c>
      <c r="C208" s="12">
        <v>3</v>
      </c>
      <c r="D208" s="11">
        <v>4</v>
      </c>
      <c r="E208" s="11">
        <v>5</v>
      </c>
      <c r="F208" s="11">
        <v>6</v>
      </c>
      <c r="G208" s="11">
        <v>7</v>
      </c>
      <c r="H208" s="6"/>
      <c r="I208" s="6"/>
    </row>
    <row r="209" spans="1:7" s="30" customFormat="1" ht="30" customHeight="1">
      <c r="A209" s="121" t="s">
        <v>11</v>
      </c>
      <c r="B209" s="122"/>
      <c r="C209" s="122"/>
      <c r="D209" s="122"/>
      <c r="E209" s="122"/>
      <c r="F209" s="122"/>
      <c r="G209" s="123"/>
    </row>
    <row r="210" spans="1:7" s="30" customFormat="1" ht="48.75" customHeight="1">
      <c r="A210" s="2" t="s">
        <v>86</v>
      </c>
      <c r="B210" s="13">
        <v>540500</v>
      </c>
      <c r="C210" s="34">
        <v>2294</v>
      </c>
      <c r="D210" s="13">
        <v>540500</v>
      </c>
      <c r="E210" s="3">
        <v>325</v>
      </c>
      <c r="F210" s="35">
        <f t="shared" si="2"/>
        <v>1</v>
      </c>
      <c r="G210" s="29"/>
    </row>
    <row r="211" spans="1:7" s="30" customFormat="1" ht="35.25" customHeight="1">
      <c r="A211" s="121" t="s">
        <v>39</v>
      </c>
      <c r="B211" s="122"/>
      <c r="C211" s="122"/>
      <c r="D211" s="122"/>
      <c r="E211" s="122"/>
      <c r="F211" s="122"/>
      <c r="G211" s="123"/>
    </row>
    <row r="212" spans="1:7" s="30" customFormat="1" ht="20.25" customHeight="1">
      <c r="A212" s="2" t="s">
        <v>0</v>
      </c>
      <c r="B212" s="13">
        <f>+B213+B216+B219</f>
        <v>11782</v>
      </c>
      <c r="C212" s="13"/>
      <c r="D212" s="13">
        <f>+D213+D216+D219</f>
        <v>9974</v>
      </c>
      <c r="E212" s="13"/>
      <c r="F212" s="51"/>
      <c r="G212" s="125" t="s">
        <v>51</v>
      </c>
    </row>
    <row r="213" spans="1:7" s="30" customFormat="1" ht="48.75" customHeight="1">
      <c r="A213" s="20" t="s">
        <v>153</v>
      </c>
      <c r="B213" s="33">
        <f>+B214+B215</f>
        <v>772</v>
      </c>
      <c r="C213" s="3"/>
      <c r="D213" s="33">
        <f>+D214+D215</f>
        <v>156</v>
      </c>
      <c r="E213" s="3"/>
      <c r="F213" s="51"/>
      <c r="G213" s="126"/>
    </row>
    <row r="214" spans="1:7" s="30" customFormat="1" ht="24" customHeight="1">
      <c r="A214" s="104" t="s">
        <v>209</v>
      </c>
      <c r="B214" s="33">
        <v>617</v>
      </c>
      <c r="C214" s="3">
        <v>4</v>
      </c>
      <c r="D214" s="33">
        <v>156</v>
      </c>
      <c r="E214" s="3">
        <v>1</v>
      </c>
      <c r="F214" s="35">
        <f t="shared" si="2"/>
        <v>0.25283630470016205</v>
      </c>
      <c r="G214" s="126"/>
    </row>
    <row r="215" spans="1:7" s="30" customFormat="1" ht="37.5" customHeight="1">
      <c r="A215" s="104" t="s">
        <v>210</v>
      </c>
      <c r="B215" s="33">
        <v>155</v>
      </c>
      <c r="C215" s="3">
        <v>1</v>
      </c>
      <c r="D215" s="33">
        <v>0</v>
      </c>
      <c r="E215" s="50"/>
      <c r="F215" s="35" t="s">
        <v>166</v>
      </c>
      <c r="G215" s="126"/>
    </row>
    <row r="216" spans="1:7" s="30" customFormat="1" ht="43.5" customHeight="1">
      <c r="A216" s="65" t="s">
        <v>154</v>
      </c>
      <c r="B216" s="33">
        <f>+B217+B218</f>
        <v>6600</v>
      </c>
      <c r="C216" s="34"/>
      <c r="D216" s="33">
        <f>+D217+D218</f>
        <v>6528</v>
      </c>
      <c r="E216" s="3"/>
      <c r="F216" s="51"/>
      <c r="G216" s="126"/>
    </row>
    <row r="217" spans="1:7" s="30" customFormat="1" ht="26.25" customHeight="1">
      <c r="A217" s="104" t="s">
        <v>209</v>
      </c>
      <c r="B217" s="33">
        <v>6350</v>
      </c>
      <c r="C217" s="3">
        <v>4</v>
      </c>
      <c r="D217" s="33">
        <v>6324</v>
      </c>
      <c r="E217" s="3">
        <v>4</v>
      </c>
      <c r="F217" s="35">
        <f t="shared" si="2"/>
        <v>0.9959055118110236</v>
      </c>
      <c r="G217" s="126"/>
    </row>
    <row r="218" spans="1:7" s="30" customFormat="1" ht="36.75" customHeight="1">
      <c r="A218" s="104" t="s">
        <v>210</v>
      </c>
      <c r="B218" s="33">
        <v>250</v>
      </c>
      <c r="C218" s="3">
        <v>1</v>
      </c>
      <c r="D218" s="33">
        <v>204</v>
      </c>
      <c r="E218" s="3">
        <v>1</v>
      </c>
      <c r="F218" s="35">
        <f>+D218/B218</f>
        <v>0.816</v>
      </c>
      <c r="G218" s="126"/>
    </row>
    <row r="219" spans="1:7" s="30" customFormat="1" ht="33" customHeight="1">
      <c r="A219" s="66" t="s">
        <v>155</v>
      </c>
      <c r="B219" s="33">
        <f>+B220+B221+B222</f>
        <v>4410</v>
      </c>
      <c r="C219" s="33"/>
      <c r="D219" s="33">
        <f>+D220+D221+D222</f>
        <v>3290</v>
      </c>
      <c r="E219" s="33"/>
      <c r="F219" s="51"/>
      <c r="G219" s="126"/>
    </row>
    <row r="220" spans="1:7" s="30" customFormat="1" ht="25.5" customHeight="1">
      <c r="A220" s="15" t="s">
        <v>209</v>
      </c>
      <c r="B220" s="33">
        <v>1260</v>
      </c>
      <c r="C220" s="3">
        <v>18</v>
      </c>
      <c r="D220" s="33">
        <v>420</v>
      </c>
      <c r="E220" s="3">
        <v>6</v>
      </c>
      <c r="F220" s="35">
        <f>+D220/B220</f>
        <v>0.3333333333333333</v>
      </c>
      <c r="G220" s="126"/>
    </row>
    <row r="221" spans="1:7" s="30" customFormat="1" ht="35.25" customHeight="1">
      <c r="A221" s="15" t="s">
        <v>211</v>
      </c>
      <c r="B221" s="33">
        <v>140</v>
      </c>
      <c r="C221" s="3">
        <v>2</v>
      </c>
      <c r="D221" s="33">
        <v>70</v>
      </c>
      <c r="E221" s="3">
        <v>1</v>
      </c>
      <c r="F221" s="35">
        <f>+D221/B221</f>
        <v>0.5</v>
      </c>
      <c r="G221" s="126"/>
    </row>
    <row r="222" spans="1:7" s="30" customFormat="1" ht="30" customHeight="1">
      <c r="A222" s="15" t="s">
        <v>212</v>
      </c>
      <c r="B222" s="33">
        <f>4970-1960</f>
        <v>3010</v>
      </c>
      <c r="C222" s="3">
        <v>43</v>
      </c>
      <c r="D222" s="33">
        <v>2800</v>
      </c>
      <c r="E222" s="3">
        <v>40</v>
      </c>
      <c r="F222" s="35">
        <f>+D222/B222</f>
        <v>0.9302325581395349</v>
      </c>
      <c r="G222" s="127"/>
    </row>
    <row r="223" spans="1:7" s="30" customFormat="1" ht="28.5" customHeight="1">
      <c r="A223" s="121" t="s">
        <v>40</v>
      </c>
      <c r="B223" s="122"/>
      <c r="C223" s="122"/>
      <c r="D223" s="122"/>
      <c r="E223" s="122"/>
      <c r="F223" s="122"/>
      <c r="G223" s="123"/>
    </row>
    <row r="224" spans="1:7" s="30" customFormat="1" ht="24.75" customHeight="1">
      <c r="A224" s="2" t="s">
        <v>13</v>
      </c>
      <c r="B224" s="13">
        <f>+B225+B228+B235+B238</f>
        <v>121254</v>
      </c>
      <c r="C224" s="13"/>
      <c r="D224" s="13">
        <f>+D225+D228+D235+D238</f>
        <v>89768</v>
      </c>
      <c r="E224" s="13"/>
      <c r="F224" s="51"/>
      <c r="G224" s="125" t="s">
        <v>50</v>
      </c>
    </row>
    <row r="225" spans="1:7" s="30" customFormat="1" ht="34.5" customHeight="1">
      <c r="A225" s="65" t="s">
        <v>156</v>
      </c>
      <c r="B225" s="33">
        <f>+B226+B227</f>
        <v>30394</v>
      </c>
      <c r="C225" s="33"/>
      <c r="D225" s="33">
        <f>+D226+D227</f>
        <v>19768</v>
      </c>
      <c r="E225" s="33"/>
      <c r="F225" s="51"/>
      <c r="G225" s="126"/>
    </row>
    <row r="226" spans="1:7" s="30" customFormat="1" ht="26.25" customHeight="1">
      <c r="A226" s="105" t="s">
        <v>213</v>
      </c>
      <c r="B226" s="33">
        <v>29225</v>
      </c>
      <c r="C226" s="34">
        <v>25</v>
      </c>
      <c r="D226" s="33">
        <v>19628</v>
      </c>
      <c r="E226" s="34">
        <v>24</v>
      </c>
      <c r="F226" s="35">
        <f aca="true" t="shared" si="3" ref="F226:F234">+D226/B226</f>
        <v>0.6716167664670659</v>
      </c>
      <c r="G226" s="126"/>
    </row>
    <row r="227" spans="1:7" s="30" customFormat="1" ht="35.25" customHeight="1">
      <c r="A227" s="105" t="s">
        <v>214</v>
      </c>
      <c r="B227" s="33">
        <v>1169</v>
      </c>
      <c r="C227" s="34">
        <v>1</v>
      </c>
      <c r="D227" s="33">
        <v>140</v>
      </c>
      <c r="E227" s="34">
        <v>1</v>
      </c>
      <c r="F227" s="35">
        <f t="shared" si="3"/>
        <v>0.11976047904191617</v>
      </c>
      <c r="G227" s="126"/>
    </row>
    <row r="228" spans="1:7" s="30" customFormat="1" ht="49.5" customHeight="1">
      <c r="A228" s="20" t="s">
        <v>159</v>
      </c>
      <c r="B228" s="33">
        <f>+B232+B234+B233</f>
        <v>11270</v>
      </c>
      <c r="C228" s="34"/>
      <c r="D228" s="33">
        <f>+D232+D234+D233</f>
        <v>10850</v>
      </c>
      <c r="E228" s="34"/>
      <c r="F228" s="51"/>
      <c r="G228" s="127"/>
    </row>
    <row r="229" spans="1:7" s="30" customFormat="1" ht="8.25" customHeight="1">
      <c r="A229" s="52"/>
      <c r="B229" s="53"/>
      <c r="C229" s="53"/>
      <c r="D229" s="53"/>
      <c r="E229" s="54"/>
      <c r="F229" s="55"/>
      <c r="G229" s="41"/>
    </row>
    <row r="230" spans="1:7" s="32" customFormat="1" ht="27" customHeight="1">
      <c r="A230" s="42"/>
      <c r="B230" s="23"/>
      <c r="C230" s="23"/>
      <c r="D230" s="23"/>
      <c r="E230" s="43"/>
      <c r="F230" s="40"/>
      <c r="G230" s="44" t="s">
        <v>108</v>
      </c>
    </row>
    <row r="231" spans="1:9" s="27" customFormat="1" ht="18.75" customHeight="1">
      <c r="A231" s="11">
        <v>1</v>
      </c>
      <c r="B231" s="12">
        <v>2</v>
      </c>
      <c r="C231" s="12">
        <v>3</v>
      </c>
      <c r="D231" s="11">
        <v>4</v>
      </c>
      <c r="E231" s="11">
        <v>5</v>
      </c>
      <c r="F231" s="11">
        <v>6</v>
      </c>
      <c r="G231" s="11">
        <v>7</v>
      </c>
      <c r="H231" s="6"/>
      <c r="I231" s="6"/>
    </row>
    <row r="232" spans="1:9" s="57" customFormat="1" ht="33.75" customHeight="1">
      <c r="A232" s="105" t="s">
        <v>215</v>
      </c>
      <c r="B232" s="33">
        <v>2100</v>
      </c>
      <c r="C232" s="106">
        <v>30</v>
      </c>
      <c r="D232" s="107">
        <v>2100</v>
      </c>
      <c r="E232" s="108">
        <v>30</v>
      </c>
      <c r="F232" s="35">
        <f t="shared" si="3"/>
        <v>1</v>
      </c>
      <c r="G232" s="46"/>
      <c r="H232" s="56"/>
      <c r="I232" s="56"/>
    </row>
    <row r="233" spans="1:9" s="57" customFormat="1" ht="36" customHeight="1">
      <c r="A233" s="105" t="s">
        <v>216</v>
      </c>
      <c r="B233" s="33">
        <v>70</v>
      </c>
      <c r="C233" s="106">
        <v>1</v>
      </c>
      <c r="D233" s="107">
        <v>70</v>
      </c>
      <c r="E233" s="108">
        <v>1</v>
      </c>
      <c r="F233" s="35">
        <f t="shared" si="3"/>
        <v>1</v>
      </c>
      <c r="G233" s="46"/>
      <c r="H233" s="56"/>
      <c r="I233" s="56"/>
    </row>
    <row r="234" spans="1:9" s="57" customFormat="1" ht="33.75" customHeight="1">
      <c r="A234" s="105" t="s">
        <v>217</v>
      </c>
      <c r="B234" s="33">
        <f>7140+1960</f>
        <v>9100</v>
      </c>
      <c r="C234" s="106">
        <v>130</v>
      </c>
      <c r="D234" s="107">
        <v>8680</v>
      </c>
      <c r="E234" s="108">
        <v>124</v>
      </c>
      <c r="F234" s="35">
        <f t="shared" si="3"/>
        <v>0.9538461538461539</v>
      </c>
      <c r="G234" s="46"/>
      <c r="H234" s="56"/>
      <c r="I234" s="56"/>
    </row>
    <row r="235" spans="1:7" s="30" customFormat="1" ht="41.25" customHeight="1">
      <c r="A235" s="19" t="s">
        <v>162</v>
      </c>
      <c r="B235" s="33">
        <f>+B236+B237</f>
        <v>79520</v>
      </c>
      <c r="C235" s="34"/>
      <c r="D235" s="33">
        <f>+D236+D237</f>
        <v>59080</v>
      </c>
      <c r="E235" s="34"/>
      <c r="F235" s="51"/>
      <c r="G235" s="46"/>
    </row>
    <row r="236" spans="1:7" s="30" customFormat="1" ht="48.75" customHeight="1">
      <c r="A236" s="15" t="s">
        <v>147</v>
      </c>
      <c r="B236" s="33">
        <v>74550</v>
      </c>
      <c r="C236" s="34">
        <v>15</v>
      </c>
      <c r="D236" s="33">
        <v>54110</v>
      </c>
      <c r="E236" s="34">
        <v>11</v>
      </c>
      <c r="F236" s="35">
        <f>+D236/B236</f>
        <v>0.7258215962441315</v>
      </c>
      <c r="G236" s="46"/>
    </row>
    <row r="237" spans="1:7" s="30" customFormat="1" ht="66" customHeight="1">
      <c r="A237" s="15" t="s">
        <v>148</v>
      </c>
      <c r="B237" s="33">
        <v>4970</v>
      </c>
      <c r="C237" s="34">
        <v>1</v>
      </c>
      <c r="D237" s="33">
        <v>4970</v>
      </c>
      <c r="E237" s="34">
        <v>1</v>
      </c>
      <c r="F237" s="35">
        <f>+D237/B237</f>
        <v>1</v>
      </c>
      <c r="G237" s="46"/>
    </row>
    <row r="238" spans="1:7" s="30" customFormat="1" ht="108.75" customHeight="1">
      <c r="A238" s="16" t="s">
        <v>96</v>
      </c>
      <c r="B238" s="33">
        <v>70</v>
      </c>
      <c r="C238" s="34">
        <v>1</v>
      </c>
      <c r="D238" s="33">
        <v>70</v>
      </c>
      <c r="E238" s="34">
        <v>1</v>
      </c>
      <c r="F238" s="35">
        <f>+D238/B238</f>
        <v>1</v>
      </c>
      <c r="G238" s="47"/>
    </row>
    <row r="239" spans="1:7" s="30" customFormat="1" ht="47.25" customHeight="1">
      <c r="A239" s="121" t="s">
        <v>29</v>
      </c>
      <c r="B239" s="122"/>
      <c r="C239" s="122"/>
      <c r="D239" s="122"/>
      <c r="E239" s="122"/>
      <c r="F239" s="122"/>
      <c r="G239" s="123"/>
    </row>
    <row r="240" spans="1:7" s="30" customFormat="1" ht="50.25" customHeight="1">
      <c r="A240" s="19" t="s">
        <v>97</v>
      </c>
      <c r="B240" s="67">
        <v>201300</v>
      </c>
      <c r="C240" s="34">
        <v>1015</v>
      </c>
      <c r="D240" s="13">
        <v>196611.24</v>
      </c>
      <c r="E240" s="3">
        <v>108</v>
      </c>
      <c r="F240" s="35">
        <f>+D240/B240</f>
        <v>0.9767076005961252</v>
      </c>
      <c r="G240" s="5" t="s">
        <v>172</v>
      </c>
    </row>
    <row r="241" spans="1:7" s="30" customFormat="1" ht="27" customHeight="1">
      <c r="A241" s="121" t="s">
        <v>32</v>
      </c>
      <c r="B241" s="122"/>
      <c r="C241" s="122"/>
      <c r="D241" s="122"/>
      <c r="E241" s="122"/>
      <c r="F241" s="122"/>
      <c r="G241" s="123"/>
    </row>
    <row r="242" spans="1:7" s="30" customFormat="1" ht="67.5" customHeight="1">
      <c r="A242" s="2" t="s">
        <v>163</v>
      </c>
      <c r="B242" s="62">
        <v>70000</v>
      </c>
      <c r="C242" s="50"/>
      <c r="D242" s="13">
        <v>69997.25</v>
      </c>
      <c r="E242" s="50"/>
      <c r="F242" s="35">
        <f>+D242/B242</f>
        <v>0.9999607142857143</v>
      </c>
      <c r="G242" s="5" t="s">
        <v>56</v>
      </c>
    </row>
    <row r="243" spans="1:7" s="30" customFormat="1" ht="25.5" customHeight="1">
      <c r="A243" s="121" t="s">
        <v>203</v>
      </c>
      <c r="B243" s="122"/>
      <c r="C243" s="122"/>
      <c r="D243" s="122"/>
      <c r="E243" s="122"/>
      <c r="F243" s="122"/>
      <c r="G243" s="123"/>
    </row>
    <row r="244" spans="1:7" s="30" customFormat="1" ht="33" customHeight="1">
      <c r="A244" s="2" t="s">
        <v>13</v>
      </c>
      <c r="B244" s="13">
        <f>+B245+B249+B250+B251+B256</f>
        <v>43796808.59</v>
      </c>
      <c r="C244" s="13"/>
      <c r="D244" s="13">
        <f>+D245+D249+D250+D251+D256</f>
        <v>43673015.14000001</v>
      </c>
      <c r="E244" s="13"/>
      <c r="F244" s="51"/>
      <c r="G244" s="29"/>
    </row>
    <row r="245" spans="1:7" s="30" customFormat="1" ht="45.75" customHeight="1">
      <c r="A245" s="2" t="s">
        <v>99</v>
      </c>
      <c r="B245" s="33">
        <v>11188631.22</v>
      </c>
      <c r="C245" s="34">
        <v>60420</v>
      </c>
      <c r="D245" s="33">
        <v>11188631.22</v>
      </c>
      <c r="E245" s="34">
        <v>64521</v>
      </c>
      <c r="F245" s="35">
        <f>+D245/B245</f>
        <v>1</v>
      </c>
      <c r="G245" s="29"/>
    </row>
    <row r="246" spans="1:7" s="30" customFormat="1" ht="8.25" customHeight="1">
      <c r="A246" s="52"/>
      <c r="B246" s="53"/>
      <c r="C246" s="53"/>
      <c r="D246" s="53"/>
      <c r="E246" s="54"/>
      <c r="F246" s="55"/>
      <c r="G246" s="41"/>
    </row>
    <row r="247" spans="1:7" s="32" customFormat="1" ht="27" customHeight="1">
      <c r="A247" s="42"/>
      <c r="B247" s="23"/>
      <c r="C247" s="23"/>
      <c r="D247" s="23"/>
      <c r="E247" s="43"/>
      <c r="F247" s="40"/>
      <c r="G247" s="44" t="s">
        <v>108</v>
      </c>
    </row>
    <row r="248" spans="1:9" s="27" customFormat="1" ht="18.75" customHeight="1">
      <c r="A248" s="11">
        <v>1</v>
      </c>
      <c r="B248" s="12">
        <v>2</v>
      </c>
      <c r="C248" s="12">
        <v>3</v>
      </c>
      <c r="D248" s="11">
        <v>4</v>
      </c>
      <c r="E248" s="11">
        <v>5</v>
      </c>
      <c r="F248" s="11">
        <v>6</v>
      </c>
      <c r="G248" s="11">
        <v>7</v>
      </c>
      <c r="H248" s="6"/>
      <c r="I248" s="6"/>
    </row>
    <row r="249" spans="1:7" s="30" customFormat="1" ht="43.5" customHeight="1">
      <c r="A249" s="2" t="s">
        <v>100</v>
      </c>
      <c r="B249" s="33">
        <v>28979752.37</v>
      </c>
      <c r="C249" s="34">
        <v>60420</v>
      </c>
      <c r="D249" s="33">
        <v>28979752.37</v>
      </c>
      <c r="E249" s="34">
        <v>64521</v>
      </c>
      <c r="F249" s="35">
        <f>+D249/B249</f>
        <v>1</v>
      </c>
      <c r="G249" s="29"/>
    </row>
    <row r="250" spans="1:7" s="30" customFormat="1" ht="100.5" customHeight="1">
      <c r="A250" s="20" t="s">
        <v>101</v>
      </c>
      <c r="B250" s="33">
        <v>1531251</v>
      </c>
      <c r="C250" s="34">
        <v>5571</v>
      </c>
      <c r="D250" s="33">
        <v>1512745.92</v>
      </c>
      <c r="E250" s="34">
        <v>5568</v>
      </c>
      <c r="F250" s="35">
        <f>+D250/B250</f>
        <v>0.9879150576881256</v>
      </c>
      <c r="G250" s="22" t="s">
        <v>63</v>
      </c>
    </row>
    <row r="251" spans="1:7" s="30" customFormat="1" ht="36.75" customHeight="1">
      <c r="A251" s="20" t="s">
        <v>102</v>
      </c>
      <c r="B251" s="13">
        <f>+B252+B253+B255+B254</f>
        <v>597174</v>
      </c>
      <c r="C251" s="13"/>
      <c r="D251" s="13">
        <f>+D252+D253+D255+D254</f>
        <v>491885.63</v>
      </c>
      <c r="E251" s="13"/>
      <c r="F251" s="51"/>
      <c r="G251" s="29"/>
    </row>
    <row r="252" spans="1:7" s="30" customFormat="1" ht="41.25" customHeight="1">
      <c r="A252" s="15" t="s">
        <v>204</v>
      </c>
      <c r="B252" s="33">
        <v>27890</v>
      </c>
      <c r="C252" s="34">
        <v>2</v>
      </c>
      <c r="D252" s="33">
        <v>27845.56</v>
      </c>
      <c r="E252" s="34">
        <v>2</v>
      </c>
      <c r="F252" s="35">
        <f>+D252/B252</f>
        <v>0.9984065973467193</v>
      </c>
      <c r="G252" s="29"/>
    </row>
    <row r="253" spans="1:7" s="30" customFormat="1" ht="57" customHeight="1">
      <c r="A253" s="15" t="s">
        <v>205</v>
      </c>
      <c r="B253" s="33">
        <v>243800</v>
      </c>
      <c r="C253" s="34">
        <v>3842</v>
      </c>
      <c r="D253" s="33">
        <v>242313</v>
      </c>
      <c r="E253" s="34">
        <v>3731</v>
      </c>
      <c r="F253" s="35">
        <f>+D253/B253</f>
        <v>0.9939007383100903</v>
      </c>
      <c r="G253" s="5" t="s">
        <v>64</v>
      </c>
    </row>
    <row r="254" spans="1:7" s="30" customFormat="1" ht="48.75" customHeight="1">
      <c r="A254" s="15" t="s">
        <v>149</v>
      </c>
      <c r="B254" s="33">
        <v>204612</v>
      </c>
      <c r="C254" s="34">
        <v>4</v>
      </c>
      <c r="D254" s="33">
        <v>121951.69</v>
      </c>
      <c r="E254" s="34">
        <v>3</v>
      </c>
      <c r="F254" s="35">
        <f>+D254/B254</f>
        <v>0.5960143588841319</v>
      </c>
      <c r="G254" s="5" t="s">
        <v>173</v>
      </c>
    </row>
    <row r="255" spans="1:7" s="30" customFormat="1" ht="66.75" customHeight="1">
      <c r="A255" s="15" t="s">
        <v>206</v>
      </c>
      <c r="B255" s="33">
        <v>120872</v>
      </c>
      <c r="C255" s="34">
        <v>251</v>
      </c>
      <c r="D255" s="33">
        <v>99775.38</v>
      </c>
      <c r="E255" s="34">
        <v>211</v>
      </c>
      <c r="F255" s="35">
        <f>+D255/B255</f>
        <v>0.825463134555563</v>
      </c>
      <c r="G255" s="5" t="s">
        <v>65</v>
      </c>
    </row>
    <row r="256" spans="1:7" s="30" customFormat="1" ht="56.25" customHeight="1">
      <c r="A256" s="2" t="s">
        <v>103</v>
      </c>
      <c r="B256" s="33">
        <v>1500000</v>
      </c>
      <c r="C256" s="34">
        <v>60420</v>
      </c>
      <c r="D256" s="33">
        <v>1500000</v>
      </c>
      <c r="E256" s="34">
        <v>64521</v>
      </c>
      <c r="F256" s="35">
        <f>+D256/B256</f>
        <v>1</v>
      </c>
      <c r="G256" s="29"/>
    </row>
    <row r="257" spans="1:7" s="30" customFormat="1" ht="39.75" customHeight="1">
      <c r="A257" s="121" t="s">
        <v>14</v>
      </c>
      <c r="B257" s="122"/>
      <c r="C257" s="122"/>
      <c r="D257" s="122"/>
      <c r="E257" s="122"/>
      <c r="F257" s="122"/>
      <c r="G257" s="123"/>
    </row>
    <row r="258" spans="1:7" s="30" customFormat="1" ht="71.25" customHeight="1">
      <c r="A258" s="2" t="s">
        <v>104</v>
      </c>
      <c r="B258" s="62">
        <v>103992</v>
      </c>
      <c r="C258" s="60"/>
      <c r="D258" s="33">
        <v>103992</v>
      </c>
      <c r="E258" s="34"/>
      <c r="F258" s="35">
        <f>+D258/B258</f>
        <v>1</v>
      </c>
      <c r="G258" s="29"/>
    </row>
    <row r="259" spans="1:7" s="28" customFormat="1" ht="13.5" customHeight="1">
      <c r="A259" s="72"/>
      <c r="B259" s="73"/>
      <c r="C259" s="73"/>
      <c r="D259" s="73"/>
      <c r="E259" s="73"/>
      <c r="F259" s="73"/>
      <c r="G259" s="74"/>
    </row>
    <row r="260" spans="1:7" s="30" customFormat="1" ht="8.25" customHeight="1">
      <c r="A260" s="52"/>
      <c r="B260" s="53"/>
      <c r="C260" s="53"/>
      <c r="D260" s="53"/>
      <c r="E260" s="54"/>
      <c r="F260" s="55"/>
      <c r="G260" s="41"/>
    </row>
    <row r="261" spans="1:7" s="32" customFormat="1" ht="27" customHeight="1">
      <c r="A261" s="42"/>
      <c r="B261" s="23"/>
      <c r="C261" s="23"/>
      <c r="D261" s="23"/>
      <c r="E261" s="43"/>
      <c r="F261" s="40"/>
      <c r="G261" s="44" t="s">
        <v>108</v>
      </c>
    </row>
    <row r="262" spans="1:9" s="27" customFormat="1" ht="18.75" customHeight="1">
      <c r="A262" s="11">
        <v>1</v>
      </c>
      <c r="B262" s="12">
        <v>2</v>
      </c>
      <c r="C262" s="12">
        <v>3</v>
      </c>
      <c r="D262" s="11">
        <v>4</v>
      </c>
      <c r="E262" s="11">
        <v>5</v>
      </c>
      <c r="F262" s="11">
        <v>6</v>
      </c>
      <c r="G262" s="11">
        <v>7</v>
      </c>
      <c r="H262" s="6"/>
      <c r="I262" s="6"/>
    </row>
    <row r="263" spans="1:7" s="30" customFormat="1" ht="39" customHeight="1">
      <c r="A263" s="109" t="s">
        <v>175</v>
      </c>
      <c r="B263" s="110">
        <f>+B265+B316+B318+B328+B340+B345+B358+B374+B376+B378+B392</f>
        <v>74562519.7</v>
      </c>
      <c r="C263" s="110"/>
      <c r="D263" s="110">
        <f>+D265+D316+D318+D328+D340+D345+D358+D374+D376+D378+D392</f>
        <v>73496056.64</v>
      </c>
      <c r="E263" s="111"/>
      <c r="F263" s="112">
        <f>+D263/B263</f>
        <v>0.9856970624880854</v>
      </c>
      <c r="G263" s="113"/>
    </row>
    <row r="264" spans="1:7" s="30" customFormat="1" ht="27.75" customHeight="1">
      <c r="A264" s="120" t="s">
        <v>111</v>
      </c>
      <c r="B264" s="120"/>
      <c r="C264" s="120"/>
      <c r="D264" s="120"/>
      <c r="E264" s="120"/>
      <c r="F264" s="120"/>
      <c r="G264" s="120"/>
    </row>
    <row r="265" spans="1:7" s="30" customFormat="1" ht="25.5" customHeight="1">
      <c r="A265" s="2" t="s">
        <v>13</v>
      </c>
      <c r="B265" s="13">
        <f>+B266+B298+B312+B313+B314</f>
        <v>11630581.7</v>
      </c>
      <c r="C265" s="13"/>
      <c r="D265" s="13">
        <f>+D266+D298+D312+D313+D314</f>
        <v>11335477.179999998</v>
      </c>
      <c r="E265" s="13"/>
      <c r="F265" s="59"/>
      <c r="G265" s="61"/>
    </row>
    <row r="266" spans="1:7" s="30" customFormat="1" ht="36.75" customHeight="1">
      <c r="A266" s="2" t="s">
        <v>76</v>
      </c>
      <c r="B266" s="13">
        <f>+B267+B268+B269+B270+B271+B272+B273+B274+B275+B276+B277+B281+B282+B283+B284+B285+B286+B287+B288+B289+B290+B291+B292+B296+B297</f>
        <v>10776529.7</v>
      </c>
      <c r="C266" s="13"/>
      <c r="D266" s="13">
        <f>+D267+D268+D269+D270+D271+D272+D273+D274+D275+D276+D277+D281+D282+D283+D284+D285+D286+D287+D288+D289+D290+D291+D292+D296+D297</f>
        <v>10577711.26</v>
      </c>
      <c r="E266" s="13"/>
      <c r="F266" s="59"/>
      <c r="G266" s="61"/>
    </row>
    <row r="267" spans="1:7" s="30" customFormat="1" ht="35.25" customHeight="1">
      <c r="A267" s="15" t="s">
        <v>6</v>
      </c>
      <c r="B267" s="33">
        <v>5975976.7</v>
      </c>
      <c r="C267" s="3">
        <v>1349</v>
      </c>
      <c r="D267" s="33">
        <v>5975976.7</v>
      </c>
      <c r="E267" s="3">
        <v>1349</v>
      </c>
      <c r="F267" s="35">
        <f>+D267/B267</f>
        <v>1</v>
      </c>
      <c r="G267" s="61"/>
    </row>
    <row r="268" spans="1:7" s="30" customFormat="1" ht="34.5" customHeight="1">
      <c r="A268" s="5" t="s">
        <v>2</v>
      </c>
      <c r="B268" s="33">
        <v>400098</v>
      </c>
      <c r="C268" s="3">
        <v>216</v>
      </c>
      <c r="D268" s="33">
        <v>367959.54</v>
      </c>
      <c r="E268" s="3">
        <v>203</v>
      </c>
      <c r="F268" s="35">
        <f aca="true" t="shared" si="4" ref="F268:F350">+D268/B268</f>
        <v>0.9196735299851536</v>
      </c>
      <c r="G268" s="5" t="s">
        <v>57</v>
      </c>
    </row>
    <row r="269" spans="1:7" s="30" customFormat="1" ht="50.25" customHeight="1">
      <c r="A269" s="15" t="s">
        <v>31</v>
      </c>
      <c r="B269" s="33">
        <v>11072</v>
      </c>
      <c r="C269" s="3">
        <v>11</v>
      </c>
      <c r="D269" s="33">
        <v>10055.3</v>
      </c>
      <c r="E269" s="3">
        <v>10</v>
      </c>
      <c r="F269" s="35">
        <f t="shared" si="4"/>
        <v>0.9081737716763005</v>
      </c>
      <c r="G269" s="5" t="s">
        <v>58</v>
      </c>
    </row>
    <row r="270" spans="1:7" s="30" customFormat="1" ht="38.25" customHeight="1">
      <c r="A270" s="15" t="s">
        <v>114</v>
      </c>
      <c r="B270" s="33">
        <v>19222</v>
      </c>
      <c r="C270" s="3">
        <v>7</v>
      </c>
      <c r="D270" s="33">
        <v>19222</v>
      </c>
      <c r="E270" s="3">
        <v>7</v>
      </c>
      <c r="F270" s="35">
        <f t="shared" si="4"/>
        <v>1</v>
      </c>
      <c r="G270" s="61"/>
    </row>
    <row r="271" spans="1:7" s="30" customFormat="1" ht="37.5" customHeight="1">
      <c r="A271" s="15" t="s">
        <v>115</v>
      </c>
      <c r="B271" s="33">
        <v>52274</v>
      </c>
      <c r="C271" s="3">
        <v>29</v>
      </c>
      <c r="D271" s="33">
        <v>52274</v>
      </c>
      <c r="E271" s="3">
        <v>29</v>
      </c>
      <c r="F271" s="35">
        <f t="shared" si="4"/>
        <v>1</v>
      </c>
      <c r="G271" s="61"/>
    </row>
    <row r="272" spans="1:7" s="30" customFormat="1" ht="66" customHeight="1">
      <c r="A272" s="15" t="s">
        <v>116</v>
      </c>
      <c r="B272" s="33">
        <v>400000</v>
      </c>
      <c r="C272" s="3">
        <v>36</v>
      </c>
      <c r="D272" s="33">
        <v>400000</v>
      </c>
      <c r="E272" s="3">
        <v>16</v>
      </c>
      <c r="F272" s="35">
        <f t="shared" si="4"/>
        <v>1</v>
      </c>
      <c r="G272" s="61"/>
    </row>
    <row r="273" spans="1:7" s="30" customFormat="1" ht="70.5" customHeight="1">
      <c r="A273" s="15" t="s">
        <v>117</v>
      </c>
      <c r="B273" s="33">
        <v>123570</v>
      </c>
      <c r="C273" s="3">
        <v>60</v>
      </c>
      <c r="D273" s="33">
        <v>65792</v>
      </c>
      <c r="E273" s="3">
        <v>32</v>
      </c>
      <c r="F273" s="35">
        <f t="shared" si="4"/>
        <v>0.5324269644735777</v>
      </c>
      <c r="G273" s="5" t="s">
        <v>178</v>
      </c>
    </row>
    <row r="274" spans="1:7" s="30" customFormat="1" ht="38.25" customHeight="1">
      <c r="A274" s="15" t="s">
        <v>118</v>
      </c>
      <c r="B274" s="33">
        <v>555119</v>
      </c>
      <c r="C274" s="3">
        <v>740</v>
      </c>
      <c r="D274" s="33">
        <v>548273.72</v>
      </c>
      <c r="E274" s="3">
        <v>731</v>
      </c>
      <c r="F274" s="35">
        <f t="shared" si="4"/>
        <v>0.9876688061478709</v>
      </c>
      <c r="G274" s="5" t="s">
        <v>57</v>
      </c>
    </row>
    <row r="275" spans="1:7" s="30" customFormat="1" ht="51" customHeight="1">
      <c r="A275" s="15" t="s">
        <v>119</v>
      </c>
      <c r="B275" s="33">
        <v>600000</v>
      </c>
      <c r="C275" s="3">
        <v>200</v>
      </c>
      <c r="D275" s="33">
        <v>501000</v>
      </c>
      <c r="E275" s="3">
        <v>167</v>
      </c>
      <c r="F275" s="35">
        <f t="shared" si="4"/>
        <v>0.835</v>
      </c>
      <c r="G275" s="5" t="s">
        <v>57</v>
      </c>
    </row>
    <row r="276" spans="1:7" s="30" customFormat="1" ht="52.5" customHeight="1">
      <c r="A276" s="15" t="s">
        <v>123</v>
      </c>
      <c r="B276" s="33">
        <v>150000</v>
      </c>
      <c r="C276" s="3">
        <v>1</v>
      </c>
      <c r="D276" s="33">
        <v>150000</v>
      </c>
      <c r="E276" s="3">
        <v>1</v>
      </c>
      <c r="F276" s="35">
        <f t="shared" si="4"/>
        <v>1</v>
      </c>
      <c r="G276" s="61"/>
    </row>
    <row r="277" spans="1:7" s="30" customFormat="1" ht="57" customHeight="1">
      <c r="A277" s="15" t="s">
        <v>179</v>
      </c>
      <c r="B277" s="33">
        <v>100000</v>
      </c>
      <c r="C277" s="3">
        <v>1</v>
      </c>
      <c r="D277" s="33">
        <v>100000</v>
      </c>
      <c r="E277" s="3">
        <v>1</v>
      </c>
      <c r="F277" s="35">
        <f t="shared" si="4"/>
        <v>1</v>
      </c>
      <c r="G277" s="61"/>
    </row>
    <row r="278" spans="1:7" s="30" customFormat="1" ht="8.25" customHeight="1">
      <c r="A278" s="52"/>
      <c r="B278" s="53"/>
      <c r="C278" s="53"/>
      <c r="D278" s="53"/>
      <c r="E278" s="54"/>
      <c r="F278" s="55"/>
      <c r="G278" s="41"/>
    </row>
    <row r="279" spans="1:7" s="32" customFormat="1" ht="27" customHeight="1">
      <c r="A279" s="42"/>
      <c r="B279" s="23"/>
      <c r="C279" s="23"/>
      <c r="D279" s="23"/>
      <c r="E279" s="43"/>
      <c r="F279" s="40"/>
      <c r="G279" s="44" t="s">
        <v>108</v>
      </c>
    </row>
    <row r="280" spans="1:9" s="27" customFormat="1" ht="18.75" customHeight="1">
      <c r="A280" s="11">
        <v>1</v>
      </c>
      <c r="B280" s="12">
        <v>2</v>
      </c>
      <c r="C280" s="12">
        <v>3</v>
      </c>
      <c r="D280" s="11">
        <v>4</v>
      </c>
      <c r="E280" s="11">
        <v>5</v>
      </c>
      <c r="F280" s="11">
        <v>6</v>
      </c>
      <c r="G280" s="11">
        <v>7</v>
      </c>
      <c r="H280" s="6"/>
      <c r="I280" s="6"/>
    </row>
    <row r="281" spans="1:7" s="30" customFormat="1" ht="64.5" customHeight="1">
      <c r="A281" s="15" t="s">
        <v>218</v>
      </c>
      <c r="B281" s="33">
        <v>684198</v>
      </c>
      <c r="C281" s="3">
        <v>684</v>
      </c>
      <c r="D281" s="33">
        <v>682158</v>
      </c>
      <c r="E281" s="3">
        <v>682</v>
      </c>
      <c r="F281" s="35">
        <f t="shared" si="4"/>
        <v>0.9970184069523734</v>
      </c>
      <c r="G281" s="5" t="s">
        <v>57</v>
      </c>
    </row>
    <row r="282" spans="1:7" s="30" customFormat="1" ht="51" customHeight="1">
      <c r="A282" s="15" t="s">
        <v>124</v>
      </c>
      <c r="B282" s="33">
        <v>30000</v>
      </c>
      <c r="C282" s="3">
        <v>1</v>
      </c>
      <c r="D282" s="33">
        <v>30000</v>
      </c>
      <c r="E282" s="3">
        <v>1</v>
      </c>
      <c r="F282" s="35">
        <f t="shared" si="4"/>
        <v>1</v>
      </c>
      <c r="G282" s="61"/>
    </row>
    <row r="283" spans="1:7" s="30" customFormat="1" ht="64.5" customHeight="1">
      <c r="A283" s="15" t="s">
        <v>219</v>
      </c>
      <c r="B283" s="33">
        <v>30000</v>
      </c>
      <c r="C283" s="3">
        <v>1</v>
      </c>
      <c r="D283" s="33">
        <v>30000</v>
      </c>
      <c r="E283" s="3">
        <v>1</v>
      </c>
      <c r="F283" s="35">
        <f t="shared" si="4"/>
        <v>1</v>
      </c>
      <c r="G283" s="61"/>
    </row>
    <row r="284" spans="1:7" s="30" customFormat="1" ht="52.5" customHeight="1">
      <c r="A284" s="15" t="s">
        <v>125</v>
      </c>
      <c r="B284" s="33">
        <v>100000</v>
      </c>
      <c r="C284" s="3">
        <v>1</v>
      </c>
      <c r="D284" s="33">
        <v>100000</v>
      </c>
      <c r="E284" s="3">
        <v>1</v>
      </c>
      <c r="F284" s="35">
        <f t="shared" si="4"/>
        <v>1</v>
      </c>
      <c r="G284" s="61"/>
    </row>
    <row r="285" spans="1:7" s="30" customFormat="1" ht="59.25" customHeight="1">
      <c r="A285" s="15" t="s">
        <v>126</v>
      </c>
      <c r="B285" s="33">
        <v>30000</v>
      </c>
      <c r="C285" s="3">
        <v>1</v>
      </c>
      <c r="D285" s="33">
        <v>30000</v>
      </c>
      <c r="E285" s="3">
        <v>1</v>
      </c>
      <c r="F285" s="35">
        <f t="shared" si="4"/>
        <v>1</v>
      </c>
      <c r="G285" s="61"/>
    </row>
    <row r="286" spans="1:7" s="30" customFormat="1" ht="53.25" customHeight="1">
      <c r="A286" s="15" t="s">
        <v>127</v>
      </c>
      <c r="B286" s="33">
        <v>200000</v>
      </c>
      <c r="C286" s="3">
        <v>1</v>
      </c>
      <c r="D286" s="33">
        <v>200000</v>
      </c>
      <c r="E286" s="3">
        <v>1</v>
      </c>
      <c r="F286" s="35">
        <f t="shared" si="4"/>
        <v>1</v>
      </c>
      <c r="G286" s="61"/>
    </row>
    <row r="287" spans="1:7" s="30" customFormat="1" ht="67.5" customHeight="1">
      <c r="A287" s="15" t="s">
        <v>128</v>
      </c>
      <c r="B287" s="33">
        <v>30000</v>
      </c>
      <c r="C287" s="3">
        <v>1</v>
      </c>
      <c r="D287" s="33">
        <v>30000</v>
      </c>
      <c r="E287" s="3">
        <v>1</v>
      </c>
      <c r="F287" s="35">
        <f t="shared" si="4"/>
        <v>1</v>
      </c>
      <c r="G287" s="61"/>
    </row>
    <row r="288" spans="1:7" s="30" customFormat="1" ht="51.75" customHeight="1">
      <c r="A288" s="15" t="s">
        <v>220</v>
      </c>
      <c r="B288" s="33">
        <v>1000000</v>
      </c>
      <c r="C288" s="3">
        <v>7</v>
      </c>
      <c r="D288" s="33">
        <v>1000000</v>
      </c>
      <c r="E288" s="3">
        <v>7</v>
      </c>
      <c r="F288" s="35">
        <f t="shared" si="4"/>
        <v>1</v>
      </c>
      <c r="G288" s="61"/>
    </row>
    <row r="289" spans="1:7" s="30" customFormat="1" ht="38.25" customHeight="1">
      <c r="A289" s="15" t="s">
        <v>180</v>
      </c>
      <c r="B289" s="33">
        <v>20000</v>
      </c>
      <c r="C289" s="3">
        <v>1</v>
      </c>
      <c r="D289" s="33">
        <v>20000</v>
      </c>
      <c r="E289" s="3">
        <v>1</v>
      </c>
      <c r="F289" s="35">
        <f t="shared" si="4"/>
        <v>1</v>
      </c>
      <c r="G289" s="61"/>
    </row>
    <row r="290" spans="1:7" s="30" customFormat="1" ht="49.5" customHeight="1">
      <c r="A290" s="15" t="s">
        <v>129</v>
      </c>
      <c r="B290" s="33">
        <v>30000</v>
      </c>
      <c r="C290" s="3">
        <v>1</v>
      </c>
      <c r="D290" s="33">
        <v>30000</v>
      </c>
      <c r="E290" s="3">
        <v>1</v>
      </c>
      <c r="F290" s="35">
        <f t="shared" si="4"/>
        <v>1</v>
      </c>
      <c r="G290" s="61"/>
    </row>
    <row r="291" spans="1:7" s="30" customFormat="1" ht="51" customHeight="1">
      <c r="A291" s="15" t="s">
        <v>181</v>
      </c>
      <c r="B291" s="33">
        <v>15000</v>
      </c>
      <c r="C291" s="3">
        <v>1</v>
      </c>
      <c r="D291" s="33">
        <v>15000</v>
      </c>
      <c r="E291" s="3">
        <v>1</v>
      </c>
      <c r="F291" s="35">
        <f t="shared" si="4"/>
        <v>1</v>
      </c>
      <c r="G291" s="61"/>
    </row>
    <row r="292" spans="1:7" s="30" customFormat="1" ht="49.5" customHeight="1">
      <c r="A292" s="15" t="s">
        <v>130</v>
      </c>
      <c r="B292" s="33">
        <v>100000</v>
      </c>
      <c r="C292" s="3">
        <v>4</v>
      </c>
      <c r="D292" s="33">
        <v>100000</v>
      </c>
      <c r="E292" s="3">
        <v>4</v>
      </c>
      <c r="F292" s="35">
        <f t="shared" si="4"/>
        <v>1</v>
      </c>
      <c r="G292" s="61"/>
    </row>
    <row r="293" spans="1:7" s="30" customFormat="1" ht="8.25" customHeight="1">
      <c r="A293" s="52"/>
      <c r="B293" s="53"/>
      <c r="C293" s="53"/>
      <c r="D293" s="53"/>
      <c r="E293" s="54"/>
      <c r="F293" s="55"/>
      <c r="G293" s="41"/>
    </row>
    <row r="294" spans="1:7" s="32" customFormat="1" ht="27" customHeight="1">
      <c r="A294" s="42"/>
      <c r="B294" s="23"/>
      <c r="C294" s="23"/>
      <c r="D294" s="23"/>
      <c r="E294" s="43"/>
      <c r="F294" s="40"/>
      <c r="G294" s="44" t="s">
        <v>108</v>
      </c>
    </row>
    <row r="295" spans="1:9" s="27" customFormat="1" ht="18.75" customHeight="1">
      <c r="A295" s="11">
        <v>1</v>
      </c>
      <c r="B295" s="12">
        <v>2</v>
      </c>
      <c r="C295" s="12">
        <v>3</v>
      </c>
      <c r="D295" s="11">
        <v>4</v>
      </c>
      <c r="E295" s="11">
        <v>5</v>
      </c>
      <c r="F295" s="11">
        <v>6</v>
      </c>
      <c r="G295" s="11">
        <v>7</v>
      </c>
      <c r="H295" s="6"/>
      <c r="I295" s="6"/>
    </row>
    <row r="296" spans="1:7" s="30" customFormat="1" ht="84.75" customHeight="1">
      <c r="A296" s="15" t="s">
        <v>131</v>
      </c>
      <c r="B296" s="33">
        <v>50000</v>
      </c>
      <c r="C296" s="3">
        <v>1</v>
      </c>
      <c r="D296" s="33">
        <v>50000</v>
      </c>
      <c r="E296" s="3">
        <v>1</v>
      </c>
      <c r="F296" s="35">
        <f t="shared" si="4"/>
        <v>1</v>
      </c>
      <c r="G296" s="61"/>
    </row>
    <row r="297" spans="1:7" s="30" customFormat="1" ht="39" customHeight="1">
      <c r="A297" s="15" t="s">
        <v>132</v>
      </c>
      <c r="B297" s="33">
        <v>70000</v>
      </c>
      <c r="C297" s="3">
        <v>1</v>
      </c>
      <c r="D297" s="33">
        <v>70000</v>
      </c>
      <c r="E297" s="3">
        <v>1</v>
      </c>
      <c r="F297" s="35">
        <f t="shared" si="4"/>
        <v>1</v>
      </c>
      <c r="G297" s="61"/>
    </row>
    <row r="298" spans="1:7" s="30" customFormat="1" ht="35.25" customHeight="1">
      <c r="A298" s="2" t="s">
        <v>77</v>
      </c>
      <c r="B298" s="13">
        <f>+B300+B301+B302+B303+B304+B305+B299+B306+B307+B311</f>
        <v>643628</v>
      </c>
      <c r="C298" s="13"/>
      <c r="D298" s="13">
        <f>+D300+D301+D302+D303+D304+D305+D299+D306+D307+D311</f>
        <v>579037.46</v>
      </c>
      <c r="E298" s="70"/>
      <c r="F298" s="51"/>
      <c r="G298" s="61"/>
    </row>
    <row r="299" spans="1:7" s="30" customFormat="1" ht="35.25" customHeight="1">
      <c r="A299" s="15" t="s">
        <v>133</v>
      </c>
      <c r="B299" s="33">
        <v>8810</v>
      </c>
      <c r="C299" s="71"/>
      <c r="D299" s="33">
        <v>8810</v>
      </c>
      <c r="E299" s="71"/>
      <c r="F299" s="35">
        <f t="shared" si="4"/>
        <v>1</v>
      </c>
      <c r="G299" s="61"/>
    </row>
    <row r="300" spans="1:7" s="30" customFormat="1" ht="39" customHeight="1">
      <c r="A300" s="15" t="s">
        <v>8</v>
      </c>
      <c r="B300" s="33">
        <v>130356</v>
      </c>
      <c r="C300" s="3">
        <v>2</v>
      </c>
      <c r="D300" s="33">
        <v>130266.59</v>
      </c>
      <c r="E300" s="3">
        <v>2</v>
      </c>
      <c r="F300" s="35">
        <f t="shared" si="4"/>
        <v>0.9993141090552027</v>
      </c>
      <c r="G300" s="61"/>
    </row>
    <row r="301" spans="1:7" s="30" customFormat="1" ht="35.25" customHeight="1">
      <c r="A301" s="15" t="s">
        <v>1</v>
      </c>
      <c r="B301" s="33">
        <v>61727</v>
      </c>
      <c r="C301" s="3">
        <v>6</v>
      </c>
      <c r="D301" s="33">
        <v>58847.77</v>
      </c>
      <c r="E301" s="3">
        <v>6</v>
      </c>
      <c r="F301" s="35">
        <f t="shared" si="4"/>
        <v>0.9533554198324882</v>
      </c>
      <c r="G301" s="5" t="s">
        <v>182</v>
      </c>
    </row>
    <row r="302" spans="1:7" s="30" customFormat="1" ht="49.5" customHeight="1">
      <c r="A302" s="93" t="s">
        <v>199</v>
      </c>
      <c r="B302" s="45">
        <v>253116</v>
      </c>
      <c r="C302" s="36">
        <v>112</v>
      </c>
      <c r="D302" s="45">
        <v>226497.6</v>
      </c>
      <c r="E302" s="36">
        <v>112</v>
      </c>
      <c r="F302" s="37">
        <f t="shared" si="4"/>
        <v>0.894837149765325</v>
      </c>
      <c r="G302" s="5" t="s">
        <v>54</v>
      </c>
    </row>
    <row r="303" spans="1:7" s="30" customFormat="1" ht="99" customHeight="1">
      <c r="A303" s="15" t="s">
        <v>4</v>
      </c>
      <c r="B303" s="33">
        <v>40688</v>
      </c>
      <c r="C303" s="3">
        <v>60</v>
      </c>
      <c r="D303" s="33">
        <v>39225.1</v>
      </c>
      <c r="E303" s="3">
        <v>59</v>
      </c>
      <c r="F303" s="35">
        <f t="shared" si="4"/>
        <v>0.9640459103421156</v>
      </c>
      <c r="G303" s="5" t="s">
        <v>165</v>
      </c>
    </row>
    <row r="304" spans="1:7" s="30" customFormat="1" ht="69" customHeight="1">
      <c r="A304" s="15" t="s">
        <v>33</v>
      </c>
      <c r="B304" s="33">
        <v>10311</v>
      </c>
      <c r="C304" s="3">
        <v>1</v>
      </c>
      <c r="D304" s="33">
        <v>10311</v>
      </c>
      <c r="E304" s="3">
        <v>1</v>
      </c>
      <c r="F304" s="35">
        <f t="shared" si="4"/>
        <v>1</v>
      </c>
      <c r="G304" s="61"/>
    </row>
    <row r="305" spans="1:7" s="30" customFormat="1" ht="39.75" customHeight="1">
      <c r="A305" s="15" t="s">
        <v>134</v>
      </c>
      <c r="B305" s="33">
        <v>25310</v>
      </c>
      <c r="C305" s="3">
        <v>1</v>
      </c>
      <c r="D305" s="33">
        <v>0</v>
      </c>
      <c r="E305" s="59"/>
      <c r="F305" s="35" t="s">
        <v>166</v>
      </c>
      <c r="G305" s="5" t="s">
        <v>167</v>
      </c>
    </row>
    <row r="306" spans="1:7" s="30" customFormat="1" ht="54" customHeight="1">
      <c r="A306" s="15" t="s">
        <v>135</v>
      </c>
      <c r="B306" s="33">
        <v>75000</v>
      </c>
      <c r="C306" s="3">
        <v>1</v>
      </c>
      <c r="D306" s="33">
        <v>66769.4</v>
      </c>
      <c r="E306" s="3">
        <v>1</v>
      </c>
      <c r="F306" s="35">
        <f t="shared" si="4"/>
        <v>0.8902586666666666</v>
      </c>
      <c r="G306" s="5" t="s">
        <v>183</v>
      </c>
    </row>
    <row r="307" spans="1:7" s="30" customFormat="1" ht="39.75" customHeight="1">
      <c r="A307" s="15" t="s">
        <v>136</v>
      </c>
      <c r="B307" s="33">
        <v>23310</v>
      </c>
      <c r="C307" s="3">
        <v>140</v>
      </c>
      <c r="D307" s="33">
        <v>23310</v>
      </c>
      <c r="E307" s="3">
        <v>140</v>
      </c>
      <c r="F307" s="35">
        <f t="shared" si="4"/>
        <v>1</v>
      </c>
      <c r="G307" s="61"/>
    </row>
    <row r="308" spans="1:7" s="30" customFormat="1" ht="8.25" customHeight="1">
      <c r="A308" s="52"/>
      <c r="B308" s="53"/>
      <c r="C308" s="53"/>
      <c r="D308" s="53"/>
      <c r="E308" s="54"/>
      <c r="F308" s="55"/>
      <c r="G308" s="41"/>
    </row>
    <row r="309" spans="1:7" s="32" customFormat="1" ht="27" customHeight="1">
      <c r="A309" s="42"/>
      <c r="B309" s="23"/>
      <c r="C309" s="23"/>
      <c r="D309" s="23"/>
      <c r="E309" s="43"/>
      <c r="F309" s="40"/>
      <c r="G309" s="44" t="s">
        <v>108</v>
      </c>
    </row>
    <row r="310" spans="1:9" s="27" customFormat="1" ht="18.75" customHeight="1">
      <c r="A310" s="11">
        <v>1</v>
      </c>
      <c r="B310" s="12">
        <v>2</v>
      </c>
      <c r="C310" s="12">
        <v>3</v>
      </c>
      <c r="D310" s="11">
        <v>4</v>
      </c>
      <c r="E310" s="11">
        <v>5</v>
      </c>
      <c r="F310" s="11">
        <v>6</v>
      </c>
      <c r="G310" s="11">
        <v>7</v>
      </c>
      <c r="H310" s="6"/>
      <c r="I310" s="6"/>
    </row>
    <row r="311" spans="1:7" s="30" customFormat="1" ht="93" customHeight="1">
      <c r="A311" s="15" t="s">
        <v>137</v>
      </c>
      <c r="B311" s="33">
        <v>15000</v>
      </c>
      <c r="C311" s="3">
        <v>3</v>
      </c>
      <c r="D311" s="33">
        <v>15000</v>
      </c>
      <c r="E311" s="3">
        <v>3</v>
      </c>
      <c r="F311" s="35">
        <f t="shared" si="4"/>
        <v>1</v>
      </c>
      <c r="G311" s="61"/>
    </row>
    <row r="312" spans="1:7" s="30" customFormat="1" ht="67.5" customHeight="1">
      <c r="A312" s="2" t="s">
        <v>78</v>
      </c>
      <c r="B312" s="13">
        <v>174000</v>
      </c>
      <c r="C312" s="3">
        <v>521</v>
      </c>
      <c r="D312" s="13">
        <v>151615.45</v>
      </c>
      <c r="E312" s="3">
        <v>461</v>
      </c>
      <c r="F312" s="35">
        <f t="shared" si="4"/>
        <v>0.8713531609195403</v>
      </c>
      <c r="G312" s="5" t="s">
        <v>59</v>
      </c>
    </row>
    <row r="313" spans="1:7" s="30" customFormat="1" ht="61.5" customHeight="1">
      <c r="A313" s="63" t="s">
        <v>151</v>
      </c>
      <c r="B313" s="13">
        <v>16124</v>
      </c>
      <c r="C313" s="59"/>
      <c r="D313" s="13">
        <v>14093.01</v>
      </c>
      <c r="E313" s="59"/>
      <c r="F313" s="35">
        <f t="shared" si="4"/>
        <v>0.8740393202679236</v>
      </c>
      <c r="G313" s="5" t="s">
        <v>184</v>
      </c>
    </row>
    <row r="314" spans="1:7" s="30" customFormat="1" ht="55.5" customHeight="1">
      <c r="A314" s="66" t="s">
        <v>152</v>
      </c>
      <c r="B314" s="13">
        <v>20300</v>
      </c>
      <c r="C314" s="36">
        <v>290</v>
      </c>
      <c r="D314" s="17">
        <v>13020</v>
      </c>
      <c r="E314" s="36">
        <v>186</v>
      </c>
      <c r="F314" s="37">
        <f t="shared" si="4"/>
        <v>0.6413793103448275</v>
      </c>
      <c r="G314" s="5" t="s">
        <v>168</v>
      </c>
    </row>
    <row r="315" spans="1:7" s="30" customFormat="1" ht="22.5" customHeight="1">
      <c r="A315" s="121" t="s">
        <v>37</v>
      </c>
      <c r="B315" s="122"/>
      <c r="C315" s="122"/>
      <c r="D315" s="122"/>
      <c r="E315" s="122"/>
      <c r="F315" s="122"/>
      <c r="G315" s="123"/>
    </row>
    <row r="316" spans="1:7" s="30" customFormat="1" ht="62.25" customHeight="1">
      <c r="A316" s="2" t="s">
        <v>81</v>
      </c>
      <c r="B316" s="13">
        <v>1274995</v>
      </c>
      <c r="C316" s="58"/>
      <c r="D316" s="17">
        <v>1271121.56</v>
      </c>
      <c r="E316" s="58"/>
      <c r="F316" s="37">
        <f t="shared" si="4"/>
        <v>0.9969619959293958</v>
      </c>
      <c r="G316" s="5" t="s">
        <v>53</v>
      </c>
    </row>
    <row r="317" spans="1:7" s="30" customFormat="1" ht="38.25" customHeight="1">
      <c r="A317" s="121" t="s">
        <v>34</v>
      </c>
      <c r="B317" s="122"/>
      <c r="C317" s="122"/>
      <c r="D317" s="122"/>
      <c r="E317" s="122"/>
      <c r="F317" s="122"/>
      <c r="G317" s="123"/>
    </row>
    <row r="318" spans="1:7" s="30" customFormat="1" ht="32.25" customHeight="1">
      <c r="A318" s="19" t="s">
        <v>82</v>
      </c>
      <c r="B318" s="13">
        <f>+B319+B320+B321+B322+B323</f>
        <v>1375571</v>
      </c>
      <c r="C318" s="14"/>
      <c r="D318" s="13">
        <f>+D319+D320+D321+D322+D323</f>
        <v>1356727.81</v>
      </c>
      <c r="E318" s="14"/>
      <c r="F318" s="51"/>
      <c r="G318" s="124" t="s">
        <v>169</v>
      </c>
    </row>
    <row r="319" spans="1:7" s="30" customFormat="1" ht="26.25" customHeight="1">
      <c r="A319" s="15" t="s">
        <v>9</v>
      </c>
      <c r="B319" s="33">
        <v>16317</v>
      </c>
      <c r="C319" s="3">
        <v>1</v>
      </c>
      <c r="D319" s="33">
        <v>11391.56</v>
      </c>
      <c r="E319" s="3">
        <v>1</v>
      </c>
      <c r="F319" s="35">
        <f t="shared" si="4"/>
        <v>0.6981405895691609</v>
      </c>
      <c r="G319" s="124"/>
    </row>
    <row r="320" spans="1:7" s="30" customFormat="1" ht="26.25" customHeight="1">
      <c r="A320" s="15" t="s">
        <v>113</v>
      </c>
      <c r="B320" s="33">
        <v>564373</v>
      </c>
      <c r="C320" s="3">
        <v>520</v>
      </c>
      <c r="D320" s="33">
        <v>561945.43</v>
      </c>
      <c r="E320" s="3">
        <v>513</v>
      </c>
      <c r="F320" s="35">
        <f t="shared" si="4"/>
        <v>0.9956986425644034</v>
      </c>
      <c r="G320" s="124"/>
    </row>
    <row r="321" spans="1:7" s="30" customFormat="1" ht="35.25" customHeight="1">
      <c r="A321" s="15" t="s">
        <v>38</v>
      </c>
      <c r="B321" s="33">
        <v>190367</v>
      </c>
      <c r="C321" s="3">
        <v>115</v>
      </c>
      <c r="D321" s="33">
        <v>189226.1</v>
      </c>
      <c r="E321" s="3">
        <v>105</v>
      </c>
      <c r="F321" s="35">
        <f t="shared" si="4"/>
        <v>0.9940068394206979</v>
      </c>
      <c r="G321" s="124"/>
    </row>
    <row r="322" spans="1:7" s="30" customFormat="1" ht="42" customHeight="1">
      <c r="A322" s="15" t="s">
        <v>22</v>
      </c>
      <c r="B322" s="33">
        <v>160160</v>
      </c>
      <c r="C322" s="3">
        <v>98</v>
      </c>
      <c r="D322" s="33">
        <v>150667.13</v>
      </c>
      <c r="E322" s="3">
        <v>80</v>
      </c>
      <c r="F322" s="35">
        <f t="shared" si="4"/>
        <v>0.9407288336663336</v>
      </c>
      <c r="G322" s="124"/>
    </row>
    <row r="323" spans="1:7" s="30" customFormat="1" ht="75" customHeight="1">
      <c r="A323" s="15" t="s">
        <v>35</v>
      </c>
      <c r="B323" s="33">
        <v>444354</v>
      </c>
      <c r="C323" s="3">
        <v>191</v>
      </c>
      <c r="D323" s="33">
        <v>443497.59</v>
      </c>
      <c r="E323" s="3">
        <v>186</v>
      </c>
      <c r="F323" s="35">
        <f t="shared" si="4"/>
        <v>0.9980726852914569</v>
      </c>
      <c r="G323" s="124"/>
    </row>
    <row r="324" spans="1:7" s="30" customFormat="1" ht="8.25" customHeight="1">
      <c r="A324" s="52"/>
      <c r="B324" s="53"/>
      <c r="C324" s="53"/>
      <c r="D324" s="53"/>
      <c r="E324" s="54"/>
      <c r="F324" s="55"/>
      <c r="G324" s="41"/>
    </row>
    <row r="325" spans="1:7" s="32" customFormat="1" ht="29.25" customHeight="1">
      <c r="A325" s="42"/>
      <c r="B325" s="23"/>
      <c r="C325" s="23"/>
      <c r="D325" s="23"/>
      <c r="E325" s="43"/>
      <c r="F325" s="40"/>
      <c r="G325" s="44" t="s">
        <v>108</v>
      </c>
    </row>
    <row r="326" spans="1:9" s="27" customFormat="1" ht="18.75" customHeight="1">
      <c r="A326" s="11">
        <v>1</v>
      </c>
      <c r="B326" s="12">
        <v>2</v>
      </c>
      <c r="C326" s="12">
        <v>3</v>
      </c>
      <c r="D326" s="11">
        <v>4</v>
      </c>
      <c r="E326" s="11">
        <v>5</v>
      </c>
      <c r="F326" s="11">
        <v>6</v>
      </c>
      <c r="G326" s="11">
        <v>7</v>
      </c>
      <c r="H326" s="6"/>
      <c r="I326" s="6"/>
    </row>
    <row r="327" spans="1:7" s="30" customFormat="1" ht="27" customHeight="1">
      <c r="A327" s="121" t="s">
        <v>3</v>
      </c>
      <c r="B327" s="122"/>
      <c r="C327" s="122"/>
      <c r="D327" s="122"/>
      <c r="E327" s="122"/>
      <c r="F327" s="122"/>
      <c r="G327" s="123"/>
    </row>
    <row r="328" spans="1:7" s="30" customFormat="1" ht="33" customHeight="1">
      <c r="A328" s="2" t="s">
        <v>13</v>
      </c>
      <c r="B328" s="13">
        <f>+B329+B332</f>
        <v>891152</v>
      </c>
      <c r="C328" s="14"/>
      <c r="D328" s="13">
        <f>+D329+D332</f>
        <v>835407.42</v>
      </c>
      <c r="E328" s="14"/>
      <c r="F328" s="51"/>
      <c r="G328" s="61"/>
    </row>
    <row r="329" spans="1:7" s="30" customFormat="1" ht="36.75" customHeight="1">
      <c r="A329" s="20" t="s">
        <v>83</v>
      </c>
      <c r="B329" s="13">
        <f>+B330+B331</f>
        <v>142383</v>
      </c>
      <c r="C329" s="14">
        <f>+C330+C331</f>
        <v>19</v>
      </c>
      <c r="D329" s="13">
        <f>+D330+D331</f>
        <v>99446.25</v>
      </c>
      <c r="E329" s="14">
        <f>+E330+E331</f>
        <v>19</v>
      </c>
      <c r="F329" s="51"/>
      <c r="G329" s="125" t="s">
        <v>185</v>
      </c>
    </row>
    <row r="330" spans="1:7" s="30" customFormat="1" ht="52.5" customHeight="1">
      <c r="A330" s="15" t="s">
        <v>30</v>
      </c>
      <c r="B330" s="33">
        <v>132674</v>
      </c>
      <c r="C330" s="3">
        <v>16</v>
      </c>
      <c r="D330" s="33">
        <v>91243.26</v>
      </c>
      <c r="E330" s="3">
        <v>16</v>
      </c>
      <c r="F330" s="35">
        <f t="shared" si="4"/>
        <v>0.6877252513680148</v>
      </c>
      <c r="G330" s="126"/>
    </row>
    <row r="331" spans="1:7" s="30" customFormat="1" ht="37.5" customHeight="1">
      <c r="A331" s="15" t="s">
        <v>192</v>
      </c>
      <c r="B331" s="33">
        <v>9709</v>
      </c>
      <c r="C331" s="3">
        <v>3</v>
      </c>
      <c r="D331" s="33">
        <v>8202.99</v>
      </c>
      <c r="E331" s="3">
        <v>3</v>
      </c>
      <c r="F331" s="35">
        <f t="shared" si="4"/>
        <v>0.8448851581007313</v>
      </c>
      <c r="G331" s="127"/>
    </row>
    <row r="332" spans="1:7" s="30" customFormat="1" ht="35.25" customHeight="1">
      <c r="A332" s="20" t="s">
        <v>84</v>
      </c>
      <c r="B332" s="13">
        <f>+B333+B334+B335+B336+B337+B338</f>
        <v>748769</v>
      </c>
      <c r="C332" s="14">
        <f>+C333+C334+C335+C336+C337+C338</f>
        <v>176</v>
      </c>
      <c r="D332" s="13">
        <f>+D333+D334+D335+D336+D337+D338</f>
        <v>735961.17</v>
      </c>
      <c r="E332" s="14">
        <f>+E333+E334+E335+E336+E337+E338</f>
        <v>170</v>
      </c>
      <c r="F332" s="51"/>
      <c r="G332" s="61"/>
    </row>
    <row r="333" spans="1:7" s="30" customFormat="1" ht="53.25" customHeight="1">
      <c r="A333" s="15" t="s">
        <v>7</v>
      </c>
      <c r="B333" s="33">
        <v>22364</v>
      </c>
      <c r="C333" s="3">
        <v>2</v>
      </c>
      <c r="D333" s="33">
        <v>22363.18</v>
      </c>
      <c r="E333" s="36">
        <v>2</v>
      </c>
      <c r="F333" s="35">
        <f t="shared" si="4"/>
        <v>0.9999633339295296</v>
      </c>
      <c r="G333" s="61"/>
    </row>
    <row r="334" spans="1:7" s="30" customFormat="1" ht="36.75" customHeight="1">
      <c r="A334" s="15" t="s">
        <v>5</v>
      </c>
      <c r="B334" s="33">
        <v>72511</v>
      </c>
      <c r="C334" s="3">
        <v>7</v>
      </c>
      <c r="D334" s="33">
        <v>72488.06</v>
      </c>
      <c r="E334" s="36">
        <v>7</v>
      </c>
      <c r="F334" s="35">
        <f t="shared" si="4"/>
        <v>0.9996836342072237</v>
      </c>
      <c r="G334" s="61"/>
    </row>
    <row r="335" spans="1:7" s="30" customFormat="1" ht="53.25" customHeight="1">
      <c r="A335" s="15" t="s">
        <v>43</v>
      </c>
      <c r="B335" s="33">
        <v>233325</v>
      </c>
      <c r="C335" s="3">
        <v>23</v>
      </c>
      <c r="D335" s="33">
        <v>220542.38</v>
      </c>
      <c r="E335" s="36">
        <v>21</v>
      </c>
      <c r="F335" s="35">
        <f t="shared" si="4"/>
        <v>0.9452153862637952</v>
      </c>
      <c r="G335" s="5" t="s">
        <v>58</v>
      </c>
    </row>
    <row r="336" spans="1:7" s="30" customFormat="1" ht="69" customHeight="1">
      <c r="A336" s="15" t="s">
        <v>44</v>
      </c>
      <c r="B336" s="33">
        <v>121577</v>
      </c>
      <c r="C336" s="3">
        <v>121</v>
      </c>
      <c r="D336" s="33">
        <v>121576.7</v>
      </c>
      <c r="E336" s="36">
        <v>121</v>
      </c>
      <c r="F336" s="35">
        <f t="shared" si="4"/>
        <v>0.9999975324280086</v>
      </c>
      <c r="G336" s="61"/>
    </row>
    <row r="337" spans="1:7" s="30" customFormat="1" ht="67.5" customHeight="1">
      <c r="A337" s="15" t="s">
        <v>138</v>
      </c>
      <c r="B337" s="33">
        <v>276585</v>
      </c>
      <c r="C337" s="3">
        <v>22</v>
      </c>
      <c r="D337" s="33">
        <v>276584.76</v>
      </c>
      <c r="E337" s="36">
        <v>18</v>
      </c>
      <c r="F337" s="35">
        <f t="shared" si="4"/>
        <v>0.9999991322739845</v>
      </c>
      <c r="G337" s="61"/>
    </row>
    <row r="338" spans="1:7" s="30" customFormat="1" ht="44.25" customHeight="1">
      <c r="A338" s="15" t="s">
        <v>139</v>
      </c>
      <c r="B338" s="33">
        <v>22407</v>
      </c>
      <c r="C338" s="3">
        <v>1</v>
      </c>
      <c r="D338" s="33">
        <v>22406.09</v>
      </c>
      <c r="E338" s="36">
        <v>1</v>
      </c>
      <c r="F338" s="35">
        <f t="shared" si="4"/>
        <v>0.9999593876913465</v>
      </c>
      <c r="G338" s="61"/>
    </row>
    <row r="339" spans="1:7" s="30" customFormat="1" ht="33" customHeight="1">
      <c r="A339" s="121" t="s">
        <v>10</v>
      </c>
      <c r="B339" s="122"/>
      <c r="C339" s="122"/>
      <c r="D339" s="122"/>
      <c r="E339" s="122"/>
      <c r="F339" s="122"/>
      <c r="G339" s="123"/>
    </row>
    <row r="340" spans="1:7" s="30" customFormat="1" ht="51.75" customHeight="1">
      <c r="A340" s="2" t="s">
        <v>85</v>
      </c>
      <c r="B340" s="13">
        <v>180360</v>
      </c>
      <c r="C340" s="3">
        <v>167</v>
      </c>
      <c r="D340" s="13">
        <v>180360</v>
      </c>
      <c r="E340" s="3">
        <v>163</v>
      </c>
      <c r="F340" s="35">
        <f t="shared" si="4"/>
        <v>1</v>
      </c>
      <c r="G340" s="61"/>
    </row>
    <row r="341" spans="1:7" s="30" customFormat="1" ht="8.25" customHeight="1">
      <c r="A341" s="52"/>
      <c r="B341" s="53"/>
      <c r="C341" s="53"/>
      <c r="D341" s="53"/>
      <c r="E341" s="54"/>
      <c r="F341" s="55"/>
      <c r="G341" s="41"/>
    </row>
    <row r="342" spans="1:7" s="32" customFormat="1" ht="31.5" customHeight="1">
      <c r="A342" s="42"/>
      <c r="B342" s="23"/>
      <c r="C342" s="23"/>
      <c r="D342" s="23"/>
      <c r="E342" s="43"/>
      <c r="F342" s="40"/>
      <c r="G342" s="44" t="s">
        <v>108</v>
      </c>
    </row>
    <row r="343" spans="1:9" s="27" customFormat="1" ht="18.75" customHeight="1">
      <c r="A343" s="11">
        <v>1</v>
      </c>
      <c r="B343" s="12">
        <v>2</v>
      </c>
      <c r="C343" s="12">
        <v>3</v>
      </c>
      <c r="D343" s="11">
        <v>4</v>
      </c>
      <c r="E343" s="11">
        <v>5</v>
      </c>
      <c r="F343" s="11">
        <v>6</v>
      </c>
      <c r="G343" s="11">
        <v>7</v>
      </c>
      <c r="H343" s="6"/>
      <c r="I343" s="6"/>
    </row>
    <row r="344" spans="1:7" s="30" customFormat="1" ht="35.25" customHeight="1">
      <c r="A344" s="120" t="s">
        <v>39</v>
      </c>
      <c r="B344" s="120"/>
      <c r="C344" s="120"/>
      <c r="D344" s="120"/>
      <c r="E344" s="120"/>
      <c r="F344" s="120"/>
      <c r="G344" s="120"/>
    </row>
    <row r="345" spans="1:7" s="30" customFormat="1" ht="20.25" customHeight="1">
      <c r="A345" s="2" t="s">
        <v>0</v>
      </c>
      <c r="B345" s="13">
        <f>+B346+B349+B353</f>
        <v>25246</v>
      </c>
      <c r="C345" s="13"/>
      <c r="D345" s="13">
        <f>+D346+D349+D353</f>
        <v>14822.48</v>
      </c>
      <c r="E345" s="70"/>
      <c r="F345" s="51"/>
      <c r="G345" s="124" t="s">
        <v>51</v>
      </c>
    </row>
    <row r="346" spans="1:7" s="30" customFormat="1" ht="48.75" customHeight="1">
      <c r="A346" s="20" t="s">
        <v>153</v>
      </c>
      <c r="B346" s="33">
        <f>+B347+B348</f>
        <v>1432</v>
      </c>
      <c r="C346" s="33"/>
      <c r="D346" s="33">
        <f>+D347+D348</f>
        <v>550.8</v>
      </c>
      <c r="E346" s="49"/>
      <c r="F346" s="51"/>
      <c r="G346" s="124"/>
    </row>
    <row r="347" spans="1:7" s="30" customFormat="1" ht="24" customHeight="1">
      <c r="A347" s="64" t="s">
        <v>140</v>
      </c>
      <c r="B347" s="33">
        <v>1432</v>
      </c>
      <c r="C347" s="3">
        <v>1</v>
      </c>
      <c r="D347" s="33">
        <v>550.8</v>
      </c>
      <c r="E347" s="3">
        <v>1</v>
      </c>
      <c r="F347" s="35">
        <f t="shared" si="4"/>
        <v>0.38463687150837983</v>
      </c>
      <c r="G347" s="124"/>
    </row>
    <row r="348" spans="1:7" s="30" customFormat="1" ht="37.5" customHeight="1">
      <c r="A348" s="64" t="s">
        <v>141</v>
      </c>
      <c r="B348" s="33">
        <v>0</v>
      </c>
      <c r="C348" s="3">
        <v>0</v>
      </c>
      <c r="D348" s="33">
        <v>0</v>
      </c>
      <c r="E348" s="3"/>
      <c r="F348" s="35" t="s">
        <v>166</v>
      </c>
      <c r="G348" s="124"/>
    </row>
    <row r="349" spans="1:7" s="30" customFormat="1" ht="54.75" customHeight="1">
      <c r="A349" s="20" t="s">
        <v>154</v>
      </c>
      <c r="B349" s="33">
        <f>+B350+B351+B352</f>
        <v>19404</v>
      </c>
      <c r="C349" s="33"/>
      <c r="D349" s="33">
        <f>+D350+D351</f>
        <v>9931.68</v>
      </c>
      <c r="E349" s="33"/>
      <c r="F349" s="35"/>
      <c r="G349" s="124"/>
    </row>
    <row r="350" spans="1:7" s="30" customFormat="1" ht="26.25" customHeight="1">
      <c r="A350" s="64" t="s">
        <v>140</v>
      </c>
      <c r="B350" s="33">
        <v>7460</v>
      </c>
      <c r="C350" s="3">
        <v>3</v>
      </c>
      <c r="D350" s="33">
        <v>7260</v>
      </c>
      <c r="E350" s="3">
        <v>3</v>
      </c>
      <c r="F350" s="35">
        <f t="shared" si="4"/>
        <v>0.9731903485254692</v>
      </c>
      <c r="G350" s="124"/>
    </row>
    <row r="351" spans="1:7" s="30" customFormat="1" ht="36.75" customHeight="1">
      <c r="A351" s="64" t="s">
        <v>141</v>
      </c>
      <c r="B351" s="33">
        <v>2862</v>
      </c>
      <c r="C351" s="3">
        <v>1</v>
      </c>
      <c r="D351" s="33">
        <v>2671.68</v>
      </c>
      <c r="E351" s="3">
        <v>1</v>
      </c>
      <c r="F351" s="35">
        <f>+D351/B351</f>
        <v>0.9335010482180293</v>
      </c>
      <c r="G351" s="124"/>
    </row>
    <row r="352" spans="1:7" s="30" customFormat="1" ht="36.75" customHeight="1">
      <c r="A352" s="64" t="s">
        <v>142</v>
      </c>
      <c r="B352" s="33">
        <v>9082</v>
      </c>
      <c r="C352" s="3">
        <v>5</v>
      </c>
      <c r="D352" s="33">
        <v>0</v>
      </c>
      <c r="E352" s="3">
        <v>0</v>
      </c>
      <c r="F352" s="35" t="s">
        <v>166</v>
      </c>
      <c r="G352" s="124"/>
    </row>
    <row r="353" spans="1:7" s="30" customFormat="1" ht="33" customHeight="1">
      <c r="A353" s="66" t="s">
        <v>155</v>
      </c>
      <c r="B353" s="33">
        <f>+B354+B355+B356</f>
        <v>4410</v>
      </c>
      <c r="C353" s="33"/>
      <c r="D353" s="33">
        <f>+D354+D355+D356</f>
        <v>4340</v>
      </c>
      <c r="E353" s="33"/>
      <c r="F353" s="35"/>
      <c r="G353" s="124"/>
    </row>
    <row r="354" spans="1:7" s="30" customFormat="1" ht="33" customHeight="1">
      <c r="A354" s="16" t="s">
        <v>143</v>
      </c>
      <c r="B354" s="33">
        <v>210</v>
      </c>
      <c r="C354" s="3">
        <v>3</v>
      </c>
      <c r="D354" s="33">
        <v>210</v>
      </c>
      <c r="E354" s="3">
        <v>3</v>
      </c>
      <c r="F354" s="35">
        <f>+D354/B354</f>
        <v>1</v>
      </c>
      <c r="G354" s="124"/>
    </row>
    <row r="355" spans="1:7" s="30" customFormat="1" ht="35.25" customHeight="1">
      <c r="A355" s="16" t="s">
        <v>144</v>
      </c>
      <c r="B355" s="33">
        <v>140</v>
      </c>
      <c r="C355" s="3">
        <v>2</v>
      </c>
      <c r="D355" s="33">
        <v>70</v>
      </c>
      <c r="E355" s="3">
        <v>1</v>
      </c>
      <c r="F355" s="35">
        <f>+D355/B355</f>
        <v>0.5</v>
      </c>
      <c r="G355" s="124"/>
    </row>
    <row r="356" spans="1:7" s="30" customFormat="1" ht="30" customHeight="1">
      <c r="A356" s="16" t="s">
        <v>145</v>
      </c>
      <c r="B356" s="33">
        <v>4060</v>
      </c>
      <c r="C356" s="3">
        <v>58</v>
      </c>
      <c r="D356" s="33">
        <v>4060</v>
      </c>
      <c r="E356" s="3">
        <v>58</v>
      </c>
      <c r="F356" s="35">
        <f>+D356/B356</f>
        <v>1</v>
      </c>
      <c r="G356" s="124"/>
    </row>
    <row r="357" spans="1:7" s="30" customFormat="1" ht="35.25" customHeight="1">
      <c r="A357" s="120" t="s">
        <v>40</v>
      </c>
      <c r="B357" s="120"/>
      <c r="C357" s="120"/>
      <c r="D357" s="120"/>
      <c r="E357" s="120"/>
      <c r="F357" s="120"/>
      <c r="G357" s="120"/>
    </row>
    <row r="358" spans="1:7" s="30" customFormat="1" ht="24.75" customHeight="1">
      <c r="A358" s="2" t="s">
        <v>13</v>
      </c>
      <c r="B358" s="13">
        <f>+B359+B366+B370</f>
        <v>140470</v>
      </c>
      <c r="C358" s="13"/>
      <c r="D358" s="13">
        <f>+D359+D366+D370</f>
        <v>123685</v>
      </c>
      <c r="E358" s="13"/>
      <c r="F358" s="51"/>
      <c r="G358" s="124" t="s">
        <v>50</v>
      </c>
    </row>
    <row r="359" spans="1:7" s="30" customFormat="1" ht="39" customHeight="1">
      <c r="A359" s="20" t="s">
        <v>156</v>
      </c>
      <c r="B359" s="33">
        <f>+B360+B361+B362</f>
        <v>67760</v>
      </c>
      <c r="C359" s="33"/>
      <c r="D359" s="33">
        <f>+D360+D361+D362</f>
        <v>50975</v>
      </c>
      <c r="E359" s="33"/>
      <c r="F359" s="51"/>
      <c r="G359" s="124"/>
    </row>
    <row r="360" spans="1:7" s="30" customFormat="1" ht="26.25" customHeight="1">
      <c r="A360" s="20" t="s">
        <v>157</v>
      </c>
      <c r="B360" s="33">
        <v>50320</v>
      </c>
      <c r="C360" s="34">
        <v>18</v>
      </c>
      <c r="D360" s="33">
        <v>46607</v>
      </c>
      <c r="E360" s="34">
        <v>26</v>
      </c>
      <c r="F360" s="35">
        <f aca="true" t="shared" si="5" ref="F360:F369">+D360/B360</f>
        <v>0.9262122416534181</v>
      </c>
      <c r="G360" s="124"/>
    </row>
    <row r="361" spans="1:7" s="30" customFormat="1" ht="35.25" customHeight="1">
      <c r="A361" s="20" t="s">
        <v>158</v>
      </c>
      <c r="B361" s="33">
        <v>2240</v>
      </c>
      <c r="C361" s="34">
        <v>1</v>
      </c>
      <c r="D361" s="33">
        <v>1792</v>
      </c>
      <c r="E361" s="34">
        <v>1</v>
      </c>
      <c r="F361" s="35">
        <f t="shared" si="5"/>
        <v>0.8</v>
      </c>
      <c r="G361" s="124"/>
    </row>
    <row r="362" spans="1:7" s="30" customFormat="1" ht="35.25" customHeight="1">
      <c r="A362" s="64" t="s">
        <v>146</v>
      </c>
      <c r="B362" s="33">
        <v>15200</v>
      </c>
      <c r="C362" s="34">
        <v>20</v>
      </c>
      <c r="D362" s="33">
        <v>2576</v>
      </c>
      <c r="E362" s="34">
        <v>2</v>
      </c>
      <c r="F362" s="35">
        <f t="shared" si="5"/>
        <v>0.1694736842105263</v>
      </c>
      <c r="G362" s="124"/>
    </row>
    <row r="363" spans="1:7" s="30" customFormat="1" ht="8.25" customHeight="1">
      <c r="A363" s="52"/>
      <c r="B363" s="53"/>
      <c r="C363" s="53"/>
      <c r="D363" s="53"/>
      <c r="E363" s="54"/>
      <c r="F363" s="55"/>
      <c r="G363" s="41"/>
    </row>
    <row r="364" spans="1:7" s="32" customFormat="1" ht="31.5" customHeight="1">
      <c r="A364" s="42"/>
      <c r="B364" s="23"/>
      <c r="C364" s="23"/>
      <c r="D364" s="23"/>
      <c r="E364" s="43"/>
      <c r="F364" s="40"/>
      <c r="G364" s="44" t="s">
        <v>108</v>
      </c>
    </row>
    <row r="365" spans="1:9" s="27" customFormat="1" ht="18.75" customHeight="1">
      <c r="A365" s="11">
        <v>1</v>
      </c>
      <c r="B365" s="12">
        <v>2</v>
      </c>
      <c r="C365" s="12">
        <v>3</v>
      </c>
      <c r="D365" s="11">
        <v>4</v>
      </c>
      <c r="E365" s="11">
        <v>5</v>
      </c>
      <c r="F365" s="11">
        <v>6</v>
      </c>
      <c r="G365" s="11">
        <v>7</v>
      </c>
      <c r="H365" s="6"/>
      <c r="I365" s="6"/>
    </row>
    <row r="366" spans="1:7" s="30" customFormat="1" ht="49.5" customHeight="1">
      <c r="A366" s="20" t="s">
        <v>159</v>
      </c>
      <c r="B366" s="33">
        <f>+B367+B369+B368</f>
        <v>17710</v>
      </c>
      <c r="C366" s="33"/>
      <c r="D366" s="33">
        <f>+D367+D369+D368</f>
        <v>17710</v>
      </c>
      <c r="E366" s="33"/>
      <c r="F366" s="51"/>
      <c r="G366" s="87"/>
    </row>
    <row r="367" spans="1:9" s="57" customFormat="1" ht="33.75" customHeight="1">
      <c r="A367" s="64" t="s">
        <v>177</v>
      </c>
      <c r="B367" s="33">
        <v>2940</v>
      </c>
      <c r="C367" s="106">
        <v>42</v>
      </c>
      <c r="D367" s="107">
        <v>2940</v>
      </c>
      <c r="E367" s="108">
        <v>42</v>
      </c>
      <c r="F367" s="35">
        <f t="shared" si="5"/>
        <v>1</v>
      </c>
      <c r="G367" s="87"/>
      <c r="H367" s="56"/>
      <c r="I367" s="56"/>
    </row>
    <row r="368" spans="1:9" s="57" customFormat="1" ht="36" customHeight="1">
      <c r="A368" s="20" t="s">
        <v>160</v>
      </c>
      <c r="B368" s="33">
        <v>70</v>
      </c>
      <c r="C368" s="106">
        <v>1</v>
      </c>
      <c r="D368" s="107">
        <v>70</v>
      </c>
      <c r="E368" s="108">
        <v>1</v>
      </c>
      <c r="F368" s="35">
        <f t="shared" si="5"/>
        <v>1</v>
      </c>
      <c r="G368" s="87"/>
      <c r="H368" s="56"/>
      <c r="I368" s="56"/>
    </row>
    <row r="369" spans="1:9" s="57" customFormat="1" ht="33.75" customHeight="1">
      <c r="A369" s="20" t="s">
        <v>161</v>
      </c>
      <c r="B369" s="33">
        <v>14700</v>
      </c>
      <c r="C369" s="106">
        <v>210</v>
      </c>
      <c r="D369" s="107">
        <v>14700</v>
      </c>
      <c r="E369" s="108">
        <v>210</v>
      </c>
      <c r="F369" s="35">
        <f t="shared" si="5"/>
        <v>1</v>
      </c>
      <c r="G369" s="87"/>
      <c r="H369" s="56"/>
      <c r="I369" s="56"/>
    </row>
    <row r="370" spans="1:7" s="30" customFormat="1" ht="41.25" customHeight="1">
      <c r="A370" s="19" t="s">
        <v>162</v>
      </c>
      <c r="B370" s="33">
        <f>+B371+B372</f>
        <v>55000</v>
      </c>
      <c r="C370" s="33"/>
      <c r="D370" s="33">
        <f>+D371+D372</f>
        <v>55000</v>
      </c>
      <c r="E370" s="33"/>
      <c r="F370" s="35"/>
      <c r="G370" s="87"/>
    </row>
    <row r="371" spans="1:7" s="30" customFormat="1" ht="52.5" customHeight="1">
      <c r="A371" s="15" t="s">
        <v>147</v>
      </c>
      <c r="B371" s="33">
        <v>49500</v>
      </c>
      <c r="C371" s="34">
        <v>9</v>
      </c>
      <c r="D371" s="33">
        <v>49500</v>
      </c>
      <c r="E371" s="34">
        <v>9</v>
      </c>
      <c r="F371" s="35">
        <f>+D371/B371</f>
        <v>1</v>
      </c>
      <c r="G371" s="87"/>
    </row>
    <row r="372" spans="1:7" s="30" customFormat="1" ht="66.75" customHeight="1">
      <c r="A372" s="15" t="s">
        <v>148</v>
      </c>
      <c r="B372" s="33">
        <v>5500</v>
      </c>
      <c r="C372" s="34">
        <v>1</v>
      </c>
      <c r="D372" s="33">
        <v>5500</v>
      </c>
      <c r="E372" s="34">
        <v>1</v>
      </c>
      <c r="F372" s="35">
        <f>+D372/B372</f>
        <v>1</v>
      </c>
      <c r="G372" s="87"/>
    </row>
    <row r="373" spans="1:7" s="30" customFormat="1" ht="40.5" customHeight="1">
      <c r="A373" s="120" t="s">
        <v>29</v>
      </c>
      <c r="B373" s="120"/>
      <c r="C373" s="120"/>
      <c r="D373" s="120"/>
      <c r="E373" s="120"/>
      <c r="F373" s="120"/>
      <c r="G373" s="120"/>
    </row>
    <row r="374" spans="1:7" s="30" customFormat="1" ht="44.25" customHeight="1">
      <c r="A374" s="19" t="s">
        <v>97</v>
      </c>
      <c r="B374" s="67">
        <v>255700</v>
      </c>
      <c r="C374" s="34">
        <v>135</v>
      </c>
      <c r="D374" s="13">
        <v>255512.83</v>
      </c>
      <c r="E374" s="3">
        <v>133</v>
      </c>
      <c r="F374" s="35">
        <f>+D374/B374</f>
        <v>0.9992680093859991</v>
      </c>
      <c r="G374" s="76"/>
    </row>
    <row r="375" spans="1:7" s="30" customFormat="1" ht="27" customHeight="1">
      <c r="A375" s="120" t="s">
        <v>32</v>
      </c>
      <c r="B375" s="120"/>
      <c r="C375" s="120"/>
      <c r="D375" s="120"/>
      <c r="E375" s="120"/>
      <c r="F375" s="120"/>
      <c r="G375" s="120"/>
    </row>
    <row r="376" spans="1:7" s="30" customFormat="1" ht="50.25" customHeight="1">
      <c r="A376" s="2" t="s">
        <v>163</v>
      </c>
      <c r="B376" s="67">
        <v>75000</v>
      </c>
      <c r="C376" s="77"/>
      <c r="D376" s="13">
        <v>75000</v>
      </c>
      <c r="E376" s="77"/>
      <c r="F376" s="35">
        <f>+D376/B376</f>
        <v>1</v>
      </c>
      <c r="G376" s="76"/>
    </row>
    <row r="377" spans="1:7" s="30" customFormat="1" ht="25.5" customHeight="1">
      <c r="A377" s="120" t="s">
        <v>12</v>
      </c>
      <c r="B377" s="120"/>
      <c r="C377" s="120"/>
      <c r="D377" s="120"/>
      <c r="E377" s="120"/>
      <c r="F377" s="120"/>
      <c r="G377" s="120"/>
    </row>
    <row r="378" spans="1:7" s="30" customFormat="1" ht="33" customHeight="1">
      <c r="A378" s="2" t="s">
        <v>13</v>
      </c>
      <c r="B378" s="13">
        <f>+B379+B380+B384+B385+B390</f>
        <v>58645476</v>
      </c>
      <c r="C378" s="70"/>
      <c r="D378" s="13">
        <f>+D379+D380+D384+D385+D390</f>
        <v>57979974.36</v>
      </c>
      <c r="E378" s="14"/>
      <c r="F378" s="51"/>
      <c r="G378" s="76"/>
    </row>
    <row r="379" spans="1:7" s="30" customFormat="1" ht="55.5" customHeight="1">
      <c r="A379" s="2" t="s">
        <v>99</v>
      </c>
      <c r="B379" s="33">
        <v>18395596</v>
      </c>
      <c r="C379" s="34">
        <v>64200</v>
      </c>
      <c r="D379" s="33">
        <v>17995596</v>
      </c>
      <c r="E379" s="34">
        <v>60742</v>
      </c>
      <c r="F379" s="35">
        <f>+D379/B379</f>
        <v>0.9782556651059308</v>
      </c>
      <c r="G379" s="76"/>
    </row>
    <row r="380" spans="1:7" s="30" customFormat="1" ht="43.5" customHeight="1">
      <c r="A380" s="2" t="s">
        <v>100</v>
      </c>
      <c r="B380" s="33">
        <v>35001066</v>
      </c>
      <c r="C380" s="34">
        <v>64200</v>
      </c>
      <c r="D380" s="33">
        <v>34854665</v>
      </c>
      <c r="E380" s="34">
        <v>60742</v>
      </c>
      <c r="F380" s="35">
        <f>+D380/B380</f>
        <v>0.9958172416805819</v>
      </c>
      <c r="G380" s="76"/>
    </row>
    <row r="381" spans="1:7" s="30" customFormat="1" ht="8.25" customHeight="1">
      <c r="A381" s="52"/>
      <c r="B381" s="53"/>
      <c r="C381" s="53"/>
      <c r="D381" s="53"/>
      <c r="E381" s="54"/>
      <c r="F381" s="55"/>
      <c r="G381" s="41"/>
    </row>
    <row r="382" spans="1:7" s="32" customFormat="1" ht="31.5" customHeight="1">
      <c r="A382" s="42"/>
      <c r="B382" s="23"/>
      <c r="C382" s="23"/>
      <c r="D382" s="23"/>
      <c r="E382" s="43"/>
      <c r="F382" s="40"/>
      <c r="G382" s="44" t="s">
        <v>108</v>
      </c>
    </row>
    <row r="383" spans="1:9" s="27" customFormat="1" ht="18.75" customHeight="1">
      <c r="A383" s="11">
        <v>1</v>
      </c>
      <c r="B383" s="12">
        <v>2</v>
      </c>
      <c r="C383" s="12">
        <v>3</v>
      </c>
      <c r="D383" s="11">
        <v>4</v>
      </c>
      <c r="E383" s="11">
        <v>5</v>
      </c>
      <c r="F383" s="11">
        <v>6</v>
      </c>
      <c r="G383" s="11">
        <v>7</v>
      </c>
      <c r="H383" s="6"/>
      <c r="I383" s="6"/>
    </row>
    <row r="384" spans="1:7" s="30" customFormat="1" ht="100.5" customHeight="1">
      <c r="A384" s="20" t="s">
        <v>101</v>
      </c>
      <c r="B384" s="33">
        <v>1496402</v>
      </c>
      <c r="C384" s="34">
        <v>4808</v>
      </c>
      <c r="D384" s="33">
        <v>1386242.47</v>
      </c>
      <c r="E384" s="34">
        <v>4684</v>
      </c>
      <c r="F384" s="35">
        <f>+D384/B384</f>
        <v>0.9263837324462276</v>
      </c>
      <c r="G384" s="22" t="s">
        <v>63</v>
      </c>
    </row>
    <row r="385" spans="1:7" s="30" customFormat="1" ht="36.75" customHeight="1">
      <c r="A385" s="20" t="s">
        <v>102</v>
      </c>
      <c r="B385" s="13">
        <f>+B386+B387+B389+B388</f>
        <v>752412</v>
      </c>
      <c r="C385" s="13">
        <f>+C386+C387+C389+C388</f>
        <v>4552</v>
      </c>
      <c r="D385" s="13">
        <f>+D386+D387+D389+D388</f>
        <v>743470.89</v>
      </c>
      <c r="E385" s="13">
        <f>+E386+E387+E389+E388</f>
        <v>3765</v>
      </c>
      <c r="F385" s="51"/>
      <c r="G385" s="76"/>
    </row>
    <row r="386" spans="1:7" s="30" customFormat="1" ht="41.25" customHeight="1">
      <c r="A386" s="15" t="s">
        <v>204</v>
      </c>
      <c r="B386" s="33">
        <v>34700</v>
      </c>
      <c r="C386" s="34">
        <v>2</v>
      </c>
      <c r="D386" s="33">
        <v>32216.11</v>
      </c>
      <c r="E386" s="34">
        <v>2</v>
      </c>
      <c r="F386" s="35">
        <f>+D386/B386</f>
        <v>0.9284181556195965</v>
      </c>
      <c r="G386" s="5" t="s">
        <v>186</v>
      </c>
    </row>
    <row r="387" spans="1:7" s="30" customFormat="1" ht="49.5" customHeight="1">
      <c r="A387" s="5" t="s">
        <v>46</v>
      </c>
      <c r="B387" s="33">
        <v>360866</v>
      </c>
      <c r="C387" s="34">
        <v>4315</v>
      </c>
      <c r="D387" s="33">
        <v>360866</v>
      </c>
      <c r="E387" s="34">
        <v>3569</v>
      </c>
      <c r="F387" s="35">
        <f>+D387/B387</f>
        <v>1</v>
      </c>
      <c r="G387" s="76"/>
    </row>
    <row r="388" spans="1:7" s="30" customFormat="1" ht="48.75" customHeight="1">
      <c r="A388" s="15" t="s">
        <v>149</v>
      </c>
      <c r="B388" s="33">
        <v>245910</v>
      </c>
      <c r="C388" s="34">
        <v>4</v>
      </c>
      <c r="D388" s="33">
        <v>239546.45</v>
      </c>
      <c r="E388" s="34">
        <v>4</v>
      </c>
      <c r="F388" s="35">
        <f>+D388/B388</f>
        <v>0.9741224431702656</v>
      </c>
      <c r="G388" s="5" t="s">
        <v>187</v>
      </c>
    </row>
    <row r="389" spans="1:7" s="30" customFormat="1" ht="66.75" customHeight="1">
      <c r="A389" s="15" t="s">
        <v>206</v>
      </c>
      <c r="B389" s="33">
        <v>110936</v>
      </c>
      <c r="C389" s="34">
        <v>231</v>
      </c>
      <c r="D389" s="33">
        <v>110842.33</v>
      </c>
      <c r="E389" s="34">
        <v>190</v>
      </c>
      <c r="F389" s="35">
        <f>+D389/B389</f>
        <v>0.9991556392875172</v>
      </c>
      <c r="G389" s="76"/>
    </row>
    <row r="390" spans="1:7" s="30" customFormat="1" ht="56.25" customHeight="1">
      <c r="A390" s="2" t="s">
        <v>103</v>
      </c>
      <c r="B390" s="33">
        <v>3000000</v>
      </c>
      <c r="C390" s="34">
        <v>64200</v>
      </c>
      <c r="D390" s="33">
        <v>3000000</v>
      </c>
      <c r="E390" s="34">
        <v>60742</v>
      </c>
      <c r="F390" s="35">
        <f>+D390/B390</f>
        <v>1</v>
      </c>
      <c r="G390" s="76"/>
    </row>
    <row r="391" spans="1:7" s="30" customFormat="1" ht="39.75" customHeight="1">
      <c r="A391" s="120" t="s">
        <v>14</v>
      </c>
      <c r="B391" s="120"/>
      <c r="C391" s="120"/>
      <c r="D391" s="120"/>
      <c r="E391" s="120"/>
      <c r="F391" s="120"/>
      <c r="G391" s="120"/>
    </row>
    <row r="392" spans="1:7" s="30" customFormat="1" ht="78.75" customHeight="1">
      <c r="A392" s="2" t="s">
        <v>104</v>
      </c>
      <c r="B392" s="62">
        <v>67968</v>
      </c>
      <c r="C392" s="60"/>
      <c r="D392" s="33">
        <v>67968</v>
      </c>
      <c r="E392" s="60"/>
      <c r="F392" s="35">
        <f>+D392/B392</f>
        <v>1</v>
      </c>
      <c r="G392" s="76"/>
    </row>
    <row r="395" spans="1:6" ht="19.5">
      <c r="A395" s="117" t="s">
        <v>225</v>
      </c>
      <c r="E395" s="143" t="s">
        <v>226</v>
      </c>
      <c r="F395" s="143"/>
    </row>
    <row r="396" spans="1:7" ht="17.25" customHeight="1">
      <c r="A396" s="86"/>
      <c r="G396" s="86"/>
    </row>
    <row r="397" ht="16.5">
      <c r="A397" s="118" t="s">
        <v>227</v>
      </c>
    </row>
  </sheetData>
  <sheetProtection/>
  <mergeCells count="64">
    <mergeCell ref="E395:F395"/>
    <mergeCell ref="A183:G183"/>
    <mergeCell ref="G224:G228"/>
    <mergeCell ref="A243:G243"/>
    <mergeCell ref="A257:G257"/>
    <mergeCell ref="A211:G211"/>
    <mergeCell ref="A223:G223"/>
    <mergeCell ref="A239:G239"/>
    <mergeCell ref="A241:G241"/>
    <mergeCell ref="G212:G222"/>
    <mergeCell ref="A193:G193"/>
    <mergeCell ref="G195:G197"/>
    <mergeCell ref="A204:G204"/>
    <mergeCell ref="A209:G209"/>
    <mergeCell ref="G184:G188"/>
    <mergeCell ref="F18:F19"/>
    <mergeCell ref="G18:G19"/>
    <mergeCell ref="A147:G147"/>
    <mergeCell ref="A181:G181"/>
    <mergeCell ref="A104:G104"/>
    <mergeCell ref="A102:G102"/>
    <mergeCell ref="A27:G27"/>
    <mergeCell ref="A100:G100"/>
    <mergeCell ref="A141:G141"/>
    <mergeCell ref="G69:G76"/>
    <mergeCell ref="A6:G6"/>
    <mergeCell ref="A7:G7"/>
    <mergeCell ref="A8:G8"/>
    <mergeCell ref="A10:G10"/>
    <mergeCell ref="A11:G11"/>
    <mergeCell ref="A12:G12"/>
    <mergeCell ref="A128:G128"/>
    <mergeCell ref="A126:G126"/>
    <mergeCell ref="A121:G121"/>
    <mergeCell ref="A114:G114"/>
    <mergeCell ref="A80:G80"/>
    <mergeCell ref="G115:G120"/>
    <mergeCell ref="G105:G108"/>
    <mergeCell ref="A68:G68"/>
    <mergeCell ref="A13:G13"/>
    <mergeCell ref="A66:G66"/>
    <mergeCell ref="G82:G85"/>
    <mergeCell ref="B18:C18"/>
    <mergeCell ref="A14:G14"/>
    <mergeCell ref="A16:G16"/>
    <mergeCell ref="A18:A19"/>
    <mergeCell ref="D18:E18"/>
    <mergeCell ref="A15:G15"/>
    <mergeCell ref="A264:G264"/>
    <mergeCell ref="A315:G315"/>
    <mergeCell ref="A317:G317"/>
    <mergeCell ref="G318:G323"/>
    <mergeCell ref="A327:G327"/>
    <mergeCell ref="G329:G331"/>
    <mergeCell ref="G1:H1"/>
    <mergeCell ref="A375:G375"/>
    <mergeCell ref="A377:G377"/>
    <mergeCell ref="A391:G391"/>
    <mergeCell ref="A339:G339"/>
    <mergeCell ref="A344:G344"/>
    <mergeCell ref="G345:G356"/>
    <mergeCell ref="A357:G357"/>
    <mergeCell ref="A373:G373"/>
    <mergeCell ref="G358:G362"/>
  </mergeCells>
  <printOptions horizontalCentered="1"/>
  <pageMargins left="0.7874015748031497" right="0.7874015748031497" top="1.1811023622047245" bottom="0.5511811023622047" header="0.5118110236220472" footer="0.5118110236220472"/>
  <pageSetup horizontalDpi="600" verticalDpi="600" orientation="landscape" paperSize="9" scale="64" r:id="rId1"/>
  <rowBreaks count="19" manualBreakCount="19">
    <brk id="30" max="6" man="1"/>
    <brk id="60" max="6" man="1"/>
    <brk id="76" max="6" man="1"/>
    <brk id="94" max="6" man="1"/>
    <brk id="123" max="6" man="1"/>
    <brk id="138" max="6" man="1"/>
    <brk id="155" max="6" man="1"/>
    <brk id="189" max="6" man="1"/>
    <brk id="206" max="6" man="1"/>
    <brk id="229" max="6" man="1"/>
    <brk id="246" max="6" man="1"/>
    <brk id="260" max="6" man="1"/>
    <brk id="278" max="6" man="1"/>
    <brk id="293" max="6" man="1"/>
    <brk id="308" max="6" man="1"/>
    <brk id="324" max="6" man="1"/>
    <brk id="341" max="6" man="1"/>
    <brk id="363" max="6" man="1"/>
    <brk id="3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2019-02-01T09:39:31Z</cp:lastPrinted>
  <dcterms:created xsi:type="dcterms:W3CDTF">1996-10-08T23:32:33Z</dcterms:created>
  <dcterms:modified xsi:type="dcterms:W3CDTF">2019-02-28T06:55:46Z</dcterms:modified>
  <cp:category/>
  <cp:version/>
  <cp:contentType/>
  <cp:contentStatus/>
</cp:coreProperties>
</file>