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8" windowWidth="12396" windowHeight="8952" activeTab="0"/>
  </bookViews>
  <sheets>
    <sheet name="дод 8 (с)" sheetId="1" r:id="rId1"/>
  </sheets>
  <definedNames>
    <definedName name="_xlfn.AGGREGATE" hidden="1">#NAME?</definedName>
    <definedName name="_xlnm.Print_Titles" localSheetId="0">'дод 8 (с)'!$15:$15</definedName>
    <definedName name="_xlnm.Print_Area" localSheetId="0">'дод 8 (с)'!$A$1:$L$78</definedName>
  </definedNames>
  <calcPr fullCalcOnLoad="1"/>
</workbook>
</file>

<file path=xl/sharedStrings.xml><?xml version="1.0" encoding="utf-8"?>
<sst xmlns="http://schemas.openxmlformats.org/spreadsheetml/2006/main" count="87" uniqueCount="71">
  <si>
    <t>Всього</t>
  </si>
  <si>
    <t>видатки споживання</t>
  </si>
  <si>
    <t>видатки розвитку</t>
  </si>
  <si>
    <t>грн.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</si>
  <si>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</si>
  <si>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</si>
  <si>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</si>
  <si>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</si>
  <si>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</si>
  <si>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</si>
  <si>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</si>
  <si>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</si>
  <si>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</si>
  <si>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</si>
  <si>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</si>
  <si>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</si>
  <si>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</si>
  <si>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</si>
  <si>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</si>
  <si>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</si>
  <si>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Проведення для дітей та молоді акцій та конкурсів екологічного і природоохоронного напрямку</t>
  </si>
  <si>
    <t>залишок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</si>
  <si>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</si>
  <si>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</si>
  <si>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</si>
  <si>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</si>
  <si>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</si>
  <si>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</si>
  <si>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</si>
  <si>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</si>
  <si>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</si>
  <si>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</si>
  <si>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</si>
  <si>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Обладнання системи відеоспостереження на території ботанічного саду місцевого значення "Юннатівський"</t>
  </si>
  <si>
    <t>Проведення робіт з інвентаризації джерел забруднення навколишнього природного середовища</t>
  </si>
  <si>
    <t>Розробка проекту інвентаризації викидів забруднюючих речовин в атмосферне повітря КП "Зелене будівництво" Сумської міської ради</t>
  </si>
  <si>
    <t>Заходи щодо відновлення і підтримання сприятливого гідрологічного режиму та санітарного стану водних об'єктів</t>
  </si>
  <si>
    <t>Проведення санітарних заходів у прибережних смугах річки Псел, оз. Чеха (вивезення сміття з контейнерів)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</si>
  <si>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</si>
  <si>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</si>
  <si>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</si>
  <si>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</si>
  <si>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Санітарне утримання, догляд за пам’ятками природи «Липові насадження», «Дуби» на вулицях Олександра Аніщенка , Герасима Кондратьєва, Петропавлівська</t>
  </si>
  <si>
    <t>Догляд за насадженнями парку - пам’ятки садово - паркового мистецтва  місцевого значення «Басівський»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</si>
  <si>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</t>
  </si>
  <si>
    <t>Облаштування території парку-пам’ятки садово-паркового мистецтва місцевого значення "Басівський"</t>
  </si>
  <si>
    <t>Будівництво виробничого комплексу з переробки рослинних відходів та виробництва паливних брикетів  і органічних добрив на площах майданчику для складування рослинних відходів по вул. М. Лукаша, м. Суми</t>
  </si>
  <si>
    <t>Поповнення експозицій рідкісних та зникаючих рослин і тварин у ботанічнму саду місцевого значення «Юннатівський»</t>
  </si>
  <si>
    <t>Забезпечення передачі відходів, що містять ртуть, сполуки ртуті  (у тому числі відпрацьовані люмінісцентні лампи та прилади, що містять ртуть) в установах та закладах галузі "Освіта"</t>
  </si>
  <si>
    <t>Перелік видатків фонду охорони навколишнього природного середовища міста Суми на 2019 рік</t>
  </si>
  <si>
    <t>Всього видатків з урахуванням змін</t>
  </si>
  <si>
    <t>Будівництво та облаштування притулків для утримання безпритульних тварин</t>
  </si>
  <si>
    <t xml:space="preserve">Облаштування карантинного майданчика для перетримки безпритульних тварин на земельній ділянці КП «Центр догляду за тваринами» Сумської міської ради по вул. Римського-Корсакова  </t>
  </si>
  <si>
    <t xml:space="preserve">Внесено змін , +,- </t>
  </si>
  <si>
    <t>Обсяг видатків</t>
  </si>
  <si>
    <t>Відновлення і підтримання сприятливого гідрологічного режиму водойми житлового масиву  "Веретенівка", у т.ч. улаштування нового кріплення укосів гідроспоруди"</t>
  </si>
  <si>
    <t xml:space="preserve">Реконструкція гідротехнічних споруд </t>
  </si>
  <si>
    <t>Реконструкція  підпірної гідроспоруди  під мостом на проспекті Тараса Шевченка м.Суми</t>
  </si>
  <si>
    <t>Внесення  змін  до Схеми  санітарної очистки м. Суми</t>
  </si>
  <si>
    <t>Наукові дослідження  у сфері повадження з відходами</t>
  </si>
  <si>
    <t>Визначення  морфологічного складу ІІ групи ТПВ в м. Суми</t>
  </si>
  <si>
    <t>Виконавець: Липова С.А.</t>
  </si>
  <si>
    <t>міського бюджету  м.Суми на 2019 рік»</t>
  </si>
  <si>
    <t>до   рішення   Сумської   міської   ради</t>
  </si>
  <si>
    <t>Відновлення і підтримання сприятливого гідрологічного режиму водойми житлового масиву  "Веретенівка", у т.ч.  ліквідація  пошкоджень елементів  гідроспоруди  з улаштуванням  додаткового водостоку"</t>
  </si>
  <si>
    <t>Відновлення і підтримання сприятливого гідрологічного режиму водойми житлового масиву  "Веретенівка", у т.ч.  виправлення дефектів  тіла  земляної греблі, усунення  осідань, розмивів дамби ї її укосів"</t>
  </si>
  <si>
    <t xml:space="preserve">                     Додаток № 8</t>
  </si>
  <si>
    <t>Секретарь Сумської міської ради</t>
  </si>
  <si>
    <t>А.В. Баранов</t>
  </si>
  <si>
    <t>від  24 квітня  2019 року  № 4998 -  МР</t>
  </si>
  <si>
    <t xml:space="preserve">«Про   внесення   змін    та    доповнень   до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</si>
</sst>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i/>
      <sz val="11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justify" vertical="center" wrapText="1"/>
    </xf>
    <xf numFmtId="4" fontId="30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95" applyNumberFormat="1" applyFont="1" applyFill="1" applyBorder="1" applyAlignment="1">
      <alignment vertical="center"/>
      <protection/>
    </xf>
    <xf numFmtId="4" fontId="4" fillId="0" borderId="17" xfId="95" applyNumberFormat="1" applyFont="1" applyFill="1" applyBorder="1" applyAlignment="1">
      <alignment vertical="center"/>
      <protection/>
    </xf>
    <xf numFmtId="4" fontId="33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17" xfId="0" applyFont="1" applyFill="1" applyBorder="1" applyAlignment="1">
      <alignment horizontal="left" vertical="center" wrapText="1"/>
    </xf>
    <xf numFmtId="0" fontId="33" fillId="55" borderId="17" xfId="0" applyFont="1" applyFill="1" applyBorder="1" applyAlignment="1">
      <alignment horizontal="left" vertical="center" wrapText="1"/>
    </xf>
    <xf numFmtId="4" fontId="33" fillId="55" borderId="17" xfId="95" applyNumberFormat="1" applyFont="1" applyFill="1" applyBorder="1" applyAlignment="1">
      <alignment vertical="center"/>
      <protection/>
    </xf>
    <xf numFmtId="4" fontId="30" fillId="55" borderId="17" xfId="95" applyNumberFormat="1" applyFont="1" applyFill="1" applyBorder="1" applyAlignment="1">
      <alignment vertical="center"/>
      <protection/>
    </xf>
    <xf numFmtId="4" fontId="33" fillId="55" borderId="17" xfId="0" applyNumberFormat="1" applyFont="1" applyFill="1" applyBorder="1" applyAlignment="1">
      <alignment horizontal="right" vertical="center" wrapText="1"/>
    </xf>
    <xf numFmtId="4" fontId="4" fillId="55" borderId="17" xfId="0" applyNumberFormat="1" applyFont="1" applyFill="1" applyBorder="1" applyAlignment="1">
      <alignment horizontal="right" vertical="center" wrapText="1"/>
    </xf>
    <xf numFmtId="0" fontId="30" fillId="55" borderId="17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4" fontId="37" fillId="0" borderId="0" xfId="95" applyNumberFormat="1" applyFont="1" applyFill="1" applyBorder="1" applyAlignment="1">
      <alignment vertical="center"/>
      <protection/>
    </xf>
    <xf numFmtId="0" fontId="28" fillId="0" borderId="17" xfId="0" applyNumberFormat="1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vertical="center"/>
    </xf>
    <xf numFmtId="0" fontId="29" fillId="0" borderId="17" xfId="0" applyNumberFormat="1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vertical="center"/>
    </xf>
    <xf numFmtId="0" fontId="30" fillId="55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left" vertical="distributed" wrapText="1"/>
    </xf>
    <xf numFmtId="0" fontId="35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vertical="center" textRotation="180"/>
    </xf>
    <xf numFmtId="0" fontId="38" fillId="0" borderId="16" xfId="0" applyNumberFormat="1" applyFont="1" applyFill="1" applyBorder="1" applyAlignment="1" applyProtection="1">
      <alignment horizontal="right" vertical="center"/>
      <protection/>
    </xf>
    <xf numFmtId="0" fontId="33" fillId="0" borderId="17" xfId="0" applyFont="1" applyFill="1" applyBorder="1" applyAlignment="1">
      <alignment horizontal="left" vertical="center" wrapText="1"/>
    </xf>
    <xf numFmtId="4" fontId="33" fillId="56" borderId="17" xfId="95" applyNumberFormat="1" applyFont="1" applyFill="1" applyBorder="1" applyAlignment="1">
      <alignment vertical="center"/>
      <protection/>
    </xf>
    <xf numFmtId="4" fontId="30" fillId="56" borderId="17" xfId="95" applyNumberFormat="1" applyFont="1" applyFill="1" applyBorder="1" applyAlignment="1">
      <alignment vertical="center"/>
      <protection/>
    </xf>
    <xf numFmtId="4" fontId="4" fillId="56" borderId="17" xfId="0" applyNumberFormat="1" applyFont="1" applyFill="1" applyBorder="1" applyAlignment="1">
      <alignment horizontal="right" vertical="center" wrapText="1"/>
    </xf>
    <xf numFmtId="4" fontId="4" fillId="56" borderId="17" xfId="95" applyNumberFormat="1" applyFont="1" applyFill="1" applyBorder="1" applyAlignment="1">
      <alignment vertical="center"/>
      <protection/>
    </xf>
    <xf numFmtId="0" fontId="30" fillId="0" borderId="17" xfId="0" applyFont="1" applyFill="1" applyBorder="1" applyAlignment="1">
      <alignment horizontal="left" vertical="center" wrapText="1"/>
    </xf>
    <xf numFmtId="4" fontId="4" fillId="56" borderId="17" xfId="95" applyNumberFormat="1" applyFont="1" applyFill="1" applyBorder="1" applyAlignment="1" quotePrefix="1">
      <alignment vertical="center"/>
      <protection/>
    </xf>
    <xf numFmtId="4" fontId="39" fillId="0" borderId="0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vertical="center"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30" fillId="0" borderId="0" xfId="0" applyFont="1" applyFill="1" applyAlignment="1">
      <alignment/>
    </xf>
    <xf numFmtId="4" fontId="30" fillId="0" borderId="17" xfId="95" applyNumberFormat="1" applyFont="1" applyFill="1" applyBorder="1" applyAlignment="1">
      <alignment vertical="center"/>
      <protection/>
    </xf>
    <xf numFmtId="4" fontId="33" fillId="56" borderId="17" xfId="0" applyNumberFormat="1" applyFont="1" applyFill="1" applyBorder="1" applyAlignment="1">
      <alignment horizontal="right" vertical="center" wrapText="1"/>
    </xf>
    <xf numFmtId="0" fontId="41" fillId="0" borderId="17" xfId="0" applyFont="1" applyFill="1" applyBorder="1" applyAlignment="1">
      <alignment vertical="center"/>
    </xf>
    <xf numFmtId="0" fontId="41" fillId="0" borderId="17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distributed" wrapText="1"/>
    </xf>
    <xf numFmtId="0" fontId="30" fillId="56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vertical="center" textRotation="180"/>
    </xf>
    <xf numFmtId="4" fontId="30" fillId="0" borderId="0" xfId="0" applyNumberFormat="1" applyFont="1" applyFill="1" applyAlignment="1">
      <alignment vertical="center" textRotation="180"/>
    </xf>
    <xf numFmtId="0" fontId="43" fillId="0" borderId="17" xfId="0" applyFont="1" applyFill="1" applyBorder="1" applyAlignment="1">
      <alignment vertical="center"/>
    </xf>
    <xf numFmtId="0" fontId="43" fillId="0" borderId="17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distributed" wrapText="1"/>
    </xf>
    <xf numFmtId="0" fontId="30" fillId="56" borderId="17" xfId="0" applyNumberFormat="1" applyFont="1" applyFill="1" applyBorder="1" applyAlignment="1" applyProtection="1">
      <alignment horizontal="center" vertical="center" wrapText="1"/>
      <protection/>
    </xf>
    <xf numFmtId="0" fontId="31" fillId="56" borderId="0" xfId="0" applyFont="1" applyFill="1" applyBorder="1" applyAlignment="1">
      <alignment vertical="center"/>
    </xf>
    <xf numFmtId="0" fontId="34" fillId="56" borderId="0" xfId="0" applyFont="1" applyFill="1" applyBorder="1" applyAlignment="1">
      <alignment horizontal="left" vertical="center"/>
    </xf>
    <xf numFmtId="0" fontId="24" fillId="56" borderId="0" xfId="0" applyNumberFormat="1" applyFont="1" applyFill="1" applyBorder="1" applyAlignment="1" applyProtection="1">
      <alignment vertical="top" wrapText="1"/>
      <protection/>
    </xf>
    <xf numFmtId="0" fontId="0" fillId="56" borderId="0" xfId="0" applyFont="1" applyFill="1" applyAlignment="1">
      <alignment horizontal="center"/>
    </xf>
    <xf numFmtId="0" fontId="30" fillId="56" borderId="18" xfId="0" applyNumberFormat="1" applyFont="1" applyFill="1" applyBorder="1" applyAlignment="1" applyProtection="1">
      <alignment horizontal="center" vertical="center" wrapText="1"/>
      <protection/>
    </xf>
    <xf numFmtId="4" fontId="30" fillId="56" borderId="17" xfId="0" applyNumberFormat="1" applyFont="1" applyFill="1" applyBorder="1" applyAlignment="1">
      <alignment horizontal="right" vertical="center" wrapText="1"/>
    </xf>
    <xf numFmtId="4" fontId="4" fillId="56" borderId="0" xfId="95" applyNumberFormat="1" applyFont="1" applyFill="1" applyBorder="1" applyAlignment="1">
      <alignment vertical="center"/>
      <protection/>
    </xf>
    <xf numFmtId="0" fontId="34" fillId="56" borderId="0" xfId="0" applyFont="1" applyFill="1" applyBorder="1" applyAlignment="1">
      <alignment/>
    </xf>
    <xf numFmtId="4" fontId="39" fillId="56" borderId="0" xfId="95" applyNumberFormat="1" applyFont="1" applyFill="1" applyBorder="1" applyAlignment="1">
      <alignment vertical="center"/>
      <protection/>
    </xf>
    <xf numFmtId="4" fontId="0" fillId="56" borderId="0" xfId="0" applyNumberFormat="1" applyFont="1" applyFill="1" applyAlignment="1" applyProtection="1">
      <alignment/>
      <protection/>
    </xf>
    <xf numFmtId="4" fontId="0" fillId="56" borderId="0" xfId="0" applyNumberFormat="1" applyFont="1" applyFill="1" applyAlignment="1" applyProtection="1">
      <alignment/>
      <protection/>
    </xf>
    <xf numFmtId="3" fontId="31" fillId="56" borderId="0" xfId="0" applyNumberFormat="1" applyFont="1" applyFill="1" applyBorder="1" applyAlignment="1">
      <alignment horizontal="center" vertical="center" wrapText="1"/>
    </xf>
    <xf numFmtId="3" fontId="27" fillId="56" borderId="0" xfId="0" applyNumberFormat="1" applyFont="1" applyFill="1" applyBorder="1" applyAlignment="1">
      <alignment horizontal="center" vertical="center" wrapText="1"/>
    </xf>
    <xf numFmtId="3" fontId="24" fillId="56" borderId="0" xfId="0" applyNumberFormat="1" applyFont="1" applyFill="1" applyBorder="1" applyAlignment="1">
      <alignment horizontal="center" vertical="center" wrapText="1"/>
    </xf>
    <xf numFmtId="3" fontId="24" fillId="56" borderId="0" xfId="0" applyNumberFormat="1" applyFont="1" applyFill="1" applyBorder="1" applyAlignment="1">
      <alignment horizontal="center" vertical="center" wrapText="1"/>
    </xf>
    <xf numFmtId="3" fontId="24" fillId="56" borderId="0" xfId="0" applyNumberFormat="1" applyFont="1" applyFill="1" applyBorder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0" fontId="32" fillId="56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0" fillId="56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textRotation="180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4" fontId="31" fillId="0" borderId="0" xfId="0" applyNumberFormat="1" applyFont="1" applyFill="1" applyBorder="1" applyAlignment="1">
      <alignment horizontal="left"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 textRotation="180"/>
    </xf>
    <xf numFmtId="0" fontId="30" fillId="0" borderId="19" xfId="0" applyFont="1" applyFill="1" applyBorder="1" applyAlignment="1">
      <alignment horizontal="center" vertical="center" textRotation="180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2" fillId="56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wrapText="1"/>
    </xf>
    <xf numFmtId="0" fontId="31" fillId="0" borderId="0" xfId="0" applyNumberFormat="1" applyFont="1" applyFill="1" applyBorder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showZeros="0" tabSelected="1" view="pageBreakPreview" zoomScale="50" zoomScaleNormal="70" zoomScaleSheetLayoutView="50" zoomScalePageLayoutView="0" workbookViewId="0" topLeftCell="B1">
      <selection activeCell="F12" sqref="F12:F14"/>
    </sheetView>
  </sheetViews>
  <sheetFormatPr defaultColWidth="9.16015625" defaultRowHeight="12.75"/>
  <cols>
    <col min="1" max="1" width="17.66015625" style="16" customWidth="1"/>
    <col min="2" max="2" width="16.33203125" style="10" customWidth="1"/>
    <col min="3" max="3" width="64.33203125" style="10" customWidth="1"/>
    <col min="4" max="4" width="21" style="10" customWidth="1"/>
    <col min="5" max="5" width="19.33203125" style="118" customWidth="1"/>
    <col min="6" max="6" width="20.16015625" style="118" customWidth="1"/>
    <col min="7" max="7" width="18.83203125" style="118" customWidth="1"/>
    <col min="8" max="8" width="17.66015625" style="118" customWidth="1"/>
    <col min="9" max="9" width="18.5" style="10" customWidth="1"/>
    <col min="10" max="10" width="20" style="10" customWidth="1"/>
    <col min="11" max="11" width="19.5" style="47" customWidth="1"/>
    <col min="12" max="12" width="22" style="16" customWidth="1"/>
    <col min="13" max="13" width="9.16015625" style="94" customWidth="1"/>
    <col min="14" max="16384" width="9.16015625" style="16" customWidth="1"/>
  </cols>
  <sheetData>
    <row r="1" spans="2:13" s="9" customFormat="1" ht="27.75">
      <c r="B1" s="1"/>
      <c r="C1" s="1"/>
      <c r="D1" s="1"/>
      <c r="E1" s="101"/>
      <c r="F1" s="101"/>
      <c r="G1" s="101"/>
      <c r="H1" s="101"/>
      <c r="I1" s="119"/>
      <c r="J1" s="119"/>
      <c r="K1" s="119"/>
      <c r="L1" s="119"/>
      <c r="M1" s="123"/>
    </row>
    <row r="2" spans="2:17" s="5" customFormat="1" ht="27.75">
      <c r="B2" s="4"/>
      <c r="C2" s="35"/>
      <c r="D2" s="35"/>
      <c r="E2" s="101"/>
      <c r="F2" s="101"/>
      <c r="G2" s="101"/>
      <c r="H2" s="119" t="s">
        <v>66</v>
      </c>
      <c r="I2" s="119"/>
      <c r="J2" s="119"/>
      <c r="K2" s="119"/>
      <c r="L2" s="119"/>
      <c r="M2" s="123"/>
      <c r="N2" s="34"/>
      <c r="O2" s="34"/>
      <c r="P2" s="34"/>
      <c r="Q2" s="34"/>
    </row>
    <row r="3" spans="2:17" s="5" customFormat="1" ht="27.75">
      <c r="B3" s="4"/>
      <c r="C3" s="35"/>
      <c r="D3" s="35"/>
      <c r="E3" s="101"/>
      <c r="F3" s="101"/>
      <c r="G3" s="101"/>
      <c r="H3" s="119" t="s">
        <v>63</v>
      </c>
      <c r="I3" s="119"/>
      <c r="J3" s="119"/>
      <c r="K3" s="119"/>
      <c r="L3" s="119"/>
      <c r="M3" s="123"/>
      <c r="N3" s="34"/>
      <c r="O3" s="34"/>
      <c r="P3" s="34"/>
      <c r="Q3" s="34"/>
    </row>
    <row r="4" spans="2:17" s="5" customFormat="1" ht="24.75">
      <c r="B4" s="4"/>
      <c r="C4" s="35"/>
      <c r="D4" s="35"/>
      <c r="E4" s="101"/>
      <c r="F4" s="101"/>
      <c r="G4" s="101"/>
      <c r="H4" s="121" t="s">
        <v>70</v>
      </c>
      <c r="I4" s="121"/>
      <c r="J4" s="121"/>
      <c r="K4" s="121"/>
      <c r="L4" s="121"/>
      <c r="M4" s="123"/>
      <c r="N4" s="34"/>
      <c r="O4" s="34"/>
      <c r="P4" s="34"/>
      <c r="Q4" s="34"/>
    </row>
    <row r="5" spans="2:17" s="5" customFormat="1" ht="32.25" customHeight="1">
      <c r="B5" s="4"/>
      <c r="C5" s="35"/>
      <c r="D5" s="119"/>
      <c r="E5" s="119"/>
      <c r="F5" s="119"/>
      <c r="G5" s="102"/>
      <c r="H5" s="119" t="s">
        <v>62</v>
      </c>
      <c r="I5" s="119"/>
      <c r="J5" s="119"/>
      <c r="K5" s="119"/>
      <c r="L5" s="119"/>
      <c r="M5" s="123"/>
      <c r="N5" s="34"/>
      <c r="O5" s="34"/>
      <c r="P5" s="34"/>
      <c r="Q5" s="34"/>
    </row>
    <row r="6" spans="2:17" s="5" customFormat="1" ht="32.25" customHeight="1">
      <c r="B6" s="4"/>
      <c r="C6" s="35"/>
      <c r="D6" s="46"/>
      <c r="E6" s="102"/>
      <c r="F6" s="102"/>
      <c r="G6" s="102"/>
      <c r="H6" s="119" t="s">
        <v>69</v>
      </c>
      <c r="I6" s="119"/>
      <c r="J6" s="119"/>
      <c r="K6" s="119"/>
      <c r="L6" s="119"/>
      <c r="M6" s="123"/>
      <c r="N6" s="34"/>
      <c r="O6" s="34"/>
      <c r="P6" s="34"/>
      <c r="Q6" s="34"/>
    </row>
    <row r="7" spans="2:17" s="5" customFormat="1" ht="32.25" customHeight="1">
      <c r="B7" s="4"/>
      <c r="C7" s="35"/>
      <c r="D7" s="46"/>
      <c r="E7" s="102"/>
      <c r="F7" s="102"/>
      <c r="G7" s="102"/>
      <c r="H7" s="102"/>
      <c r="I7" s="46"/>
      <c r="J7" s="46"/>
      <c r="K7" s="46"/>
      <c r="L7" s="46"/>
      <c r="M7" s="123"/>
      <c r="N7" s="34"/>
      <c r="O7" s="34"/>
      <c r="P7" s="34"/>
      <c r="Q7" s="34"/>
    </row>
    <row r="8" spans="1:17" ht="69.75" customHeight="1">
      <c r="A8" s="130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23"/>
      <c r="N8" s="91"/>
      <c r="O8" s="91"/>
      <c r="P8" s="91"/>
      <c r="Q8" s="91"/>
    </row>
    <row r="9" spans="2:13" s="9" customFormat="1" ht="21.75" customHeight="1">
      <c r="B9" s="15"/>
      <c r="C9" s="36"/>
      <c r="D9" s="36"/>
      <c r="E9" s="103"/>
      <c r="F9" s="103"/>
      <c r="G9" s="103"/>
      <c r="H9" s="103"/>
      <c r="I9" s="36"/>
      <c r="J9" s="36"/>
      <c r="K9" s="69"/>
      <c r="L9" s="82"/>
      <c r="M9" s="123"/>
    </row>
    <row r="10" spans="2:13" s="9" customFormat="1" ht="17.25" customHeight="1">
      <c r="B10" s="10"/>
      <c r="C10" s="18"/>
      <c r="D10" s="2"/>
      <c r="E10" s="104"/>
      <c r="F10" s="104"/>
      <c r="G10" s="104"/>
      <c r="H10" s="104"/>
      <c r="I10" s="3"/>
      <c r="J10" s="70"/>
      <c r="K10" s="69"/>
      <c r="L10" s="85" t="s">
        <v>3</v>
      </c>
      <c r="M10" s="123"/>
    </row>
    <row r="11" spans="1:13" s="12" customFormat="1" ht="30" customHeight="1">
      <c r="A11" s="131" t="s">
        <v>16</v>
      </c>
      <c r="B11" s="131" t="s">
        <v>17</v>
      </c>
      <c r="C11" s="126" t="s">
        <v>5</v>
      </c>
      <c r="D11" s="126" t="s">
        <v>54</v>
      </c>
      <c r="E11" s="126"/>
      <c r="F11" s="127"/>
      <c r="G11" s="122" t="s">
        <v>53</v>
      </c>
      <c r="H11" s="122"/>
      <c r="I11" s="122"/>
      <c r="J11" s="122" t="s">
        <v>50</v>
      </c>
      <c r="K11" s="122"/>
      <c r="L11" s="122"/>
      <c r="M11" s="123"/>
    </row>
    <row r="12" spans="1:13" s="12" customFormat="1" ht="16.5" customHeight="1">
      <c r="A12" s="131"/>
      <c r="B12" s="131"/>
      <c r="C12" s="126"/>
      <c r="D12" s="126" t="s">
        <v>0</v>
      </c>
      <c r="E12" s="120" t="s">
        <v>1</v>
      </c>
      <c r="F12" s="134" t="s">
        <v>2</v>
      </c>
      <c r="G12" s="122" t="s">
        <v>0</v>
      </c>
      <c r="H12" s="120" t="s">
        <v>1</v>
      </c>
      <c r="I12" s="120" t="s">
        <v>2</v>
      </c>
      <c r="J12" s="122" t="s">
        <v>0</v>
      </c>
      <c r="K12" s="120" t="s">
        <v>1</v>
      </c>
      <c r="L12" s="120" t="s">
        <v>2</v>
      </c>
      <c r="M12" s="123"/>
    </row>
    <row r="13" spans="1:13" s="12" customFormat="1" ht="20.25" customHeight="1">
      <c r="A13" s="131"/>
      <c r="B13" s="131"/>
      <c r="C13" s="126"/>
      <c r="D13" s="126"/>
      <c r="E13" s="120"/>
      <c r="F13" s="134"/>
      <c r="G13" s="122"/>
      <c r="H13" s="120"/>
      <c r="I13" s="120"/>
      <c r="J13" s="122"/>
      <c r="K13" s="120"/>
      <c r="L13" s="120"/>
      <c r="M13" s="123"/>
    </row>
    <row r="14" spans="1:13" s="12" customFormat="1" ht="30" customHeight="1">
      <c r="A14" s="131"/>
      <c r="B14" s="131"/>
      <c r="C14" s="126"/>
      <c r="D14" s="126"/>
      <c r="E14" s="120"/>
      <c r="F14" s="134"/>
      <c r="G14" s="122"/>
      <c r="H14" s="120"/>
      <c r="I14" s="120"/>
      <c r="J14" s="122"/>
      <c r="K14" s="120"/>
      <c r="L14" s="120"/>
      <c r="M14" s="123"/>
    </row>
    <row r="15" spans="1:13" s="81" customFormat="1" ht="18">
      <c r="A15" s="80">
        <v>1</v>
      </c>
      <c r="B15" s="80">
        <v>2</v>
      </c>
      <c r="C15" s="80">
        <v>3</v>
      </c>
      <c r="D15" s="80">
        <v>4</v>
      </c>
      <c r="E15" s="100">
        <v>5</v>
      </c>
      <c r="F15" s="105">
        <v>6</v>
      </c>
      <c r="G15" s="100">
        <v>7</v>
      </c>
      <c r="H15" s="100">
        <v>8</v>
      </c>
      <c r="I15" s="93">
        <v>9</v>
      </c>
      <c r="J15" s="93">
        <v>10</v>
      </c>
      <c r="K15" s="93">
        <v>11</v>
      </c>
      <c r="L15" s="93">
        <v>12</v>
      </c>
      <c r="M15" s="123"/>
    </row>
    <row r="16" spans="1:13" s="14" customFormat="1" ht="46.5" customHeight="1">
      <c r="A16" s="61"/>
      <c r="B16" s="58"/>
      <c r="C16" s="83" t="s">
        <v>27</v>
      </c>
      <c r="D16" s="75">
        <f aca="true" t="shared" si="0" ref="D16:L17">D17</f>
        <v>310000</v>
      </c>
      <c r="E16" s="75">
        <f t="shared" si="0"/>
        <v>310000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310000</v>
      </c>
      <c r="K16" s="75">
        <f t="shared" si="0"/>
        <v>310000</v>
      </c>
      <c r="L16" s="75">
        <f t="shared" si="0"/>
        <v>0</v>
      </c>
      <c r="M16" s="123"/>
    </row>
    <row r="17" spans="1:13" s="14" customFormat="1" ht="45.75" customHeight="1">
      <c r="A17" s="62">
        <v>8340</v>
      </c>
      <c r="B17" s="62" t="s">
        <v>18</v>
      </c>
      <c r="C17" s="37" t="s">
        <v>19</v>
      </c>
      <c r="D17" s="42">
        <f t="shared" si="0"/>
        <v>310000</v>
      </c>
      <c r="E17" s="75">
        <f t="shared" si="0"/>
        <v>310000</v>
      </c>
      <c r="F17" s="75">
        <f t="shared" si="0"/>
        <v>0</v>
      </c>
      <c r="G17" s="75">
        <f t="shared" si="0"/>
        <v>0</v>
      </c>
      <c r="H17" s="75">
        <f t="shared" si="0"/>
        <v>0</v>
      </c>
      <c r="I17" s="42">
        <f t="shared" si="0"/>
        <v>0</v>
      </c>
      <c r="J17" s="42">
        <f t="shared" si="0"/>
        <v>310000</v>
      </c>
      <c r="K17" s="42">
        <f t="shared" si="0"/>
        <v>310000</v>
      </c>
      <c r="L17" s="42">
        <f t="shared" si="0"/>
        <v>0</v>
      </c>
      <c r="M17" s="123"/>
    </row>
    <row r="18" spans="1:13" s="14" customFormat="1" ht="96" customHeight="1">
      <c r="A18" s="61"/>
      <c r="B18" s="58"/>
      <c r="C18" s="71" t="s">
        <v>31</v>
      </c>
      <c r="D18" s="72">
        <f>D19+D20</f>
        <v>310000</v>
      </c>
      <c r="E18" s="72">
        <f>E19+E20</f>
        <v>310000</v>
      </c>
      <c r="F18" s="72">
        <f aca="true" t="shared" si="1" ref="F18:L18">F19+F20</f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310000</v>
      </c>
      <c r="K18" s="72">
        <f t="shared" si="1"/>
        <v>310000</v>
      </c>
      <c r="L18" s="72">
        <f t="shared" si="1"/>
        <v>0</v>
      </c>
      <c r="M18" s="123"/>
    </row>
    <row r="19" spans="1:13" s="14" customFormat="1" ht="54" customHeight="1">
      <c r="A19" s="61"/>
      <c r="B19" s="58"/>
      <c r="C19" s="55" t="s">
        <v>8</v>
      </c>
      <c r="D19" s="73">
        <f>SUM(E19:F19)</f>
        <v>93000</v>
      </c>
      <c r="E19" s="73">
        <v>93000</v>
      </c>
      <c r="F19" s="73">
        <v>0</v>
      </c>
      <c r="G19" s="73">
        <f>H19+I19</f>
        <v>0</v>
      </c>
      <c r="H19" s="73"/>
      <c r="I19" s="73"/>
      <c r="J19" s="73">
        <f>K19+L19</f>
        <v>93000</v>
      </c>
      <c r="K19" s="73">
        <f>E19+H19</f>
        <v>93000</v>
      </c>
      <c r="L19" s="73">
        <f>F19+I19</f>
        <v>0</v>
      </c>
      <c r="M19" s="123"/>
    </row>
    <row r="20" spans="1:13" s="14" customFormat="1" ht="52.5" customHeight="1">
      <c r="A20" s="61"/>
      <c r="B20" s="58"/>
      <c r="C20" s="55" t="s">
        <v>20</v>
      </c>
      <c r="D20" s="73">
        <f>SUM(E20:F20)</f>
        <v>217000</v>
      </c>
      <c r="E20" s="73">
        <v>217000</v>
      </c>
      <c r="F20" s="73">
        <v>0</v>
      </c>
      <c r="G20" s="73">
        <f aca="true" t="shared" si="2" ref="G20:G71">H20+I20</f>
        <v>0</v>
      </c>
      <c r="H20" s="73"/>
      <c r="I20" s="73"/>
      <c r="J20" s="73">
        <f>K20+L20</f>
        <v>217000</v>
      </c>
      <c r="K20" s="73">
        <f aca="true" t="shared" si="3" ref="K20:L71">E20+H20</f>
        <v>217000</v>
      </c>
      <c r="L20" s="73">
        <f t="shared" si="3"/>
        <v>0</v>
      </c>
      <c r="M20" s="123"/>
    </row>
    <row r="21" spans="1:13" s="14" customFormat="1" ht="54" customHeight="1">
      <c r="A21" s="61"/>
      <c r="B21" s="58"/>
      <c r="C21" s="37" t="s">
        <v>28</v>
      </c>
      <c r="D21" s="74">
        <f>D22</f>
        <v>485000</v>
      </c>
      <c r="E21" s="74">
        <f>E22</f>
        <v>445000</v>
      </c>
      <c r="F21" s="74">
        <f>F22</f>
        <v>40000</v>
      </c>
      <c r="G21" s="74">
        <f aca="true" t="shared" si="4" ref="G21:L21">G22</f>
        <v>0</v>
      </c>
      <c r="H21" s="74">
        <f t="shared" si="4"/>
        <v>-14500</v>
      </c>
      <c r="I21" s="74">
        <f t="shared" si="4"/>
        <v>14500</v>
      </c>
      <c r="J21" s="74">
        <f t="shared" si="4"/>
        <v>485000</v>
      </c>
      <c r="K21" s="74">
        <f t="shared" si="4"/>
        <v>430500</v>
      </c>
      <c r="L21" s="74">
        <f t="shared" si="4"/>
        <v>54500</v>
      </c>
      <c r="M21" s="123"/>
    </row>
    <row r="22" spans="1:13" s="17" customFormat="1" ht="60.75" customHeight="1">
      <c r="A22" s="62">
        <v>8340</v>
      </c>
      <c r="B22" s="62" t="s">
        <v>18</v>
      </c>
      <c r="C22" s="37" t="s">
        <v>19</v>
      </c>
      <c r="D22" s="40">
        <f>D23+D26+D31+D33+D35</f>
        <v>485000</v>
      </c>
      <c r="E22" s="74">
        <f>E23+E26+E31+E33+E35</f>
        <v>445000</v>
      </c>
      <c r="F22" s="74">
        <f>F23+F26+F31+F33+F35</f>
        <v>40000</v>
      </c>
      <c r="G22" s="74">
        <f aca="true" t="shared" si="5" ref="G22:L22">G23+G26+G31+G33+G35</f>
        <v>0</v>
      </c>
      <c r="H22" s="74">
        <f t="shared" si="5"/>
        <v>-14500</v>
      </c>
      <c r="I22" s="40">
        <f t="shared" si="5"/>
        <v>14500</v>
      </c>
      <c r="J22" s="40">
        <f t="shared" si="5"/>
        <v>485000</v>
      </c>
      <c r="K22" s="40">
        <f t="shared" si="5"/>
        <v>430500</v>
      </c>
      <c r="L22" s="40">
        <f t="shared" si="5"/>
        <v>54500</v>
      </c>
      <c r="M22" s="123"/>
    </row>
    <row r="23" spans="1:13" s="17" customFormat="1" ht="108" customHeight="1">
      <c r="A23" s="59"/>
      <c r="B23" s="60"/>
      <c r="C23" s="71" t="s">
        <v>31</v>
      </c>
      <c r="D23" s="41">
        <f>D24+D25</f>
        <v>75000</v>
      </c>
      <c r="E23" s="72">
        <f>E24+E25</f>
        <v>65000</v>
      </c>
      <c r="F23" s="72">
        <f>F24+F25</f>
        <v>10000</v>
      </c>
      <c r="G23" s="72">
        <f aca="true" t="shared" si="6" ref="G23:L23">G24+G25</f>
        <v>0</v>
      </c>
      <c r="H23" s="72">
        <f t="shared" si="6"/>
        <v>-14500</v>
      </c>
      <c r="I23" s="41">
        <f t="shared" si="6"/>
        <v>14500</v>
      </c>
      <c r="J23" s="41">
        <f t="shared" si="6"/>
        <v>75000</v>
      </c>
      <c r="K23" s="41">
        <f t="shared" si="6"/>
        <v>50500</v>
      </c>
      <c r="L23" s="41">
        <f t="shared" si="6"/>
        <v>24500</v>
      </c>
      <c r="M23" s="128"/>
    </row>
    <row r="24" spans="1:13" s="14" customFormat="1" ht="69.75" customHeight="1">
      <c r="A24" s="61"/>
      <c r="B24" s="58"/>
      <c r="C24" s="55" t="s">
        <v>22</v>
      </c>
      <c r="D24" s="52">
        <f>SUM(E24:F24)</f>
        <v>25000</v>
      </c>
      <c r="E24" s="73">
        <v>25000</v>
      </c>
      <c r="F24" s="73">
        <v>0</v>
      </c>
      <c r="G24" s="73">
        <f t="shared" si="2"/>
        <v>0</v>
      </c>
      <c r="H24" s="73"/>
      <c r="I24" s="52"/>
      <c r="J24" s="73">
        <f>K24+L24</f>
        <v>25000</v>
      </c>
      <c r="K24" s="73">
        <f t="shared" si="3"/>
        <v>25000</v>
      </c>
      <c r="L24" s="73">
        <f t="shared" si="3"/>
        <v>0</v>
      </c>
      <c r="M24" s="128"/>
    </row>
    <row r="25" spans="1:13" s="14" customFormat="1" ht="84" customHeight="1">
      <c r="A25" s="61"/>
      <c r="B25" s="58"/>
      <c r="C25" s="55" t="s">
        <v>26</v>
      </c>
      <c r="D25" s="52">
        <f>SUM(E25:F25)</f>
        <v>50000</v>
      </c>
      <c r="E25" s="73">
        <v>40000</v>
      </c>
      <c r="F25" s="73">
        <v>10000</v>
      </c>
      <c r="G25" s="73">
        <f t="shared" si="2"/>
        <v>0</v>
      </c>
      <c r="H25" s="73">
        <v>-14500</v>
      </c>
      <c r="I25" s="52">
        <v>14500</v>
      </c>
      <c r="J25" s="73">
        <f>K25+L25</f>
        <v>50000</v>
      </c>
      <c r="K25" s="73">
        <f t="shared" si="3"/>
        <v>25500</v>
      </c>
      <c r="L25" s="73">
        <f t="shared" si="3"/>
        <v>24500</v>
      </c>
      <c r="M25" s="128"/>
    </row>
    <row r="26" spans="1:13" s="17" customFormat="1" ht="153" customHeight="1">
      <c r="A26" s="59"/>
      <c r="B26" s="60"/>
      <c r="C26" s="71" t="s">
        <v>32</v>
      </c>
      <c r="D26" s="43">
        <f>D27+D28+D29+D30</f>
        <v>300000</v>
      </c>
      <c r="E26" s="87">
        <f>E27+E28+E29+E30</f>
        <v>300000</v>
      </c>
      <c r="F26" s="87">
        <f>F27+F28+F29+F30</f>
        <v>0</v>
      </c>
      <c r="G26" s="87">
        <f aca="true" t="shared" si="7" ref="G26:L26">G27+G28+G29+G30</f>
        <v>0</v>
      </c>
      <c r="H26" s="87">
        <f t="shared" si="7"/>
        <v>0</v>
      </c>
      <c r="I26" s="43">
        <f t="shared" si="7"/>
        <v>0</v>
      </c>
      <c r="J26" s="43">
        <f t="shared" si="7"/>
        <v>300000</v>
      </c>
      <c r="K26" s="43">
        <f t="shared" si="7"/>
        <v>300000</v>
      </c>
      <c r="L26" s="43">
        <f t="shared" si="7"/>
        <v>0</v>
      </c>
      <c r="M26" s="128"/>
    </row>
    <row r="27" spans="1:13" s="14" customFormat="1" ht="78" customHeight="1">
      <c r="A27" s="61"/>
      <c r="B27" s="58"/>
      <c r="C27" s="55" t="s">
        <v>25</v>
      </c>
      <c r="D27" s="39">
        <f>SUM(E27:F27)</f>
        <v>100000</v>
      </c>
      <c r="E27" s="106">
        <v>100000</v>
      </c>
      <c r="F27" s="106"/>
      <c r="G27" s="73">
        <f t="shared" si="2"/>
        <v>0</v>
      </c>
      <c r="H27" s="106"/>
      <c r="I27" s="39"/>
      <c r="J27" s="73">
        <f>K27+L27</f>
        <v>100000</v>
      </c>
      <c r="K27" s="73">
        <f t="shared" si="3"/>
        <v>100000</v>
      </c>
      <c r="L27" s="73">
        <f t="shared" si="3"/>
        <v>0</v>
      </c>
      <c r="M27" s="128"/>
    </row>
    <row r="28" spans="1:13" s="14" customFormat="1" ht="53.25" customHeight="1">
      <c r="A28" s="61"/>
      <c r="B28" s="58"/>
      <c r="C28" s="55" t="s">
        <v>6</v>
      </c>
      <c r="D28" s="52">
        <v>100000</v>
      </c>
      <c r="E28" s="73">
        <v>100000</v>
      </c>
      <c r="F28" s="73"/>
      <c r="G28" s="73">
        <f t="shared" si="2"/>
        <v>0</v>
      </c>
      <c r="H28" s="73"/>
      <c r="I28" s="52"/>
      <c r="J28" s="73">
        <f>K28+L28</f>
        <v>100000</v>
      </c>
      <c r="K28" s="73">
        <f t="shared" si="3"/>
        <v>100000</v>
      </c>
      <c r="L28" s="73">
        <f t="shared" si="3"/>
        <v>0</v>
      </c>
      <c r="M28" s="128"/>
    </row>
    <row r="29" spans="1:13" s="14" customFormat="1" ht="75.75" customHeight="1">
      <c r="A29" s="61"/>
      <c r="B29" s="58"/>
      <c r="C29" s="55" t="s">
        <v>47</v>
      </c>
      <c r="D29" s="52">
        <f>E29+F29</f>
        <v>50000</v>
      </c>
      <c r="E29" s="73">
        <v>50000</v>
      </c>
      <c r="F29" s="73"/>
      <c r="G29" s="73">
        <f t="shared" si="2"/>
        <v>0</v>
      </c>
      <c r="H29" s="73"/>
      <c r="I29" s="52"/>
      <c r="J29" s="73">
        <f>K29+L29</f>
        <v>50000</v>
      </c>
      <c r="K29" s="73">
        <f t="shared" si="3"/>
        <v>50000</v>
      </c>
      <c r="L29" s="73">
        <f t="shared" si="3"/>
        <v>0</v>
      </c>
      <c r="M29" s="128"/>
    </row>
    <row r="30" spans="1:13" s="14" customFormat="1" ht="79.5" customHeight="1">
      <c r="A30" s="61"/>
      <c r="B30" s="58"/>
      <c r="C30" s="55" t="s">
        <v>33</v>
      </c>
      <c r="D30" s="52">
        <f>E30+F30</f>
        <v>50000</v>
      </c>
      <c r="E30" s="73">
        <v>50000</v>
      </c>
      <c r="F30" s="73"/>
      <c r="G30" s="73">
        <f t="shared" si="2"/>
        <v>0</v>
      </c>
      <c r="H30" s="73"/>
      <c r="I30" s="52"/>
      <c r="J30" s="73">
        <f>K30+L30</f>
        <v>50000</v>
      </c>
      <c r="K30" s="73">
        <f t="shared" si="3"/>
        <v>50000</v>
      </c>
      <c r="L30" s="73">
        <f t="shared" si="3"/>
        <v>0</v>
      </c>
      <c r="M30" s="128"/>
    </row>
    <row r="31" spans="1:13" s="17" customFormat="1" ht="75" customHeight="1">
      <c r="A31" s="59"/>
      <c r="B31" s="60"/>
      <c r="C31" s="50" t="s">
        <v>11</v>
      </c>
      <c r="D31" s="51">
        <f>D32</f>
        <v>30000</v>
      </c>
      <c r="E31" s="72">
        <f>E32</f>
        <v>0</v>
      </c>
      <c r="F31" s="72">
        <f>F32</f>
        <v>30000</v>
      </c>
      <c r="G31" s="72">
        <f aca="true" t="shared" si="8" ref="G31:L31">G32</f>
        <v>0</v>
      </c>
      <c r="H31" s="72">
        <f t="shared" si="8"/>
        <v>0</v>
      </c>
      <c r="I31" s="51">
        <f t="shared" si="8"/>
        <v>0</v>
      </c>
      <c r="J31" s="51">
        <f t="shared" si="8"/>
        <v>30000</v>
      </c>
      <c r="K31" s="51">
        <f t="shared" si="8"/>
        <v>0</v>
      </c>
      <c r="L31" s="51">
        <f t="shared" si="8"/>
        <v>30000</v>
      </c>
      <c r="M31" s="128"/>
    </row>
    <row r="32" spans="1:13" s="14" customFormat="1" ht="89.25" customHeight="1">
      <c r="A32" s="61"/>
      <c r="B32" s="58"/>
      <c r="C32" s="55" t="s">
        <v>7</v>
      </c>
      <c r="D32" s="52">
        <f>D33</f>
        <v>30000</v>
      </c>
      <c r="E32" s="73"/>
      <c r="F32" s="73">
        <v>30000</v>
      </c>
      <c r="G32" s="73">
        <f t="shared" si="2"/>
        <v>0</v>
      </c>
      <c r="H32" s="73"/>
      <c r="I32" s="52"/>
      <c r="J32" s="73">
        <f>K32+L32</f>
        <v>30000</v>
      </c>
      <c r="K32" s="73">
        <f t="shared" si="3"/>
        <v>0</v>
      </c>
      <c r="L32" s="73">
        <f t="shared" si="3"/>
        <v>30000</v>
      </c>
      <c r="M32" s="129"/>
    </row>
    <row r="33" spans="1:13" s="17" customFormat="1" ht="132" customHeight="1">
      <c r="A33" s="59"/>
      <c r="B33" s="60"/>
      <c r="C33" s="50" t="s">
        <v>9</v>
      </c>
      <c r="D33" s="51">
        <f>D34</f>
        <v>30000</v>
      </c>
      <c r="E33" s="72">
        <f aca="true" t="shared" si="9" ref="E33:L33">E34</f>
        <v>30000</v>
      </c>
      <c r="F33" s="72">
        <f t="shared" si="9"/>
        <v>0</v>
      </c>
      <c r="G33" s="72">
        <f t="shared" si="9"/>
        <v>0</v>
      </c>
      <c r="H33" s="72">
        <f t="shared" si="9"/>
        <v>0</v>
      </c>
      <c r="I33" s="51">
        <f t="shared" si="9"/>
        <v>0</v>
      </c>
      <c r="J33" s="51">
        <f t="shared" si="9"/>
        <v>30000</v>
      </c>
      <c r="K33" s="51">
        <f t="shared" si="9"/>
        <v>30000</v>
      </c>
      <c r="L33" s="51">
        <f t="shared" si="9"/>
        <v>0</v>
      </c>
      <c r="M33" s="129"/>
    </row>
    <row r="34" spans="1:13" s="14" customFormat="1" ht="141" customHeight="1">
      <c r="A34" s="61"/>
      <c r="B34" s="58"/>
      <c r="C34" s="55" t="s">
        <v>10</v>
      </c>
      <c r="D34" s="52">
        <f>SUM(E34:F34)</f>
        <v>30000</v>
      </c>
      <c r="E34" s="73">
        <v>30000</v>
      </c>
      <c r="F34" s="73"/>
      <c r="G34" s="73">
        <f t="shared" si="2"/>
        <v>0</v>
      </c>
      <c r="H34" s="73"/>
      <c r="I34" s="52"/>
      <c r="J34" s="73">
        <f>K34+L34</f>
        <v>30000</v>
      </c>
      <c r="K34" s="73">
        <f t="shared" si="3"/>
        <v>30000</v>
      </c>
      <c r="L34" s="73">
        <f t="shared" si="3"/>
        <v>0</v>
      </c>
      <c r="M34" s="129"/>
    </row>
    <row r="35" spans="1:13" s="17" customFormat="1" ht="102" customHeight="1">
      <c r="A35" s="59"/>
      <c r="B35" s="60"/>
      <c r="C35" s="50" t="s">
        <v>14</v>
      </c>
      <c r="D35" s="51">
        <f>D36</f>
        <v>50000</v>
      </c>
      <c r="E35" s="72">
        <f>E36</f>
        <v>50000</v>
      </c>
      <c r="F35" s="72">
        <f aca="true" t="shared" si="10" ref="F35:L35">F36</f>
        <v>0</v>
      </c>
      <c r="G35" s="72">
        <f t="shared" si="10"/>
        <v>0</v>
      </c>
      <c r="H35" s="72">
        <f t="shared" si="10"/>
        <v>0</v>
      </c>
      <c r="I35" s="51">
        <f t="shared" si="10"/>
        <v>0</v>
      </c>
      <c r="J35" s="51">
        <f t="shared" si="10"/>
        <v>50000</v>
      </c>
      <c r="K35" s="51">
        <f t="shared" si="10"/>
        <v>50000</v>
      </c>
      <c r="L35" s="51">
        <f t="shared" si="10"/>
        <v>0</v>
      </c>
      <c r="M35" s="129"/>
    </row>
    <row r="36" spans="1:13" s="14" customFormat="1" ht="108.75" customHeight="1">
      <c r="A36" s="61"/>
      <c r="B36" s="58"/>
      <c r="C36" s="55" t="s">
        <v>48</v>
      </c>
      <c r="D36" s="52">
        <f>SUM(E36)</f>
        <v>50000</v>
      </c>
      <c r="E36" s="73">
        <v>50000</v>
      </c>
      <c r="F36" s="73"/>
      <c r="G36" s="73">
        <f t="shared" si="2"/>
        <v>0</v>
      </c>
      <c r="H36" s="73"/>
      <c r="I36" s="52"/>
      <c r="J36" s="73">
        <f>K36+L36</f>
        <v>50000</v>
      </c>
      <c r="K36" s="73">
        <f t="shared" si="3"/>
        <v>50000</v>
      </c>
      <c r="L36" s="73">
        <f t="shared" si="3"/>
        <v>0</v>
      </c>
      <c r="M36" s="129"/>
    </row>
    <row r="37" spans="1:13" s="14" customFormat="1" ht="84" customHeight="1">
      <c r="A37" s="61"/>
      <c r="B37" s="58"/>
      <c r="C37" s="37" t="s">
        <v>29</v>
      </c>
      <c r="D37" s="77">
        <f>D38</f>
        <v>4905900</v>
      </c>
      <c r="E37" s="77">
        <f>E38</f>
        <v>1900000</v>
      </c>
      <c r="F37" s="77">
        <f aca="true" t="shared" si="11" ref="F37:L37">F38</f>
        <v>3005900</v>
      </c>
      <c r="G37" s="77">
        <f t="shared" si="11"/>
        <v>-320000</v>
      </c>
      <c r="H37" s="77">
        <f t="shared" si="11"/>
        <v>320000</v>
      </c>
      <c r="I37" s="77">
        <f t="shared" si="11"/>
        <v>-320000</v>
      </c>
      <c r="J37" s="77">
        <f t="shared" si="11"/>
        <v>4905900</v>
      </c>
      <c r="K37" s="77">
        <f t="shared" si="11"/>
        <v>2220000</v>
      </c>
      <c r="L37" s="77">
        <f t="shared" si="11"/>
        <v>2685900</v>
      </c>
      <c r="M37" s="129"/>
    </row>
    <row r="38" spans="1:13" s="14" customFormat="1" ht="75.75" customHeight="1">
      <c r="A38" s="62">
        <v>8340</v>
      </c>
      <c r="B38" s="62" t="s">
        <v>18</v>
      </c>
      <c r="C38" s="37" t="s">
        <v>19</v>
      </c>
      <c r="D38" s="54">
        <f>D39+D41+D47+D50+D54+D58+D60+D65+D52+D63</f>
        <v>4905900</v>
      </c>
      <c r="E38" s="74">
        <f aca="true" t="shared" si="12" ref="E38:L38">E39+E41+E47+E50+E54+E58+E60+E65+E52+E63</f>
        <v>1900000</v>
      </c>
      <c r="F38" s="74">
        <f t="shared" si="12"/>
        <v>3005900</v>
      </c>
      <c r="G38" s="74">
        <f t="shared" si="12"/>
        <v>-320000</v>
      </c>
      <c r="H38" s="74">
        <f t="shared" si="12"/>
        <v>320000</v>
      </c>
      <c r="I38" s="54">
        <f t="shared" si="12"/>
        <v>-320000</v>
      </c>
      <c r="J38" s="54">
        <f t="shared" si="12"/>
        <v>4905900</v>
      </c>
      <c r="K38" s="54">
        <f t="shared" si="12"/>
        <v>2220000</v>
      </c>
      <c r="L38" s="54">
        <f t="shared" si="12"/>
        <v>2685900</v>
      </c>
      <c r="M38" s="129"/>
    </row>
    <row r="39" spans="1:13" s="17" customFormat="1" ht="79.5" customHeight="1">
      <c r="A39" s="59"/>
      <c r="B39" s="60"/>
      <c r="C39" s="71" t="s">
        <v>34</v>
      </c>
      <c r="D39" s="53">
        <f>D40</f>
        <v>40000</v>
      </c>
      <c r="E39" s="87">
        <f>E40</f>
        <v>0</v>
      </c>
      <c r="F39" s="87">
        <f aca="true" t="shared" si="13" ref="F39:L39">F40</f>
        <v>40000</v>
      </c>
      <c r="G39" s="87">
        <f t="shared" si="13"/>
        <v>0</v>
      </c>
      <c r="H39" s="87">
        <f t="shared" si="13"/>
        <v>0</v>
      </c>
      <c r="I39" s="53">
        <f t="shared" si="13"/>
        <v>0</v>
      </c>
      <c r="J39" s="53">
        <f t="shared" si="13"/>
        <v>40000</v>
      </c>
      <c r="K39" s="53">
        <f t="shared" si="13"/>
        <v>0</v>
      </c>
      <c r="L39" s="53">
        <f t="shared" si="13"/>
        <v>40000</v>
      </c>
      <c r="M39" s="129"/>
    </row>
    <row r="40" spans="1:13" s="14" customFormat="1" ht="82.5" customHeight="1">
      <c r="A40" s="61"/>
      <c r="B40" s="58"/>
      <c r="C40" s="76" t="s">
        <v>35</v>
      </c>
      <c r="D40" s="52">
        <f>SUM(E40:F40)</f>
        <v>40000</v>
      </c>
      <c r="E40" s="73"/>
      <c r="F40" s="73">
        <v>40000</v>
      </c>
      <c r="G40" s="73">
        <f t="shared" si="2"/>
        <v>0</v>
      </c>
      <c r="H40" s="73"/>
      <c r="I40" s="52"/>
      <c r="J40" s="73">
        <f>K40+L40</f>
        <v>40000</v>
      </c>
      <c r="K40" s="73">
        <f t="shared" si="3"/>
        <v>0</v>
      </c>
      <c r="L40" s="73">
        <f t="shared" si="3"/>
        <v>40000</v>
      </c>
      <c r="M40" s="129"/>
    </row>
    <row r="41" spans="1:13" s="14" customFormat="1" ht="84.75" customHeight="1">
      <c r="A41" s="61"/>
      <c r="B41" s="58"/>
      <c r="C41" s="50" t="s">
        <v>36</v>
      </c>
      <c r="D41" s="53">
        <f>D42+D43+D44+D45+D46</f>
        <v>1760000</v>
      </c>
      <c r="E41" s="87">
        <f aca="true" t="shared" si="14" ref="E41:L41">E42+E43+E44+E45+E46</f>
        <v>1440000</v>
      </c>
      <c r="F41" s="87">
        <f t="shared" si="14"/>
        <v>320000</v>
      </c>
      <c r="G41" s="87">
        <f t="shared" si="14"/>
        <v>-320000</v>
      </c>
      <c r="H41" s="87">
        <f t="shared" si="14"/>
        <v>320000</v>
      </c>
      <c r="I41" s="53">
        <f t="shared" si="14"/>
        <v>-320000</v>
      </c>
      <c r="J41" s="53">
        <f t="shared" si="14"/>
        <v>1760000</v>
      </c>
      <c r="K41" s="53">
        <f t="shared" si="14"/>
        <v>1760000</v>
      </c>
      <c r="L41" s="53">
        <f t="shared" si="14"/>
        <v>0</v>
      </c>
      <c r="M41" s="129"/>
    </row>
    <row r="42" spans="1:13" s="14" customFormat="1" ht="97.5" customHeight="1">
      <c r="A42" s="61"/>
      <c r="B42" s="58"/>
      <c r="C42" s="55" t="s">
        <v>12</v>
      </c>
      <c r="D42" s="52">
        <f>SUM(E42:F42)</f>
        <v>900000</v>
      </c>
      <c r="E42" s="73">
        <v>900000</v>
      </c>
      <c r="F42" s="73"/>
      <c r="G42" s="73">
        <f t="shared" si="2"/>
        <v>0</v>
      </c>
      <c r="H42" s="73"/>
      <c r="I42" s="52"/>
      <c r="J42" s="73">
        <f>K42+L42</f>
        <v>900000</v>
      </c>
      <c r="K42" s="73">
        <f t="shared" si="3"/>
        <v>900000</v>
      </c>
      <c r="L42" s="73">
        <f t="shared" si="3"/>
        <v>0</v>
      </c>
      <c r="M42" s="129"/>
    </row>
    <row r="43" spans="1:13" s="14" customFormat="1" ht="73.5" customHeight="1">
      <c r="A43" s="61"/>
      <c r="B43" s="58"/>
      <c r="C43" s="55" t="s">
        <v>37</v>
      </c>
      <c r="D43" s="52">
        <f>SUM(E43:F43)</f>
        <v>540000</v>
      </c>
      <c r="E43" s="73">
        <v>540000</v>
      </c>
      <c r="F43" s="73"/>
      <c r="G43" s="73">
        <f t="shared" si="2"/>
        <v>0</v>
      </c>
      <c r="H43" s="73"/>
      <c r="I43" s="86"/>
      <c r="J43" s="73">
        <f>K43+L43</f>
        <v>540000</v>
      </c>
      <c r="K43" s="73">
        <f t="shared" si="3"/>
        <v>540000</v>
      </c>
      <c r="L43" s="73">
        <f t="shared" si="3"/>
        <v>0</v>
      </c>
      <c r="M43" s="129"/>
    </row>
    <row r="44" spans="1:13" s="14" customFormat="1" ht="87.75" customHeight="1">
      <c r="A44" s="61"/>
      <c r="B44" s="58"/>
      <c r="C44" s="55" t="s">
        <v>55</v>
      </c>
      <c r="D44" s="52">
        <f>SUM(E44:F44)</f>
        <v>320000</v>
      </c>
      <c r="E44" s="73"/>
      <c r="F44" s="73">
        <v>320000</v>
      </c>
      <c r="G44" s="73">
        <f t="shared" si="2"/>
        <v>-320000</v>
      </c>
      <c r="H44" s="73"/>
      <c r="I44" s="86">
        <v>-320000</v>
      </c>
      <c r="J44" s="73">
        <f>K44+L44</f>
        <v>0</v>
      </c>
      <c r="K44" s="73">
        <f aca="true" t="shared" si="15" ref="K44:L46">E44+H44</f>
        <v>0</v>
      </c>
      <c r="L44" s="73">
        <f t="shared" si="15"/>
        <v>0</v>
      </c>
      <c r="M44" s="129"/>
    </row>
    <row r="45" spans="1:13" s="14" customFormat="1" ht="98.25" customHeight="1">
      <c r="A45" s="61"/>
      <c r="B45" s="58"/>
      <c r="C45" s="55" t="s">
        <v>64</v>
      </c>
      <c r="D45" s="52">
        <f>SUM(E45:F45)</f>
        <v>0</v>
      </c>
      <c r="E45" s="73"/>
      <c r="F45" s="73"/>
      <c r="G45" s="73"/>
      <c r="H45" s="73">
        <v>130000</v>
      </c>
      <c r="I45" s="86"/>
      <c r="J45" s="73">
        <f>K45+L45</f>
        <v>130000</v>
      </c>
      <c r="K45" s="73">
        <f t="shared" si="15"/>
        <v>130000</v>
      </c>
      <c r="L45" s="73">
        <f t="shared" si="15"/>
        <v>0</v>
      </c>
      <c r="M45" s="129"/>
    </row>
    <row r="46" spans="1:13" s="14" customFormat="1" ht="98.25" customHeight="1">
      <c r="A46" s="61"/>
      <c r="B46" s="58"/>
      <c r="C46" s="55" t="s">
        <v>65</v>
      </c>
      <c r="D46" s="52">
        <f>SUM(E46:F46)</f>
        <v>0</v>
      </c>
      <c r="E46" s="73"/>
      <c r="F46" s="73"/>
      <c r="G46" s="73"/>
      <c r="H46" s="73">
        <v>190000</v>
      </c>
      <c r="I46" s="86"/>
      <c r="J46" s="73">
        <f>K46+L46</f>
        <v>190000</v>
      </c>
      <c r="K46" s="73">
        <f t="shared" si="15"/>
        <v>190000</v>
      </c>
      <c r="L46" s="73">
        <f t="shared" si="15"/>
        <v>0</v>
      </c>
      <c r="M46" s="129"/>
    </row>
    <row r="47" spans="1:13" s="14" customFormat="1" ht="32.25" customHeight="1">
      <c r="A47" s="61"/>
      <c r="B47" s="58"/>
      <c r="C47" s="71" t="s">
        <v>38</v>
      </c>
      <c r="D47" s="53">
        <f>D48+D49</f>
        <v>900000</v>
      </c>
      <c r="E47" s="87">
        <f>E48+E49</f>
        <v>0</v>
      </c>
      <c r="F47" s="87">
        <f>F48+F49</f>
        <v>900000</v>
      </c>
      <c r="G47" s="87">
        <f aca="true" t="shared" si="16" ref="G47:L47">G48+G49</f>
        <v>0</v>
      </c>
      <c r="H47" s="87">
        <f t="shared" si="16"/>
        <v>0</v>
      </c>
      <c r="I47" s="53">
        <f t="shared" si="16"/>
        <v>0</v>
      </c>
      <c r="J47" s="53">
        <f t="shared" si="16"/>
        <v>900000</v>
      </c>
      <c r="K47" s="53">
        <f t="shared" si="16"/>
        <v>0</v>
      </c>
      <c r="L47" s="53">
        <f t="shared" si="16"/>
        <v>900000</v>
      </c>
      <c r="M47" s="129"/>
    </row>
    <row r="48" spans="1:13" s="14" customFormat="1" ht="101.25" customHeight="1">
      <c r="A48" s="61"/>
      <c r="B48" s="58"/>
      <c r="C48" s="38" t="s">
        <v>39</v>
      </c>
      <c r="D48" s="52">
        <f>SUM(E48:F48)</f>
        <v>500000</v>
      </c>
      <c r="E48" s="73"/>
      <c r="F48" s="73">
        <v>500000</v>
      </c>
      <c r="G48" s="73">
        <f t="shared" si="2"/>
        <v>0</v>
      </c>
      <c r="H48" s="73"/>
      <c r="I48" s="52"/>
      <c r="J48" s="73">
        <f>K48+L48</f>
        <v>500000</v>
      </c>
      <c r="K48" s="73">
        <f t="shared" si="3"/>
        <v>0</v>
      </c>
      <c r="L48" s="73">
        <f t="shared" si="3"/>
        <v>500000</v>
      </c>
      <c r="M48" s="129"/>
    </row>
    <row r="49" spans="1:13" s="14" customFormat="1" ht="58.5" customHeight="1">
      <c r="A49" s="61"/>
      <c r="B49" s="58"/>
      <c r="C49" s="38" t="s">
        <v>40</v>
      </c>
      <c r="D49" s="52">
        <f>SUM(E49:F49)</f>
        <v>400000</v>
      </c>
      <c r="E49" s="73"/>
      <c r="F49" s="73">
        <v>400000</v>
      </c>
      <c r="G49" s="73">
        <f t="shared" si="2"/>
        <v>0</v>
      </c>
      <c r="H49" s="73"/>
      <c r="I49" s="52"/>
      <c r="J49" s="73">
        <f>K49+L49</f>
        <v>400000</v>
      </c>
      <c r="K49" s="73">
        <f t="shared" si="3"/>
        <v>0</v>
      </c>
      <c r="L49" s="73">
        <f t="shared" si="3"/>
        <v>400000</v>
      </c>
      <c r="M49" s="129"/>
    </row>
    <row r="50" spans="1:13" s="14" customFormat="1" ht="66" customHeight="1">
      <c r="A50" s="61"/>
      <c r="B50" s="58"/>
      <c r="C50" s="50" t="s">
        <v>13</v>
      </c>
      <c r="D50" s="51">
        <f>D51</f>
        <v>500000</v>
      </c>
      <c r="E50" s="72">
        <f>E51</f>
        <v>0</v>
      </c>
      <c r="F50" s="72">
        <f>F51</f>
        <v>500000</v>
      </c>
      <c r="G50" s="72">
        <f aca="true" t="shared" si="17" ref="G50:L50">G51</f>
        <v>0</v>
      </c>
      <c r="H50" s="72">
        <f t="shared" si="17"/>
        <v>0</v>
      </c>
      <c r="I50" s="51">
        <f t="shared" si="17"/>
        <v>0</v>
      </c>
      <c r="J50" s="51">
        <f t="shared" si="17"/>
        <v>500000</v>
      </c>
      <c r="K50" s="51">
        <f t="shared" si="17"/>
        <v>0</v>
      </c>
      <c r="L50" s="51">
        <f t="shared" si="17"/>
        <v>500000</v>
      </c>
      <c r="M50" s="129"/>
    </row>
    <row r="51" spans="1:13" s="14" customFormat="1" ht="88.5" customHeight="1">
      <c r="A51" s="61"/>
      <c r="B51" s="58"/>
      <c r="C51" s="55" t="s">
        <v>15</v>
      </c>
      <c r="D51" s="86">
        <f>SUM(E51:F51)</f>
        <v>500000</v>
      </c>
      <c r="E51" s="73"/>
      <c r="F51" s="73">
        <v>500000</v>
      </c>
      <c r="G51" s="73">
        <f t="shared" si="2"/>
        <v>0</v>
      </c>
      <c r="H51" s="73"/>
      <c r="I51" s="86"/>
      <c r="J51" s="73">
        <f>K51+L51</f>
        <v>500000</v>
      </c>
      <c r="K51" s="73">
        <f t="shared" si="3"/>
        <v>0</v>
      </c>
      <c r="L51" s="73">
        <f t="shared" si="3"/>
        <v>500000</v>
      </c>
      <c r="M51" s="129"/>
    </row>
    <row r="52" spans="1:13" s="98" customFormat="1" ht="39" customHeight="1">
      <c r="A52" s="96"/>
      <c r="B52" s="97"/>
      <c r="C52" s="50" t="s">
        <v>56</v>
      </c>
      <c r="D52" s="42">
        <f>SUM(E52:F52)</f>
        <v>280000</v>
      </c>
      <c r="E52" s="75">
        <f aca="true" t="shared" si="18" ref="E52:K52">SUM(E53)</f>
        <v>0</v>
      </c>
      <c r="F52" s="75">
        <f t="shared" si="18"/>
        <v>280000</v>
      </c>
      <c r="G52" s="75">
        <f t="shared" si="18"/>
        <v>0</v>
      </c>
      <c r="H52" s="75">
        <f t="shared" si="18"/>
        <v>0</v>
      </c>
      <c r="I52" s="42">
        <f t="shared" si="18"/>
        <v>0</v>
      </c>
      <c r="J52" s="42">
        <f t="shared" si="18"/>
        <v>280000</v>
      </c>
      <c r="K52" s="42">
        <f t="shared" si="18"/>
        <v>0</v>
      </c>
      <c r="L52" s="75">
        <f t="shared" si="3"/>
        <v>280000</v>
      </c>
      <c r="M52" s="129"/>
    </row>
    <row r="53" spans="1:13" s="14" customFormat="1" ht="46.5" customHeight="1">
      <c r="A53" s="61"/>
      <c r="B53" s="58"/>
      <c r="C53" s="55" t="s">
        <v>57</v>
      </c>
      <c r="D53" s="86">
        <f>SUM(E53:F53)</f>
        <v>280000</v>
      </c>
      <c r="E53" s="73"/>
      <c r="F53" s="73">
        <v>280000</v>
      </c>
      <c r="G53" s="73">
        <f t="shared" si="2"/>
        <v>0</v>
      </c>
      <c r="H53" s="73"/>
      <c r="I53" s="86"/>
      <c r="J53" s="73">
        <f>K53+L53</f>
        <v>280000</v>
      </c>
      <c r="K53" s="73"/>
      <c r="L53" s="73">
        <f t="shared" si="3"/>
        <v>280000</v>
      </c>
      <c r="M53" s="129"/>
    </row>
    <row r="54" spans="1:13" s="14" customFormat="1" ht="104.25" customHeight="1">
      <c r="A54" s="61"/>
      <c r="B54" s="58"/>
      <c r="C54" s="71" t="s">
        <v>41</v>
      </c>
      <c r="D54" s="43">
        <f>D55+D56+D57</f>
        <v>400000</v>
      </c>
      <c r="E54" s="87">
        <f>E55+E56+E57</f>
        <v>400000</v>
      </c>
      <c r="F54" s="87">
        <f aca="true" t="shared" si="19" ref="F54:L54">F55+F56+F57</f>
        <v>0</v>
      </c>
      <c r="G54" s="87">
        <f t="shared" si="19"/>
        <v>0</v>
      </c>
      <c r="H54" s="87">
        <f t="shared" si="19"/>
        <v>0</v>
      </c>
      <c r="I54" s="43">
        <f t="shared" si="19"/>
        <v>0</v>
      </c>
      <c r="J54" s="43">
        <f t="shared" si="19"/>
        <v>400000</v>
      </c>
      <c r="K54" s="43">
        <f t="shared" si="19"/>
        <v>400000</v>
      </c>
      <c r="L54" s="43">
        <f t="shared" si="19"/>
        <v>0</v>
      </c>
      <c r="M54" s="129"/>
    </row>
    <row r="55" spans="1:13" s="14" customFormat="1" ht="75.75" customHeight="1">
      <c r="A55" s="61"/>
      <c r="B55" s="58"/>
      <c r="C55" s="55" t="s">
        <v>24</v>
      </c>
      <c r="D55" s="52">
        <f>SUM(E55:F55)</f>
        <v>120000</v>
      </c>
      <c r="E55" s="73">
        <v>120000</v>
      </c>
      <c r="F55" s="73"/>
      <c r="G55" s="73">
        <f t="shared" si="2"/>
        <v>0</v>
      </c>
      <c r="H55" s="73"/>
      <c r="I55" s="52"/>
      <c r="J55" s="73">
        <f>K55+L55</f>
        <v>120000</v>
      </c>
      <c r="K55" s="73">
        <f t="shared" si="3"/>
        <v>120000</v>
      </c>
      <c r="L55" s="73">
        <f t="shared" si="3"/>
        <v>0</v>
      </c>
      <c r="M55" s="129"/>
    </row>
    <row r="56" spans="1:13" s="14" customFormat="1" ht="97.5" customHeight="1">
      <c r="A56" s="61"/>
      <c r="B56" s="58"/>
      <c r="C56" s="55" t="s">
        <v>42</v>
      </c>
      <c r="D56" s="52">
        <f>SUM(E56:F56)</f>
        <v>100000</v>
      </c>
      <c r="E56" s="73">
        <v>100000</v>
      </c>
      <c r="F56" s="73">
        <v>0</v>
      </c>
      <c r="G56" s="73">
        <f t="shared" si="2"/>
        <v>0</v>
      </c>
      <c r="H56" s="73"/>
      <c r="I56" s="52"/>
      <c r="J56" s="73">
        <f>K56+L56</f>
        <v>100000</v>
      </c>
      <c r="K56" s="73">
        <f t="shared" si="3"/>
        <v>100000</v>
      </c>
      <c r="L56" s="73">
        <f t="shared" si="3"/>
        <v>0</v>
      </c>
      <c r="M56" s="129"/>
    </row>
    <row r="57" spans="1:13" s="14" customFormat="1" ht="86.25" customHeight="1">
      <c r="A57" s="61"/>
      <c r="B57" s="58"/>
      <c r="C57" s="55" t="s">
        <v>43</v>
      </c>
      <c r="D57" s="52">
        <f>SUM(E57:F57)</f>
        <v>180000</v>
      </c>
      <c r="E57" s="73">
        <v>180000</v>
      </c>
      <c r="F57" s="75">
        <v>0</v>
      </c>
      <c r="G57" s="73">
        <f t="shared" si="2"/>
        <v>0</v>
      </c>
      <c r="H57" s="73"/>
      <c r="I57" s="42"/>
      <c r="J57" s="73">
        <f>K57+L57</f>
        <v>180000</v>
      </c>
      <c r="K57" s="73">
        <f t="shared" si="3"/>
        <v>180000</v>
      </c>
      <c r="L57" s="73">
        <f t="shared" si="3"/>
        <v>0</v>
      </c>
      <c r="M57" s="129"/>
    </row>
    <row r="58" spans="1:13" s="14" customFormat="1" ht="141" customHeight="1">
      <c r="A58" s="61"/>
      <c r="B58" s="58"/>
      <c r="C58" s="71" t="s">
        <v>44</v>
      </c>
      <c r="D58" s="41">
        <f>D59</f>
        <v>95900</v>
      </c>
      <c r="E58" s="72">
        <f>E59</f>
        <v>0</v>
      </c>
      <c r="F58" s="72">
        <f>F59</f>
        <v>95900</v>
      </c>
      <c r="G58" s="72">
        <f aca="true" t="shared" si="20" ref="G58:L58">G59</f>
        <v>0</v>
      </c>
      <c r="H58" s="72">
        <f t="shared" si="20"/>
        <v>0</v>
      </c>
      <c r="I58" s="41">
        <f t="shared" si="20"/>
        <v>0</v>
      </c>
      <c r="J58" s="41">
        <f t="shared" si="20"/>
        <v>95900</v>
      </c>
      <c r="K58" s="41">
        <f t="shared" si="20"/>
        <v>0</v>
      </c>
      <c r="L58" s="41">
        <f t="shared" si="20"/>
        <v>95900</v>
      </c>
      <c r="M58" s="129"/>
    </row>
    <row r="59" spans="1:13" s="14" customFormat="1" ht="87" customHeight="1">
      <c r="A59" s="61"/>
      <c r="B59" s="58"/>
      <c r="C59" s="55" t="s">
        <v>45</v>
      </c>
      <c r="D59" s="39">
        <f>SUM(E59:F59)</f>
        <v>95900</v>
      </c>
      <c r="E59" s="106"/>
      <c r="F59" s="106">
        <v>95900</v>
      </c>
      <c r="G59" s="73">
        <f t="shared" si="2"/>
        <v>0</v>
      </c>
      <c r="H59" s="106"/>
      <c r="I59" s="39"/>
      <c r="J59" s="73">
        <f>K59+L59</f>
        <v>95900</v>
      </c>
      <c r="K59" s="73">
        <f t="shared" si="3"/>
        <v>0</v>
      </c>
      <c r="L59" s="73">
        <f t="shared" si="3"/>
        <v>95900</v>
      </c>
      <c r="M59" s="129"/>
    </row>
    <row r="60" spans="1:13" s="14" customFormat="1" ht="93" customHeight="1">
      <c r="A60" s="61"/>
      <c r="B60" s="58"/>
      <c r="C60" s="71" t="s">
        <v>14</v>
      </c>
      <c r="D60" s="41">
        <f>D61+D62</f>
        <v>800000</v>
      </c>
      <c r="E60" s="72">
        <f aca="true" t="shared" si="21" ref="E60:L60">E61+E62</f>
        <v>0</v>
      </c>
      <c r="F60" s="72">
        <f t="shared" si="21"/>
        <v>800000</v>
      </c>
      <c r="G60" s="72">
        <f t="shared" si="21"/>
        <v>0</v>
      </c>
      <c r="H60" s="72">
        <f t="shared" si="21"/>
        <v>0</v>
      </c>
      <c r="I60" s="41">
        <f t="shared" si="21"/>
        <v>0</v>
      </c>
      <c r="J60" s="41">
        <f t="shared" si="21"/>
        <v>800000</v>
      </c>
      <c r="K60" s="41">
        <f t="shared" si="21"/>
        <v>0</v>
      </c>
      <c r="L60" s="41">
        <f t="shared" si="21"/>
        <v>800000</v>
      </c>
      <c r="M60" s="129"/>
    </row>
    <row r="61" spans="1:13" s="14" customFormat="1" ht="117" customHeight="1">
      <c r="A61" s="61"/>
      <c r="B61" s="58"/>
      <c r="C61" s="76" t="s">
        <v>46</v>
      </c>
      <c r="D61" s="39">
        <f aca="true" t="shared" si="22" ref="D61:D66">SUM(E61:F61)</f>
        <v>450000</v>
      </c>
      <c r="E61" s="106"/>
      <c r="F61" s="106">
        <v>450000</v>
      </c>
      <c r="G61" s="73">
        <f t="shared" si="2"/>
        <v>0</v>
      </c>
      <c r="H61" s="106"/>
      <c r="I61" s="39"/>
      <c r="J61" s="73">
        <f>K61+L61</f>
        <v>450000</v>
      </c>
      <c r="K61" s="73">
        <f t="shared" si="3"/>
        <v>0</v>
      </c>
      <c r="L61" s="73">
        <f t="shared" si="3"/>
        <v>450000</v>
      </c>
      <c r="M61" s="129"/>
    </row>
    <row r="62" spans="1:13" s="14" customFormat="1" ht="68.25" customHeight="1">
      <c r="A62" s="61"/>
      <c r="B62" s="58"/>
      <c r="C62" s="76" t="s">
        <v>58</v>
      </c>
      <c r="D62" s="39">
        <f t="shared" si="22"/>
        <v>350000</v>
      </c>
      <c r="E62" s="106"/>
      <c r="F62" s="106">
        <v>350000</v>
      </c>
      <c r="G62" s="73">
        <f t="shared" si="2"/>
        <v>0</v>
      </c>
      <c r="H62" s="106"/>
      <c r="I62" s="39"/>
      <c r="J62" s="73">
        <f>K62+L62</f>
        <v>350000</v>
      </c>
      <c r="K62" s="73">
        <f t="shared" si="3"/>
        <v>0</v>
      </c>
      <c r="L62" s="73">
        <f t="shared" si="3"/>
        <v>350000</v>
      </c>
      <c r="M62" s="129"/>
    </row>
    <row r="63" spans="1:13" s="14" customFormat="1" ht="47.25" customHeight="1">
      <c r="A63" s="61"/>
      <c r="B63" s="58"/>
      <c r="C63" s="71" t="s">
        <v>59</v>
      </c>
      <c r="D63" s="40">
        <f t="shared" si="22"/>
        <v>60000</v>
      </c>
      <c r="E63" s="74">
        <f aca="true" t="shared" si="23" ref="E63:L63">SUM(E64)</f>
        <v>60000</v>
      </c>
      <c r="F63" s="74">
        <f t="shared" si="23"/>
        <v>0</v>
      </c>
      <c r="G63" s="74">
        <f t="shared" si="23"/>
        <v>0</v>
      </c>
      <c r="H63" s="74">
        <f t="shared" si="23"/>
        <v>0</v>
      </c>
      <c r="I63" s="40">
        <f t="shared" si="23"/>
        <v>0</v>
      </c>
      <c r="J63" s="40">
        <f t="shared" si="23"/>
        <v>60000</v>
      </c>
      <c r="K63" s="75">
        <f t="shared" si="3"/>
        <v>60000</v>
      </c>
      <c r="L63" s="40">
        <f t="shared" si="23"/>
        <v>0</v>
      </c>
      <c r="M63" s="129"/>
    </row>
    <row r="64" spans="1:13" s="14" customFormat="1" ht="45.75" customHeight="1">
      <c r="A64" s="61"/>
      <c r="B64" s="58"/>
      <c r="C64" s="76" t="s">
        <v>60</v>
      </c>
      <c r="D64" s="39">
        <f t="shared" si="22"/>
        <v>60000</v>
      </c>
      <c r="E64" s="106">
        <v>60000</v>
      </c>
      <c r="F64" s="106"/>
      <c r="G64" s="73">
        <f t="shared" si="2"/>
        <v>0</v>
      </c>
      <c r="H64" s="106"/>
      <c r="I64" s="39"/>
      <c r="J64" s="73">
        <f>K64+L64</f>
        <v>60000</v>
      </c>
      <c r="K64" s="73">
        <f t="shared" si="3"/>
        <v>60000</v>
      </c>
      <c r="L64" s="73">
        <f t="shared" si="3"/>
        <v>0</v>
      </c>
      <c r="M64" s="129"/>
    </row>
    <row r="65" spans="1:13" s="90" customFormat="1" ht="66.75" customHeight="1">
      <c r="A65" s="88"/>
      <c r="B65" s="89"/>
      <c r="C65" s="71" t="s">
        <v>51</v>
      </c>
      <c r="D65" s="40">
        <f t="shared" si="22"/>
        <v>70000</v>
      </c>
      <c r="E65" s="87">
        <f aca="true" t="shared" si="24" ref="E65:L65">E66</f>
        <v>0</v>
      </c>
      <c r="F65" s="87">
        <f t="shared" si="24"/>
        <v>70000</v>
      </c>
      <c r="G65" s="87">
        <f t="shared" si="24"/>
        <v>0</v>
      </c>
      <c r="H65" s="87">
        <f t="shared" si="24"/>
        <v>0</v>
      </c>
      <c r="I65" s="43">
        <f t="shared" si="24"/>
        <v>0</v>
      </c>
      <c r="J65" s="43">
        <f t="shared" si="24"/>
        <v>70000</v>
      </c>
      <c r="K65" s="43">
        <f t="shared" si="24"/>
        <v>0</v>
      </c>
      <c r="L65" s="43">
        <f t="shared" si="24"/>
        <v>70000</v>
      </c>
      <c r="M65" s="129"/>
    </row>
    <row r="66" spans="1:13" s="14" customFormat="1" ht="117" customHeight="1">
      <c r="A66" s="61"/>
      <c r="B66" s="58"/>
      <c r="C66" s="76" t="s">
        <v>52</v>
      </c>
      <c r="D66" s="39">
        <f t="shared" si="22"/>
        <v>70000</v>
      </c>
      <c r="E66" s="106"/>
      <c r="F66" s="106">
        <v>70000</v>
      </c>
      <c r="G66" s="73">
        <f>H66+I66</f>
        <v>0</v>
      </c>
      <c r="H66" s="106"/>
      <c r="I66" s="39"/>
      <c r="J66" s="73">
        <f>K66+L66</f>
        <v>70000</v>
      </c>
      <c r="K66" s="73">
        <f>E66+H66</f>
        <v>0</v>
      </c>
      <c r="L66" s="73">
        <f>F66+I66</f>
        <v>70000</v>
      </c>
      <c r="M66" s="123"/>
    </row>
    <row r="67" spans="1:13" s="14" customFormat="1" ht="82.5" customHeight="1">
      <c r="A67" s="61"/>
      <c r="B67" s="58"/>
      <c r="C67" s="37" t="s">
        <v>30</v>
      </c>
      <c r="D67" s="40">
        <f aca="true" t="shared" si="25" ref="D67:L68">D68</f>
        <v>40000</v>
      </c>
      <c r="E67" s="74">
        <f t="shared" si="25"/>
        <v>40000</v>
      </c>
      <c r="F67" s="74">
        <f t="shared" si="25"/>
        <v>0</v>
      </c>
      <c r="G67" s="74">
        <f t="shared" si="25"/>
        <v>0</v>
      </c>
      <c r="H67" s="74">
        <f t="shared" si="25"/>
        <v>0</v>
      </c>
      <c r="I67" s="40">
        <f t="shared" si="25"/>
        <v>0</v>
      </c>
      <c r="J67" s="40">
        <f t="shared" si="25"/>
        <v>40000</v>
      </c>
      <c r="K67" s="40">
        <f t="shared" si="25"/>
        <v>40000</v>
      </c>
      <c r="L67" s="40">
        <f t="shared" si="25"/>
        <v>0</v>
      </c>
      <c r="M67" s="123"/>
    </row>
    <row r="68" spans="1:13" s="14" customFormat="1" ht="71.25" customHeight="1">
      <c r="A68" s="62">
        <v>8340</v>
      </c>
      <c r="B68" s="62" t="s">
        <v>18</v>
      </c>
      <c r="C68" s="37" t="s">
        <v>19</v>
      </c>
      <c r="D68" s="42">
        <f t="shared" si="25"/>
        <v>40000</v>
      </c>
      <c r="E68" s="75">
        <f t="shared" si="25"/>
        <v>40000</v>
      </c>
      <c r="F68" s="75">
        <f t="shared" si="25"/>
        <v>0</v>
      </c>
      <c r="G68" s="75">
        <f t="shared" si="25"/>
        <v>0</v>
      </c>
      <c r="H68" s="75">
        <f t="shared" si="25"/>
        <v>0</v>
      </c>
      <c r="I68" s="42">
        <f t="shared" si="25"/>
        <v>0</v>
      </c>
      <c r="J68" s="42">
        <f t="shared" si="25"/>
        <v>40000</v>
      </c>
      <c r="K68" s="42">
        <f t="shared" si="25"/>
        <v>40000</v>
      </c>
      <c r="L68" s="42">
        <f t="shared" si="25"/>
        <v>0</v>
      </c>
      <c r="M68" s="123"/>
    </row>
    <row r="69" spans="1:13" s="14" customFormat="1" ht="102" customHeight="1">
      <c r="A69" s="61"/>
      <c r="B69" s="58"/>
      <c r="C69" s="71" t="s">
        <v>31</v>
      </c>
      <c r="D69" s="41">
        <f>D70+D71</f>
        <v>40000</v>
      </c>
      <c r="E69" s="72">
        <f>E70+E71</f>
        <v>40000</v>
      </c>
      <c r="F69" s="72">
        <f aca="true" t="shared" si="26" ref="F69:L69">F70+F71</f>
        <v>0</v>
      </c>
      <c r="G69" s="72">
        <f t="shared" si="26"/>
        <v>0</v>
      </c>
      <c r="H69" s="72">
        <f t="shared" si="26"/>
        <v>0</v>
      </c>
      <c r="I69" s="41">
        <f t="shared" si="26"/>
        <v>0</v>
      </c>
      <c r="J69" s="41">
        <f t="shared" si="26"/>
        <v>40000</v>
      </c>
      <c r="K69" s="41">
        <f t="shared" si="26"/>
        <v>40000</v>
      </c>
      <c r="L69" s="41">
        <f t="shared" si="26"/>
        <v>0</v>
      </c>
      <c r="M69" s="123"/>
    </row>
    <row r="70" spans="1:13" s="14" customFormat="1" ht="85.5" customHeight="1">
      <c r="A70" s="61"/>
      <c r="B70" s="58"/>
      <c r="C70" s="76" t="s">
        <v>23</v>
      </c>
      <c r="D70" s="39">
        <f>SUM(E70:F70)</f>
        <v>35000</v>
      </c>
      <c r="E70" s="106">
        <v>35000</v>
      </c>
      <c r="F70" s="106"/>
      <c r="G70" s="73">
        <f t="shared" si="2"/>
        <v>0</v>
      </c>
      <c r="H70" s="106"/>
      <c r="I70" s="39"/>
      <c r="J70" s="73">
        <f>K70+L70</f>
        <v>35000</v>
      </c>
      <c r="K70" s="73">
        <f t="shared" si="3"/>
        <v>35000</v>
      </c>
      <c r="L70" s="73">
        <f t="shared" si="3"/>
        <v>0</v>
      </c>
      <c r="M70" s="123"/>
    </row>
    <row r="71" spans="1:13" s="14" customFormat="1" ht="81.75" customHeight="1">
      <c r="A71" s="62"/>
      <c r="B71" s="62"/>
      <c r="C71" s="84" t="s">
        <v>22</v>
      </c>
      <c r="D71" s="39">
        <f>SUM(E71:F71)</f>
        <v>5000</v>
      </c>
      <c r="E71" s="73">
        <v>5000</v>
      </c>
      <c r="F71" s="75"/>
      <c r="G71" s="73">
        <f t="shared" si="2"/>
        <v>0</v>
      </c>
      <c r="H71" s="75"/>
      <c r="I71" s="42"/>
      <c r="J71" s="73">
        <f>K71+L71</f>
        <v>5000</v>
      </c>
      <c r="K71" s="73">
        <f t="shared" si="3"/>
        <v>5000</v>
      </c>
      <c r="L71" s="73">
        <f t="shared" si="3"/>
        <v>0</v>
      </c>
      <c r="M71" s="123"/>
    </row>
    <row r="72" spans="1:13" s="14" customFormat="1" ht="50.25" customHeight="1">
      <c r="A72" s="61"/>
      <c r="B72" s="58"/>
      <c r="C72" s="49" t="s">
        <v>4</v>
      </c>
      <c r="D72" s="74">
        <f>SUM(D17)+D22+D38+D68</f>
        <v>5740900</v>
      </c>
      <c r="E72" s="87">
        <f>SUM(E17)+E22+E38+E68</f>
        <v>2695000</v>
      </c>
      <c r="F72" s="87">
        <f aca="true" t="shared" si="27" ref="F72:L72">SUM(F17)+F22+F38+F68</f>
        <v>3045900</v>
      </c>
      <c r="G72" s="74">
        <f t="shared" si="27"/>
        <v>-320000</v>
      </c>
      <c r="H72" s="87">
        <f t="shared" si="27"/>
        <v>305500</v>
      </c>
      <c r="I72" s="87">
        <f t="shared" si="27"/>
        <v>-305500</v>
      </c>
      <c r="J72" s="74">
        <f t="shared" si="27"/>
        <v>5740900</v>
      </c>
      <c r="K72" s="87">
        <f t="shared" si="27"/>
        <v>3000500</v>
      </c>
      <c r="L72" s="87">
        <f t="shared" si="27"/>
        <v>2740400</v>
      </c>
      <c r="M72" s="123"/>
    </row>
    <row r="73" spans="2:13" s="14" customFormat="1" ht="24.75" customHeight="1">
      <c r="B73" s="13"/>
      <c r="C73" s="56" t="s">
        <v>21</v>
      </c>
      <c r="D73" s="57">
        <f>3780000-D72</f>
        <v>-1960900</v>
      </c>
      <c r="E73" s="107"/>
      <c r="F73" s="107"/>
      <c r="G73" s="107"/>
      <c r="H73" s="107"/>
      <c r="I73" s="45"/>
      <c r="J73" s="45"/>
      <c r="K73" s="69"/>
      <c r="M73" s="123"/>
    </row>
    <row r="74" spans="2:13" s="14" customFormat="1" ht="24.75" customHeight="1">
      <c r="B74" s="13"/>
      <c r="C74" s="44"/>
      <c r="D74" s="45"/>
      <c r="E74" s="107"/>
      <c r="F74" s="107"/>
      <c r="G74" s="107"/>
      <c r="H74" s="107"/>
      <c r="I74" s="45"/>
      <c r="J74" s="45"/>
      <c r="K74" s="69"/>
      <c r="M74" s="123"/>
    </row>
    <row r="75" spans="2:13" s="14" customFormat="1" ht="24.75" customHeight="1">
      <c r="B75" s="13"/>
      <c r="C75" s="44"/>
      <c r="D75" s="45"/>
      <c r="E75" s="107"/>
      <c r="F75" s="107"/>
      <c r="G75" s="107"/>
      <c r="H75" s="107"/>
      <c r="I75" s="45"/>
      <c r="J75" s="45"/>
      <c r="K75" s="69"/>
      <c r="M75" s="123"/>
    </row>
    <row r="76" spans="1:13" s="79" customFormat="1" ht="32.25" customHeight="1">
      <c r="A76" s="135" t="s">
        <v>67</v>
      </c>
      <c r="B76" s="135"/>
      <c r="C76" s="135"/>
      <c r="D76" s="135"/>
      <c r="E76" s="135"/>
      <c r="F76" s="108"/>
      <c r="G76" s="108"/>
      <c r="H76" s="108" t="s">
        <v>68</v>
      </c>
      <c r="I76" s="99"/>
      <c r="J76" s="99"/>
      <c r="K76" s="69"/>
      <c r="M76" s="123"/>
    </row>
    <row r="77" spans="2:13" s="48" customFormat="1" ht="15" customHeight="1">
      <c r="B77" s="67"/>
      <c r="C77" s="66"/>
      <c r="D77" s="78"/>
      <c r="E77" s="109"/>
      <c r="F77" s="109"/>
      <c r="G77" s="109"/>
      <c r="H77" s="109"/>
      <c r="I77" s="78"/>
      <c r="J77" s="66"/>
      <c r="K77" s="69"/>
      <c r="L77" s="92"/>
      <c r="M77" s="123"/>
    </row>
    <row r="78" spans="1:14" s="14" customFormat="1" ht="33" customHeight="1">
      <c r="A78" s="136" t="s">
        <v>61</v>
      </c>
      <c r="B78" s="136"/>
      <c r="C78" s="136"/>
      <c r="D78" s="45"/>
      <c r="E78" s="107"/>
      <c r="F78" s="107"/>
      <c r="G78" s="107"/>
      <c r="H78" s="107"/>
      <c r="I78" s="45"/>
      <c r="J78" s="45"/>
      <c r="K78" s="69"/>
      <c r="L78" s="45"/>
      <c r="M78" s="123"/>
      <c r="N78" s="48"/>
    </row>
    <row r="79" spans="1:13" s="14" customFormat="1" ht="33" customHeight="1">
      <c r="A79" s="124"/>
      <c r="B79" s="124"/>
      <c r="C79" s="124"/>
      <c r="D79" s="45"/>
      <c r="E79" s="107"/>
      <c r="F79" s="107"/>
      <c r="G79" s="107"/>
      <c r="H79" s="107"/>
      <c r="I79" s="45"/>
      <c r="J79" s="45"/>
      <c r="K79" s="69"/>
      <c r="M79" s="94"/>
    </row>
    <row r="80" spans="1:13" s="14" customFormat="1" ht="17.25" customHeight="1">
      <c r="A80" s="125"/>
      <c r="B80" s="125"/>
      <c r="C80" s="68"/>
      <c r="D80" s="45"/>
      <c r="E80" s="107"/>
      <c r="F80" s="107"/>
      <c r="G80" s="107"/>
      <c r="H80" s="107"/>
      <c r="I80" s="45"/>
      <c r="J80" s="45"/>
      <c r="K80" s="69"/>
      <c r="M80" s="94"/>
    </row>
    <row r="81" spans="1:11" ht="15.75" customHeight="1">
      <c r="A81" s="63"/>
      <c r="B81" s="64"/>
      <c r="C81" s="44"/>
      <c r="D81" s="45"/>
      <c r="E81" s="107"/>
      <c r="F81" s="107"/>
      <c r="G81" s="107"/>
      <c r="H81" s="107"/>
      <c r="I81" s="45"/>
      <c r="J81" s="45"/>
      <c r="K81" s="69"/>
    </row>
    <row r="82" spans="1:11" ht="26.25" customHeight="1">
      <c r="A82" s="63"/>
      <c r="B82" s="64"/>
      <c r="C82" s="64"/>
      <c r="D82" s="65"/>
      <c r="E82" s="110"/>
      <c r="F82" s="110"/>
      <c r="G82" s="110"/>
      <c r="H82" s="110"/>
      <c r="I82" s="65"/>
      <c r="J82" s="65"/>
      <c r="K82" s="69"/>
    </row>
    <row r="83" spans="2:11" ht="6.75" customHeight="1">
      <c r="B83" s="11"/>
      <c r="C83" s="11"/>
      <c r="D83" s="19"/>
      <c r="E83" s="111"/>
      <c r="F83" s="111"/>
      <c r="G83" s="111"/>
      <c r="H83" s="111"/>
      <c r="I83" s="19"/>
      <c r="J83" s="19"/>
      <c r="K83" s="69"/>
    </row>
    <row r="84" spans="2:11" ht="26.25" customHeight="1">
      <c r="B84" s="11"/>
      <c r="C84" s="11"/>
      <c r="D84" s="19"/>
      <c r="E84" s="111"/>
      <c r="F84" s="111"/>
      <c r="G84" s="111"/>
      <c r="H84" s="111"/>
      <c r="I84" s="19"/>
      <c r="J84" s="19"/>
      <c r="K84" s="69"/>
    </row>
    <row r="85" spans="2:13" s="27" customFormat="1" ht="24" customHeight="1">
      <c r="B85" s="24"/>
      <c r="C85" s="132"/>
      <c r="D85" s="25"/>
      <c r="E85" s="112"/>
      <c r="F85" s="112"/>
      <c r="G85" s="112"/>
      <c r="H85" s="112"/>
      <c r="I85" s="25"/>
      <c r="J85" s="26"/>
      <c r="K85" s="69"/>
      <c r="M85" s="95"/>
    </row>
    <row r="86" spans="2:13" s="23" customFormat="1" ht="30.75" customHeight="1">
      <c r="B86" s="28"/>
      <c r="C86" s="133"/>
      <c r="D86" s="22"/>
      <c r="E86" s="113"/>
      <c r="F86" s="113"/>
      <c r="G86" s="113"/>
      <c r="H86" s="113"/>
      <c r="I86" s="22"/>
      <c r="J86" s="28"/>
      <c r="K86" s="69"/>
      <c r="M86" s="95"/>
    </row>
    <row r="87" spans="2:13" s="23" customFormat="1" ht="22.5">
      <c r="B87" s="28"/>
      <c r="C87" s="29"/>
      <c r="D87" s="29"/>
      <c r="E87" s="114"/>
      <c r="F87" s="114"/>
      <c r="G87" s="114"/>
      <c r="H87" s="114"/>
      <c r="I87" s="29"/>
      <c r="J87" s="28"/>
      <c r="K87" s="69"/>
      <c r="M87" s="95"/>
    </row>
    <row r="88" spans="2:13" s="7" customFormat="1" ht="9.75" customHeight="1">
      <c r="B88" s="6"/>
      <c r="C88" s="30"/>
      <c r="D88" s="32"/>
      <c r="E88" s="115"/>
      <c r="F88" s="115"/>
      <c r="G88" s="115"/>
      <c r="H88" s="115"/>
      <c r="I88" s="32"/>
      <c r="J88" s="33"/>
      <c r="K88" s="69"/>
      <c r="M88" s="94"/>
    </row>
    <row r="89" spans="2:13" s="20" customFormat="1" ht="11.25" customHeight="1">
      <c r="B89" s="6"/>
      <c r="C89" s="30"/>
      <c r="D89" s="8"/>
      <c r="E89" s="116"/>
      <c r="F89" s="116"/>
      <c r="G89" s="116"/>
      <c r="H89" s="116"/>
      <c r="I89" s="8"/>
      <c r="J89" s="21"/>
      <c r="K89" s="69"/>
      <c r="M89" s="94"/>
    </row>
    <row r="90" spans="2:13" s="9" customFormat="1" ht="23.25" customHeight="1">
      <c r="B90" s="10"/>
      <c r="C90" s="31"/>
      <c r="D90" s="15"/>
      <c r="E90" s="117"/>
      <c r="F90" s="117"/>
      <c r="G90" s="117"/>
      <c r="H90" s="117"/>
      <c r="I90" s="15"/>
      <c r="J90" s="15"/>
      <c r="K90" s="69"/>
      <c r="M90" s="94"/>
    </row>
    <row r="91" ht="23.25" customHeight="1">
      <c r="K91" s="69"/>
    </row>
    <row r="92" spans="2:13" s="9" customFormat="1" ht="23.25" customHeight="1">
      <c r="B92" s="15"/>
      <c r="C92" s="15"/>
      <c r="D92" s="15"/>
      <c r="E92" s="117"/>
      <c r="F92" s="117"/>
      <c r="G92" s="117"/>
      <c r="H92" s="117"/>
      <c r="I92" s="15"/>
      <c r="J92" s="15"/>
      <c r="K92" s="69"/>
      <c r="M92" s="94"/>
    </row>
    <row r="93" ht="23.25" customHeight="1">
      <c r="K93" s="69"/>
    </row>
    <row r="94" ht="23.25" customHeight="1">
      <c r="K94" s="69"/>
    </row>
    <row r="95" ht="23.25" customHeight="1">
      <c r="K95" s="69"/>
    </row>
  </sheetData>
  <sheetProtection/>
  <mergeCells count="34">
    <mergeCell ref="C85:C86"/>
    <mergeCell ref="L12:L14"/>
    <mergeCell ref="D12:D14"/>
    <mergeCell ref="E12:E14"/>
    <mergeCell ref="F12:F14"/>
    <mergeCell ref="I12:I14"/>
    <mergeCell ref="A76:E76"/>
    <mergeCell ref="A78:C78"/>
    <mergeCell ref="M40:M54"/>
    <mergeCell ref="M55:M65"/>
    <mergeCell ref="M66:M78"/>
    <mergeCell ref="G11:I11"/>
    <mergeCell ref="H5:L5"/>
    <mergeCell ref="H6:L6"/>
    <mergeCell ref="J12:J14"/>
    <mergeCell ref="A8:L8"/>
    <mergeCell ref="A11:A14"/>
    <mergeCell ref="B11:B14"/>
    <mergeCell ref="I1:L1"/>
    <mergeCell ref="M1:M22"/>
    <mergeCell ref="H2:L2"/>
    <mergeCell ref="A79:C79"/>
    <mergeCell ref="A80:B80"/>
    <mergeCell ref="C11:C14"/>
    <mergeCell ref="D11:F11"/>
    <mergeCell ref="M23:M31"/>
    <mergeCell ref="M32:M39"/>
    <mergeCell ref="D5:F5"/>
    <mergeCell ref="H3:L3"/>
    <mergeCell ref="K12:K14"/>
    <mergeCell ref="H4:L4"/>
    <mergeCell ref="J11:L11"/>
    <mergeCell ref="G12:G14"/>
    <mergeCell ref="H12:H14"/>
  </mergeCells>
  <printOptions horizontalCentered="1"/>
  <pageMargins left="0.3937007874015748" right="0.3937007874015748" top="1.1811023622047245" bottom="0.5905511811023623" header="0.5118110236220472" footer="0.2362204724409449"/>
  <pageSetup fitToHeight="10" fitToWidth="1" horizontalDpi="600" verticalDpi="600" orientation="landscape" paperSize="9" scale="56" r:id="rId1"/>
  <headerFooter>
    <oddFooter>&amp;R&amp;14Сторінка&amp;P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2019-04-24T12:21:40Z</cp:lastPrinted>
  <dcterms:created xsi:type="dcterms:W3CDTF">2014-01-17T10:52:16Z</dcterms:created>
  <dcterms:modified xsi:type="dcterms:W3CDTF">2019-04-24T12:25:34Z</dcterms:modified>
  <cp:category/>
  <cp:version/>
  <cp:contentType/>
  <cp:contentStatus/>
</cp:coreProperties>
</file>