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2019'!$A$1:$L$128</definedName>
  </definedNames>
  <calcPr fullCalcOnLoad="1"/>
</workbook>
</file>

<file path=xl/sharedStrings.xml><?xml version="1.0" encoding="utf-8"?>
<sst xmlns="http://schemas.openxmlformats.org/spreadsheetml/2006/main" count="227" uniqueCount="111">
  <si>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</si>
  <si>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</si>
  <si>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</si>
  <si>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</si>
  <si>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</si>
  <si>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</si>
  <si>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</si>
  <si>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</si>
  <si>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</si>
  <si>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</si>
  <si>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</si>
  <si>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</si>
  <si>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</si>
  <si>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</si>
  <si>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</si>
  <si>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</si>
  <si>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</si>
  <si>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</si>
  <si>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</si>
  <si>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</si>
  <si>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</si>
  <si>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</si>
  <si>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</si>
  <si>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</si>
  <si>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</si>
  <si>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</si>
  <si>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</si>
  <si>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</si>
  <si>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</si>
  <si>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</si>
  <si>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</si>
  <si>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</si>
  <si>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</si>
  <si>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</si>
  <si>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</si>
  <si>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</si>
  <si>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</si>
  <si>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</si>
  <si>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</si>
  <si>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</si>
  <si>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</si>
  <si>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</si>
  <si>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</si>
  <si>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</si>
  <si>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</si>
  <si>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</si>
  <si>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</si>
  <si>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</si>
  <si>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</si>
  <si>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</si>
  <si>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</si>
  <si>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</si>
  <si>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</si>
  <si>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</si>
  <si>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</si>
  <si>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</si>
  <si>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</si>
  <si>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</si>
  <si>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</si>
  <si>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</si>
  <si>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</si>
  <si>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</si>
  <si>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</si>
  <si>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</si>
  <si>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</si>
  <si>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</si>
  <si>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</si>
  <si>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</si>
  <si>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</si>
  <si>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</si>
  <si>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</si>
  <si>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</si>
  <si>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</si>
  <si>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</si>
  <si>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</si>
  <si>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</si>
  <si>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</si>
  <si>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</si>
  <si>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</si>
  <si>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</si>
  <si>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</si>
  <si>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</si>
  <si>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</si>
  <si>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</si>
  <si>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</si>
  <si>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</si>
  <si>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</si>
  <si>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</si>
  <si>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</si>
  <si>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</si>
  <si>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</si>
  <si>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</si>
  <si>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</si>
  <si>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</si>
  <si>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</si>
  <si>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</si>
  <si>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</si>
  <si>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</si>
  <si>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</si>
  <si>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</si>
  <si>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</si>
  <si>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</si>
  <si>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</si>
  <si>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</si>
  <si>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</si>
  <si>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</si>
  <si>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 членів сімей загиблих (померлих) учасників антитерористичної операції</t>
  </si>
  <si>
    <t>Сумський міський голова</t>
  </si>
  <si>
    <t>О.М. Лисенко</t>
  </si>
  <si>
    <r>
      <t xml:space="preserve">Завдання 1. </t>
    </r>
    <r>
      <rPr>
        <sz val="10"/>
        <rFont val="Times New Roman"/>
        <family val="1"/>
      </rPr>
      <t>Забезпечити надання пільг по оплаті за житлово-комунальні послуги:</t>
    </r>
  </si>
  <si>
    <t>від  05 червня 2019 року № 5083-МР</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</si>
</sst>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70">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71" fillId="0" borderId="0" xfId="0" applyFont="1" applyFill="1" applyAlignment="1">
      <alignment horizontal="left" vertical="center"/>
    </xf>
    <xf numFmtId="0" fontId="10" fillId="0" borderId="0" xfId="0" applyFont="1" applyFill="1" applyAlignment="1">
      <alignment horizontal="left" vertical="center"/>
    </xf>
    <xf numFmtId="49" fontId="1" fillId="32" borderId="10" xfId="0" applyNumberFormat="1" applyFont="1" applyFill="1" applyBorder="1" applyAlignment="1">
      <alignment horizontal="justify" vertical="center"/>
    </xf>
    <xf numFmtId="0" fontId="6"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75" fillId="0"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4" fontId="78" fillId="0" borderId="13"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77" fillId="32" borderId="10" xfId="0" applyFont="1" applyFill="1" applyBorder="1" applyAlignment="1">
      <alignment horizontal="left" vertical="top" wrapText="1"/>
    </xf>
    <xf numFmtId="0" fontId="6" fillId="32" borderId="10" xfId="0" applyFont="1" applyFill="1" applyBorder="1" applyAlignment="1">
      <alignment horizontal="left" vertical="top" wrapText="1"/>
    </xf>
    <xf numFmtId="0" fontId="7" fillId="32" borderId="10" xfId="0" applyFont="1" applyFill="1" applyBorder="1" applyAlignment="1">
      <alignment horizontal="justify" vertical="center" wrapText="1"/>
    </xf>
    <xf numFmtId="0" fontId="7" fillId="32" borderId="12" xfId="0" applyFont="1" applyFill="1" applyBorder="1" applyAlignment="1">
      <alignment horizontal="left" vertical="top" wrapText="1"/>
    </xf>
    <xf numFmtId="0" fontId="6" fillId="32" borderId="14" xfId="0" applyFont="1" applyFill="1" applyBorder="1" applyAlignment="1">
      <alignment horizontal="left" vertical="center" wrapText="1"/>
    </xf>
    <xf numFmtId="0" fontId="6" fillId="32" borderId="15" xfId="0" applyFont="1" applyFill="1" applyBorder="1" applyAlignment="1">
      <alignment horizontal="left" vertical="center" wrapText="1"/>
    </xf>
    <xf numFmtId="0" fontId="6" fillId="32" borderId="16" xfId="0" applyFont="1" applyFill="1" applyBorder="1" applyAlignment="1">
      <alignment horizontal="left" vertical="center" wrapText="1"/>
    </xf>
    <xf numFmtId="4" fontId="13" fillId="0" borderId="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2" borderId="12" xfId="0" applyFont="1" applyFill="1" applyBorder="1" applyAlignment="1">
      <alignment horizontal="justify" vertical="center" wrapText="1"/>
    </xf>
    <xf numFmtId="0" fontId="1" fillId="32" borderId="17" xfId="0" applyFont="1" applyFill="1" applyBorder="1" applyAlignment="1">
      <alignment horizontal="justify" vertical="center" wrapText="1"/>
    </xf>
    <xf numFmtId="0" fontId="1" fillId="32" borderId="11" xfId="0" applyFont="1" applyFill="1" applyBorder="1" applyAlignment="1">
      <alignment horizontal="justify" vertical="center" wrapText="1"/>
    </xf>
    <xf numFmtId="0" fontId="10" fillId="0" borderId="0" xfId="0" applyFont="1" applyFill="1" applyAlignment="1">
      <alignment horizontal="center"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0" fontId="4" fillId="0" borderId="10" xfId="0" applyFont="1" applyFill="1" applyBorder="1" applyAlignment="1">
      <alignment vertical="top" wrapText="1"/>
    </xf>
    <xf numFmtId="0" fontId="2" fillId="32" borderId="12" xfId="0" applyFont="1" applyFill="1" applyBorder="1" applyAlignment="1">
      <alignment horizontal="left" vertical="center" wrapText="1"/>
    </xf>
    <xf numFmtId="0" fontId="2" fillId="32" borderId="17" xfId="0" applyFont="1" applyFill="1" applyBorder="1" applyAlignment="1">
      <alignment horizontal="left" vertical="center" wrapText="1"/>
    </xf>
    <xf numFmtId="0" fontId="2" fillId="32" borderId="11" xfId="0" applyFont="1" applyFill="1" applyBorder="1" applyAlignment="1">
      <alignment horizontal="left" vertical="center" wrapText="1"/>
    </xf>
    <xf numFmtId="4" fontId="78" fillId="0" borderId="0" xfId="0" applyNumberFormat="1" applyFont="1" applyFill="1" applyBorder="1" applyAlignment="1">
      <alignment horizontal="center" vertical="center"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1" fillId="0" borderId="12"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1"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5"/>
  <sheetViews>
    <sheetView tabSelected="1" zoomScaleSheetLayoutView="100" workbookViewId="0" topLeftCell="A1">
      <selection activeCell="N5" sqref="N5"/>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52" t="s">
        <v>23</v>
      </c>
      <c r="K1" s="152"/>
      <c r="L1" s="152"/>
      <c r="O1" s="3"/>
    </row>
    <row r="2" spans="4:15" s="8" customFormat="1" ht="117" customHeight="1">
      <c r="D2" s="46"/>
      <c r="I2" s="59"/>
      <c r="J2" s="165" t="s">
        <v>105</v>
      </c>
      <c r="K2" s="165"/>
      <c r="L2" s="165"/>
      <c r="M2" s="4"/>
      <c r="O2" s="3"/>
    </row>
    <row r="3" spans="9:15" s="8" customFormat="1" ht="18.75">
      <c r="I3" s="60"/>
      <c r="J3" s="120" t="s">
        <v>110</v>
      </c>
      <c r="K3" s="119"/>
      <c r="L3" s="119"/>
      <c r="O3" s="3"/>
    </row>
    <row r="4" spans="3:15" s="8" customFormat="1" ht="12.75">
      <c r="C4" s="46"/>
      <c r="D4" s="46"/>
      <c r="E4" s="46"/>
      <c r="F4" s="46"/>
      <c r="G4" s="46"/>
      <c r="H4" s="46"/>
      <c r="I4" s="61"/>
      <c r="J4" s="61"/>
      <c r="K4" s="61"/>
      <c r="L4" s="58"/>
      <c r="O4" s="3"/>
    </row>
    <row r="5" spans="1:15" s="8" customFormat="1" ht="54.75" customHeight="1">
      <c r="A5" s="154" t="s">
        <v>72</v>
      </c>
      <c r="B5" s="154"/>
      <c r="C5" s="154"/>
      <c r="D5" s="154"/>
      <c r="E5" s="154"/>
      <c r="F5" s="154"/>
      <c r="G5" s="154"/>
      <c r="H5" s="154"/>
      <c r="I5" s="154"/>
      <c r="J5" s="154"/>
      <c r="K5" s="154"/>
      <c r="L5" s="154"/>
      <c r="M5" s="9"/>
      <c r="O5" s="3"/>
    </row>
    <row r="6" spans="1:15" s="8" customFormat="1" ht="15" customHeight="1">
      <c r="A6" s="5" t="s">
        <v>5</v>
      </c>
      <c r="I6" s="58"/>
      <c r="J6" s="58"/>
      <c r="K6" s="58"/>
      <c r="L6" s="110" t="s">
        <v>2</v>
      </c>
      <c r="O6" s="3"/>
    </row>
    <row r="7" spans="1:15" s="8" customFormat="1" ht="18.75" customHeight="1">
      <c r="A7" s="155" t="s">
        <v>22</v>
      </c>
      <c r="B7" s="155" t="s">
        <v>13</v>
      </c>
      <c r="C7" s="123" t="s">
        <v>15</v>
      </c>
      <c r="D7" s="123"/>
      <c r="E7" s="123"/>
      <c r="F7" s="123" t="s">
        <v>86</v>
      </c>
      <c r="G7" s="123"/>
      <c r="H7" s="123"/>
      <c r="I7" s="153" t="s">
        <v>87</v>
      </c>
      <c r="J7" s="153"/>
      <c r="K7" s="153"/>
      <c r="L7" s="125" t="s">
        <v>10</v>
      </c>
      <c r="M7" s="6"/>
      <c r="O7" s="3"/>
    </row>
    <row r="8" spans="1:15" s="8" customFormat="1" ht="33" customHeight="1">
      <c r="A8" s="155"/>
      <c r="B8" s="155"/>
      <c r="C8" s="124" t="s">
        <v>6</v>
      </c>
      <c r="D8" s="155" t="s">
        <v>0</v>
      </c>
      <c r="E8" s="155"/>
      <c r="F8" s="124" t="s">
        <v>6</v>
      </c>
      <c r="G8" s="155" t="s">
        <v>0</v>
      </c>
      <c r="H8" s="155"/>
      <c r="I8" s="166" t="s">
        <v>6</v>
      </c>
      <c r="J8" s="125" t="s">
        <v>0</v>
      </c>
      <c r="K8" s="125"/>
      <c r="L8" s="125"/>
      <c r="M8" s="6"/>
      <c r="O8" s="3"/>
    </row>
    <row r="9" spans="1:15" s="8" customFormat="1" ht="75.75" customHeight="1">
      <c r="A9" s="155"/>
      <c r="B9" s="155"/>
      <c r="C9" s="124"/>
      <c r="D9" s="34" t="s">
        <v>7</v>
      </c>
      <c r="E9" s="34" t="s">
        <v>8</v>
      </c>
      <c r="F9" s="124"/>
      <c r="G9" s="34" t="s">
        <v>7</v>
      </c>
      <c r="H9" s="34" t="s">
        <v>8</v>
      </c>
      <c r="I9" s="166"/>
      <c r="J9" s="108" t="s">
        <v>7</v>
      </c>
      <c r="K9" s="108" t="s">
        <v>8</v>
      </c>
      <c r="L9" s="125"/>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D15+D46+D54+D64+D75+D94+D91</f>
        <v>32425454</v>
      </c>
      <c r="E11" s="28">
        <f>E15+E46+E54+E64+E75+E97+E91</f>
        <v>0</v>
      </c>
      <c r="F11" s="28">
        <f>G11+H11</f>
        <v>37480055</v>
      </c>
      <c r="G11" s="28">
        <f>G15+G46+G54+G64+G75+G94+G91</f>
        <v>37480055</v>
      </c>
      <c r="H11" s="28">
        <f>H15+H46+H54+H64+H75+H97+H91</f>
        <v>0</v>
      </c>
      <c r="I11" s="89">
        <f>J11+K11</f>
        <v>35505621</v>
      </c>
      <c r="J11" s="89">
        <f>J15+J46+J54+J64+J75+J94+J91</f>
        <v>35505621</v>
      </c>
      <c r="K11" s="89">
        <f>K15+K46+K54+K64+K75+K97+K91</f>
        <v>0</v>
      </c>
      <c r="L11" s="109"/>
      <c r="M11" s="33"/>
      <c r="O11" s="3"/>
      <c r="P11" s="46">
        <f>C11+F11+I11</f>
        <v>105411130</v>
      </c>
      <c r="R11" s="46">
        <f>D11+E11</f>
        <v>32425454</v>
      </c>
      <c r="S11" s="46">
        <f>G11+H11</f>
        <v>37480055</v>
      </c>
      <c r="T11" s="46">
        <f>J11+K11</f>
        <v>35505621</v>
      </c>
    </row>
    <row r="12" spans="1:15" s="8" customFormat="1" ht="21.75" customHeight="1">
      <c r="A12" s="136" t="s">
        <v>28</v>
      </c>
      <c r="B12" s="136"/>
      <c r="C12" s="136"/>
      <c r="D12" s="136"/>
      <c r="E12" s="136"/>
      <c r="F12" s="136"/>
      <c r="G12" s="136"/>
      <c r="H12" s="136"/>
      <c r="I12" s="136"/>
      <c r="J12" s="136"/>
      <c r="K12" s="136"/>
      <c r="L12" s="136"/>
      <c r="M12" s="12"/>
      <c r="O12" s="3"/>
    </row>
    <row r="13" spans="1:15" s="8" customFormat="1" ht="34.5" customHeight="1">
      <c r="A13" s="158" t="s">
        <v>38</v>
      </c>
      <c r="B13" s="158"/>
      <c r="C13" s="158"/>
      <c r="D13" s="158"/>
      <c r="E13" s="158"/>
      <c r="F13" s="158"/>
      <c r="G13" s="158"/>
      <c r="H13" s="158"/>
      <c r="I13" s="158"/>
      <c r="J13" s="158"/>
      <c r="K13" s="158"/>
      <c r="L13" s="158"/>
      <c r="M13" s="13"/>
      <c r="O13" s="3"/>
    </row>
    <row r="14" spans="1:15" s="8" customFormat="1" ht="20.25" customHeight="1">
      <c r="A14" s="127" t="s">
        <v>9</v>
      </c>
      <c r="B14" s="127"/>
      <c r="C14" s="127"/>
      <c r="D14" s="127"/>
      <c r="E14" s="127"/>
      <c r="F14" s="127"/>
      <c r="G14" s="127"/>
      <c r="H14" s="127"/>
      <c r="I14" s="127"/>
      <c r="J14" s="127"/>
      <c r="K14" s="127"/>
      <c r="L14" s="127"/>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24153361</v>
      </c>
      <c r="J15" s="93">
        <f>J16+J35+J40+J41+J42</f>
        <v>24153361</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2102400</v>
      </c>
      <c r="J16" s="89">
        <f>J17+J18+J19+J22+J23+J24+J27+J28+J25+J29+J26+J30+J31+J32</f>
        <v>2102400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94</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515000</v>
      </c>
      <c r="J18" s="90">
        <v>515000</v>
      </c>
      <c r="K18" s="90">
        <v>0</v>
      </c>
      <c r="L18" s="91" t="s">
        <v>94</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60000</v>
      </c>
      <c r="J19" s="90">
        <v>60000</v>
      </c>
      <c r="K19" s="92">
        <v>0</v>
      </c>
      <c r="L19" s="91" t="s">
        <v>94</v>
      </c>
      <c r="M19" s="20"/>
      <c r="O19" s="3"/>
    </row>
    <row r="20" spans="1:16" s="8" customFormat="1" ht="19.5" customHeight="1">
      <c r="A20" s="95"/>
      <c r="B20" s="96"/>
      <c r="C20" s="97"/>
      <c r="D20" s="98"/>
      <c r="E20" s="98"/>
      <c r="F20" s="97"/>
      <c r="G20" s="98"/>
      <c r="H20" s="98"/>
      <c r="I20" s="97"/>
      <c r="J20" s="162" t="s">
        <v>24</v>
      </c>
      <c r="K20" s="162"/>
      <c r="L20" s="162"/>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27000</v>
      </c>
      <c r="J22" s="90">
        <v>27000</v>
      </c>
      <c r="K22" s="92">
        <v>0</v>
      </c>
      <c r="L22" s="91" t="s">
        <v>94</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160000</v>
      </c>
      <c r="J23" s="90">
        <v>160000</v>
      </c>
      <c r="K23" s="92">
        <v>0</v>
      </c>
      <c r="L23" s="91" t="s">
        <v>94</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40000</v>
      </c>
      <c r="J24" s="90">
        <f>2000+38000</f>
        <v>40000</v>
      </c>
      <c r="K24" s="92">
        <v>0</v>
      </c>
      <c r="L24" s="91" t="s">
        <v>94</v>
      </c>
      <c r="M24" s="10"/>
      <c r="O24" s="3"/>
    </row>
    <row r="25" spans="1:18" s="8" customFormat="1" ht="60.75" customHeight="1">
      <c r="A25" s="62" t="s">
        <v>45</v>
      </c>
      <c r="B25" s="1" t="s">
        <v>4</v>
      </c>
      <c r="C25" s="28">
        <f>D25+E25</f>
        <v>0</v>
      </c>
      <c r="D25" s="29">
        <v>0</v>
      </c>
      <c r="E25" s="63">
        <v>0</v>
      </c>
      <c r="F25" s="28">
        <f>G25+H25</f>
        <v>19000</v>
      </c>
      <c r="G25" s="29">
        <v>19000</v>
      </c>
      <c r="H25" s="30">
        <v>0</v>
      </c>
      <c r="I25" s="89">
        <f>J25+K25</f>
        <v>20000</v>
      </c>
      <c r="J25" s="90">
        <f>1000+19000</f>
        <v>20000</v>
      </c>
      <c r="K25" s="92">
        <v>0</v>
      </c>
      <c r="L25" s="91" t="s">
        <v>94</v>
      </c>
      <c r="M25" s="10"/>
      <c r="O25" s="3"/>
      <c r="R25" s="40"/>
    </row>
    <row r="26" spans="1:18" s="8" customFormat="1" ht="44.25" customHeight="1">
      <c r="A26" s="62" t="s">
        <v>46</v>
      </c>
      <c r="B26" s="1" t="s">
        <v>4</v>
      </c>
      <c r="C26" s="28">
        <f>D26+E26</f>
        <v>0</v>
      </c>
      <c r="D26" s="29">
        <v>0</v>
      </c>
      <c r="E26" s="63">
        <v>0</v>
      </c>
      <c r="F26" s="28">
        <f>G26+H26</f>
        <v>0</v>
      </c>
      <c r="G26" s="29">
        <v>0</v>
      </c>
      <c r="H26" s="63">
        <v>0</v>
      </c>
      <c r="I26" s="89">
        <f>J26+K26</f>
        <v>19000</v>
      </c>
      <c r="J26" s="90">
        <f>1000+18000</f>
        <v>19000</v>
      </c>
      <c r="K26" s="92">
        <v>0</v>
      </c>
      <c r="L26" s="91" t="s">
        <v>94</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46400</v>
      </c>
      <c r="J27" s="90">
        <v>46400</v>
      </c>
      <c r="K27" s="92">
        <v>0</v>
      </c>
      <c r="L27" s="91" t="s">
        <v>94</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40000</v>
      </c>
      <c r="J28" s="90">
        <v>40000</v>
      </c>
      <c r="K28" s="92">
        <v>0</v>
      </c>
      <c r="L28" s="91" t="s">
        <v>94</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94</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94</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510000</v>
      </c>
      <c r="J31" s="90">
        <v>510000</v>
      </c>
      <c r="K31" s="92">
        <v>0</v>
      </c>
      <c r="L31" s="91" t="s">
        <v>94</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94</v>
      </c>
      <c r="M32" s="10"/>
      <c r="O32" s="3"/>
      <c r="R32" s="40"/>
    </row>
    <row r="33" spans="1:16" s="8" customFormat="1" ht="19.5" customHeight="1">
      <c r="A33" s="95"/>
      <c r="B33" s="96"/>
      <c r="C33" s="97"/>
      <c r="D33" s="98"/>
      <c r="E33" s="98"/>
      <c r="F33" s="97"/>
      <c r="G33" s="98"/>
      <c r="H33" s="98"/>
      <c r="I33" s="97"/>
      <c r="J33" s="162" t="s">
        <v>24</v>
      </c>
      <c r="K33" s="162"/>
      <c r="L33" s="162"/>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976081</v>
      </c>
      <c r="J35" s="90">
        <f>J36+J37+J38+J39</f>
        <v>976081</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146000</v>
      </c>
      <c r="J36" s="90">
        <v>146000</v>
      </c>
      <c r="K36" s="92">
        <v>0</v>
      </c>
      <c r="L36" s="94" t="s">
        <v>16</v>
      </c>
      <c r="M36" s="21"/>
      <c r="O36" s="3"/>
    </row>
    <row r="37" spans="1:15" s="8" customFormat="1" ht="51" customHeight="1">
      <c r="A37" s="62" t="s">
        <v>54</v>
      </c>
      <c r="B37" s="1" t="s">
        <v>4</v>
      </c>
      <c r="C37" s="27">
        <f t="shared" si="3"/>
        <v>513742</v>
      </c>
      <c r="D37" s="30">
        <v>513742</v>
      </c>
      <c r="E37" s="30">
        <v>0</v>
      </c>
      <c r="F37" s="28">
        <f>G37+H37</f>
        <v>606341</v>
      </c>
      <c r="G37" s="29">
        <v>606341</v>
      </c>
      <c r="H37" s="30">
        <v>0</v>
      </c>
      <c r="I37" s="93">
        <f t="shared" si="4"/>
        <v>744371</v>
      </c>
      <c r="J37" s="90">
        <f>16495+727876</f>
        <v>744371</v>
      </c>
      <c r="K37" s="92">
        <v>0</v>
      </c>
      <c r="L37" s="94" t="s">
        <v>16</v>
      </c>
      <c r="M37" s="21"/>
      <c r="O37" s="3"/>
    </row>
    <row r="38" spans="1:15" s="8" customFormat="1" ht="54" customHeight="1">
      <c r="A38" s="43" t="s">
        <v>55</v>
      </c>
      <c r="B38" s="1" t="s">
        <v>4</v>
      </c>
      <c r="C38" s="28">
        <f t="shared" si="3"/>
        <v>0</v>
      </c>
      <c r="D38" s="30">
        <v>0</v>
      </c>
      <c r="E38" s="63">
        <v>0</v>
      </c>
      <c r="F38" s="28">
        <f>G38+H38</f>
        <v>24558</v>
      </c>
      <c r="G38" s="29">
        <v>24558</v>
      </c>
      <c r="H38" s="30">
        <v>0</v>
      </c>
      <c r="I38" s="89">
        <f t="shared" si="4"/>
        <v>53210</v>
      </c>
      <c r="J38" s="90">
        <v>53210</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64.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94</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24" customHeight="1">
      <c r="A43" s="135" t="s">
        <v>29</v>
      </c>
      <c r="B43" s="135"/>
      <c r="C43" s="135"/>
      <c r="D43" s="135"/>
      <c r="E43" s="135"/>
      <c r="F43" s="135"/>
      <c r="G43" s="135"/>
      <c r="H43" s="135"/>
      <c r="I43" s="135"/>
      <c r="J43" s="135"/>
      <c r="K43" s="135"/>
      <c r="L43" s="135"/>
      <c r="M43" s="12"/>
      <c r="O43" s="3"/>
    </row>
    <row r="44" spans="1:15" s="8" customFormat="1" ht="30.75" customHeight="1">
      <c r="A44" s="163" t="s">
        <v>26</v>
      </c>
      <c r="B44" s="163"/>
      <c r="C44" s="163"/>
      <c r="D44" s="163"/>
      <c r="E44" s="163"/>
      <c r="F44" s="163"/>
      <c r="G44" s="163"/>
      <c r="H44" s="163"/>
      <c r="I44" s="163"/>
      <c r="J44" s="163"/>
      <c r="K44" s="163"/>
      <c r="L44" s="163"/>
      <c r="M44" s="22"/>
      <c r="O44" s="3"/>
    </row>
    <row r="45" spans="1:15" s="8" customFormat="1" ht="27.75" customHeight="1">
      <c r="A45" s="157" t="s">
        <v>27</v>
      </c>
      <c r="B45" s="157"/>
      <c r="C45" s="157"/>
      <c r="D45" s="157"/>
      <c r="E45" s="157"/>
      <c r="F45" s="157"/>
      <c r="G45" s="157"/>
      <c r="H45" s="157"/>
      <c r="I45" s="157"/>
      <c r="J45" s="157"/>
      <c r="K45" s="157"/>
      <c r="L45" s="157"/>
      <c r="O45" s="3"/>
    </row>
    <row r="46" spans="1:15" s="8" customFormat="1" ht="41.25" customHeight="1">
      <c r="A46" s="67" t="s">
        <v>77</v>
      </c>
      <c r="B46" s="26"/>
      <c r="C46" s="27">
        <f>C47+C48</f>
        <v>114012</v>
      </c>
      <c r="D46" s="27">
        <f>D47+D48</f>
        <v>114012</v>
      </c>
      <c r="E46" s="27">
        <f>SUM(,E48)</f>
        <v>0</v>
      </c>
      <c r="F46" s="27">
        <f>G46+H46</f>
        <v>153554</v>
      </c>
      <c r="G46" s="27">
        <f>G47+G48</f>
        <v>153554</v>
      </c>
      <c r="H46" s="27">
        <f>H47+H48</f>
        <v>0</v>
      </c>
      <c r="I46" s="93">
        <f>J46+K46</f>
        <v>150000</v>
      </c>
      <c r="J46" s="93">
        <f>J47+J48</f>
        <v>150000</v>
      </c>
      <c r="K46" s="93">
        <f>K47+K48</f>
        <v>0</v>
      </c>
      <c r="L46" s="102"/>
      <c r="M46" s="21"/>
      <c r="O46" s="3"/>
    </row>
    <row r="47" spans="1:15" s="8" customFormat="1" ht="72" customHeight="1">
      <c r="A47" s="43" t="s">
        <v>57</v>
      </c>
      <c r="B47" s="1" t="s">
        <v>4</v>
      </c>
      <c r="C47" s="27">
        <f>D47+E47</f>
        <v>87880</v>
      </c>
      <c r="D47" s="30">
        <v>87880</v>
      </c>
      <c r="E47" s="30">
        <v>0</v>
      </c>
      <c r="F47" s="27">
        <f>G47+H47</f>
        <v>74629</v>
      </c>
      <c r="G47" s="30">
        <v>74629</v>
      </c>
      <c r="H47" s="30">
        <v>0</v>
      </c>
      <c r="I47" s="93">
        <f>J47+K47</f>
        <v>50000</v>
      </c>
      <c r="J47" s="92">
        <v>50000</v>
      </c>
      <c r="K47" s="92">
        <v>0</v>
      </c>
      <c r="L47" s="94" t="s">
        <v>16</v>
      </c>
      <c r="M47" s="21"/>
      <c r="O47" s="3"/>
    </row>
    <row r="48" spans="1:15" s="48" customFormat="1" ht="41.25" customHeight="1">
      <c r="A48" s="43" t="s">
        <v>58</v>
      </c>
      <c r="B48" s="68" t="s">
        <v>4</v>
      </c>
      <c r="C48" s="69">
        <f>D48+E48</f>
        <v>26132</v>
      </c>
      <c r="D48" s="70">
        <v>26132</v>
      </c>
      <c r="E48" s="70">
        <v>0</v>
      </c>
      <c r="F48" s="69">
        <f>G48+H48</f>
        <v>78925</v>
      </c>
      <c r="G48" s="71">
        <f>32462+39900+6563</f>
        <v>78925</v>
      </c>
      <c r="H48" s="70">
        <v>0</v>
      </c>
      <c r="I48" s="103">
        <f>J48+K48</f>
        <v>100000</v>
      </c>
      <c r="J48" s="104">
        <v>100000</v>
      </c>
      <c r="K48" s="105">
        <v>0</v>
      </c>
      <c r="L48" s="106" t="s">
        <v>16</v>
      </c>
      <c r="M48" s="44"/>
      <c r="O48" s="45"/>
    </row>
    <row r="49" spans="1:16" s="8" customFormat="1" ht="19.5" customHeight="1">
      <c r="A49" s="95"/>
      <c r="B49" s="96"/>
      <c r="C49" s="97"/>
      <c r="D49" s="98"/>
      <c r="E49" s="98"/>
      <c r="F49" s="97"/>
      <c r="G49" s="98"/>
      <c r="H49" s="98"/>
      <c r="I49" s="97"/>
      <c r="J49" s="128" t="s">
        <v>24</v>
      </c>
      <c r="K49" s="128"/>
      <c r="L49" s="128"/>
      <c r="M49" s="31"/>
      <c r="N49" s="32"/>
      <c r="O49" s="3"/>
      <c r="P49" s="46"/>
    </row>
    <row r="50" spans="1:16" s="8" customFormat="1" ht="18.75" customHeight="1">
      <c r="A50" s="99">
        <v>1</v>
      </c>
      <c r="B50" s="99">
        <v>2</v>
      </c>
      <c r="C50" s="99">
        <v>3</v>
      </c>
      <c r="D50" s="99">
        <v>4</v>
      </c>
      <c r="E50" s="99">
        <v>5</v>
      </c>
      <c r="F50" s="99">
        <v>6</v>
      </c>
      <c r="G50" s="100">
        <v>7</v>
      </c>
      <c r="H50" s="99">
        <v>8</v>
      </c>
      <c r="I50" s="99">
        <v>9</v>
      </c>
      <c r="J50" s="107">
        <v>10</v>
      </c>
      <c r="K50" s="107">
        <v>11</v>
      </c>
      <c r="L50" s="107">
        <v>12</v>
      </c>
      <c r="M50" s="31"/>
      <c r="N50" s="32"/>
      <c r="O50" s="3"/>
      <c r="P50" s="46"/>
    </row>
    <row r="51" spans="1:15" s="8" customFormat="1" ht="18.75" customHeight="1">
      <c r="A51" s="129" t="s">
        <v>30</v>
      </c>
      <c r="B51" s="130"/>
      <c r="C51" s="130"/>
      <c r="D51" s="130"/>
      <c r="E51" s="130"/>
      <c r="F51" s="130"/>
      <c r="G51" s="130"/>
      <c r="H51" s="130"/>
      <c r="I51" s="130"/>
      <c r="J51" s="130"/>
      <c r="K51" s="130"/>
      <c r="L51" s="131"/>
      <c r="M51" s="10"/>
      <c r="O51" s="3"/>
    </row>
    <row r="52" spans="1:15" s="8" customFormat="1" ht="21.75" customHeight="1">
      <c r="A52" s="134" t="s">
        <v>14</v>
      </c>
      <c r="B52" s="134"/>
      <c r="C52" s="134"/>
      <c r="D52" s="134"/>
      <c r="E52" s="134"/>
      <c r="F52" s="134"/>
      <c r="G52" s="134"/>
      <c r="H52" s="134"/>
      <c r="I52" s="134"/>
      <c r="J52" s="134"/>
      <c r="K52" s="134"/>
      <c r="L52" s="134"/>
      <c r="M52" s="10"/>
      <c r="O52" s="3"/>
    </row>
    <row r="53" spans="1:15" s="8" customFormat="1" ht="24.75" customHeight="1">
      <c r="A53" s="133" t="s">
        <v>3</v>
      </c>
      <c r="B53" s="133"/>
      <c r="C53" s="133"/>
      <c r="D53" s="133"/>
      <c r="E53" s="133"/>
      <c r="F53" s="133"/>
      <c r="G53" s="133"/>
      <c r="H53" s="133"/>
      <c r="I53" s="133"/>
      <c r="J53" s="133"/>
      <c r="K53" s="133"/>
      <c r="L53" s="133"/>
      <c r="M53" s="22"/>
      <c r="O53" s="3"/>
    </row>
    <row r="54" spans="1:15" s="8" customFormat="1" ht="23.25" customHeight="1">
      <c r="A54" s="72" t="s">
        <v>18</v>
      </c>
      <c r="B54" s="1"/>
      <c r="C54" s="28">
        <f>C55+C57</f>
        <v>747531</v>
      </c>
      <c r="D54" s="28">
        <f>D55+D57</f>
        <v>747531</v>
      </c>
      <c r="E54" s="28">
        <f>E55+E57</f>
        <v>0</v>
      </c>
      <c r="F54" s="28">
        <f aca="true" t="shared" si="5" ref="F54:F61">G54+H54</f>
        <v>999473</v>
      </c>
      <c r="G54" s="28">
        <f>G55+G57</f>
        <v>999473</v>
      </c>
      <c r="H54" s="28">
        <f>H55+H57</f>
        <v>0</v>
      </c>
      <c r="I54" s="89">
        <f aca="true" t="shared" si="6" ref="I54:I61">J54+K54</f>
        <v>1239698</v>
      </c>
      <c r="J54" s="89">
        <f>J55+J57</f>
        <v>1239698</v>
      </c>
      <c r="K54" s="89">
        <f>K55+K57</f>
        <v>0</v>
      </c>
      <c r="L54" s="91"/>
      <c r="M54" s="14"/>
      <c r="O54" s="3"/>
    </row>
    <row r="55" spans="1:15" s="8" customFormat="1" ht="33" customHeight="1">
      <c r="A55" s="67" t="s">
        <v>109</v>
      </c>
      <c r="B55" s="26"/>
      <c r="C55" s="27">
        <f>C56</f>
        <v>319620</v>
      </c>
      <c r="D55" s="27">
        <f>D56</f>
        <v>319620</v>
      </c>
      <c r="E55" s="27">
        <f>E56</f>
        <v>0</v>
      </c>
      <c r="F55" s="27">
        <f t="shared" si="5"/>
        <v>417951</v>
      </c>
      <c r="G55" s="27">
        <f>G56</f>
        <v>417951</v>
      </c>
      <c r="H55" s="27">
        <f>H56</f>
        <v>0</v>
      </c>
      <c r="I55" s="93">
        <f t="shared" si="6"/>
        <v>534342</v>
      </c>
      <c r="J55" s="93">
        <f>J56</f>
        <v>534342</v>
      </c>
      <c r="K55" s="93">
        <f>K56</f>
        <v>0</v>
      </c>
      <c r="L55" s="91"/>
      <c r="M55" s="11"/>
      <c r="O55" s="3"/>
    </row>
    <row r="56" spans="1:16" s="8" customFormat="1" ht="56.25" customHeight="1">
      <c r="A56" s="43" t="s">
        <v>64</v>
      </c>
      <c r="B56" s="1" t="s">
        <v>4</v>
      </c>
      <c r="C56" s="27">
        <f aca="true" t="shared" si="7" ref="C56:C61">D56+E56</f>
        <v>319620</v>
      </c>
      <c r="D56" s="30">
        <f>320820-1200</f>
        <v>319620</v>
      </c>
      <c r="E56" s="30">
        <v>0</v>
      </c>
      <c r="F56" s="28">
        <f t="shared" si="5"/>
        <v>417951</v>
      </c>
      <c r="G56" s="29">
        <v>417951</v>
      </c>
      <c r="H56" s="30">
        <v>0</v>
      </c>
      <c r="I56" s="93">
        <f t="shared" si="6"/>
        <v>534342</v>
      </c>
      <c r="J56" s="90">
        <v>534342</v>
      </c>
      <c r="K56" s="92">
        <v>0</v>
      </c>
      <c r="L56" s="91" t="s">
        <v>95</v>
      </c>
      <c r="M56" s="25"/>
      <c r="N56" s="11"/>
      <c r="P56" s="3"/>
    </row>
    <row r="57" spans="1:15" s="8" customFormat="1" ht="37.5" customHeight="1">
      <c r="A57" s="73" t="s">
        <v>78</v>
      </c>
      <c r="B57" s="1"/>
      <c r="C57" s="27">
        <f t="shared" si="7"/>
        <v>427911</v>
      </c>
      <c r="D57" s="27">
        <f>SUM(D58)+D60+D59+D61</f>
        <v>427911</v>
      </c>
      <c r="E57" s="27">
        <f>SUM(E58)+E60</f>
        <v>0</v>
      </c>
      <c r="F57" s="27">
        <f t="shared" si="5"/>
        <v>581522</v>
      </c>
      <c r="G57" s="27">
        <f>SUM(G58)+G60+G59+G61</f>
        <v>581522</v>
      </c>
      <c r="H57" s="27">
        <f>SUM(H58)+H60</f>
        <v>0</v>
      </c>
      <c r="I57" s="93">
        <f t="shared" si="6"/>
        <v>705356</v>
      </c>
      <c r="J57" s="93">
        <f>SUM(J58)+J60+J59+J61</f>
        <v>705356</v>
      </c>
      <c r="K57" s="93">
        <f>SUM(K58)+K60</f>
        <v>0</v>
      </c>
      <c r="L57" s="91"/>
      <c r="M57" s="21"/>
      <c r="O57" s="3"/>
    </row>
    <row r="58" spans="1:15" s="8" customFormat="1" ht="52.5" customHeight="1">
      <c r="A58" s="43" t="s">
        <v>59</v>
      </c>
      <c r="B58" s="1" t="s">
        <v>4</v>
      </c>
      <c r="C58" s="27">
        <f t="shared" si="7"/>
        <v>51000</v>
      </c>
      <c r="D58" s="30">
        <v>51000</v>
      </c>
      <c r="E58" s="30">
        <v>0</v>
      </c>
      <c r="F58" s="27">
        <f t="shared" si="5"/>
        <v>58000</v>
      </c>
      <c r="G58" s="30">
        <v>58000</v>
      </c>
      <c r="H58" s="30">
        <v>0</v>
      </c>
      <c r="I58" s="93">
        <f t="shared" si="6"/>
        <v>70000</v>
      </c>
      <c r="J58" s="92">
        <v>70000</v>
      </c>
      <c r="K58" s="92">
        <v>0</v>
      </c>
      <c r="L58" s="91" t="s">
        <v>95</v>
      </c>
      <c r="M58" s="21"/>
      <c r="O58" s="3"/>
    </row>
    <row r="59" spans="1:15" s="8" customFormat="1" ht="51.75" customHeight="1">
      <c r="A59" s="43" t="s">
        <v>60</v>
      </c>
      <c r="B59" s="1" t="s">
        <v>4</v>
      </c>
      <c r="C59" s="27">
        <f t="shared" si="7"/>
        <v>0</v>
      </c>
      <c r="D59" s="30">
        <v>0</v>
      </c>
      <c r="E59" s="30">
        <v>0</v>
      </c>
      <c r="F59" s="27">
        <f t="shared" si="5"/>
        <v>59000</v>
      </c>
      <c r="G59" s="30">
        <v>59000</v>
      </c>
      <c r="H59" s="30">
        <v>0</v>
      </c>
      <c r="I59" s="93">
        <f>J59+K59</f>
        <v>70000</v>
      </c>
      <c r="J59" s="92">
        <v>70000</v>
      </c>
      <c r="K59" s="92">
        <v>0</v>
      </c>
      <c r="L59" s="91" t="s">
        <v>95</v>
      </c>
      <c r="M59" s="21"/>
      <c r="O59" s="3"/>
    </row>
    <row r="60" spans="1:15" s="8" customFormat="1" ht="47.25" customHeight="1">
      <c r="A60" s="43" t="s">
        <v>61</v>
      </c>
      <c r="B60" s="1" t="s">
        <v>4</v>
      </c>
      <c r="C60" s="27">
        <f t="shared" si="7"/>
        <v>376911</v>
      </c>
      <c r="D60" s="30">
        <v>376911</v>
      </c>
      <c r="E60" s="30">
        <v>0</v>
      </c>
      <c r="F60" s="27">
        <f t="shared" si="5"/>
        <v>464522</v>
      </c>
      <c r="G60" s="30">
        <f>449522+15000</f>
        <v>464522</v>
      </c>
      <c r="H60" s="30">
        <v>0</v>
      </c>
      <c r="I60" s="93">
        <f t="shared" si="6"/>
        <v>495112</v>
      </c>
      <c r="J60" s="92">
        <v>495112</v>
      </c>
      <c r="K60" s="92">
        <v>0</v>
      </c>
      <c r="L60" s="91" t="s">
        <v>95</v>
      </c>
      <c r="M60" s="21"/>
      <c r="O60" s="3"/>
    </row>
    <row r="61" spans="1:15" s="8" customFormat="1" ht="48" customHeight="1">
      <c r="A61" s="43" t="s">
        <v>71</v>
      </c>
      <c r="B61" s="1" t="s">
        <v>4</v>
      </c>
      <c r="C61" s="27">
        <f t="shared" si="7"/>
        <v>0</v>
      </c>
      <c r="D61" s="30">
        <v>0</v>
      </c>
      <c r="E61" s="30">
        <v>0</v>
      </c>
      <c r="F61" s="27">
        <f t="shared" si="5"/>
        <v>0</v>
      </c>
      <c r="G61" s="30">
        <v>0</v>
      </c>
      <c r="H61" s="30">
        <v>0</v>
      </c>
      <c r="I61" s="93">
        <f t="shared" si="6"/>
        <v>70244</v>
      </c>
      <c r="J61" s="92">
        <v>70244</v>
      </c>
      <c r="K61" s="92">
        <v>0</v>
      </c>
      <c r="L61" s="91" t="s">
        <v>95</v>
      </c>
      <c r="M61" s="21"/>
      <c r="O61" s="3"/>
    </row>
    <row r="62" spans="1:15" s="8" customFormat="1" ht="36" customHeight="1">
      <c r="A62" s="132" t="s">
        <v>62</v>
      </c>
      <c r="B62" s="132"/>
      <c r="C62" s="132"/>
      <c r="D62" s="132"/>
      <c r="E62" s="132"/>
      <c r="F62" s="132"/>
      <c r="G62" s="132"/>
      <c r="H62" s="132"/>
      <c r="I62" s="132"/>
      <c r="J62" s="132"/>
      <c r="K62" s="132"/>
      <c r="L62" s="132"/>
      <c r="M62" s="23"/>
      <c r="N62" s="7"/>
      <c r="O62" s="3"/>
    </row>
    <row r="63" spans="1:15" s="8" customFormat="1" ht="33" customHeight="1">
      <c r="A63" s="126" t="s">
        <v>63</v>
      </c>
      <c r="B63" s="126"/>
      <c r="C63" s="126"/>
      <c r="D63" s="126"/>
      <c r="E63" s="126"/>
      <c r="F63" s="126"/>
      <c r="G63" s="126"/>
      <c r="H63" s="126"/>
      <c r="I63" s="126"/>
      <c r="J63" s="126"/>
      <c r="K63" s="126"/>
      <c r="L63" s="126"/>
      <c r="M63" s="24"/>
      <c r="O63" s="3"/>
    </row>
    <row r="64" spans="1:15" s="8" customFormat="1" ht="30" customHeight="1">
      <c r="A64" s="74" t="s">
        <v>18</v>
      </c>
      <c r="B64" s="16"/>
      <c r="C64" s="28">
        <f>D64+E64</f>
        <v>1625540</v>
      </c>
      <c r="D64" s="28">
        <f>D66+D67+D70</f>
        <v>1625540</v>
      </c>
      <c r="E64" s="28">
        <f>E66+E67</f>
        <v>0</v>
      </c>
      <c r="F64" s="27">
        <f>+SUM(F66,F67,F70,F72)</f>
        <v>2198940</v>
      </c>
      <c r="G64" s="27">
        <f>+SUM(G66,G67,G70,G72)</f>
        <v>2198940</v>
      </c>
      <c r="H64" s="28">
        <v>0</v>
      </c>
      <c r="I64" s="27">
        <f>+K64+J64</f>
        <v>1413352</v>
      </c>
      <c r="J64" s="27">
        <f>+SUM(J66,J67)+J70+J72</f>
        <v>1413352</v>
      </c>
      <c r="K64" s="28">
        <v>0</v>
      </c>
      <c r="L64" s="87"/>
      <c r="M64" s="14"/>
      <c r="O64" s="3"/>
    </row>
    <row r="65" spans="1:15" s="8" customFormat="1" ht="26.25" customHeight="1">
      <c r="A65" s="139" t="s">
        <v>31</v>
      </c>
      <c r="B65" s="140"/>
      <c r="C65" s="140"/>
      <c r="D65" s="140"/>
      <c r="E65" s="140"/>
      <c r="F65" s="140"/>
      <c r="G65" s="140"/>
      <c r="H65" s="140"/>
      <c r="I65" s="140"/>
      <c r="J65" s="140"/>
      <c r="K65" s="140"/>
      <c r="L65" s="141"/>
      <c r="M65" s="14"/>
      <c r="O65" s="3"/>
    </row>
    <row r="66" spans="1:15" s="8" customFormat="1" ht="72" customHeight="1">
      <c r="A66" s="67" t="s">
        <v>79</v>
      </c>
      <c r="B66" s="1" t="s">
        <v>4</v>
      </c>
      <c r="C66" s="27">
        <f>D66+E66</f>
        <v>294840</v>
      </c>
      <c r="D66" s="30">
        <f>116424+178416</f>
        <v>294840</v>
      </c>
      <c r="E66" s="30">
        <v>0</v>
      </c>
      <c r="F66" s="28">
        <f>G66+H66</f>
        <v>408240</v>
      </c>
      <c r="G66" s="29">
        <v>408240</v>
      </c>
      <c r="H66" s="29">
        <v>0</v>
      </c>
      <c r="I66" s="27">
        <f>J66+K66</f>
        <v>259200</v>
      </c>
      <c r="J66" s="29">
        <v>259200</v>
      </c>
      <c r="K66" s="30">
        <v>0</v>
      </c>
      <c r="L66" s="16" t="s">
        <v>12</v>
      </c>
      <c r="M66" s="17"/>
      <c r="O66" s="3"/>
    </row>
    <row r="67" spans="1:15" s="8" customFormat="1" ht="70.5" customHeight="1">
      <c r="A67" s="67" t="s">
        <v>80</v>
      </c>
      <c r="B67" s="1" t="s">
        <v>4</v>
      </c>
      <c r="C67" s="27">
        <f>D67+E67</f>
        <v>1285200</v>
      </c>
      <c r="D67" s="30">
        <f>635040+650160</f>
        <v>1285200</v>
      </c>
      <c r="E67" s="75">
        <v>0</v>
      </c>
      <c r="F67" s="28">
        <f>G67+H67</f>
        <v>1663200</v>
      </c>
      <c r="G67" s="29">
        <v>1663200</v>
      </c>
      <c r="H67" s="29">
        <v>0</v>
      </c>
      <c r="I67" s="27">
        <f>J67+K67</f>
        <v>1056000</v>
      </c>
      <c r="J67" s="29">
        <v>1056000</v>
      </c>
      <c r="K67" s="30">
        <v>0</v>
      </c>
      <c r="L67" s="16" t="s">
        <v>12</v>
      </c>
      <c r="M67" s="18"/>
      <c r="O67" s="3"/>
    </row>
    <row r="68" spans="1:16" s="8" customFormat="1" ht="19.5" customHeight="1">
      <c r="A68" s="76"/>
      <c r="B68" s="6"/>
      <c r="C68" s="77"/>
      <c r="D68" s="78"/>
      <c r="E68" s="78"/>
      <c r="F68" s="77"/>
      <c r="G68" s="78"/>
      <c r="H68" s="78"/>
      <c r="I68" s="77"/>
      <c r="J68" s="142" t="s">
        <v>24</v>
      </c>
      <c r="K68" s="142"/>
      <c r="L68" s="142"/>
      <c r="M68" s="31"/>
      <c r="N68" s="32"/>
      <c r="O68" s="3"/>
      <c r="P68" s="46"/>
    </row>
    <row r="69" spans="1:16" s="8" customFormat="1" ht="18.75" customHeight="1">
      <c r="A69" s="35">
        <v>1</v>
      </c>
      <c r="B69" s="35">
        <v>2</v>
      </c>
      <c r="C69" s="35">
        <v>3</v>
      </c>
      <c r="D69" s="35">
        <v>4</v>
      </c>
      <c r="E69" s="35">
        <v>5</v>
      </c>
      <c r="F69" s="35">
        <v>6</v>
      </c>
      <c r="G69" s="36">
        <v>7</v>
      </c>
      <c r="H69" s="35">
        <v>8</v>
      </c>
      <c r="I69" s="35">
        <v>9</v>
      </c>
      <c r="J69" s="88">
        <v>10</v>
      </c>
      <c r="K69" s="88">
        <v>11</v>
      </c>
      <c r="L69" s="88">
        <v>12</v>
      </c>
      <c r="M69" s="31"/>
      <c r="N69" s="32"/>
      <c r="O69" s="3"/>
      <c r="P69" s="46"/>
    </row>
    <row r="70" spans="1:15" s="8" customFormat="1" ht="75.75" customHeight="1">
      <c r="A70" s="67" t="s">
        <v>81</v>
      </c>
      <c r="B70" s="1" t="s">
        <v>4</v>
      </c>
      <c r="C70" s="27">
        <f>D70+E70</f>
        <v>45500</v>
      </c>
      <c r="D70" s="30">
        <v>45500</v>
      </c>
      <c r="E70" s="75">
        <v>0</v>
      </c>
      <c r="F70" s="28">
        <f>G70+H70</f>
        <v>42000</v>
      </c>
      <c r="G70" s="29">
        <v>42000</v>
      </c>
      <c r="H70" s="29">
        <v>0</v>
      </c>
      <c r="I70" s="27">
        <f>J70+K70</f>
        <v>52000</v>
      </c>
      <c r="J70" s="29">
        <v>52000</v>
      </c>
      <c r="K70" s="30">
        <v>0</v>
      </c>
      <c r="L70" s="16" t="s">
        <v>12</v>
      </c>
      <c r="M70" s="18"/>
      <c r="O70" s="3"/>
    </row>
    <row r="71" spans="1:15" s="8" customFormat="1" ht="23.25" customHeight="1">
      <c r="A71" s="139" t="s">
        <v>37</v>
      </c>
      <c r="B71" s="140"/>
      <c r="C71" s="140"/>
      <c r="D71" s="140"/>
      <c r="E71" s="140"/>
      <c r="F71" s="140"/>
      <c r="G71" s="140"/>
      <c r="H71" s="140"/>
      <c r="I71" s="140"/>
      <c r="J71" s="140"/>
      <c r="K71" s="140"/>
      <c r="L71" s="141"/>
      <c r="M71" s="18"/>
      <c r="O71" s="3"/>
    </row>
    <row r="72" spans="1:15" s="8" customFormat="1" ht="54.75" customHeight="1">
      <c r="A72" s="67" t="s">
        <v>82</v>
      </c>
      <c r="B72" s="1" t="s">
        <v>4</v>
      </c>
      <c r="C72" s="27">
        <v>0</v>
      </c>
      <c r="D72" s="30">
        <v>0</v>
      </c>
      <c r="E72" s="75">
        <v>0</v>
      </c>
      <c r="F72" s="28">
        <f>G72+H72</f>
        <v>85500</v>
      </c>
      <c r="G72" s="29">
        <v>85500</v>
      </c>
      <c r="H72" s="29">
        <v>0</v>
      </c>
      <c r="I72" s="27">
        <f>+J72</f>
        <v>46152</v>
      </c>
      <c r="J72" s="29">
        <v>46152</v>
      </c>
      <c r="K72" s="30">
        <v>0</v>
      </c>
      <c r="L72" s="16" t="s">
        <v>12</v>
      </c>
      <c r="M72" s="18"/>
      <c r="O72" s="3"/>
    </row>
    <row r="73" spans="1:15" s="8" customFormat="1" ht="36" customHeight="1">
      <c r="A73" s="164" t="s">
        <v>88</v>
      </c>
      <c r="B73" s="164"/>
      <c r="C73" s="164"/>
      <c r="D73" s="164"/>
      <c r="E73" s="164"/>
      <c r="F73" s="164"/>
      <c r="G73" s="164"/>
      <c r="H73" s="164"/>
      <c r="I73" s="164"/>
      <c r="J73" s="164"/>
      <c r="K73" s="164"/>
      <c r="L73" s="164"/>
      <c r="M73" s="10"/>
      <c r="N73" s="7"/>
      <c r="O73" s="3"/>
    </row>
    <row r="74" spans="1:15" s="8" customFormat="1" ht="39" customHeight="1">
      <c r="A74" s="137" t="s">
        <v>89</v>
      </c>
      <c r="B74" s="137"/>
      <c r="C74" s="137"/>
      <c r="D74" s="137"/>
      <c r="E74" s="137"/>
      <c r="F74" s="137"/>
      <c r="G74" s="137"/>
      <c r="H74" s="137"/>
      <c r="I74" s="137"/>
      <c r="J74" s="137"/>
      <c r="K74" s="137"/>
      <c r="L74" s="137"/>
      <c r="M74" s="21"/>
      <c r="O74" s="3"/>
    </row>
    <row r="75" spans="1:15" s="8" customFormat="1" ht="25.5" customHeight="1">
      <c r="A75" s="79" t="s">
        <v>1</v>
      </c>
      <c r="B75" s="16"/>
      <c r="C75" s="27">
        <f>+E75+D75</f>
        <v>4748227</v>
      </c>
      <c r="D75" s="27">
        <f>+SUM(D77,D82)+D78+D80</f>
        <v>4748227</v>
      </c>
      <c r="E75" s="28">
        <v>0</v>
      </c>
      <c r="F75" s="27">
        <f>+H75+G75</f>
        <v>7164730</v>
      </c>
      <c r="G75" s="27">
        <f>+SUM(G77,G82)+G78+G80</f>
        <v>7164730</v>
      </c>
      <c r="H75" s="28">
        <v>0</v>
      </c>
      <c r="I75" s="27">
        <f>+K75+J75</f>
        <v>7062560</v>
      </c>
      <c r="J75" s="27">
        <f>+SUM(J77,J82)+J78+J80</f>
        <v>7062560</v>
      </c>
      <c r="K75" s="28">
        <v>0</v>
      </c>
      <c r="L75" s="53"/>
      <c r="M75" s="14"/>
      <c r="O75" s="3"/>
    </row>
    <row r="76" spans="1:15" s="8" customFormat="1" ht="22.5" customHeight="1">
      <c r="A76" s="136" t="s">
        <v>32</v>
      </c>
      <c r="B76" s="136"/>
      <c r="C76" s="136"/>
      <c r="D76" s="136"/>
      <c r="E76" s="136"/>
      <c r="F76" s="136"/>
      <c r="G76" s="136"/>
      <c r="H76" s="136"/>
      <c r="I76" s="136"/>
      <c r="J76" s="136"/>
      <c r="K76" s="136"/>
      <c r="L76" s="136"/>
      <c r="M76" s="17"/>
      <c r="O76" s="3"/>
    </row>
    <row r="77" spans="1:15" s="8" customFormat="1" ht="98.25" customHeight="1">
      <c r="A77" s="67" t="s">
        <v>90</v>
      </c>
      <c r="B77" s="1" t="s">
        <v>4</v>
      </c>
      <c r="C77" s="27">
        <f>D77+E77</f>
        <v>1470000</v>
      </c>
      <c r="D77" s="30">
        <f>857500+612500</f>
        <v>1470000</v>
      </c>
      <c r="E77" s="30">
        <v>0</v>
      </c>
      <c r="F77" s="28">
        <f>G77+H77</f>
        <v>3113880</v>
      </c>
      <c r="G77" s="29">
        <v>3113880</v>
      </c>
      <c r="H77" s="29">
        <v>0</v>
      </c>
      <c r="I77" s="27">
        <f>J77+K77</f>
        <v>2570960</v>
      </c>
      <c r="J77" s="29">
        <v>2570960</v>
      </c>
      <c r="K77" s="30">
        <v>0</v>
      </c>
      <c r="L77" s="16" t="s">
        <v>12</v>
      </c>
      <c r="M77" s="17"/>
      <c r="O77" s="3"/>
    </row>
    <row r="78" spans="1:15" s="8" customFormat="1" ht="84.75" customHeight="1">
      <c r="A78" s="67" t="s">
        <v>83</v>
      </c>
      <c r="B78" s="1" t="s">
        <v>4</v>
      </c>
      <c r="C78" s="27">
        <f>D78+E78</f>
        <v>97370</v>
      </c>
      <c r="D78" s="30">
        <v>97370</v>
      </c>
      <c r="E78" s="30">
        <v>0</v>
      </c>
      <c r="F78" s="28">
        <f>G78+H78</f>
        <v>108850</v>
      </c>
      <c r="G78" s="29">
        <v>108850</v>
      </c>
      <c r="H78" s="29">
        <v>0</v>
      </c>
      <c r="I78" s="27">
        <f>J78+K78</f>
        <v>120000</v>
      </c>
      <c r="J78" s="29">
        <v>120000</v>
      </c>
      <c r="K78" s="30">
        <v>0</v>
      </c>
      <c r="L78" s="16" t="s">
        <v>12</v>
      </c>
      <c r="M78" s="17"/>
      <c r="O78" s="3"/>
    </row>
    <row r="79" spans="1:15" s="8" customFormat="1" ht="19.5" customHeight="1">
      <c r="A79" s="122" t="s">
        <v>33</v>
      </c>
      <c r="B79" s="122"/>
      <c r="C79" s="122"/>
      <c r="D79" s="122"/>
      <c r="E79" s="122"/>
      <c r="F79" s="122"/>
      <c r="G79" s="122"/>
      <c r="H79" s="122"/>
      <c r="I79" s="122"/>
      <c r="J79" s="122"/>
      <c r="K79" s="122"/>
      <c r="L79" s="122"/>
      <c r="M79" s="18" t="s">
        <v>11</v>
      </c>
      <c r="O79" s="3"/>
    </row>
    <row r="80" spans="1:15" s="8" customFormat="1" ht="81" customHeight="1">
      <c r="A80" s="65" t="s">
        <v>84</v>
      </c>
      <c r="B80" s="1" t="s">
        <v>4</v>
      </c>
      <c r="C80" s="27">
        <f>D80+E80</f>
        <v>490</v>
      </c>
      <c r="D80" s="30">
        <v>490</v>
      </c>
      <c r="E80" s="30">
        <v>0</v>
      </c>
      <c r="F80" s="28">
        <f>G80+H80</f>
        <v>0</v>
      </c>
      <c r="G80" s="29">
        <v>0</v>
      </c>
      <c r="H80" s="29">
        <v>0</v>
      </c>
      <c r="I80" s="27">
        <f>J80+K80</f>
        <v>0</v>
      </c>
      <c r="J80" s="29">
        <v>0</v>
      </c>
      <c r="K80" s="30">
        <v>0</v>
      </c>
      <c r="L80" s="16" t="s">
        <v>12</v>
      </c>
      <c r="M80" s="17"/>
      <c r="O80" s="3"/>
    </row>
    <row r="81" spans="1:15" s="8" customFormat="1" ht="19.5" customHeight="1">
      <c r="A81" s="136" t="s">
        <v>34</v>
      </c>
      <c r="B81" s="136"/>
      <c r="C81" s="136"/>
      <c r="D81" s="136"/>
      <c r="E81" s="136"/>
      <c r="F81" s="136"/>
      <c r="G81" s="136"/>
      <c r="H81" s="136"/>
      <c r="I81" s="136"/>
      <c r="J81" s="136"/>
      <c r="K81" s="136"/>
      <c r="L81" s="136"/>
      <c r="M81" s="18" t="s">
        <v>11</v>
      </c>
      <c r="O81" s="3"/>
    </row>
    <row r="82" spans="1:25" ht="75" customHeight="1">
      <c r="A82" s="65" t="s">
        <v>91</v>
      </c>
      <c r="B82" s="1"/>
      <c r="C82" s="27">
        <f>C83+C87</f>
        <v>3180367</v>
      </c>
      <c r="D82" s="30">
        <f>D83+D87</f>
        <v>3180367</v>
      </c>
      <c r="E82" s="30">
        <v>0</v>
      </c>
      <c r="F82" s="28">
        <f>G82+H82</f>
        <v>3942000</v>
      </c>
      <c r="G82" s="29">
        <f>SUM(G83+G87)</f>
        <v>3942000</v>
      </c>
      <c r="H82" s="29">
        <f>SUM(H83:H83)</f>
        <v>0</v>
      </c>
      <c r="I82" s="27">
        <f>J82+K82</f>
        <v>4371600</v>
      </c>
      <c r="J82" s="29">
        <f>SUM(J83:J83)+J87</f>
        <v>4371600</v>
      </c>
      <c r="K82" s="29">
        <f>SUM(K83:K83)</f>
        <v>0</v>
      </c>
      <c r="L82" s="51"/>
      <c r="M82" s="17"/>
      <c r="O82" s="3"/>
      <c r="P82" s="8"/>
      <c r="Q82" s="8"/>
      <c r="R82" s="8"/>
      <c r="S82" s="8"/>
      <c r="T82" s="8"/>
      <c r="U82" s="8"/>
      <c r="V82" s="8"/>
      <c r="W82" s="8"/>
      <c r="X82" s="8"/>
      <c r="Y82" s="8"/>
    </row>
    <row r="83" spans="1:25" ht="69" customHeight="1">
      <c r="A83" s="80" t="s">
        <v>92</v>
      </c>
      <c r="B83" s="1" t="s">
        <v>4</v>
      </c>
      <c r="C83" s="27">
        <f>D83+E83</f>
        <v>46640</v>
      </c>
      <c r="D83" s="30">
        <v>46640</v>
      </c>
      <c r="E83" s="30">
        <v>0</v>
      </c>
      <c r="F83" s="28">
        <f>G83+H83</f>
        <v>92000</v>
      </c>
      <c r="G83" s="29">
        <v>92000</v>
      </c>
      <c r="H83" s="29">
        <v>0</v>
      </c>
      <c r="I83" s="27">
        <f>J83+K83</f>
        <v>101600</v>
      </c>
      <c r="J83" s="29">
        <v>101600</v>
      </c>
      <c r="K83" s="30">
        <v>0</v>
      </c>
      <c r="L83" s="16" t="s">
        <v>12</v>
      </c>
      <c r="M83" s="17"/>
      <c r="O83" s="3"/>
      <c r="P83" s="8"/>
      <c r="Q83" s="8"/>
      <c r="R83" s="8"/>
      <c r="S83" s="8"/>
      <c r="T83" s="8"/>
      <c r="U83" s="8"/>
      <c r="V83" s="8"/>
      <c r="W83" s="8"/>
      <c r="X83" s="8"/>
      <c r="Y83" s="8"/>
    </row>
    <row r="84" spans="1:25" ht="23.25" customHeight="1">
      <c r="A84" s="40"/>
      <c r="B84" s="6"/>
      <c r="C84" s="81"/>
      <c r="D84" s="82"/>
      <c r="E84" s="82"/>
      <c r="F84" s="83"/>
      <c r="G84" s="84"/>
      <c r="H84" s="84"/>
      <c r="I84" s="54"/>
      <c r="J84" s="56"/>
      <c r="K84" s="55"/>
      <c r="L84" s="57"/>
      <c r="M84" s="17"/>
      <c r="O84" s="3"/>
      <c r="P84" s="8"/>
      <c r="Q84" s="8"/>
      <c r="R84" s="8"/>
      <c r="S84" s="8"/>
      <c r="T84" s="8"/>
      <c r="U84" s="8"/>
      <c r="V84" s="8"/>
      <c r="W84" s="8"/>
      <c r="X84" s="8"/>
      <c r="Y84" s="8"/>
    </row>
    <row r="85" spans="1:16" s="8" customFormat="1" ht="19.5" customHeight="1">
      <c r="A85" s="76"/>
      <c r="B85" s="6"/>
      <c r="C85" s="77"/>
      <c r="D85" s="78"/>
      <c r="E85" s="78"/>
      <c r="F85" s="77"/>
      <c r="G85" s="78"/>
      <c r="H85" s="78"/>
      <c r="I85" s="50"/>
      <c r="J85" s="128" t="s">
        <v>24</v>
      </c>
      <c r="K85" s="128"/>
      <c r="L85" s="128"/>
      <c r="M85" s="31"/>
      <c r="N85" s="32"/>
      <c r="O85" s="3"/>
      <c r="P85" s="46"/>
    </row>
    <row r="86" spans="1:16" s="8" customFormat="1" ht="18.75" customHeight="1">
      <c r="A86" s="35">
        <v>1</v>
      </c>
      <c r="B86" s="35">
        <v>2</v>
      </c>
      <c r="C86" s="35">
        <v>3</v>
      </c>
      <c r="D86" s="35">
        <v>4</v>
      </c>
      <c r="E86" s="35">
        <v>5</v>
      </c>
      <c r="F86" s="35">
        <v>6</v>
      </c>
      <c r="G86" s="36">
        <v>7</v>
      </c>
      <c r="H86" s="35">
        <v>8</v>
      </c>
      <c r="I86" s="35">
        <v>9</v>
      </c>
      <c r="J86" s="88">
        <v>10</v>
      </c>
      <c r="K86" s="88">
        <v>11</v>
      </c>
      <c r="L86" s="88">
        <v>12</v>
      </c>
      <c r="M86" s="31"/>
      <c r="N86" s="32"/>
      <c r="O86" s="3"/>
      <c r="P86" s="46"/>
    </row>
    <row r="87" spans="1:25" ht="81" customHeight="1">
      <c r="A87" s="85" t="s">
        <v>93</v>
      </c>
      <c r="B87" s="1" t="s">
        <v>4</v>
      </c>
      <c r="C87" s="27">
        <f>D87+E87</f>
        <v>3133727</v>
      </c>
      <c r="D87" s="30">
        <v>3133727</v>
      </c>
      <c r="E87" s="30">
        <v>0</v>
      </c>
      <c r="F87" s="28">
        <f>G87+H87</f>
        <v>3850000</v>
      </c>
      <c r="G87" s="29">
        <v>3850000</v>
      </c>
      <c r="H87" s="29">
        <v>0</v>
      </c>
      <c r="I87" s="27">
        <f>J87+K87</f>
        <v>4270000</v>
      </c>
      <c r="J87" s="29">
        <v>4270000</v>
      </c>
      <c r="K87" s="30">
        <v>0</v>
      </c>
      <c r="L87" s="16" t="s">
        <v>12</v>
      </c>
      <c r="M87" s="17"/>
      <c r="O87" s="3"/>
      <c r="P87" s="8"/>
      <c r="Q87" s="8"/>
      <c r="R87" s="8"/>
      <c r="S87" s="8"/>
      <c r="T87" s="8"/>
      <c r="U87" s="8"/>
      <c r="V87" s="8"/>
      <c r="W87" s="8"/>
      <c r="X87" s="8"/>
      <c r="Y87" s="8"/>
    </row>
    <row r="88" spans="1:25" ht="21" customHeight="1">
      <c r="A88" s="122" t="s">
        <v>35</v>
      </c>
      <c r="B88" s="122"/>
      <c r="C88" s="122"/>
      <c r="D88" s="122"/>
      <c r="E88" s="122"/>
      <c r="F88" s="122"/>
      <c r="G88" s="122"/>
      <c r="H88" s="122"/>
      <c r="I88" s="122"/>
      <c r="J88" s="122"/>
      <c r="K88" s="122"/>
      <c r="L88" s="122"/>
      <c r="M88" s="17"/>
      <c r="O88" s="3"/>
      <c r="P88" s="8"/>
      <c r="Q88" s="8"/>
      <c r="R88" s="8"/>
      <c r="S88" s="8"/>
      <c r="T88" s="8"/>
      <c r="U88" s="8"/>
      <c r="V88" s="8"/>
      <c r="W88" s="8"/>
      <c r="X88" s="8"/>
      <c r="Y88" s="8"/>
    </row>
    <row r="89" spans="1:16" s="8" customFormat="1" ht="36.75" customHeight="1">
      <c r="A89" s="158" t="s">
        <v>65</v>
      </c>
      <c r="B89" s="158"/>
      <c r="C89" s="158"/>
      <c r="D89" s="158"/>
      <c r="E89" s="158"/>
      <c r="F89" s="158"/>
      <c r="G89" s="158"/>
      <c r="H89" s="158"/>
      <c r="I89" s="158"/>
      <c r="J89" s="158"/>
      <c r="K89" s="158"/>
      <c r="L89" s="158"/>
      <c r="M89" s="31"/>
      <c r="N89" s="32"/>
      <c r="O89" s="3"/>
      <c r="P89" s="46"/>
    </row>
    <row r="90" spans="1:15" s="8" customFormat="1" ht="33.75" customHeight="1">
      <c r="A90" s="127" t="s">
        <v>66</v>
      </c>
      <c r="B90" s="127"/>
      <c r="C90" s="127"/>
      <c r="D90" s="127"/>
      <c r="E90" s="127"/>
      <c r="F90" s="127"/>
      <c r="G90" s="127"/>
      <c r="H90" s="127"/>
      <c r="I90" s="127"/>
      <c r="J90" s="127"/>
      <c r="K90" s="127"/>
      <c r="L90" s="127"/>
      <c r="O90" s="3"/>
    </row>
    <row r="91" spans="1:15" s="8" customFormat="1" ht="84.75" customHeight="1">
      <c r="A91" s="67" t="s">
        <v>85</v>
      </c>
      <c r="B91" s="1" t="s">
        <v>4</v>
      </c>
      <c r="C91" s="27">
        <f>D91+E91</f>
        <v>0</v>
      </c>
      <c r="D91" s="30">
        <v>0</v>
      </c>
      <c r="E91" s="30">
        <v>0</v>
      </c>
      <c r="F91" s="28">
        <f>G91+H91</f>
        <v>943032</v>
      </c>
      <c r="G91" s="29">
        <f>473840+72540+396652</f>
        <v>943032</v>
      </c>
      <c r="H91" s="29">
        <v>0</v>
      </c>
      <c r="I91" s="93">
        <f>J91+K91</f>
        <v>1025000</v>
      </c>
      <c r="J91" s="90">
        <v>1025000</v>
      </c>
      <c r="K91" s="92">
        <v>0</v>
      </c>
      <c r="L91" s="91" t="s">
        <v>95</v>
      </c>
      <c r="O91" s="3"/>
    </row>
    <row r="92" spans="1:15" s="8" customFormat="1" ht="23.25" customHeight="1">
      <c r="A92" s="156" t="s">
        <v>98</v>
      </c>
      <c r="B92" s="156"/>
      <c r="C92" s="156"/>
      <c r="D92" s="156"/>
      <c r="E92" s="156"/>
      <c r="F92" s="156"/>
      <c r="G92" s="156"/>
      <c r="H92" s="156"/>
      <c r="I92" s="156"/>
      <c r="J92" s="156"/>
      <c r="K92" s="156"/>
      <c r="L92" s="156"/>
      <c r="M92" s="15"/>
      <c r="O92" s="3"/>
    </row>
    <row r="93" spans="1:15" s="8" customFormat="1" ht="21" customHeight="1">
      <c r="A93" s="138" t="s">
        <v>99</v>
      </c>
      <c r="B93" s="138"/>
      <c r="C93" s="138"/>
      <c r="D93" s="138"/>
      <c r="E93" s="138"/>
      <c r="F93" s="138"/>
      <c r="G93" s="138"/>
      <c r="H93" s="138"/>
      <c r="I93" s="138"/>
      <c r="J93" s="138"/>
      <c r="K93" s="138"/>
      <c r="L93" s="138"/>
      <c r="O93" s="3"/>
    </row>
    <row r="94" spans="1:15" s="8" customFormat="1" ht="21" customHeight="1">
      <c r="A94" s="159" t="s">
        <v>18</v>
      </c>
      <c r="B94" s="68" t="s">
        <v>100</v>
      </c>
      <c r="C94" s="117">
        <f>+D94+E94</f>
        <v>536500</v>
      </c>
      <c r="D94" s="117">
        <f>+D95</f>
        <v>536500</v>
      </c>
      <c r="E94" s="117">
        <v>0</v>
      </c>
      <c r="F94" s="117">
        <f>+G94+H94</f>
        <v>562235</v>
      </c>
      <c r="G94" s="117">
        <f>+G95+G96</f>
        <v>562235</v>
      </c>
      <c r="H94" s="117">
        <f>+H95+H96</f>
        <v>0</v>
      </c>
      <c r="I94" s="117">
        <f>+J94+K94</f>
        <v>461650</v>
      </c>
      <c r="J94" s="117">
        <f>+J95+J96</f>
        <v>461650</v>
      </c>
      <c r="K94" s="117">
        <f>+K95+K96</f>
        <v>0</v>
      </c>
      <c r="L94" s="116"/>
      <c r="O94" s="3"/>
    </row>
    <row r="95" spans="1:15" s="8" customFormat="1" ht="27" customHeight="1">
      <c r="A95" s="160"/>
      <c r="B95" s="68" t="s">
        <v>4</v>
      </c>
      <c r="C95" s="117">
        <f>+D95+E95</f>
        <v>536500</v>
      </c>
      <c r="D95" s="118">
        <f>+D98+D120</f>
        <v>536500</v>
      </c>
      <c r="E95" s="118">
        <v>0</v>
      </c>
      <c r="F95" s="118">
        <f>+G95+H95</f>
        <v>233266</v>
      </c>
      <c r="G95" s="118">
        <f>+G98+G117</f>
        <v>233266</v>
      </c>
      <c r="H95" s="118">
        <v>0</v>
      </c>
      <c r="I95" s="118">
        <f>+J95+K95</f>
        <v>461650</v>
      </c>
      <c r="J95" s="118">
        <f>+J98+J117</f>
        <v>461650</v>
      </c>
      <c r="K95" s="118">
        <v>0</v>
      </c>
      <c r="L95" s="116"/>
      <c r="O95" s="3"/>
    </row>
    <row r="96" spans="1:15" s="8" customFormat="1" ht="55.5" customHeight="1">
      <c r="A96" s="161"/>
      <c r="B96" s="68" t="s">
        <v>101</v>
      </c>
      <c r="C96" s="117">
        <v>0</v>
      </c>
      <c r="D96" s="118">
        <v>0</v>
      </c>
      <c r="E96" s="118">
        <v>0</v>
      </c>
      <c r="F96" s="118">
        <f>+G96+H96</f>
        <v>328969</v>
      </c>
      <c r="G96" s="118">
        <f>+G99+G118</f>
        <v>328969</v>
      </c>
      <c r="H96" s="118">
        <v>0</v>
      </c>
      <c r="I96" s="118">
        <f>+J96+K96</f>
        <v>0</v>
      </c>
      <c r="J96" s="118">
        <f>+J99+J118</f>
        <v>0</v>
      </c>
      <c r="K96" s="118">
        <v>0</v>
      </c>
      <c r="L96" s="116"/>
      <c r="O96" s="3"/>
    </row>
    <row r="97" spans="1:15" s="8" customFormat="1" ht="24.75" customHeight="1">
      <c r="A97" s="143" t="s">
        <v>104</v>
      </c>
      <c r="B97" s="1" t="s">
        <v>100</v>
      </c>
      <c r="C97" s="27">
        <f>D97+E97</f>
        <v>358750</v>
      </c>
      <c r="D97" s="30">
        <f>+D98</f>
        <v>358750</v>
      </c>
      <c r="E97" s="30">
        <v>0</v>
      </c>
      <c r="F97" s="28">
        <f>G97+H97</f>
        <v>447035</v>
      </c>
      <c r="G97" s="29">
        <f>+G98+G99</f>
        <v>447035</v>
      </c>
      <c r="H97" s="29">
        <v>0</v>
      </c>
      <c r="I97" s="28">
        <f>J97+K97</f>
        <v>173650</v>
      </c>
      <c r="J97" s="29">
        <f>+J98+J99</f>
        <v>173650</v>
      </c>
      <c r="K97" s="29">
        <v>0</v>
      </c>
      <c r="L97" s="51"/>
      <c r="O97" s="3"/>
    </row>
    <row r="98" spans="1:15" s="8" customFormat="1" ht="30" customHeight="1">
      <c r="A98" s="144"/>
      <c r="B98" s="1" t="s">
        <v>4</v>
      </c>
      <c r="C98" s="27">
        <f>+D98</f>
        <v>358750</v>
      </c>
      <c r="D98" s="30">
        <f>+D101+D104+D110+D114</f>
        <v>358750</v>
      </c>
      <c r="E98" s="30">
        <v>0</v>
      </c>
      <c r="F98" s="28">
        <f>+G98</f>
        <v>130303</v>
      </c>
      <c r="G98" s="29">
        <f>+G101+G104+G110+G114</f>
        <v>130303</v>
      </c>
      <c r="H98" s="29">
        <v>0</v>
      </c>
      <c r="I98" s="28">
        <f>+J98</f>
        <v>173650</v>
      </c>
      <c r="J98" s="29">
        <f>+J101+J104+J110+J114</f>
        <v>173650</v>
      </c>
      <c r="K98" s="29">
        <v>0</v>
      </c>
      <c r="L98" s="51"/>
      <c r="O98" s="3"/>
    </row>
    <row r="99" spans="1:15" s="8" customFormat="1" ht="53.25" customHeight="1">
      <c r="A99" s="145"/>
      <c r="B99" s="1" t="s">
        <v>101</v>
      </c>
      <c r="C99" s="27">
        <v>0</v>
      </c>
      <c r="D99" s="30">
        <v>0</v>
      </c>
      <c r="E99" s="30">
        <v>0</v>
      </c>
      <c r="F99" s="28">
        <f>+G99</f>
        <v>316732</v>
      </c>
      <c r="G99" s="29">
        <f>+G102+G105+G111+G112+G115</f>
        <v>316732</v>
      </c>
      <c r="H99" s="29">
        <v>0</v>
      </c>
      <c r="I99" s="28">
        <f>+J99</f>
        <v>0</v>
      </c>
      <c r="J99" s="29">
        <f>+J102+J105+J111+J112+J115</f>
        <v>0</v>
      </c>
      <c r="K99" s="29">
        <v>0</v>
      </c>
      <c r="L99" s="51"/>
      <c r="O99" s="3"/>
    </row>
    <row r="100" spans="1:15" s="8" customFormat="1" ht="27" customHeight="1">
      <c r="A100" s="149" t="s">
        <v>67</v>
      </c>
      <c r="B100" s="1" t="s">
        <v>100</v>
      </c>
      <c r="C100" s="27">
        <f>D100+E100</f>
        <v>238574</v>
      </c>
      <c r="D100" s="30">
        <v>238574</v>
      </c>
      <c r="E100" s="30">
        <v>0</v>
      </c>
      <c r="F100" s="28">
        <f>G100+H100</f>
        <v>181924</v>
      </c>
      <c r="G100" s="29">
        <f>+G101+G102</f>
        <v>181924</v>
      </c>
      <c r="H100" s="29">
        <v>0</v>
      </c>
      <c r="I100" s="27">
        <f>J100+K100</f>
        <v>148560</v>
      </c>
      <c r="J100" s="29">
        <f>+J101</f>
        <v>148560</v>
      </c>
      <c r="K100" s="30">
        <v>0</v>
      </c>
      <c r="L100" s="146" t="s">
        <v>21</v>
      </c>
      <c r="O100" s="3"/>
    </row>
    <row r="101" spans="1:15" s="8" customFormat="1" ht="27.75" customHeight="1">
      <c r="A101" s="150"/>
      <c r="B101" s="1" t="s">
        <v>4</v>
      </c>
      <c r="C101" s="30">
        <f>D101+E101</f>
        <v>238574</v>
      </c>
      <c r="D101" s="30">
        <v>238574</v>
      </c>
      <c r="E101" s="30">
        <v>0</v>
      </c>
      <c r="F101" s="28">
        <f>+G101</f>
        <v>130303</v>
      </c>
      <c r="G101" s="29">
        <v>130303</v>
      </c>
      <c r="H101" s="29">
        <v>0</v>
      </c>
      <c r="I101" s="27">
        <f>+J101</f>
        <v>148560</v>
      </c>
      <c r="J101" s="29">
        <v>148560</v>
      </c>
      <c r="K101" s="30">
        <v>0</v>
      </c>
      <c r="L101" s="147"/>
      <c r="O101" s="3"/>
    </row>
    <row r="102" spans="1:15" s="8" customFormat="1" ht="54.75" customHeight="1">
      <c r="A102" s="151"/>
      <c r="B102" s="1" t="s">
        <v>101</v>
      </c>
      <c r="C102" s="30">
        <f>D102+E102</f>
        <v>0</v>
      </c>
      <c r="D102" s="30">
        <v>0</v>
      </c>
      <c r="E102" s="30">
        <v>0</v>
      </c>
      <c r="F102" s="28">
        <f>+G102</f>
        <v>51621</v>
      </c>
      <c r="G102" s="29">
        <v>51621</v>
      </c>
      <c r="H102" s="29">
        <v>0</v>
      </c>
      <c r="I102" s="27">
        <f>+J1023</f>
        <v>0</v>
      </c>
      <c r="J102" s="29">
        <v>0</v>
      </c>
      <c r="K102" s="30">
        <v>0</v>
      </c>
      <c r="L102" s="148"/>
      <c r="O102" s="3"/>
    </row>
    <row r="103" spans="1:15" s="8" customFormat="1" ht="22.5" customHeight="1">
      <c r="A103" s="149" t="s">
        <v>68</v>
      </c>
      <c r="B103" s="1" t="s">
        <v>100</v>
      </c>
      <c r="C103" s="27">
        <f>D103+E103</f>
        <v>58344</v>
      </c>
      <c r="D103" s="30">
        <v>58344</v>
      </c>
      <c r="E103" s="30">
        <v>0</v>
      </c>
      <c r="F103" s="28">
        <f>G103+H103</f>
        <v>15050</v>
      </c>
      <c r="G103" s="29">
        <f>+G104+G105</f>
        <v>15050</v>
      </c>
      <c r="H103" s="29">
        <v>0</v>
      </c>
      <c r="I103" s="27">
        <f>J103+K103</f>
        <v>16090</v>
      </c>
      <c r="J103" s="29">
        <f>+J104</f>
        <v>16090</v>
      </c>
      <c r="K103" s="30">
        <v>0</v>
      </c>
      <c r="L103" s="146" t="s">
        <v>21</v>
      </c>
      <c r="O103" s="3"/>
    </row>
    <row r="104" spans="1:15" s="8" customFormat="1" ht="30" customHeight="1">
      <c r="A104" s="150"/>
      <c r="B104" s="1" t="s">
        <v>4</v>
      </c>
      <c r="C104" s="27">
        <f>+D104</f>
        <v>58344</v>
      </c>
      <c r="D104" s="30">
        <v>58344</v>
      </c>
      <c r="E104" s="30">
        <v>0</v>
      </c>
      <c r="F104" s="28">
        <v>0</v>
      </c>
      <c r="G104" s="29">
        <v>0</v>
      </c>
      <c r="H104" s="29">
        <v>0</v>
      </c>
      <c r="I104" s="27">
        <f>+J104</f>
        <v>16090</v>
      </c>
      <c r="J104" s="29">
        <v>16090</v>
      </c>
      <c r="K104" s="30">
        <v>0</v>
      </c>
      <c r="L104" s="147"/>
      <c r="O104" s="3"/>
    </row>
    <row r="105" spans="1:15" s="8" customFormat="1" ht="50.25" customHeight="1">
      <c r="A105" s="151"/>
      <c r="B105" s="1" t="s">
        <v>101</v>
      </c>
      <c r="C105" s="27">
        <v>0</v>
      </c>
      <c r="D105" s="30">
        <v>0</v>
      </c>
      <c r="E105" s="30">
        <v>0</v>
      </c>
      <c r="F105" s="28">
        <f>+G105</f>
        <v>15050</v>
      </c>
      <c r="G105" s="29">
        <v>15050</v>
      </c>
      <c r="H105" s="29">
        <v>0</v>
      </c>
      <c r="I105" s="27">
        <v>0</v>
      </c>
      <c r="J105" s="29">
        <v>0</v>
      </c>
      <c r="K105" s="30">
        <v>0</v>
      </c>
      <c r="L105" s="148"/>
      <c r="O105" s="3"/>
    </row>
    <row r="106" spans="1:25" ht="23.25" customHeight="1">
      <c r="A106" s="40"/>
      <c r="B106" s="6"/>
      <c r="C106" s="81"/>
      <c r="D106" s="82"/>
      <c r="E106" s="82"/>
      <c r="F106" s="83"/>
      <c r="G106" s="84"/>
      <c r="H106" s="84"/>
      <c r="I106" s="54"/>
      <c r="J106" s="56"/>
      <c r="K106" s="55"/>
      <c r="L106" s="57"/>
      <c r="M106" s="17"/>
      <c r="O106" s="3"/>
      <c r="P106" s="8"/>
      <c r="Q106" s="8"/>
      <c r="R106" s="8"/>
      <c r="S106" s="8"/>
      <c r="T106" s="8"/>
      <c r="U106" s="8"/>
      <c r="V106" s="8"/>
      <c r="W106" s="8"/>
      <c r="X106" s="8"/>
      <c r="Y106" s="8"/>
    </row>
    <row r="107" spans="1:16" s="8" customFormat="1" ht="19.5" customHeight="1">
      <c r="A107" s="76"/>
      <c r="B107" s="6"/>
      <c r="C107" s="77"/>
      <c r="D107" s="78"/>
      <c r="E107" s="78"/>
      <c r="F107" s="77"/>
      <c r="G107" s="78"/>
      <c r="H107" s="78"/>
      <c r="I107" s="50"/>
      <c r="J107" s="128" t="s">
        <v>24</v>
      </c>
      <c r="K107" s="128"/>
      <c r="L107" s="128"/>
      <c r="M107" s="31"/>
      <c r="N107" s="32"/>
      <c r="O107" s="3"/>
      <c r="P107" s="46"/>
    </row>
    <row r="108" spans="1:16" s="8" customFormat="1" ht="18.75" customHeight="1">
      <c r="A108" s="35">
        <v>1</v>
      </c>
      <c r="B108" s="35">
        <v>2</v>
      </c>
      <c r="C108" s="35">
        <v>3</v>
      </c>
      <c r="D108" s="35">
        <v>4</v>
      </c>
      <c r="E108" s="35">
        <v>5</v>
      </c>
      <c r="F108" s="35">
        <v>6</v>
      </c>
      <c r="G108" s="36">
        <v>7</v>
      </c>
      <c r="H108" s="35">
        <v>8</v>
      </c>
      <c r="I108" s="35">
        <v>9</v>
      </c>
      <c r="J108" s="88">
        <v>10</v>
      </c>
      <c r="K108" s="88">
        <v>11</v>
      </c>
      <c r="L108" s="88">
        <v>12</v>
      </c>
      <c r="M108" s="31"/>
      <c r="N108" s="32"/>
      <c r="O108" s="3"/>
      <c r="P108" s="46"/>
    </row>
    <row r="109" spans="1:15" s="8" customFormat="1" ht="22.5" customHeight="1">
      <c r="A109" s="149" t="s">
        <v>69</v>
      </c>
      <c r="B109" s="1" t="s">
        <v>100</v>
      </c>
      <c r="C109" s="27">
        <f>D109+E109</f>
        <v>60032</v>
      </c>
      <c r="D109" s="30">
        <v>60032</v>
      </c>
      <c r="E109" s="30">
        <v>0</v>
      </c>
      <c r="F109" s="28">
        <f>G109+H109</f>
        <v>65670</v>
      </c>
      <c r="G109" s="29">
        <f>+G110+G111</f>
        <v>65670</v>
      </c>
      <c r="H109" s="29">
        <v>0</v>
      </c>
      <c r="I109" s="27">
        <f>J109+K109</f>
        <v>0</v>
      </c>
      <c r="J109" s="29">
        <v>0</v>
      </c>
      <c r="K109" s="30">
        <v>0</v>
      </c>
      <c r="L109" s="146" t="s">
        <v>21</v>
      </c>
      <c r="O109" s="3"/>
    </row>
    <row r="110" spans="1:15" s="8" customFormat="1" ht="28.5" customHeight="1">
      <c r="A110" s="150"/>
      <c r="B110" s="1" t="s">
        <v>4</v>
      </c>
      <c r="C110" s="27">
        <f>+D110</f>
        <v>60032</v>
      </c>
      <c r="D110" s="30">
        <v>60032</v>
      </c>
      <c r="E110" s="30">
        <v>0</v>
      </c>
      <c r="F110" s="28">
        <v>0</v>
      </c>
      <c r="G110" s="29">
        <v>0</v>
      </c>
      <c r="H110" s="29">
        <v>0</v>
      </c>
      <c r="I110" s="27">
        <v>0</v>
      </c>
      <c r="J110" s="29">
        <v>0</v>
      </c>
      <c r="K110" s="30">
        <v>0</v>
      </c>
      <c r="L110" s="147"/>
      <c r="O110" s="3"/>
    </row>
    <row r="111" spans="1:15" s="8" customFormat="1" ht="49.5" customHeight="1">
      <c r="A111" s="151"/>
      <c r="B111" s="1" t="s">
        <v>101</v>
      </c>
      <c r="C111" s="27">
        <v>0</v>
      </c>
      <c r="D111" s="30">
        <v>0</v>
      </c>
      <c r="E111" s="30">
        <v>0</v>
      </c>
      <c r="F111" s="28">
        <f>+G111</f>
        <v>65670</v>
      </c>
      <c r="G111" s="29">
        <v>65670</v>
      </c>
      <c r="H111" s="29">
        <v>0</v>
      </c>
      <c r="I111" s="27">
        <v>0</v>
      </c>
      <c r="J111" s="29">
        <v>0</v>
      </c>
      <c r="K111" s="30">
        <v>0</v>
      </c>
      <c r="L111" s="148"/>
      <c r="O111" s="3"/>
    </row>
    <row r="112" spans="1:15" s="8" customFormat="1" ht="53.25" customHeight="1">
      <c r="A112" s="86" t="s">
        <v>70</v>
      </c>
      <c r="B112" s="1" t="s">
        <v>101</v>
      </c>
      <c r="C112" s="27">
        <f>D112+E112</f>
        <v>0</v>
      </c>
      <c r="D112" s="30">
        <v>0</v>
      </c>
      <c r="E112" s="30">
        <v>0</v>
      </c>
      <c r="F112" s="28">
        <f>G112+H112</f>
        <v>181391</v>
      </c>
      <c r="G112" s="29">
        <v>181391</v>
      </c>
      <c r="H112" s="29">
        <v>0</v>
      </c>
      <c r="I112" s="27">
        <f>J112+K112</f>
        <v>0</v>
      </c>
      <c r="J112" s="29">
        <v>0</v>
      </c>
      <c r="K112" s="30">
        <v>0</v>
      </c>
      <c r="L112" s="16" t="s">
        <v>21</v>
      </c>
      <c r="O112" s="3"/>
    </row>
    <row r="113" spans="1:15" s="8" customFormat="1" ht="21.75" customHeight="1">
      <c r="A113" s="149" t="s">
        <v>36</v>
      </c>
      <c r="B113" s="1" t="s">
        <v>100</v>
      </c>
      <c r="C113" s="27">
        <f>D113+E113</f>
        <v>1800</v>
      </c>
      <c r="D113" s="30">
        <v>1800</v>
      </c>
      <c r="E113" s="30">
        <v>0</v>
      </c>
      <c r="F113" s="28">
        <f>G113+H113</f>
        <v>3000</v>
      </c>
      <c r="G113" s="29">
        <f>+G114+G115</f>
        <v>3000</v>
      </c>
      <c r="H113" s="29">
        <v>0</v>
      </c>
      <c r="I113" s="27">
        <f>J113+K113</f>
        <v>9000</v>
      </c>
      <c r="J113" s="29">
        <f>+J114</f>
        <v>9000</v>
      </c>
      <c r="K113" s="30">
        <v>0</v>
      </c>
      <c r="L113" s="146" t="s">
        <v>21</v>
      </c>
      <c r="O113" s="3"/>
    </row>
    <row r="114" spans="1:15" s="8" customFormat="1" ht="26.25" customHeight="1">
      <c r="A114" s="150"/>
      <c r="B114" s="1" t="s">
        <v>4</v>
      </c>
      <c r="C114" s="27">
        <f>+D114</f>
        <v>1800</v>
      </c>
      <c r="D114" s="30">
        <v>1800</v>
      </c>
      <c r="E114" s="30">
        <v>0</v>
      </c>
      <c r="F114" s="28">
        <v>0</v>
      </c>
      <c r="G114" s="29">
        <v>0</v>
      </c>
      <c r="H114" s="29">
        <v>0</v>
      </c>
      <c r="I114" s="27">
        <f>+J114+K114</f>
        <v>9000</v>
      </c>
      <c r="J114" s="29">
        <v>9000</v>
      </c>
      <c r="K114" s="30">
        <v>0</v>
      </c>
      <c r="L114" s="147"/>
      <c r="O114" s="3"/>
    </row>
    <row r="115" spans="1:15" s="8" customFormat="1" ht="53.25" customHeight="1">
      <c r="A115" s="151"/>
      <c r="B115" s="1" t="s">
        <v>101</v>
      </c>
      <c r="C115" s="27">
        <v>0</v>
      </c>
      <c r="D115" s="30">
        <v>0</v>
      </c>
      <c r="E115" s="30">
        <v>0</v>
      </c>
      <c r="F115" s="28">
        <f>+G115</f>
        <v>3000</v>
      </c>
      <c r="G115" s="29">
        <v>3000</v>
      </c>
      <c r="H115" s="29">
        <v>0</v>
      </c>
      <c r="I115" s="27">
        <v>0</v>
      </c>
      <c r="J115" s="29">
        <v>0</v>
      </c>
      <c r="K115" s="30">
        <v>0</v>
      </c>
      <c r="L115" s="148"/>
      <c r="O115" s="3"/>
    </row>
    <row r="116" spans="1:15" s="8" customFormat="1" ht="21.75" customHeight="1">
      <c r="A116" s="167" t="s">
        <v>102</v>
      </c>
      <c r="B116" s="1" t="s">
        <v>100</v>
      </c>
      <c r="C116" s="27">
        <f>D116+E116</f>
        <v>177750</v>
      </c>
      <c r="D116" s="30">
        <v>177750</v>
      </c>
      <c r="E116" s="30">
        <v>0</v>
      </c>
      <c r="F116" s="28">
        <f>G116+H116</f>
        <v>115200</v>
      </c>
      <c r="G116" s="29">
        <f>+G117+G118</f>
        <v>115200</v>
      </c>
      <c r="H116" s="29">
        <v>0</v>
      </c>
      <c r="I116" s="28">
        <f>J116+K116</f>
        <v>288000</v>
      </c>
      <c r="J116" s="29">
        <f>+J117+J118</f>
        <v>288000</v>
      </c>
      <c r="K116" s="29">
        <v>0</v>
      </c>
      <c r="L116" s="115"/>
      <c r="O116" s="3"/>
    </row>
    <row r="117" spans="1:15" s="8" customFormat="1" ht="24" customHeight="1">
      <c r="A117" s="168"/>
      <c r="B117" s="1" t="s">
        <v>4</v>
      </c>
      <c r="C117" s="27">
        <f>+D117</f>
        <v>177750</v>
      </c>
      <c r="D117" s="30">
        <f>+D120</f>
        <v>177750</v>
      </c>
      <c r="E117" s="30">
        <v>0</v>
      </c>
      <c r="F117" s="28">
        <f>+G117</f>
        <v>102963</v>
      </c>
      <c r="G117" s="29">
        <f>+G120+G122</f>
        <v>102963</v>
      </c>
      <c r="H117" s="29">
        <v>0</v>
      </c>
      <c r="I117" s="28">
        <f>+J117</f>
        <v>288000</v>
      </c>
      <c r="J117" s="29">
        <f>+J120+J122</f>
        <v>288000</v>
      </c>
      <c r="K117" s="29">
        <v>0</v>
      </c>
      <c r="L117" s="115"/>
      <c r="O117" s="3"/>
    </row>
    <row r="118" spans="1:15" s="8" customFormat="1" ht="53.25" customHeight="1">
      <c r="A118" s="169"/>
      <c r="B118" s="1" t="s">
        <v>101</v>
      </c>
      <c r="C118" s="27">
        <v>0</v>
      </c>
      <c r="D118" s="30">
        <v>0</v>
      </c>
      <c r="E118" s="30">
        <v>0</v>
      </c>
      <c r="F118" s="28">
        <f>+G118</f>
        <v>12237</v>
      </c>
      <c r="G118" s="29">
        <f>+G121</f>
        <v>12237</v>
      </c>
      <c r="H118" s="29">
        <v>0</v>
      </c>
      <c r="I118" s="28">
        <f>+J118</f>
        <v>0</v>
      </c>
      <c r="J118" s="29">
        <f>+J121</f>
        <v>0</v>
      </c>
      <c r="K118" s="29">
        <v>0</v>
      </c>
      <c r="L118" s="115"/>
      <c r="O118" s="3"/>
    </row>
    <row r="119" spans="1:15" s="8" customFormat="1" ht="21.75" customHeight="1">
      <c r="A119" s="167" t="s">
        <v>103</v>
      </c>
      <c r="B119" s="1" t="s">
        <v>100</v>
      </c>
      <c r="C119" s="27">
        <f>+D119</f>
        <v>177750</v>
      </c>
      <c r="D119" s="30">
        <f>+D120</f>
        <v>177750</v>
      </c>
      <c r="E119" s="30">
        <v>0</v>
      </c>
      <c r="F119" s="28">
        <f>+G119</f>
        <v>115200</v>
      </c>
      <c r="G119" s="29">
        <f>+G120+G121</f>
        <v>115200</v>
      </c>
      <c r="H119" s="29">
        <v>0</v>
      </c>
      <c r="I119" s="28">
        <f>+J119</f>
        <v>200000</v>
      </c>
      <c r="J119" s="29">
        <f>+J120+J121</f>
        <v>200000</v>
      </c>
      <c r="K119" s="29">
        <v>0</v>
      </c>
      <c r="L119" s="146" t="s">
        <v>21</v>
      </c>
      <c r="O119" s="3"/>
    </row>
    <row r="120" spans="1:15" s="8" customFormat="1" ht="24" customHeight="1">
      <c r="A120" s="168"/>
      <c r="B120" s="1" t="s">
        <v>4</v>
      </c>
      <c r="C120" s="27">
        <f>+D120</f>
        <v>177750</v>
      </c>
      <c r="D120" s="30">
        <v>177750</v>
      </c>
      <c r="E120" s="30">
        <v>0</v>
      </c>
      <c r="F120" s="28">
        <f>+G120</f>
        <v>102963</v>
      </c>
      <c r="G120" s="29">
        <v>102963</v>
      </c>
      <c r="H120" s="29">
        <v>0</v>
      </c>
      <c r="I120" s="27">
        <f>+J120</f>
        <v>200000</v>
      </c>
      <c r="J120" s="29">
        <v>200000</v>
      </c>
      <c r="K120" s="30">
        <v>0</v>
      </c>
      <c r="L120" s="147"/>
      <c r="O120" s="3"/>
    </row>
    <row r="121" spans="1:15" s="8" customFormat="1" ht="53.25" customHeight="1">
      <c r="A121" s="169"/>
      <c r="B121" s="1" t="s">
        <v>101</v>
      </c>
      <c r="C121" s="27">
        <v>0</v>
      </c>
      <c r="D121" s="30">
        <v>0</v>
      </c>
      <c r="E121" s="30">
        <v>0</v>
      </c>
      <c r="F121" s="28">
        <f>+G121</f>
        <v>12237</v>
      </c>
      <c r="G121" s="29">
        <v>12237</v>
      </c>
      <c r="H121" s="29">
        <v>0</v>
      </c>
      <c r="I121" s="27">
        <v>0</v>
      </c>
      <c r="J121" s="29">
        <v>0</v>
      </c>
      <c r="K121" s="30">
        <v>0</v>
      </c>
      <c r="L121" s="148"/>
      <c r="O121" s="3"/>
    </row>
    <row r="122" spans="1:15" s="8" customFormat="1" ht="48" customHeight="1">
      <c r="A122" s="121" t="s">
        <v>106</v>
      </c>
      <c r="B122" s="1" t="s">
        <v>4</v>
      </c>
      <c r="C122" s="27">
        <f>D122+E122</f>
        <v>0</v>
      </c>
      <c r="D122" s="30">
        <v>0</v>
      </c>
      <c r="E122" s="30">
        <v>0</v>
      </c>
      <c r="F122" s="28">
        <f>G122+H122</f>
        <v>0</v>
      </c>
      <c r="G122" s="29">
        <v>0</v>
      </c>
      <c r="H122" s="29">
        <v>0</v>
      </c>
      <c r="I122" s="27">
        <f>J122+K122</f>
        <v>88000</v>
      </c>
      <c r="J122" s="29">
        <v>88000</v>
      </c>
      <c r="K122" s="30">
        <v>0</v>
      </c>
      <c r="L122" s="16" t="s">
        <v>21</v>
      </c>
      <c r="O122" s="3"/>
    </row>
    <row r="123" spans="1:15" s="8" customFormat="1" ht="12.75">
      <c r="A123" s="58"/>
      <c r="B123" s="58"/>
      <c r="C123" s="58"/>
      <c r="D123" s="58"/>
      <c r="E123" s="58"/>
      <c r="F123" s="58"/>
      <c r="G123" s="58"/>
      <c r="H123" s="58"/>
      <c r="I123" s="58"/>
      <c r="J123" s="58"/>
      <c r="K123" s="58"/>
      <c r="L123" s="58"/>
      <c r="O123" s="3"/>
    </row>
    <row r="124" spans="1:15" s="8" customFormat="1" ht="73.5" customHeight="1">
      <c r="A124" s="58"/>
      <c r="B124" s="58"/>
      <c r="C124" s="58"/>
      <c r="D124" s="58"/>
      <c r="E124" s="58"/>
      <c r="F124" s="58"/>
      <c r="G124" s="58"/>
      <c r="H124" s="58"/>
      <c r="I124" s="58"/>
      <c r="J124" s="58"/>
      <c r="K124" s="58"/>
      <c r="L124" s="58"/>
      <c r="O124" s="3"/>
    </row>
    <row r="125" spans="1:15" s="42" customFormat="1" ht="18.75">
      <c r="A125" s="42" t="s">
        <v>107</v>
      </c>
      <c r="J125" s="42" t="s">
        <v>108</v>
      </c>
      <c r="O125" s="3"/>
    </row>
    <row r="126" spans="6:15" s="41" customFormat="1" ht="12.75">
      <c r="F126" s="111"/>
      <c r="G126" s="111"/>
      <c r="H126" s="111"/>
      <c r="I126" s="111"/>
      <c r="J126" s="111"/>
      <c r="K126" s="111"/>
      <c r="O126" s="3"/>
    </row>
    <row r="127" spans="1:15" s="112" customFormat="1" ht="15.75">
      <c r="A127" s="112" t="s">
        <v>96</v>
      </c>
      <c r="F127" s="113"/>
      <c r="G127" s="113"/>
      <c r="H127" s="113"/>
      <c r="I127" s="113"/>
      <c r="J127" s="113"/>
      <c r="K127" s="113"/>
      <c r="O127" s="114"/>
    </row>
    <row r="128" spans="1:15" s="112" customFormat="1" ht="15.75">
      <c r="A128" s="112" t="s">
        <v>97</v>
      </c>
      <c r="F128" s="113"/>
      <c r="G128" s="113"/>
      <c r="H128" s="113"/>
      <c r="I128" s="113"/>
      <c r="J128" s="113"/>
      <c r="K128" s="113"/>
      <c r="O128" s="114"/>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sheetData>
  <sheetProtection/>
  <mergeCells count="57">
    <mergeCell ref="A119:A121"/>
    <mergeCell ref="L119:L121"/>
    <mergeCell ref="A109:A111"/>
    <mergeCell ref="J107:L107"/>
    <mergeCell ref="F8:F9"/>
    <mergeCell ref="A103:A105"/>
    <mergeCell ref="L109:L111"/>
    <mergeCell ref="L113:L115"/>
    <mergeCell ref="A113:A115"/>
    <mergeCell ref="A116:A118"/>
    <mergeCell ref="A13:L13"/>
    <mergeCell ref="J20:L20"/>
    <mergeCell ref="J33:L33"/>
    <mergeCell ref="A44:L44"/>
    <mergeCell ref="A73:L73"/>
    <mergeCell ref="J2:L2"/>
    <mergeCell ref="I8:I9"/>
    <mergeCell ref="A12:L12"/>
    <mergeCell ref="F7:H7"/>
    <mergeCell ref="J8:K8"/>
    <mergeCell ref="J1:L1"/>
    <mergeCell ref="I7:K7"/>
    <mergeCell ref="A5:L5"/>
    <mergeCell ref="G8:H8"/>
    <mergeCell ref="A92:L92"/>
    <mergeCell ref="A45:L45"/>
    <mergeCell ref="A89:L89"/>
    <mergeCell ref="B7:B9"/>
    <mergeCell ref="D8:E8"/>
    <mergeCell ref="A7:A9"/>
    <mergeCell ref="J85:L85"/>
    <mergeCell ref="J68:L68"/>
    <mergeCell ref="A97:A99"/>
    <mergeCell ref="L100:L102"/>
    <mergeCell ref="L103:L105"/>
    <mergeCell ref="A100:A102"/>
    <mergeCell ref="A94:A96"/>
    <mergeCell ref="A52:L52"/>
    <mergeCell ref="A43:L43"/>
    <mergeCell ref="A76:L76"/>
    <mergeCell ref="A74:L74"/>
    <mergeCell ref="A93:L93"/>
    <mergeCell ref="A81:L81"/>
    <mergeCell ref="A65:L65"/>
    <mergeCell ref="A88:L88"/>
    <mergeCell ref="A90:L90"/>
    <mergeCell ref="A71:L71"/>
    <mergeCell ref="A79:L79"/>
    <mergeCell ref="C7:E7"/>
    <mergeCell ref="C8:C9"/>
    <mergeCell ref="L7:L9"/>
    <mergeCell ref="A63:L63"/>
    <mergeCell ref="A14:L14"/>
    <mergeCell ref="J49:L49"/>
    <mergeCell ref="A51:L51"/>
    <mergeCell ref="A62:L62"/>
    <mergeCell ref="A53:L53"/>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48" max="11" man="1"/>
    <brk id="67" max="11" man="1"/>
    <brk id="84" max="11" man="1"/>
    <brk id="106"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2019-05-15T07:46:36Z</cp:lastPrinted>
  <dcterms:created xsi:type="dcterms:W3CDTF">1996-10-08T23:32:33Z</dcterms:created>
  <dcterms:modified xsi:type="dcterms:W3CDTF">2019-06-06T06:51:52Z</dcterms:modified>
  <cp:category/>
  <cp:version/>
  <cp:contentType/>
  <cp:contentStatus/>
</cp:coreProperties>
</file>