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19" sheetId="1" r:id="rId1"/>
  </sheets>
  <definedNames>
    <definedName name="_xlnm.Print_Area" localSheetId="0">'2019'!$A$1:$L$192</definedName>
  </definedNames>
  <calcPr fullCalcOnLoad="1"/>
</workbook>
</file>

<file path=xl/sharedStrings.xml><?xml version="1.0" encoding="utf-8"?>
<sst xmlns="http://schemas.openxmlformats.org/spreadsheetml/2006/main" count="337" uniqueCount="164">
  <si>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</si>
  <si>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</si>
  <si>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</si>
  <si>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</si>
  <si>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</si>
  <si>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</si>
  <si>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</si>
  <si>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</si>
  <si>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</si>
  <si>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</si>
  <si>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</si>
  <si>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</si>
  <si>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</si>
  <si>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</si>
  <si>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</si>
  <si>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</si>
  <si>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</si>
  <si>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</si>
  <si>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</si>
  <si>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</si>
  <si>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</si>
  <si>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</si>
  <si>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</si>
  <si>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</si>
  <si>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</si>
  <si>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</si>
  <si>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</si>
  <si>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</si>
  <si>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</si>
  <si>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</si>
  <si>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</si>
  <si>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</si>
  <si>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</si>
  <si>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</si>
  <si>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</si>
  <si>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</si>
  <si>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</si>
  <si>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</si>
  <si>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</si>
  <si>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</si>
  <si>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</si>
  <si>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</si>
  <si>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</si>
  <si>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</si>
  <si>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</si>
  <si>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</si>
  <si>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</si>
  <si>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</si>
  <si>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</si>
  <si>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</si>
  <si>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</si>
  <si>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</si>
  <si>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</si>
  <si>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</si>
  <si>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</si>
  <si>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</si>
  <si>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</si>
  <si>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</si>
  <si>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</si>
  <si>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</si>
  <si>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</si>
  <si>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</si>
  <si>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</si>
  <si>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</si>
  <si>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</si>
  <si>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</si>
  <si>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</si>
  <si>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</si>
  <si>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</si>
  <si>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</si>
  <si>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</si>
  <si>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</si>
  <si>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</si>
  <si>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</si>
  <si>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</si>
  <si>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</si>
  <si>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</si>
  <si>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</si>
  <si>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</si>
  <si>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</si>
  <si>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</si>
  <si>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</si>
  <si>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</si>
  <si>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</si>
  <si>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</si>
  <si>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</si>
  <si>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</si>
  <si>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</si>
  <si>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</si>
  <si>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</si>
  <si>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</si>
  <si>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</si>
  <si>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</si>
  <si>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</si>
  <si>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</si>
  <si>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</si>
  <si>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</si>
  <si>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</si>
  <si>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</si>
  <si>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</si>
  <si>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</si>
  <si>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</si>
  <si>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</si>
  <si>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</si>
  <si>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</si>
  <si>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</si>
  <si>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</si>
  <si>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</si>
  <si>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</si>
  <si>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</si>
  <si>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</si>
  <si>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</si>
  <si>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</si>
  <si>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</si>
  <si>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</si>
  <si>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</si>
  <si>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</si>
  <si>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</si>
  <si>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</si>
  <si>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</si>
  <si>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</si>
  <si>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</si>
  <si>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</si>
  <si>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</si>
  <si>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</si>
  <si>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</si>
  <si>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</si>
  <si>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</si>
  <si>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</si>
  <si>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</si>
  <si>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</si>
  <si>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</si>
  <si>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</si>
  <si>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</si>
  <si>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</si>
  <si>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</si>
  <si>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</si>
  <si>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>- проведення капітального ремонту будинків та квартир;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</si>
  <si>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</si>
  <si>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</si>
  <si>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</si>
  <si>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</si>
  <si>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</si>
  <si>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</si>
  <si>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</si>
  <si>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</si>
  <si>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</si>
  <si>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до рішення Сумської міської ради                               "Про внесення змін до рішення Сумської міської ради від 28 листопада 2018 року                           № 4148-МР "Про затвердження міської програми "Місто Суми - територія добра та милосердя" на 2019-2021 роки" (зі змінами)</t>
  </si>
  <si>
    <t>Виконавець: Маcік Т.О.</t>
  </si>
  <si>
    <t>Додаток 5</t>
  </si>
  <si>
    <t>Продовження додатка 5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</si>
  <si>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</si>
  <si>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</si>
  <si>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</si>
  <si>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</si>
  <si>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</si>
  <si>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</si>
  <si>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Сумський міський голова</t>
  </si>
  <si>
    <t>О.М. Лисенко</t>
  </si>
  <si>
    <t>від 05 червня 2019 року № 5082-МР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</si>
  <si>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</si>
  <si>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</si>
  <si>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питань).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</si>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</sst>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09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2"/>
  <sheetViews>
    <sheetView tabSelected="1" view="pageBreakPreview" zoomScale="90" zoomScaleNormal="90" zoomScaleSheetLayoutView="90" workbookViewId="0" topLeftCell="A166">
      <selection activeCell="O176" sqref="O176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4.00390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89" t="s">
        <v>149</v>
      </c>
      <c r="J2" s="89"/>
      <c r="K2" s="89"/>
      <c r="L2" s="89"/>
    </row>
    <row r="3" spans="9:12" ht="113.25" customHeight="1">
      <c r="I3" s="90" t="s">
        <v>147</v>
      </c>
      <c r="J3" s="90"/>
      <c r="K3" s="90"/>
      <c r="L3" s="90"/>
    </row>
    <row r="4" spans="9:12" ht="23.25" customHeight="1">
      <c r="I4" s="88" t="s">
        <v>159</v>
      </c>
      <c r="J4" s="88"/>
      <c r="K4" s="88"/>
      <c r="L4" s="88"/>
    </row>
    <row r="5" spans="9:11" ht="17.25" customHeight="1">
      <c r="I5" s="30"/>
      <c r="J5" s="53"/>
      <c r="K5" s="53"/>
    </row>
    <row r="6" ht="18" customHeight="1"/>
    <row r="7" spans="1:12" ht="18.75" customHeight="1">
      <c r="A7" s="73" t="s">
        <v>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>
      <c r="A8" s="39" t="s">
        <v>10</v>
      </c>
      <c r="L8" s="40" t="s">
        <v>5</v>
      </c>
    </row>
    <row r="9" spans="1:12" ht="18.75" customHeight="1">
      <c r="A9" s="72" t="s">
        <v>29</v>
      </c>
      <c r="B9" s="72" t="s">
        <v>17</v>
      </c>
      <c r="C9" s="74" t="s">
        <v>57</v>
      </c>
      <c r="D9" s="74"/>
      <c r="E9" s="74"/>
      <c r="F9" s="74" t="s">
        <v>58</v>
      </c>
      <c r="G9" s="74"/>
      <c r="H9" s="74"/>
      <c r="I9" s="74" t="s">
        <v>59</v>
      </c>
      <c r="J9" s="74"/>
      <c r="K9" s="74"/>
      <c r="L9" s="72" t="s">
        <v>13</v>
      </c>
    </row>
    <row r="10" spans="1:12" ht="24.75" customHeight="1">
      <c r="A10" s="72"/>
      <c r="B10" s="72"/>
      <c r="C10" s="72" t="s">
        <v>11</v>
      </c>
      <c r="D10" s="72" t="s">
        <v>0</v>
      </c>
      <c r="E10" s="72"/>
      <c r="F10" s="72" t="s">
        <v>11</v>
      </c>
      <c r="G10" s="72" t="s">
        <v>0</v>
      </c>
      <c r="H10" s="72"/>
      <c r="I10" s="72" t="s">
        <v>11</v>
      </c>
      <c r="J10" s="72" t="s">
        <v>0</v>
      </c>
      <c r="K10" s="72"/>
      <c r="L10" s="72"/>
    </row>
    <row r="11" spans="1:14" ht="32.25" customHeight="1">
      <c r="A11" s="72"/>
      <c r="B11" s="72"/>
      <c r="C11" s="72"/>
      <c r="D11" s="2" t="s">
        <v>23</v>
      </c>
      <c r="E11" s="2" t="s">
        <v>22</v>
      </c>
      <c r="F11" s="72"/>
      <c r="G11" s="2" t="s">
        <v>23</v>
      </c>
      <c r="H11" s="2" t="s">
        <v>22</v>
      </c>
      <c r="I11" s="72"/>
      <c r="J11" s="2" t="s">
        <v>23</v>
      </c>
      <c r="K11" s="2" t="s">
        <v>22</v>
      </c>
      <c r="L11" s="72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86057974</v>
      </c>
      <c r="D13" s="6">
        <f>+D21+D70+D79+D88+D107+D115+D119+D123+D149+D157+D170+D145</f>
        <v>85825374</v>
      </c>
      <c r="E13" s="6">
        <f>+E21+E70+E79+E88+E107+E115+E119+E123+E149+E157+E170</f>
        <v>232600</v>
      </c>
      <c r="F13" s="6">
        <f>+G13+H13</f>
        <v>89135982</v>
      </c>
      <c r="G13" s="6">
        <f>+G21+G70+G79+G88+G107+G115+G119+G123+G149+G157+G170+G145</f>
        <v>88887798</v>
      </c>
      <c r="H13" s="6">
        <f>+H21+H70+H79+H88+H107+H115+H119+H123+H149+H157+H170</f>
        <v>248184</v>
      </c>
      <c r="I13" s="6">
        <f>+J13+K13</f>
        <v>94038463</v>
      </c>
      <c r="J13" s="6">
        <f>+J21+J70+J79+J88+J107+J115+J119+J123+J149+J157+J170+J145</f>
        <v>93776629</v>
      </c>
      <c r="K13" s="6">
        <f>+K21+K70+K79+K88+K107+K115+K119+K123+K149+K157+K170</f>
        <v>261834</v>
      </c>
      <c r="L13" s="8"/>
      <c r="N13" s="32"/>
    </row>
    <row r="14" spans="1:12" ht="22.5" customHeight="1">
      <c r="A14" s="75" t="s">
        <v>103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33" customHeight="1">
      <c r="A15" s="70" t="s">
        <v>133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68" t="s">
        <v>47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24" customHeight="1">
      <c r="A19" s="69" t="s">
        <v>112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21.75" customHeight="1">
      <c r="A20" s="70" t="s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22.5" customHeight="1">
      <c r="A21" s="47" t="s">
        <v>20</v>
      </c>
      <c r="B21" s="44"/>
      <c r="C21" s="3">
        <f>E21+D21</f>
        <v>13648951</v>
      </c>
      <c r="D21" s="3">
        <f>D22+D47+D62+D65+D66</f>
        <v>13648951</v>
      </c>
      <c r="E21" s="3">
        <f>E22+E47+E62+E65</f>
        <v>0</v>
      </c>
      <c r="F21" s="6">
        <f>G21+H21</f>
        <v>13021404</v>
      </c>
      <c r="G21" s="3">
        <f>G22+G47+G62+G65+G66</f>
        <v>13021404</v>
      </c>
      <c r="H21" s="6">
        <f>H22+H47+H62+H65</f>
        <v>0</v>
      </c>
      <c r="I21" s="6">
        <f>J21+K21</f>
        <v>13737584</v>
      </c>
      <c r="J21" s="3">
        <f>J22+J47+J62+J65+J66</f>
        <v>13737584</v>
      </c>
      <c r="K21" s="6">
        <f>K22+K47+K62+K65</f>
        <v>0</v>
      </c>
      <c r="L21" s="45"/>
    </row>
    <row r="22" spans="1:12" ht="25.5" customHeight="1">
      <c r="A22" s="35" t="s">
        <v>107</v>
      </c>
      <c r="B22" s="44"/>
      <c r="C22" s="3">
        <f>D22+E22</f>
        <v>12227324</v>
      </c>
      <c r="D22" s="3">
        <f>+D23+D27+D28+D29+D30+D31+D32+D34+D35+D36+D33+D37+D38+D39+D43+D44+D45+D46</f>
        <v>12227324</v>
      </c>
      <c r="E22" s="3">
        <f>+E23+E27+E28+E29+E30+E31+E32+E34+E35+E36+E33</f>
        <v>0</v>
      </c>
      <c r="F22" s="6">
        <f>G22+H22</f>
        <v>11611440</v>
      </c>
      <c r="G22" s="3">
        <f>+G23+G27+G28+G29+G30+G31+G32+G34+G35+G36+G33+G37+G38+G39+G43</f>
        <v>11611440</v>
      </c>
      <c r="H22" s="3">
        <f>+H23+H27+H28+H29+H30+H31+H32+H34+H35+H36+H33</f>
        <v>0</v>
      </c>
      <c r="I22" s="6">
        <f>J22+K22</f>
        <v>12250071</v>
      </c>
      <c r="J22" s="3">
        <f>+J23+J27+J28+J29+J30+J31+J32+J34+J35+J36+J33+J37+J38+J39+J43</f>
        <v>12250071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7700000</v>
      </c>
      <c r="D23" s="4">
        <v>7700000</v>
      </c>
      <c r="E23" s="4">
        <v>0</v>
      </c>
      <c r="F23" s="6">
        <f>+G23+H23</f>
        <v>8215900</v>
      </c>
      <c r="G23" s="7">
        <f>+ROUND(D23*1.067,0)</f>
        <v>8215900</v>
      </c>
      <c r="H23" s="4">
        <v>0</v>
      </c>
      <c r="I23" s="3">
        <f>J23+K23</f>
        <v>8667775</v>
      </c>
      <c r="J23" s="7">
        <f>+ROUND(G23*1.055,0)</f>
        <v>8667775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79" t="s">
        <v>150</v>
      </c>
      <c r="J25" s="79"/>
      <c r="K25" s="79"/>
      <c r="L25" s="79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>J27+K27</f>
        <v>450385</v>
      </c>
      <c r="J27" s="7">
        <f aca="true" t="shared" si="2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90514</v>
      </c>
      <c r="D28" s="7">
        <v>90514</v>
      </c>
      <c r="E28" s="7">
        <v>0</v>
      </c>
      <c r="F28" s="6">
        <f>+G28+H28</f>
        <v>96578</v>
      </c>
      <c r="G28" s="7">
        <f t="shared" si="1"/>
        <v>96578</v>
      </c>
      <c r="H28" s="4">
        <v>0</v>
      </c>
      <c r="I28" s="3">
        <f>J28+K28</f>
        <v>101890</v>
      </c>
      <c r="J28" s="7">
        <f t="shared" si="2"/>
        <v>101890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3" ref="F29:F39">G29+H29</f>
        <v>22362</v>
      </c>
      <c r="G29" s="7">
        <f t="shared" si="1"/>
        <v>22362</v>
      </c>
      <c r="H29" s="4">
        <v>0</v>
      </c>
      <c r="I29" s="3">
        <f aca="true" t="shared" si="4" ref="I29:I62">J29+K29</f>
        <v>23592</v>
      </c>
      <c r="J29" s="7">
        <f t="shared" si="2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51112</v>
      </c>
      <c r="D30" s="7">
        <v>51112</v>
      </c>
      <c r="E30" s="7">
        <v>0</v>
      </c>
      <c r="F30" s="6">
        <f t="shared" si="3"/>
        <v>54537</v>
      </c>
      <c r="G30" s="7">
        <f t="shared" si="1"/>
        <v>54537</v>
      </c>
      <c r="H30" s="4">
        <v>0</v>
      </c>
      <c r="I30" s="3">
        <f t="shared" si="4"/>
        <v>57537</v>
      </c>
      <c r="J30" s="7">
        <f t="shared" si="2"/>
        <v>57537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3"/>
        <v>533500</v>
      </c>
      <c r="G31" s="7">
        <f t="shared" si="1"/>
        <v>533500</v>
      </c>
      <c r="H31" s="4">
        <v>0</v>
      </c>
      <c r="I31" s="3">
        <f t="shared" si="4"/>
        <v>562843</v>
      </c>
      <c r="J31" s="7">
        <f t="shared" si="2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134730</v>
      </c>
      <c r="D32" s="7">
        <v>134730</v>
      </c>
      <c r="E32" s="7">
        <v>0</v>
      </c>
      <c r="F32" s="6">
        <f t="shared" si="3"/>
        <v>143757</v>
      </c>
      <c r="G32" s="7">
        <f t="shared" si="1"/>
        <v>143757</v>
      </c>
      <c r="H32" s="4">
        <v>0</v>
      </c>
      <c r="I32" s="3">
        <f t="shared" si="4"/>
        <v>151664</v>
      </c>
      <c r="J32" s="7">
        <f t="shared" si="2"/>
        <v>151664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>J33+K33</f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595195</v>
      </c>
      <c r="D34" s="7">
        <v>595195</v>
      </c>
      <c r="E34" s="7">
        <v>0</v>
      </c>
      <c r="F34" s="6">
        <f t="shared" si="3"/>
        <v>635073</v>
      </c>
      <c r="G34" s="7">
        <f t="shared" si="1"/>
        <v>635073</v>
      </c>
      <c r="H34" s="4">
        <v>0</v>
      </c>
      <c r="I34" s="3">
        <f t="shared" si="4"/>
        <v>670002</v>
      </c>
      <c r="J34" s="7">
        <f t="shared" si="2"/>
        <v>670002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3"/>
        <v>640200</v>
      </c>
      <c r="G35" s="7">
        <f t="shared" si="1"/>
        <v>640200</v>
      </c>
      <c r="H35" s="4">
        <v>0</v>
      </c>
      <c r="I35" s="3">
        <f t="shared" si="4"/>
        <v>675411</v>
      </c>
      <c r="J35" s="7">
        <f t="shared" si="2"/>
        <v>675411</v>
      </c>
      <c r="K35" s="4">
        <v>0</v>
      </c>
      <c r="L35" s="25" t="s">
        <v>102</v>
      </c>
    </row>
    <row r="36" spans="1:12" ht="63.75" customHeight="1">
      <c r="A36" s="14" t="s">
        <v>144</v>
      </c>
      <c r="B36" s="2" t="s">
        <v>9</v>
      </c>
      <c r="C36" s="6">
        <f>+D36+E36</f>
        <v>764850</v>
      </c>
      <c r="D36" s="7">
        <f>33000+731850</f>
        <v>764850</v>
      </c>
      <c r="E36" s="7">
        <v>0</v>
      </c>
      <c r="F36" s="6">
        <f t="shared" si="3"/>
        <v>816095</v>
      </c>
      <c r="G36" s="7">
        <f t="shared" si="1"/>
        <v>816095</v>
      </c>
      <c r="H36" s="4">
        <v>0</v>
      </c>
      <c r="I36" s="3">
        <f t="shared" si="4"/>
        <v>860980</v>
      </c>
      <c r="J36" s="7">
        <f t="shared" si="2"/>
        <v>860980</v>
      </c>
      <c r="K36" s="4">
        <v>0</v>
      </c>
      <c r="L36" s="25" t="s">
        <v>102</v>
      </c>
    </row>
    <row r="37" spans="1:12" ht="65.25" customHeight="1">
      <c r="A37" s="14" t="s">
        <v>139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3"/>
        <v>6189</v>
      </c>
      <c r="G37" s="7">
        <f t="shared" si="1"/>
        <v>6189</v>
      </c>
      <c r="H37" s="4">
        <v>0</v>
      </c>
      <c r="I37" s="3">
        <f t="shared" si="4"/>
        <v>6529</v>
      </c>
      <c r="J37" s="7">
        <f t="shared" si="2"/>
        <v>6529</v>
      </c>
      <c r="K37" s="4">
        <v>0</v>
      </c>
      <c r="L37" s="25" t="s">
        <v>102</v>
      </c>
    </row>
    <row r="38" spans="1:12" ht="54" customHeight="1">
      <c r="A38" s="14" t="s">
        <v>145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3"/>
        <v>0</v>
      </c>
      <c r="G38" s="7">
        <v>0</v>
      </c>
      <c r="H38" s="4">
        <v>0</v>
      </c>
      <c r="I38" s="3">
        <f t="shared" si="4"/>
        <v>0</v>
      </c>
      <c r="J38" s="7">
        <f t="shared" si="2"/>
        <v>0</v>
      </c>
      <c r="K38" s="4">
        <v>0</v>
      </c>
      <c r="L38" s="25" t="s">
        <v>102</v>
      </c>
    </row>
    <row r="39" spans="1:12" ht="77.25" customHeight="1">
      <c r="A39" s="67" t="s">
        <v>146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3"/>
        <v>0</v>
      </c>
      <c r="G39" s="7">
        <v>0</v>
      </c>
      <c r="H39" s="4">
        <v>0</v>
      </c>
      <c r="I39" s="3">
        <f t="shared" si="4"/>
        <v>0</v>
      </c>
      <c r="J39" s="7">
        <f t="shared" si="2"/>
        <v>0</v>
      </c>
      <c r="K39" s="4">
        <v>0</v>
      </c>
      <c r="L39" s="25" t="s">
        <v>102</v>
      </c>
    </row>
    <row r="40" spans="1:12" s="23" customFormat="1" ht="12.7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9.5" customHeight="1">
      <c r="A41" s="22"/>
      <c r="C41" s="24"/>
      <c r="D41" s="24"/>
      <c r="E41" s="24"/>
      <c r="F41" s="24"/>
      <c r="G41" s="24"/>
      <c r="H41" s="24"/>
      <c r="I41" s="79" t="s">
        <v>150</v>
      </c>
      <c r="J41" s="79"/>
      <c r="K41" s="79"/>
      <c r="L41" s="79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64.5" customHeight="1">
      <c r="A43" s="67" t="s">
        <v>160</v>
      </c>
      <c r="B43" s="2" t="s">
        <v>9</v>
      </c>
      <c r="C43" s="6">
        <f>+D43+E43</f>
        <v>400000</v>
      </c>
      <c r="D43" s="7">
        <v>400000</v>
      </c>
      <c r="E43" s="7">
        <v>0</v>
      </c>
      <c r="F43" s="6">
        <f>G43+H43</f>
        <v>0</v>
      </c>
      <c r="G43" s="7">
        <v>0</v>
      </c>
      <c r="H43" s="4">
        <v>0</v>
      </c>
      <c r="I43" s="3">
        <f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4.75" customHeight="1">
      <c r="A44" s="67" t="s">
        <v>161</v>
      </c>
      <c r="B44" s="2" t="s">
        <v>9</v>
      </c>
      <c r="C44" s="6">
        <f>+D44+E44</f>
        <v>110000</v>
      </c>
      <c r="D44" s="7">
        <v>110000</v>
      </c>
      <c r="E44" s="7">
        <v>0</v>
      </c>
      <c r="F44" s="6">
        <f>G44+H44</f>
        <v>0</v>
      </c>
      <c r="G44" s="7">
        <v>0</v>
      </c>
      <c r="H44" s="4">
        <v>0</v>
      </c>
      <c r="I44" s="3">
        <f>J44+K44</f>
        <v>0</v>
      </c>
      <c r="J44" s="7">
        <v>0</v>
      </c>
      <c r="K44" s="4">
        <v>0</v>
      </c>
      <c r="L44" s="25" t="s">
        <v>102</v>
      </c>
    </row>
    <row r="45" spans="1:12" ht="93.75" customHeight="1">
      <c r="A45" s="59" t="s">
        <v>163</v>
      </c>
      <c r="B45" s="2" t="s">
        <v>9</v>
      </c>
      <c r="C45" s="6">
        <f>+D45+E45</f>
        <v>35000</v>
      </c>
      <c r="D45" s="7">
        <v>35000</v>
      </c>
      <c r="E45" s="7">
        <v>0</v>
      </c>
      <c r="F45" s="6">
        <f>G45+H45</f>
        <v>0</v>
      </c>
      <c r="G45" s="7">
        <v>0</v>
      </c>
      <c r="H45" s="4">
        <v>0</v>
      </c>
      <c r="I45" s="3">
        <f>J45+K45</f>
        <v>0</v>
      </c>
      <c r="J45" s="7">
        <v>0</v>
      </c>
      <c r="K45" s="4">
        <v>0</v>
      </c>
      <c r="L45" s="25" t="s">
        <v>102</v>
      </c>
    </row>
    <row r="46" spans="1:12" ht="73.5" customHeight="1">
      <c r="A46" s="14" t="s">
        <v>162</v>
      </c>
      <c r="B46" s="2" t="s">
        <v>9</v>
      </c>
      <c r="C46" s="6">
        <f>+D46+E46</f>
        <v>200000</v>
      </c>
      <c r="D46" s="7">
        <v>200000</v>
      </c>
      <c r="E46" s="7">
        <v>0</v>
      </c>
      <c r="F46" s="6">
        <f>G46+H46</f>
        <v>0</v>
      </c>
      <c r="G46" s="7">
        <v>0</v>
      </c>
      <c r="H46" s="4">
        <v>0</v>
      </c>
      <c r="I46" s="3">
        <f>J46+K46</f>
        <v>0</v>
      </c>
      <c r="J46" s="7">
        <v>0</v>
      </c>
      <c r="K46" s="4">
        <v>0</v>
      </c>
      <c r="L46" s="25" t="s">
        <v>102</v>
      </c>
    </row>
    <row r="47" spans="1:12" ht="30" customHeight="1">
      <c r="A47" s="46" t="s">
        <v>109</v>
      </c>
      <c r="B47" s="44"/>
      <c r="C47" s="3">
        <f>+D47+E47</f>
        <v>924915</v>
      </c>
      <c r="D47" s="6">
        <f>+D48+D49+D50+D51+D52+D53+D54+D58+D59+D60+D61</f>
        <v>924915</v>
      </c>
      <c r="E47" s="6">
        <f>+E48+E49+E50+E51+E52+E53+E54+E58+E59+E60</f>
        <v>0</v>
      </c>
      <c r="F47" s="6">
        <f>G47+H47</f>
        <v>986885</v>
      </c>
      <c r="G47" s="6">
        <f>+G48+G49+G50+G51+G52+G53+G54+G58+G59+G60+G61</f>
        <v>986885</v>
      </c>
      <c r="H47" s="6">
        <f>+H48+H49+H50+H51+H52+H53+H54+H58+H59+H60</f>
        <v>0</v>
      </c>
      <c r="I47" s="6">
        <f t="shared" si="4"/>
        <v>1041165</v>
      </c>
      <c r="J47" s="6">
        <f>+J48+J49+J50+J51+J52+J53+J54+J58+J59+J60+J61</f>
        <v>1041165</v>
      </c>
      <c r="K47" s="6">
        <f>+K48+K49+K50+K51+K52+K53+K54+K58+K59+K60</f>
        <v>0</v>
      </c>
      <c r="L47" s="45"/>
    </row>
    <row r="48" spans="1:12" ht="43.5" customHeight="1">
      <c r="A48" s="14" t="s">
        <v>61</v>
      </c>
      <c r="B48" s="2" t="s">
        <v>9</v>
      </c>
      <c r="C48" s="3">
        <f aca="true" t="shared" si="5" ref="C48:C54">D48+E48</f>
        <v>9605</v>
      </c>
      <c r="D48" s="4">
        <v>9605</v>
      </c>
      <c r="E48" s="4">
        <v>0</v>
      </c>
      <c r="F48" s="6">
        <f aca="true" t="shared" si="6" ref="F48:F53">+G48+H48</f>
        <v>10249</v>
      </c>
      <c r="G48" s="7">
        <f aca="true" t="shared" si="7" ref="G48:G61">+ROUND(D48*1.067,0)</f>
        <v>10249</v>
      </c>
      <c r="H48" s="4">
        <v>0</v>
      </c>
      <c r="I48" s="3">
        <f>J48+K48</f>
        <v>10813</v>
      </c>
      <c r="J48" s="7">
        <f>+ROUND(G48*1.055,0)</f>
        <v>10813</v>
      </c>
      <c r="K48" s="4">
        <v>0</v>
      </c>
      <c r="L48" s="25" t="s">
        <v>102</v>
      </c>
    </row>
    <row r="49" spans="1:12" ht="51" customHeight="1">
      <c r="A49" s="14" t="s">
        <v>15</v>
      </c>
      <c r="B49" s="2" t="s">
        <v>9</v>
      </c>
      <c r="C49" s="3">
        <f t="shared" si="5"/>
        <v>142160</v>
      </c>
      <c r="D49" s="4">
        <v>142160</v>
      </c>
      <c r="E49" s="4">
        <v>0</v>
      </c>
      <c r="F49" s="6">
        <f t="shared" si="6"/>
        <v>151685</v>
      </c>
      <c r="G49" s="7">
        <f t="shared" si="7"/>
        <v>151685</v>
      </c>
      <c r="H49" s="4">
        <v>0</v>
      </c>
      <c r="I49" s="3">
        <f t="shared" si="4"/>
        <v>160028</v>
      </c>
      <c r="J49" s="7">
        <f aca="true" t="shared" si="8" ref="J49:J61">+ROUND(G49*1.055,0)</f>
        <v>160028</v>
      </c>
      <c r="K49" s="4">
        <v>0</v>
      </c>
      <c r="L49" s="25" t="s">
        <v>108</v>
      </c>
    </row>
    <row r="50" spans="1:12" ht="39.75" customHeight="1">
      <c r="A50" s="14" t="s">
        <v>3</v>
      </c>
      <c r="B50" s="2" t="s">
        <v>9</v>
      </c>
      <c r="C50" s="3">
        <f t="shared" si="5"/>
        <v>85105</v>
      </c>
      <c r="D50" s="4">
        <f>-53495+138600</f>
        <v>85105</v>
      </c>
      <c r="E50" s="4">
        <v>0</v>
      </c>
      <c r="F50" s="6">
        <f t="shared" si="6"/>
        <v>90807</v>
      </c>
      <c r="G50" s="7">
        <f t="shared" si="7"/>
        <v>90807</v>
      </c>
      <c r="H50" s="4">
        <v>0</v>
      </c>
      <c r="I50" s="3">
        <f t="shared" si="4"/>
        <v>95801</v>
      </c>
      <c r="J50" s="7">
        <f t="shared" si="8"/>
        <v>95801</v>
      </c>
      <c r="K50" s="4">
        <v>0</v>
      </c>
      <c r="L50" s="25" t="s">
        <v>102</v>
      </c>
    </row>
    <row r="51" spans="1:12" ht="43.5" customHeight="1">
      <c r="A51" s="38" t="s">
        <v>151</v>
      </c>
      <c r="B51" s="2" t="s">
        <v>9</v>
      </c>
      <c r="C51" s="3">
        <f t="shared" si="5"/>
        <v>402607</v>
      </c>
      <c r="D51" s="4">
        <v>402607</v>
      </c>
      <c r="E51" s="4">
        <v>0</v>
      </c>
      <c r="F51" s="6">
        <f t="shared" si="6"/>
        <v>429582</v>
      </c>
      <c r="G51" s="7">
        <f t="shared" si="7"/>
        <v>429582</v>
      </c>
      <c r="H51" s="4">
        <v>0</v>
      </c>
      <c r="I51" s="3">
        <f t="shared" si="4"/>
        <v>453209</v>
      </c>
      <c r="J51" s="7">
        <f t="shared" si="8"/>
        <v>453209</v>
      </c>
      <c r="K51" s="4">
        <v>0</v>
      </c>
      <c r="L51" s="25" t="s">
        <v>102</v>
      </c>
    </row>
    <row r="52" spans="1:12" ht="43.5" customHeight="1">
      <c r="A52" s="43" t="s">
        <v>134</v>
      </c>
      <c r="B52" s="2" t="s">
        <v>9</v>
      </c>
      <c r="C52" s="3">
        <f t="shared" si="5"/>
        <v>47520</v>
      </c>
      <c r="D52" s="4">
        <v>47520</v>
      </c>
      <c r="E52" s="4">
        <v>0</v>
      </c>
      <c r="F52" s="6">
        <f t="shared" si="6"/>
        <v>50704</v>
      </c>
      <c r="G52" s="7">
        <f t="shared" si="7"/>
        <v>50704</v>
      </c>
      <c r="H52" s="4">
        <v>0</v>
      </c>
      <c r="I52" s="3">
        <f t="shared" si="4"/>
        <v>53493</v>
      </c>
      <c r="J52" s="7">
        <f t="shared" si="8"/>
        <v>53493</v>
      </c>
      <c r="K52" s="4">
        <v>0</v>
      </c>
      <c r="L52" s="25" t="s">
        <v>102</v>
      </c>
    </row>
    <row r="53" spans="1:12" ht="66.75" customHeight="1">
      <c r="A53" s="14" t="s">
        <v>36</v>
      </c>
      <c r="B53" s="2" t="s">
        <v>9</v>
      </c>
      <c r="C53" s="3">
        <f t="shared" si="5"/>
        <v>22488</v>
      </c>
      <c r="D53" s="4">
        <v>22488</v>
      </c>
      <c r="E53" s="4">
        <v>0</v>
      </c>
      <c r="F53" s="6">
        <f t="shared" si="6"/>
        <v>23995</v>
      </c>
      <c r="G53" s="7">
        <f t="shared" si="7"/>
        <v>23995</v>
      </c>
      <c r="H53" s="4">
        <v>0</v>
      </c>
      <c r="I53" s="3">
        <f t="shared" si="4"/>
        <v>25315</v>
      </c>
      <c r="J53" s="7">
        <f t="shared" si="8"/>
        <v>25315</v>
      </c>
      <c r="K53" s="4">
        <v>0</v>
      </c>
      <c r="L53" s="25" t="s">
        <v>102</v>
      </c>
    </row>
    <row r="54" spans="1:12" ht="52.5" customHeight="1">
      <c r="A54" s="14" t="s">
        <v>19</v>
      </c>
      <c r="B54" s="2" t="s">
        <v>9</v>
      </c>
      <c r="C54" s="3">
        <f t="shared" si="5"/>
        <v>30510</v>
      </c>
      <c r="D54" s="4">
        <v>30510</v>
      </c>
      <c r="E54" s="4">
        <v>0</v>
      </c>
      <c r="F54" s="6">
        <f>+G54+H54</f>
        <v>32554</v>
      </c>
      <c r="G54" s="7">
        <f t="shared" si="7"/>
        <v>32554</v>
      </c>
      <c r="H54" s="4">
        <v>0</v>
      </c>
      <c r="I54" s="3">
        <f t="shared" si="4"/>
        <v>34344</v>
      </c>
      <c r="J54" s="7">
        <f t="shared" si="8"/>
        <v>34344</v>
      </c>
      <c r="K54" s="4">
        <v>0</v>
      </c>
      <c r="L54" s="25" t="s">
        <v>108</v>
      </c>
    </row>
    <row r="55" spans="1:12" s="23" customFormat="1" ht="12.75" customHeight="1">
      <c r="A55" s="15"/>
      <c r="B55" s="16"/>
      <c r="C55" s="17"/>
      <c r="D55" s="18"/>
      <c r="E55" s="18"/>
      <c r="F55" s="19"/>
      <c r="G55" s="20"/>
      <c r="H55" s="18"/>
      <c r="I55" s="17"/>
      <c r="J55" s="20"/>
      <c r="K55" s="18"/>
      <c r="L55" s="21"/>
    </row>
    <row r="56" spans="1:14" s="23" customFormat="1" ht="19.5" customHeight="1">
      <c r="A56" s="22"/>
      <c r="C56" s="24"/>
      <c r="D56" s="24"/>
      <c r="E56" s="24"/>
      <c r="F56" s="24"/>
      <c r="G56" s="24"/>
      <c r="H56" s="24"/>
      <c r="I56" s="79" t="s">
        <v>150</v>
      </c>
      <c r="J56" s="79"/>
      <c r="K56" s="79"/>
      <c r="L56" s="79"/>
      <c r="N56" s="34"/>
    </row>
    <row r="57" spans="1:14" s="23" customFormat="1" ht="14.25">
      <c r="A57" s="25">
        <v>1</v>
      </c>
      <c r="B57" s="26">
        <v>2</v>
      </c>
      <c r="C57" s="27">
        <v>3</v>
      </c>
      <c r="D57" s="27">
        <v>4</v>
      </c>
      <c r="E57" s="27">
        <v>5</v>
      </c>
      <c r="F57" s="27">
        <v>6</v>
      </c>
      <c r="G57" s="27">
        <v>7</v>
      </c>
      <c r="H57" s="27">
        <v>8</v>
      </c>
      <c r="I57" s="27">
        <v>9</v>
      </c>
      <c r="J57" s="27">
        <v>10</v>
      </c>
      <c r="K57" s="27">
        <v>11</v>
      </c>
      <c r="L57" s="27">
        <v>12</v>
      </c>
      <c r="N57" s="34"/>
    </row>
    <row r="58" spans="1:12" ht="88.5" customHeight="1">
      <c r="A58" s="14" t="s">
        <v>62</v>
      </c>
      <c r="B58" s="2" t="s">
        <v>9</v>
      </c>
      <c r="C58" s="6">
        <f>+D58+E58</f>
        <v>35000</v>
      </c>
      <c r="D58" s="7">
        <v>35000</v>
      </c>
      <c r="E58" s="4">
        <v>0</v>
      </c>
      <c r="F58" s="6">
        <f>G58+H58</f>
        <v>37345</v>
      </c>
      <c r="G58" s="7">
        <f t="shared" si="7"/>
        <v>37345</v>
      </c>
      <c r="H58" s="4">
        <v>0</v>
      </c>
      <c r="I58" s="3">
        <f>J58+K58</f>
        <v>39399</v>
      </c>
      <c r="J58" s="7">
        <f t="shared" si="8"/>
        <v>39399</v>
      </c>
      <c r="K58" s="4">
        <v>0</v>
      </c>
      <c r="L58" s="25" t="s">
        <v>102</v>
      </c>
    </row>
    <row r="59" spans="1:12" s="66" customFormat="1" ht="37.5" customHeight="1">
      <c r="A59" s="59" t="s">
        <v>135</v>
      </c>
      <c r="B59" s="60" t="s">
        <v>9</v>
      </c>
      <c r="C59" s="61">
        <f>+D59+E59</f>
        <v>33480</v>
      </c>
      <c r="D59" s="62">
        <v>33480</v>
      </c>
      <c r="E59" s="63">
        <v>0</v>
      </c>
      <c r="F59" s="61">
        <f>G59+H59</f>
        <v>35723</v>
      </c>
      <c r="G59" s="62">
        <f t="shared" si="7"/>
        <v>35723</v>
      </c>
      <c r="H59" s="63">
        <v>0</v>
      </c>
      <c r="I59" s="64">
        <f>J59+K59</f>
        <v>37688</v>
      </c>
      <c r="J59" s="62">
        <f t="shared" si="8"/>
        <v>37688</v>
      </c>
      <c r="K59" s="63">
        <v>0</v>
      </c>
      <c r="L59" s="65" t="s">
        <v>130</v>
      </c>
    </row>
    <row r="60" spans="1:12" s="66" customFormat="1" ht="41.25" customHeight="1">
      <c r="A60" s="59" t="s">
        <v>136</v>
      </c>
      <c r="B60" s="60" t="s">
        <v>9</v>
      </c>
      <c r="C60" s="61">
        <f>+D60+E60</f>
        <v>14000</v>
      </c>
      <c r="D60" s="62">
        <v>14000</v>
      </c>
      <c r="E60" s="63">
        <v>0</v>
      </c>
      <c r="F60" s="61">
        <f>G60+H60</f>
        <v>14938</v>
      </c>
      <c r="G60" s="62">
        <f t="shared" si="7"/>
        <v>14938</v>
      </c>
      <c r="H60" s="63">
        <v>0</v>
      </c>
      <c r="I60" s="64">
        <f>J60+K60</f>
        <v>15760</v>
      </c>
      <c r="J60" s="62">
        <f t="shared" si="8"/>
        <v>15760</v>
      </c>
      <c r="K60" s="63">
        <v>0</v>
      </c>
      <c r="L60" s="65" t="s">
        <v>130</v>
      </c>
    </row>
    <row r="61" spans="1:12" s="66" customFormat="1" ht="40.5" customHeight="1">
      <c r="A61" s="59" t="s">
        <v>140</v>
      </c>
      <c r="B61" s="60" t="s">
        <v>9</v>
      </c>
      <c r="C61" s="61">
        <f>+D61+E61</f>
        <v>102440</v>
      </c>
      <c r="D61" s="62">
        <v>102440</v>
      </c>
      <c r="E61" s="63">
        <v>0</v>
      </c>
      <c r="F61" s="61">
        <f>G61+H61</f>
        <v>109303</v>
      </c>
      <c r="G61" s="62">
        <f t="shared" si="7"/>
        <v>109303</v>
      </c>
      <c r="H61" s="63">
        <v>0</v>
      </c>
      <c r="I61" s="64">
        <f>J61+K61</f>
        <v>115315</v>
      </c>
      <c r="J61" s="62">
        <f t="shared" si="8"/>
        <v>115315</v>
      </c>
      <c r="K61" s="63">
        <v>0</v>
      </c>
      <c r="L61" s="65" t="s">
        <v>130</v>
      </c>
    </row>
    <row r="62" spans="1:12" ht="51" customHeight="1">
      <c r="A62" s="36" t="s">
        <v>153</v>
      </c>
      <c r="B62" s="2"/>
      <c r="C62" s="3">
        <f>D62+E62</f>
        <v>409600</v>
      </c>
      <c r="D62" s="3">
        <f>185500+123900+D64</f>
        <v>409600</v>
      </c>
      <c r="E62" s="3">
        <v>0</v>
      </c>
      <c r="F62" s="6">
        <f>+G62+H62</f>
        <v>330130</v>
      </c>
      <c r="G62" s="6">
        <f>+G63</f>
        <v>330130</v>
      </c>
      <c r="H62" s="3">
        <v>0</v>
      </c>
      <c r="I62" s="3">
        <f t="shared" si="4"/>
        <v>348287</v>
      </c>
      <c r="J62" s="6">
        <f>+J63</f>
        <v>348287</v>
      </c>
      <c r="K62" s="3">
        <v>0</v>
      </c>
      <c r="L62" s="25"/>
    </row>
    <row r="63" spans="1:12" ht="38.25" customHeight="1">
      <c r="A63" s="38" t="s">
        <v>152</v>
      </c>
      <c r="B63" s="2" t="s">
        <v>9</v>
      </c>
      <c r="C63" s="3">
        <f>+D63+E63</f>
        <v>309400</v>
      </c>
      <c r="D63" s="3">
        <v>309400</v>
      </c>
      <c r="E63" s="3">
        <v>0</v>
      </c>
      <c r="F63" s="6">
        <f>+G63</f>
        <v>330130</v>
      </c>
      <c r="G63" s="6">
        <f>+ROUND(D63*1.067,0)</f>
        <v>330130</v>
      </c>
      <c r="H63" s="3">
        <v>0</v>
      </c>
      <c r="I63" s="3">
        <f>+J63</f>
        <v>348287</v>
      </c>
      <c r="J63" s="6">
        <f>+ROUND(G63*1.055,0)</f>
        <v>348287</v>
      </c>
      <c r="K63" s="3">
        <v>0</v>
      </c>
      <c r="L63" s="25" t="s">
        <v>102</v>
      </c>
    </row>
    <row r="64" spans="1:12" ht="54.75" customHeight="1">
      <c r="A64" s="38" t="s">
        <v>154</v>
      </c>
      <c r="B64" s="2" t="s">
        <v>9</v>
      </c>
      <c r="C64" s="3">
        <f>+D64</f>
        <v>100200</v>
      </c>
      <c r="D64" s="3">
        <v>100200</v>
      </c>
      <c r="E64" s="3">
        <v>0</v>
      </c>
      <c r="F64" s="6">
        <v>0</v>
      </c>
      <c r="G64" s="6">
        <v>0</v>
      </c>
      <c r="H64" s="3">
        <v>0</v>
      </c>
      <c r="I64" s="3">
        <v>0</v>
      </c>
      <c r="J64" s="6">
        <v>0</v>
      </c>
      <c r="K64" s="3">
        <v>0</v>
      </c>
      <c r="L64" s="25" t="s">
        <v>102</v>
      </c>
    </row>
    <row r="65" spans="1:12" ht="45.75" customHeight="1">
      <c r="A65" s="58" t="s">
        <v>110</v>
      </c>
      <c r="B65" s="2" t="s">
        <v>9</v>
      </c>
      <c r="C65" s="3">
        <f>D65+E65</f>
        <v>68552</v>
      </c>
      <c r="D65" s="3">
        <v>68552</v>
      </c>
      <c r="E65" s="3">
        <v>0</v>
      </c>
      <c r="F65" s="6">
        <f>+G65+H65</f>
        <v>73145</v>
      </c>
      <c r="G65" s="6">
        <f>+ROUND(D65*1.067,0)</f>
        <v>73145</v>
      </c>
      <c r="H65" s="3">
        <v>0</v>
      </c>
      <c r="I65" s="3">
        <f>J65+K65</f>
        <v>77168</v>
      </c>
      <c r="J65" s="6">
        <f>+ROUND(G65*1.055,0)</f>
        <v>77168</v>
      </c>
      <c r="K65" s="3">
        <v>0</v>
      </c>
      <c r="L65" s="25" t="s">
        <v>102</v>
      </c>
    </row>
    <row r="66" spans="1:12" ht="52.5" customHeight="1">
      <c r="A66" s="10" t="s">
        <v>111</v>
      </c>
      <c r="B66" s="2" t="s">
        <v>9</v>
      </c>
      <c r="C66" s="3">
        <f>D66+E66</f>
        <v>18560</v>
      </c>
      <c r="D66" s="3">
        <v>18560</v>
      </c>
      <c r="E66" s="3">
        <v>0</v>
      </c>
      <c r="F66" s="6">
        <f>+G66+H66</f>
        <v>19804</v>
      </c>
      <c r="G66" s="6">
        <f>+ROUND(D66*1.067,0)</f>
        <v>19804</v>
      </c>
      <c r="H66" s="3">
        <v>0</v>
      </c>
      <c r="I66" s="3">
        <f>J66+K66</f>
        <v>20893</v>
      </c>
      <c r="J66" s="6">
        <f>+ROUND(G66*1.055,0)</f>
        <v>20893</v>
      </c>
      <c r="K66" s="3">
        <v>0</v>
      </c>
      <c r="L66" s="25" t="s">
        <v>102</v>
      </c>
    </row>
    <row r="67" spans="1:12" ht="18.75" customHeight="1">
      <c r="A67" s="68" t="s">
        <v>48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ht="20.25" customHeight="1">
      <c r="A68" s="71" t="s">
        <v>63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22.5" customHeight="1">
      <c r="A69" s="81" t="s">
        <v>64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 ht="56.25" customHeight="1">
      <c r="A70" s="36" t="s">
        <v>113</v>
      </c>
      <c r="B70" s="2" t="s">
        <v>9</v>
      </c>
      <c r="C70" s="3">
        <f>+D70+E70</f>
        <v>1385920</v>
      </c>
      <c r="D70" s="3">
        <f>+D71+D75</f>
        <v>1385920</v>
      </c>
      <c r="E70" s="3">
        <v>0</v>
      </c>
      <c r="F70" s="6">
        <f>+G70+H70</f>
        <v>1478776</v>
      </c>
      <c r="G70" s="6">
        <f>+G71+G75</f>
        <v>1478776</v>
      </c>
      <c r="H70" s="3">
        <v>0</v>
      </c>
      <c r="I70" s="3">
        <f>J70+K70</f>
        <v>1560109</v>
      </c>
      <c r="J70" s="6">
        <f>+J71+J75</f>
        <v>1560109</v>
      </c>
      <c r="K70" s="3">
        <v>0</v>
      </c>
      <c r="L70" s="25" t="s">
        <v>102</v>
      </c>
    </row>
    <row r="71" spans="1:12" ht="75.75" customHeight="1">
      <c r="A71" s="38" t="s">
        <v>65</v>
      </c>
      <c r="B71" s="2" t="s">
        <v>9</v>
      </c>
      <c r="C71" s="3">
        <f>+D71+E71</f>
        <v>886992</v>
      </c>
      <c r="D71" s="4">
        <v>886992</v>
      </c>
      <c r="E71" s="4">
        <v>0</v>
      </c>
      <c r="F71" s="6">
        <f>+G71+H71</f>
        <v>946420</v>
      </c>
      <c r="G71" s="7">
        <f>+ROUND(D71*1.067,0)</f>
        <v>946420</v>
      </c>
      <c r="H71" s="4">
        <v>0</v>
      </c>
      <c r="I71" s="3">
        <f>J71+K71</f>
        <v>998473</v>
      </c>
      <c r="J71" s="7">
        <f>+ROUND(G71*1.055,0)</f>
        <v>998473</v>
      </c>
      <c r="K71" s="4">
        <v>0</v>
      </c>
      <c r="L71" s="25" t="s">
        <v>102</v>
      </c>
    </row>
    <row r="72" spans="1:12" s="23" customFormat="1" ht="12.75" customHeight="1">
      <c r="A72" s="15"/>
      <c r="B72" s="16"/>
      <c r="C72" s="17"/>
      <c r="D72" s="18"/>
      <c r="E72" s="18"/>
      <c r="F72" s="19"/>
      <c r="G72" s="20"/>
      <c r="H72" s="18"/>
      <c r="I72" s="17"/>
      <c r="J72" s="20"/>
      <c r="K72" s="18"/>
      <c r="L72" s="21"/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79" t="s">
        <v>150</v>
      </c>
      <c r="J73" s="79"/>
      <c r="K73" s="79"/>
      <c r="L73" s="79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78.75" customHeight="1">
      <c r="A75" s="38" t="s">
        <v>66</v>
      </c>
      <c r="B75" s="2" t="s">
        <v>9</v>
      </c>
      <c r="C75" s="3">
        <f>+D75+E75</f>
        <v>498928</v>
      </c>
      <c r="D75" s="4">
        <v>498928</v>
      </c>
      <c r="E75" s="4">
        <v>0</v>
      </c>
      <c r="F75" s="6">
        <f>+G75+H75</f>
        <v>532356</v>
      </c>
      <c r="G75" s="7">
        <f>+ROUND(D75*1.067,0)</f>
        <v>532356</v>
      </c>
      <c r="H75" s="4">
        <v>0</v>
      </c>
      <c r="I75" s="3">
        <f>J75+K75</f>
        <v>561636</v>
      </c>
      <c r="J75" s="7">
        <f>+ROUND(G75*1.055,0)</f>
        <v>561636</v>
      </c>
      <c r="K75" s="4">
        <v>0</v>
      </c>
      <c r="L75" s="25" t="s">
        <v>102</v>
      </c>
    </row>
    <row r="76" spans="1:12" ht="16.5" customHeight="1">
      <c r="A76" s="68" t="s">
        <v>49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2" ht="30" customHeight="1">
      <c r="A77" s="75" t="s">
        <v>37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2" ht="30.75" customHeight="1">
      <c r="A78" s="70" t="s">
        <v>131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ht="30" customHeight="1">
      <c r="A79" s="13" t="s">
        <v>116</v>
      </c>
      <c r="B79" s="44"/>
      <c r="C79" s="3">
        <f aca="true" t="shared" si="9" ref="C79:C84">D79+E79</f>
        <v>1716099</v>
      </c>
      <c r="D79" s="3">
        <f>D80+D81+D82+D83+D84</f>
        <v>1716099</v>
      </c>
      <c r="E79" s="3">
        <f>SUM(E80,E81,E82,E83,E84)</f>
        <v>0</v>
      </c>
      <c r="F79" s="3">
        <f>G79+H79</f>
        <v>1831078</v>
      </c>
      <c r="G79" s="3">
        <f>G80+G81+G82+G83+G84</f>
        <v>1831078</v>
      </c>
      <c r="H79" s="3">
        <f>SUM(H80,H81,H82,H83,H84)</f>
        <v>0</v>
      </c>
      <c r="I79" s="3">
        <f aca="true" t="shared" si="10" ref="I79:I84">J79+K79</f>
        <v>1931788</v>
      </c>
      <c r="J79" s="3">
        <f>J80+J81+J82+J83+J84</f>
        <v>1931788</v>
      </c>
      <c r="K79" s="3">
        <f>SUM(K80,K81,K82,K83,K84)</f>
        <v>0</v>
      </c>
      <c r="L79" s="45"/>
    </row>
    <row r="80" spans="1:12" ht="36.75" customHeight="1">
      <c r="A80" s="43" t="s">
        <v>16</v>
      </c>
      <c r="B80" s="2" t="s">
        <v>9</v>
      </c>
      <c r="C80" s="3">
        <f t="shared" si="9"/>
        <v>18824</v>
      </c>
      <c r="D80" s="4">
        <v>18824</v>
      </c>
      <c r="E80" s="4">
        <v>0</v>
      </c>
      <c r="F80" s="6">
        <f>+G80+H80</f>
        <v>20085</v>
      </c>
      <c r="G80" s="7">
        <f>+ROUND(D80*1.067,0)</f>
        <v>20085</v>
      </c>
      <c r="H80" s="4">
        <v>0</v>
      </c>
      <c r="I80" s="3">
        <f t="shared" si="10"/>
        <v>21190</v>
      </c>
      <c r="J80" s="7">
        <f>+ROUND(G80*1.055,0)</f>
        <v>21190</v>
      </c>
      <c r="K80" s="4">
        <v>0</v>
      </c>
      <c r="L80" s="25" t="s">
        <v>102</v>
      </c>
    </row>
    <row r="81" spans="1:12" ht="37.5" customHeight="1">
      <c r="A81" s="43" t="s">
        <v>114</v>
      </c>
      <c r="B81" s="2" t="s">
        <v>9</v>
      </c>
      <c r="C81" s="3">
        <f t="shared" si="9"/>
        <v>641180</v>
      </c>
      <c r="D81" s="4">
        <v>641180</v>
      </c>
      <c r="E81" s="4">
        <v>0</v>
      </c>
      <c r="F81" s="6">
        <f>+G81+H81</f>
        <v>684139</v>
      </c>
      <c r="G81" s="7">
        <f>+ROUND(D81*1.067,0)</f>
        <v>684139</v>
      </c>
      <c r="H81" s="4">
        <v>0</v>
      </c>
      <c r="I81" s="3">
        <f t="shared" si="10"/>
        <v>721767</v>
      </c>
      <c r="J81" s="7">
        <f>+ROUND(G81*1.055,0)</f>
        <v>721767</v>
      </c>
      <c r="K81" s="4">
        <v>0</v>
      </c>
      <c r="L81" s="25" t="s">
        <v>102</v>
      </c>
    </row>
    <row r="82" spans="1:12" ht="36.75" customHeight="1">
      <c r="A82" s="43" t="s">
        <v>129</v>
      </c>
      <c r="B82" s="2" t="s">
        <v>9</v>
      </c>
      <c r="C82" s="3">
        <f t="shared" si="9"/>
        <v>274518</v>
      </c>
      <c r="D82" s="4">
        <v>274518</v>
      </c>
      <c r="E82" s="4">
        <v>0</v>
      </c>
      <c r="F82" s="6">
        <f>+G82+H82</f>
        <v>292911</v>
      </c>
      <c r="G82" s="7">
        <f>+ROUND(D82*1.067,0)</f>
        <v>292911</v>
      </c>
      <c r="H82" s="4">
        <v>0</v>
      </c>
      <c r="I82" s="3">
        <f t="shared" si="10"/>
        <v>309021</v>
      </c>
      <c r="J82" s="7">
        <f>+ROUND(G82*1.055,0)</f>
        <v>309021</v>
      </c>
      <c r="K82" s="4">
        <v>0</v>
      </c>
      <c r="L82" s="25" t="s">
        <v>102</v>
      </c>
    </row>
    <row r="83" spans="1:12" ht="41.25" customHeight="1">
      <c r="A83" s="43" t="s">
        <v>115</v>
      </c>
      <c r="B83" s="2" t="s">
        <v>9</v>
      </c>
      <c r="C83" s="3">
        <f t="shared" si="9"/>
        <v>209742</v>
      </c>
      <c r="D83" s="4">
        <v>209742</v>
      </c>
      <c r="E83" s="4">
        <v>0</v>
      </c>
      <c r="F83" s="6">
        <f>+G83+H83</f>
        <v>223795</v>
      </c>
      <c r="G83" s="7">
        <f>+ROUND(D83*1.067,0)</f>
        <v>223795</v>
      </c>
      <c r="H83" s="4">
        <v>0</v>
      </c>
      <c r="I83" s="3">
        <f t="shared" si="10"/>
        <v>236104</v>
      </c>
      <c r="J83" s="7">
        <f>+ROUND(G83*1.055,0)</f>
        <v>236104</v>
      </c>
      <c r="K83" s="4">
        <v>0</v>
      </c>
      <c r="L83" s="25" t="s">
        <v>102</v>
      </c>
    </row>
    <row r="84" spans="1:12" ht="83.25" customHeight="1">
      <c r="A84" s="14" t="s">
        <v>46</v>
      </c>
      <c r="B84" s="2" t="s">
        <v>9</v>
      </c>
      <c r="C84" s="3">
        <f t="shared" si="9"/>
        <v>571835</v>
      </c>
      <c r="D84" s="4">
        <v>571835</v>
      </c>
      <c r="E84" s="4">
        <v>0</v>
      </c>
      <c r="F84" s="6">
        <f>+G84+H84</f>
        <v>610148</v>
      </c>
      <c r="G84" s="7">
        <f>+ROUND(D84*1.067,0)</f>
        <v>610148</v>
      </c>
      <c r="H84" s="4">
        <v>0</v>
      </c>
      <c r="I84" s="3">
        <f t="shared" si="10"/>
        <v>643706</v>
      </c>
      <c r="J84" s="7">
        <f>+ROUND(G84*1.055,0)</f>
        <v>643706</v>
      </c>
      <c r="K84" s="4">
        <v>0</v>
      </c>
      <c r="L84" s="25" t="s">
        <v>102</v>
      </c>
    </row>
    <row r="85" spans="1:12" ht="25.5" customHeight="1">
      <c r="A85" s="76" t="s">
        <v>50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1:12" ht="27" customHeight="1">
      <c r="A86" s="77" t="s">
        <v>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ht="23.25" customHeight="1">
      <c r="A87" s="78" t="s">
        <v>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1:12" ht="30" customHeight="1">
      <c r="A88" s="52" t="s">
        <v>20</v>
      </c>
      <c r="B88" s="2"/>
      <c r="C88" s="6">
        <f>D88+E88</f>
        <v>1145921</v>
      </c>
      <c r="D88" s="6">
        <f>D89+D92</f>
        <v>1145921</v>
      </c>
      <c r="E88" s="6">
        <f aca="true" t="shared" si="11" ref="E88:K88">E89+E92</f>
        <v>0</v>
      </c>
      <c r="F88" s="6">
        <f t="shared" si="11"/>
        <v>1222699</v>
      </c>
      <c r="G88" s="6">
        <f t="shared" si="11"/>
        <v>1222699</v>
      </c>
      <c r="H88" s="6">
        <f t="shared" si="11"/>
        <v>0</v>
      </c>
      <c r="I88" s="6">
        <f t="shared" si="11"/>
        <v>1289948</v>
      </c>
      <c r="J88" s="6">
        <f t="shared" si="11"/>
        <v>1289948</v>
      </c>
      <c r="K88" s="6">
        <f t="shared" si="11"/>
        <v>0</v>
      </c>
      <c r="L88" s="25"/>
    </row>
    <row r="89" spans="1:12" ht="34.5" customHeight="1">
      <c r="A89" s="9" t="s">
        <v>117</v>
      </c>
      <c r="B89" s="44"/>
      <c r="C89" s="3">
        <f>D89+E89</f>
        <v>154475</v>
      </c>
      <c r="D89" s="3">
        <f>SUM(D90:D91)</f>
        <v>154475</v>
      </c>
      <c r="E89" s="3">
        <f>SUM(E90:E91)</f>
        <v>0</v>
      </c>
      <c r="F89" s="3">
        <f>G89+H89</f>
        <v>164825</v>
      </c>
      <c r="G89" s="3">
        <f>SUM(G90:G91)</f>
        <v>164825</v>
      </c>
      <c r="H89" s="3">
        <f>SUM(H90:H91)</f>
        <v>0</v>
      </c>
      <c r="I89" s="3">
        <f>J89+K89</f>
        <v>173890</v>
      </c>
      <c r="J89" s="3">
        <f>SUM(J90:J91)</f>
        <v>173890</v>
      </c>
      <c r="K89" s="3">
        <f>SUM(K90:K91)</f>
        <v>0</v>
      </c>
      <c r="L89" s="25"/>
    </row>
    <row r="90" spans="1:12" ht="50.25" customHeight="1">
      <c r="A90" s="14" t="s">
        <v>141</v>
      </c>
      <c r="B90" s="2" t="s">
        <v>9</v>
      </c>
      <c r="C90" s="3">
        <f>D90+E90</f>
        <v>142540</v>
      </c>
      <c r="D90" s="4">
        <v>142540</v>
      </c>
      <c r="E90" s="4">
        <v>0</v>
      </c>
      <c r="F90" s="6">
        <f>+G90+H90</f>
        <v>152090</v>
      </c>
      <c r="G90" s="7">
        <f>+ROUND(D90*1.067,0)</f>
        <v>152090</v>
      </c>
      <c r="H90" s="4">
        <v>0</v>
      </c>
      <c r="I90" s="3">
        <f>J90+K90</f>
        <v>160455</v>
      </c>
      <c r="J90" s="7">
        <f>+ROUND(G90*1.055,0)</f>
        <v>160455</v>
      </c>
      <c r="K90" s="4">
        <v>0</v>
      </c>
      <c r="L90" s="25" t="s">
        <v>102</v>
      </c>
    </row>
    <row r="91" spans="1:12" ht="36.75" customHeight="1">
      <c r="A91" s="14" t="s">
        <v>85</v>
      </c>
      <c r="B91" s="2" t="s">
        <v>9</v>
      </c>
      <c r="C91" s="3">
        <f>D91+E91</f>
        <v>11935</v>
      </c>
      <c r="D91" s="4">
        <v>11935</v>
      </c>
      <c r="E91" s="4">
        <v>0</v>
      </c>
      <c r="F91" s="6">
        <f>+G91+H91</f>
        <v>12735</v>
      </c>
      <c r="G91" s="7">
        <f>+ROUND(D91*1.067,0)</f>
        <v>12735</v>
      </c>
      <c r="H91" s="4">
        <v>0</v>
      </c>
      <c r="I91" s="3">
        <f>J91+K91</f>
        <v>13435</v>
      </c>
      <c r="J91" s="7">
        <f>+ROUND(G91*1.055,0)</f>
        <v>13435</v>
      </c>
      <c r="K91" s="4">
        <v>0</v>
      </c>
      <c r="L91" s="25" t="s">
        <v>102</v>
      </c>
    </row>
    <row r="92" spans="1:12" ht="47.25" customHeight="1">
      <c r="A92" s="9" t="s">
        <v>119</v>
      </c>
      <c r="B92" s="2"/>
      <c r="C92" s="3">
        <f>E92+D92</f>
        <v>991446</v>
      </c>
      <c r="D92" s="3">
        <f>+D96+D97+D98+D99+D100+D101+D102</f>
        <v>991446</v>
      </c>
      <c r="E92" s="3">
        <f>+E96+E97+E98+E99+E100+E101+E102</f>
        <v>0</v>
      </c>
      <c r="F92" s="3">
        <f>H92+G92</f>
        <v>1057874</v>
      </c>
      <c r="G92" s="3">
        <f>+G96+G97+G98+G99+G100+G101+G102</f>
        <v>1057874</v>
      </c>
      <c r="H92" s="3">
        <f>+H96+H97+H98+H99+H100+H101+H102</f>
        <v>0</v>
      </c>
      <c r="I92" s="3">
        <f>K92+J92</f>
        <v>1116058</v>
      </c>
      <c r="J92" s="3">
        <f>+J96+J97+J98+J99+J100+J101+J102</f>
        <v>1116058</v>
      </c>
      <c r="K92" s="3">
        <f>+K96+K97+K98+K99+K100+K101+K102</f>
        <v>0</v>
      </c>
      <c r="L92" s="25"/>
    </row>
    <row r="93" spans="1:12" s="23" customFormat="1" ht="12.75" customHeight="1">
      <c r="A93" s="15"/>
      <c r="B93" s="16"/>
      <c r="C93" s="17"/>
      <c r="D93" s="18"/>
      <c r="E93" s="18"/>
      <c r="F93" s="19"/>
      <c r="G93" s="20"/>
      <c r="H93" s="18"/>
      <c r="I93" s="17"/>
      <c r="J93" s="20"/>
      <c r="K93" s="18"/>
      <c r="L93" s="21"/>
    </row>
    <row r="94" spans="1:14" s="23" customFormat="1" ht="19.5" customHeight="1">
      <c r="A94" s="22"/>
      <c r="C94" s="24"/>
      <c r="D94" s="24"/>
      <c r="E94" s="24"/>
      <c r="F94" s="24"/>
      <c r="G94" s="24"/>
      <c r="H94" s="24"/>
      <c r="I94" s="79" t="s">
        <v>150</v>
      </c>
      <c r="J94" s="79"/>
      <c r="K94" s="79"/>
      <c r="L94" s="79"/>
      <c r="N94" s="34"/>
    </row>
    <row r="95" spans="1:14" s="23" customFormat="1" ht="14.25">
      <c r="A95" s="25">
        <v>1</v>
      </c>
      <c r="B95" s="26">
        <v>2</v>
      </c>
      <c r="C95" s="27">
        <v>3</v>
      </c>
      <c r="D95" s="27">
        <v>4</v>
      </c>
      <c r="E95" s="27">
        <v>5</v>
      </c>
      <c r="F95" s="27">
        <v>6</v>
      </c>
      <c r="G95" s="27">
        <v>7</v>
      </c>
      <c r="H95" s="27">
        <v>8</v>
      </c>
      <c r="I95" s="27">
        <v>9</v>
      </c>
      <c r="J95" s="27">
        <v>10</v>
      </c>
      <c r="K95" s="27">
        <v>11</v>
      </c>
      <c r="L95" s="27">
        <v>12</v>
      </c>
      <c r="N95" s="34"/>
    </row>
    <row r="96" spans="1:12" ht="54.75" customHeight="1">
      <c r="A96" s="14" t="s">
        <v>143</v>
      </c>
      <c r="B96" s="2" t="s">
        <v>9</v>
      </c>
      <c r="C96" s="3">
        <f aca="true" t="shared" si="12" ref="C96:C101">D96+E96</f>
        <v>22488</v>
      </c>
      <c r="D96" s="4">
        <v>22488</v>
      </c>
      <c r="E96" s="4">
        <v>0</v>
      </c>
      <c r="F96" s="6">
        <f>+G96+H96</f>
        <v>23995</v>
      </c>
      <c r="G96" s="7">
        <f aca="true" t="shared" si="13" ref="G96:G101">+ROUND(D96*1.067,0)</f>
        <v>23995</v>
      </c>
      <c r="H96" s="4">
        <v>0</v>
      </c>
      <c r="I96" s="3">
        <f aca="true" t="shared" si="14" ref="I96:I101">J96+K96</f>
        <v>25315</v>
      </c>
      <c r="J96" s="7">
        <f aca="true" t="shared" si="15" ref="J96:J101">+ROUND(G96*1.055,0)</f>
        <v>25315</v>
      </c>
      <c r="K96" s="4">
        <v>0</v>
      </c>
      <c r="L96" s="25" t="s">
        <v>102</v>
      </c>
    </row>
    <row r="97" spans="1:12" ht="51" customHeight="1">
      <c r="A97" s="43" t="s">
        <v>142</v>
      </c>
      <c r="B97" s="2" t="s">
        <v>9</v>
      </c>
      <c r="C97" s="3">
        <f>D97+E97</f>
        <v>158144</v>
      </c>
      <c r="D97" s="4">
        <v>158144</v>
      </c>
      <c r="E97" s="4">
        <v>0</v>
      </c>
      <c r="F97" s="6">
        <f>+G97+H97</f>
        <v>168740</v>
      </c>
      <c r="G97" s="7">
        <f t="shared" si="13"/>
        <v>168740</v>
      </c>
      <c r="H97" s="4">
        <v>0</v>
      </c>
      <c r="I97" s="3">
        <f t="shared" si="14"/>
        <v>178021</v>
      </c>
      <c r="J97" s="7">
        <f t="shared" si="15"/>
        <v>178021</v>
      </c>
      <c r="K97" s="4">
        <v>0</v>
      </c>
      <c r="L97" s="25" t="s">
        <v>102</v>
      </c>
    </row>
    <row r="98" spans="1:12" ht="52.5" customHeight="1">
      <c r="A98" s="14" t="s">
        <v>67</v>
      </c>
      <c r="B98" s="2" t="s">
        <v>9</v>
      </c>
      <c r="C98" s="3">
        <f t="shared" si="12"/>
        <v>316175</v>
      </c>
      <c r="D98" s="4">
        <v>316175</v>
      </c>
      <c r="E98" s="4">
        <v>0</v>
      </c>
      <c r="F98" s="6">
        <f>+G98+H98</f>
        <v>337359</v>
      </c>
      <c r="G98" s="7">
        <f t="shared" si="13"/>
        <v>337359</v>
      </c>
      <c r="H98" s="4">
        <v>0</v>
      </c>
      <c r="I98" s="3">
        <f t="shared" si="14"/>
        <v>355914</v>
      </c>
      <c r="J98" s="7">
        <f t="shared" si="15"/>
        <v>355914</v>
      </c>
      <c r="K98" s="4">
        <v>0</v>
      </c>
      <c r="L98" s="25" t="s">
        <v>102</v>
      </c>
    </row>
    <row r="99" spans="1:12" ht="65.25" customHeight="1">
      <c r="A99" s="43" t="s">
        <v>68</v>
      </c>
      <c r="B99" s="2" t="s">
        <v>9</v>
      </c>
      <c r="C99" s="3">
        <f t="shared" si="12"/>
        <v>120700</v>
      </c>
      <c r="D99" s="4">
        <v>120700</v>
      </c>
      <c r="E99" s="4">
        <v>0</v>
      </c>
      <c r="F99" s="6">
        <f>+G99+H99</f>
        <v>128787</v>
      </c>
      <c r="G99" s="7">
        <f t="shared" si="13"/>
        <v>128787</v>
      </c>
      <c r="H99" s="4">
        <v>0</v>
      </c>
      <c r="I99" s="3">
        <f t="shared" si="14"/>
        <v>135870</v>
      </c>
      <c r="J99" s="7">
        <f t="shared" si="15"/>
        <v>135870</v>
      </c>
      <c r="K99" s="4">
        <v>0</v>
      </c>
      <c r="L99" s="25" t="s">
        <v>102</v>
      </c>
    </row>
    <row r="100" spans="1:12" ht="87" customHeight="1">
      <c r="A100" s="14" t="s">
        <v>52</v>
      </c>
      <c r="B100" s="2" t="s">
        <v>9</v>
      </c>
      <c r="C100" s="3">
        <f t="shared" si="12"/>
        <v>339512</v>
      </c>
      <c r="D100" s="4">
        <v>339512</v>
      </c>
      <c r="E100" s="4">
        <v>0</v>
      </c>
      <c r="F100" s="6">
        <f>+G100+H100</f>
        <v>362259</v>
      </c>
      <c r="G100" s="7">
        <f t="shared" si="13"/>
        <v>362259</v>
      </c>
      <c r="H100" s="4">
        <v>0</v>
      </c>
      <c r="I100" s="3">
        <f t="shared" si="14"/>
        <v>382183</v>
      </c>
      <c r="J100" s="7">
        <f t="shared" si="15"/>
        <v>382183</v>
      </c>
      <c r="K100" s="4">
        <v>0</v>
      </c>
      <c r="L100" s="25" t="s">
        <v>25</v>
      </c>
    </row>
    <row r="101" spans="1:12" ht="69" customHeight="1">
      <c r="A101" s="14" t="s">
        <v>53</v>
      </c>
      <c r="B101" s="2" t="s">
        <v>9</v>
      </c>
      <c r="C101" s="3">
        <f t="shared" si="12"/>
        <v>24427</v>
      </c>
      <c r="D101" s="4">
        <v>24427</v>
      </c>
      <c r="E101" s="4">
        <v>0</v>
      </c>
      <c r="F101" s="6">
        <f>+G101</f>
        <v>26064</v>
      </c>
      <c r="G101" s="7">
        <f t="shared" si="13"/>
        <v>26064</v>
      </c>
      <c r="H101" s="4">
        <v>0</v>
      </c>
      <c r="I101" s="3">
        <f t="shared" si="14"/>
        <v>27498</v>
      </c>
      <c r="J101" s="7">
        <f t="shared" si="15"/>
        <v>27498</v>
      </c>
      <c r="K101" s="4">
        <v>0</v>
      </c>
      <c r="L101" s="25" t="s">
        <v>25</v>
      </c>
    </row>
    <row r="102" spans="1:12" ht="63.75" customHeight="1">
      <c r="A102" s="14" t="s">
        <v>118</v>
      </c>
      <c r="B102" s="2" t="s">
        <v>9</v>
      </c>
      <c r="C102" s="3">
        <f>D102+E102</f>
        <v>10000</v>
      </c>
      <c r="D102" s="4">
        <v>10000</v>
      </c>
      <c r="E102" s="4">
        <v>0</v>
      </c>
      <c r="F102" s="6">
        <f>+G102</f>
        <v>10670</v>
      </c>
      <c r="G102" s="7">
        <f>+ROUND(D102*1.067,0)</f>
        <v>10670</v>
      </c>
      <c r="H102" s="4">
        <v>0</v>
      </c>
      <c r="I102" s="3">
        <f>J102+K102</f>
        <v>11257</v>
      </c>
      <c r="J102" s="7">
        <f>+ROUND(G102*1.055,0)</f>
        <v>11257</v>
      </c>
      <c r="K102" s="4">
        <v>0</v>
      </c>
      <c r="L102" s="25" t="s">
        <v>25</v>
      </c>
    </row>
    <row r="103" spans="1:12" ht="33.75" customHeight="1">
      <c r="A103" s="68" t="s">
        <v>45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ht="30.75" customHeight="1">
      <c r="A104" s="75" t="s">
        <v>126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ht="28.5" customHeight="1">
      <c r="A105" s="78" t="s">
        <v>127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ht="41.25" customHeight="1">
      <c r="A106" s="47" t="s">
        <v>20</v>
      </c>
      <c r="B106" s="48"/>
      <c r="C106" s="49">
        <f>+D106+E106</f>
        <v>255150</v>
      </c>
      <c r="D106" s="49">
        <f>+D107</f>
        <v>255150</v>
      </c>
      <c r="E106" s="49">
        <v>0</v>
      </c>
      <c r="F106" s="49">
        <f>+G106+H106</f>
        <v>272245</v>
      </c>
      <c r="G106" s="49">
        <f>+G107</f>
        <v>272245</v>
      </c>
      <c r="H106" s="49">
        <v>0</v>
      </c>
      <c r="I106" s="49">
        <f>+J106+K106</f>
        <v>287218</v>
      </c>
      <c r="J106" s="49">
        <f>+J107</f>
        <v>287218</v>
      </c>
      <c r="K106" s="49">
        <v>0</v>
      </c>
      <c r="L106" s="48"/>
    </row>
    <row r="107" spans="1:12" ht="64.5" customHeight="1">
      <c r="A107" s="35" t="s">
        <v>128</v>
      </c>
      <c r="B107" s="2"/>
      <c r="C107" s="3">
        <f>D107+E107</f>
        <v>255150</v>
      </c>
      <c r="D107" s="4">
        <v>255150</v>
      </c>
      <c r="E107" s="4">
        <v>0</v>
      </c>
      <c r="F107" s="6">
        <f>+G107</f>
        <v>272245</v>
      </c>
      <c r="G107" s="7">
        <f>+ROUND(D107*1.067,0)</f>
        <v>272245</v>
      </c>
      <c r="H107" s="4">
        <v>0</v>
      </c>
      <c r="I107" s="3">
        <f>J107+K107</f>
        <v>287218</v>
      </c>
      <c r="J107" s="7">
        <f>+ROUND(G107*1.055,0)</f>
        <v>287218</v>
      </c>
      <c r="K107" s="4">
        <v>0</v>
      </c>
      <c r="L107" s="25"/>
    </row>
    <row r="108" spans="1:12" s="23" customFormat="1" ht="12.75" customHeight="1">
      <c r="A108" s="15"/>
      <c r="B108" s="16"/>
      <c r="C108" s="17"/>
      <c r="D108" s="18"/>
      <c r="E108" s="18"/>
      <c r="F108" s="19"/>
      <c r="G108" s="20"/>
      <c r="H108" s="18"/>
      <c r="I108" s="17"/>
      <c r="J108" s="20"/>
      <c r="K108" s="18"/>
      <c r="L108" s="21"/>
    </row>
    <row r="109" spans="1:14" s="23" customFormat="1" ht="19.5" customHeight="1">
      <c r="A109" s="22"/>
      <c r="C109" s="24"/>
      <c r="D109" s="24"/>
      <c r="E109" s="24"/>
      <c r="F109" s="24"/>
      <c r="G109" s="24"/>
      <c r="H109" s="24"/>
      <c r="I109" s="79" t="s">
        <v>150</v>
      </c>
      <c r="J109" s="79"/>
      <c r="K109" s="79"/>
      <c r="L109" s="79"/>
      <c r="N109" s="34"/>
    </row>
    <row r="110" spans="1:14" s="23" customFormat="1" ht="14.25">
      <c r="A110" s="25">
        <v>1</v>
      </c>
      <c r="B110" s="26">
        <v>2</v>
      </c>
      <c r="C110" s="27">
        <v>3</v>
      </c>
      <c r="D110" s="27">
        <v>4</v>
      </c>
      <c r="E110" s="27">
        <v>5</v>
      </c>
      <c r="F110" s="27">
        <v>6</v>
      </c>
      <c r="G110" s="27">
        <v>7</v>
      </c>
      <c r="H110" s="27">
        <v>8</v>
      </c>
      <c r="I110" s="27">
        <v>9</v>
      </c>
      <c r="J110" s="27">
        <v>10</v>
      </c>
      <c r="K110" s="27">
        <v>11</v>
      </c>
      <c r="L110" s="27">
        <v>12</v>
      </c>
      <c r="N110" s="34"/>
    </row>
    <row r="111" spans="1:12" ht="24.75" customHeight="1">
      <c r="A111" s="68" t="s">
        <v>39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33.75" customHeight="1">
      <c r="A112" s="75" t="s">
        <v>70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1:12" ht="32.25" customHeight="1">
      <c r="A113" s="81" t="s">
        <v>27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1:12" ht="29.25" customHeight="1">
      <c r="A114" s="47" t="s">
        <v>20</v>
      </c>
      <c r="B114" s="48"/>
      <c r="C114" s="49">
        <f>+D114+E114</f>
        <v>278600</v>
      </c>
      <c r="D114" s="49">
        <f>+D115</f>
        <v>278600</v>
      </c>
      <c r="E114" s="49">
        <v>0</v>
      </c>
      <c r="F114" s="49">
        <f>+G114+H114</f>
        <v>297266</v>
      </c>
      <c r="G114" s="49">
        <f>+G115</f>
        <v>297266</v>
      </c>
      <c r="H114" s="49">
        <v>0</v>
      </c>
      <c r="I114" s="49">
        <f>+J114+K114</f>
        <v>313616</v>
      </c>
      <c r="J114" s="49">
        <f>+J115</f>
        <v>313616</v>
      </c>
      <c r="K114" s="49">
        <v>0</v>
      </c>
      <c r="L114" s="48"/>
    </row>
    <row r="115" spans="1:12" ht="48.75" customHeight="1">
      <c r="A115" s="43" t="s">
        <v>69</v>
      </c>
      <c r="B115" s="8" t="s">
        <v>9</v>
      </c>
      <c r="C115" s="3">
        <f>D115+E115</f>
        <v>278600</v>
      </c>
      <c r="D115" s="4">
        <v>278600</v>
      </c>
      <c r="E115" s="4">
        <v>0</v>
      </c>
      <c r="F115" s="3">
        <f>G115+H115</f>
        <v>297266</v>
      </c>
      <c r="G115" s="7">
        <f>+ROUND(D115*1.067,0)</f>
        <v>297266</v>
      </c>
      <c r="H115" s="4">
        <v>0</v>
      </c>
      <c r="I115" s="3">
        <f>J115+K115</f>
        <v>313616</v>
      </c>
      <c r="J115" s="7">
        <f>+ROUND(G115*1.055,0)</f>
        <v>313616</v>
      </c>
      <c r="K115" s="4">
        <v>0</v>
      </c>
      <c r="L115" s="25" t="s">
        <v>102</v>
      </c>
    </row>
    <row r="116" spans="1:12" ht="18" customHeight="1">
      <c r="A116" s="68" t="s">
        <v>51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1:12" ht="27" customHeight="1">
      <c r="A117" s="71" t="s">
        <v>71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ht="21.75" customHeight="1">
      <c r="A118" s="80" t="s">
        <v>32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ht="29.25" customHeight="1">
      <c r="A119" s="47" t="s">
        <v>20</v>
      </c>
      <c r="B119" s="48"/>
      <c r="C119" s="49">
        <f>+D119+E119</f>
        <v>81525</v>
      </c>
      <c r="D119" s="49">
        <f>+D120</f>
        <v>81525</v>
      </c>
      <c r="E119" s="49">
        <v>0</v>
      </c>
      <c r="F119" s="49">
        <f>+G119+H119</f>
        <v>86987</v>
      </c>
      <c r="G119" s="49">
        <f>+G120</f>
        <v>86987</v>
      </c>
      <c r="H119" s="49">
        <v>0</v>
      </c>
      <c r="I119" s="49">
        <f>+J119+K119</f>
        <v>91771</v>
      </c>
      <c r="J119" s="49">
        <f>+J120</f>
        <v>91771</v>
      </c>
      <c r="K119" s="49">
        <v>0</v>
      </c>
      <c r="L119" s="48"/>
    </row>
    <row r="120" spans="1:12" ht="60" customHeight="1">
      <c r="A120" s="36" t="s">
        <v>120</v>
      </c>
      <c r="B120" s="2" t="s">
        <v>9</v>
      </c>
      <c r="C120" s="3">
        <f>D120+E120</f>
        <v>81525</v>
      </c>
      <c r="D120" s="4">
        <v>81525</v>
      </c>
      <c r="E120" s="4">
        <v>0</v>
      </c>
      <c r="F120" s="3">
        <f>G120+H120</f>
        <v>86987</v>
      </c>
      <c r="G120" s="6">
        <f>+ROUND(D120*1.067,0)</f>
        <v>86987</v>
      </c>
      <c r="H120" s="4">
        <v>0</v>
      </c>
      <c r="I120" s="3">
        <f>J120+K120</f>
        <v>91771</v>
      </c>
      <c r="J120" s="6">
        <f>+ROUND(G120*1.055,0)</f>
        <v>91771</v>
      </c>
      <c r="K120" s="4">
        <v>0</v>
      </c>
      <c r="L120" s="25" t="s">
        <v>102</v>
      </c>
    </row>
    <row r="121" spans="1:12" ht="18" customHeight="1">
      <c r="A121" s="75" t="s">
        <v>72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1:12" ht="27" customHeight="1">
      <c r="A122" s="78" t="s">
        <v>41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ht="29.25" customHeight="1">
      <c r="A123" s="47" t="s">
        <v>20</v>
      </c>
      <c r="B123" s="8"/>
      <c r="C123" s="6">
        <f>D123+E123</f>
        <v>65349664</v>
      </c>
      <c r="D123" s="6">
        <f>D136+D138+D134+D125+D140</f>
        <v>65117064</v>
      </c>
      <c r="E123" s="6">
        <f>+E125</f>
        <v>232600</v>
      </c>
      <c r="F123" s="3">
        <f>G123+H123</f>
        <v>68661092</v>
      </c>
      <c r="G123" s="6">
        <f>G136+G138+G134+G125</f>
        <v>68412908</v>
      </c>
      <c r="H123" s="6">
        <f>+H125</f>
        <v>248184</v>
      </c>
      <c r="I123" s="3">
        <f>K123+J123</f>
        <v>72437452</v>
      </c>
      <c r="J123" s="6">
        <f>J136+J138+J134+J125</f>
        <v>72175618</v>
      </c>
      <c r="K123" s="6">
        <f>+K125</f>
        <v>261834</v>
      </c>
      <c r="L123" s="35"/>
    </row>
    <row r="124" spans="1:12" ht="21" customHeight="1">
      <c r="A124" s="76" t="s">
        <v>42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1:12" ht="48.75" customHeight="1">
      <c r="A125" s="9" t="s">
        <v>121</v>
      </c>
      <c r="B125" s="38"/>
      <c r="C125" s="3">
        <f>D125+E125</f>
        <v>742736</v>
      </c>
      <c r="D125" s="3">
        <f>D126+D127+D128+D129</f>
        <v>510136</v>
      </c>
      <c r="E125" s="3">
        <f>E126+E127+E128+E129</f>
        <v>232600</v>
      </c>
      <c r="F125" s="6">
        <f>G125+H125</f>
        <v>792499</v>
      </c>
      <c r="G125" s="6">
        <f>G126+G127+G128+G129</f>
        <v>544315</v>
      </c>
      <c r="H125" s="6">
        <f>H126+H127+H128+H129</f>
        <v>248184</v>
      </c>
      <c r="I125" s="3">
        <f>J125+K125</f>
        <v>836087</v>
      </c>
      <c r="J125" s="6">
        <f>J126+J127+J128+J129</f>
        <v>574253</v>
      </c>
      <c r="K125" s="6">
        <f>K126+K127+K128+K129</f>
        <v>261834</v>
      </c>
      <c r="L125" s="25"/>
    </row>
    <row r="126" spans="1:12" ht="39.75" customHeight="1">
      <c r="A126" s="38" t="s">
        <v>84</v>
      </c>
      <c r="B126" s="2" t="s">
        <v>9</v>
      </c>
      <c r="C126" s="3">
        <f>D126+E126</f>
        <v>38400</v>
      </c>
      <c r="D126" s="4">
        <v>38400</v>
      </c>
      <c r="E126" s="4">
        <v>0</v>
      </c>
      <c r="F126" s="6">
        <f>+G126+H126</f>
        <v>40973</v>
      </c>
      <c r="G126" s="7">
        <f>+ROUND(D126*1.067,0)</f>
        <v>40973</v>
      </c>
      <c r="H126" s="7">
        <f>ROUND(E126*1.104,0)</f>
        <v>0</v>
      </c>
      <c r="I126" s="3">
        <f>J126+K126</f>
        <v>43227</v>
      </c>
      <c r="J126" s="7">
        <f aca="true" t="shared" si="16" ref="J126:J138">+ROUND(G126*1.055,0)</f>
        <v>43227</v>
      </c>
      <c r="K126" s="4">
        <v>0</v>
      </c>
      <c r="L126" s="25" t="s">
        <v>102</v>
      </c>
    </row>
    <row r="127" spans="1:12" ht="55.5" customHeight="1">
      <c r="A127" s="38" t="s">
        <v>138</v>
      </c>
      <c r="B127" s="2" t="s">
        <v>9</v>
      </c>
      <c r="C127" s="3">
        <f>D127+E127</f>
        <v>392300</v>
      </c>
      <c r="D127" s="4">
        <v>392300</v>
      </c>
      <c r="E127" s="4">
        <v>0</v>
      </c>
      <c r="F127" s="6">
        <f>+G127+H127</f>
        <v>418584</v>
      </c>
      <c r="G127" s="7">
        <f>+ROUND(D127*1.067,0)</f>
        <v>418584</v>
      </c>
      <c r="H127" s="7">
        <v>0</v>
      </c>
      <c r="I127" s="3">
        <f>J127+K127</f>
        <v>441606</v>
      </c>
      <c r="J127" s="7">
        <f t="shared" si="16"/>
        <v>441606</v>
      </c>
      <c r="K127" s="4">
        <v>0</v>
      </c>
      <c r="L127" s="25" t="s">
        <v>102</v>
      </c>
    </row>
    <row r="128" spans="1:12" ht="42.75" customHeight="1">
      <c r="A128" s="14" t="s">
        <v>137</v>
      </c>
      <c r="B128" s="2" t="s">
        <v>9</v>
      </c>
      <c r="C128" s="3">
        <f>D128+E128</f>
        <v>232600</v>
      </c>
      <c r="D128" s="4">
        <v>0</v>
      </c>
      <c r="E128" s="4">
        <v>232600</v>
      </c>
      <c r="F128" s="6">
        <f>+G128+H128</f>
        <v>248184</v>
      </c>
      <c r="G128" s="7">
        <f>+ROUND(D128*1.067,0)</f>
        <v>0</v>
      </c>
      <c r="H128" s="7">
        <f>+ROUND(E128*1.067,0)</f>
        <v>248184</v>
      </c>
      <c r="I128" s="3">
        <f>+K128</f>
        <v>261834</v>
      </c>
      <c r="J128" s="7">
        <f t="shared" si="16"/>
        <v>0</v>
      </c>
      <c r="K128" s="7">
        <f>+ROUND(H128*1.055,0)</f>
        <v>261834</v>
      </c>
      <c r="L128" s="25" t="s">
        <v>102</v>
      </c>
    </row>
    <row r="129" spans="1:12" ht="54.75" customHeight="1">
      <c r="A129" s="14" t="s">
        <v>43</v>
      </c>
      <c r="B129" s="2" t="s">
        <v>9</v>
      </c>
      <c r="C129" s="3">
        <f>D129+E129</f>
        <v>79436</v>
      </c>
      <c r="D129" s="3">
        <v>79436</v>
      </c>
      <c r="E129" s="3">
        <v>0</v>
      </c>
      <c r="F129" s="6">
        <f>G129+H129</f>
        <v>84758</v>
      </c>
      <c r="G129" s="7">
        <f>+ROUND(D129*1.067,0)</f>
        <v>84758</v>
      </c>
      <c r="H129" s="7">
        <v>0</v>
      </c>
      <c r="I129" s="3">
        <f>J129+K129</f>
        <v>89420</v>
      </c>
      <c r="J129" s="7">
        <f t="shared" si="16"/>
        <v>89420</v>
      </c>
      <c r="K129" s="4">
        <v>0</v>
      </c>
      <c r="L129" s="25" t="s">
        <v>102</v>
      </c>
    </row>
    <row r="130" spans="1:12" s="23" customFormat="1" ht="12.75" customHeight="1">
      <c r="A130" s="15"/>
      <c r="B130" s="16"/>
      <c r="C130" s="17"/>
      <c r="D130" s="18"/>
      <c r="E130" s="18"/>
      <c r="F130" s="19"/>
      <c r="G130" s="20"/>
      <c r="H130" s="18"/>
      <c r="I130" s="17"/>
      <c r="J130" s="20"/>
      <c r="K130" s="18"/>
      <c r="L130" s="21"/>
    </row>
    <row r="131" spans="1:14" s="23" customFormat="1" ht="19.5" customHeight="1">
      <c r="A131" s="22"/>
      <c r="C131" s="24"/>
      <c r="D131" s="24"/>
      <c r="E131" s="24"/>
      <c r="F131" s="24"/>
      <c r="G131" s="24"/>
      <c r="H131" s="24"/>
      <c r="I131" s="79" t="s">
        <v>150</v>
      </c>
      <c r="J131" s="79"/>
      <c r="K131" s="79"/>
      <c r="L131" s="79"/>
      <c r="N131" s="34"/>
    </row>
    <row r="132" spans="1:14" s="23" customFormat="1" ht="14.25">
      <c r="A132" s="25">
        <v>1</v>
      </c>
      <c r="B132" s="26">
        <v>2</v>
      </c>
      <c r="C132" s="27">
        <v>3</v>
      </c>
      <c r="D132" s="27">
        <v>4</v>
      </c>
      <c r="E132" s="27">
        <v>5</v>
      </c>
      <c r="F132" s="27">
        <v>6</v>
      </c>
      <c r="G132" s="27">
        <v>7</v>
      </c>
      <c r="H132" s="27">
        <v>8</v>
      </c>
      <c r="I132" s="27">
        <v>9</v>
      </c>
      <c r="J132" s="27">
        <v>10</v>
      </c>
      <c r="K132" s="27">
        <v>11</v>
      </c>
      <c r="L132" s="27">
        <v>12</v>
      </c>
      <c r="N132" s="34"/>
    </row>
    <row r="133" spans="1:12" ht="21" customHeight="1">
      <c r="A133" s="76" t="s">
        <v>44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4" spans="1:12" ht="42" customHeight="1">
      <c r="A134" s="9" t="s">
        <v>122</v>
      </c>
      <c r="B134" s="2" t="s">
        <v>9</v>
      </c>
      <c r="C134" s="3">
        <f>D134+E134</f>
        <v>1436397</v>
      </c>
      <c r="D134" s="3">
        <v>1436397</v>
      </c>
      <c r="E134" s="3">
        <v>0</v>
      </c>
      <c r="F134" s="6">
        <f>G134+H134</f>
        <v>1532636</v>
      </c>
      <c r="G134" s="6">
        <f>+ROUND(D134*1.067,0)</f>
        <v>1532636</v>
      </c>
      <c r="H134" s="6">
        <v>0</v>
      </c>
      <c r="I134" s="3">
        <f>J134+K134</f>
        <v>1616931</v>
      </c>
      <c r="J134" s="6">
        <f t="shared" si="16"/>
        <v>1616931</v>
      </c>
      <c r="K134" s="4">
        <v>0</v>
      </c>
      <c r="L134" s="25" t="s">
        <v>102</v>
      </c>
    </row>
    <row r="135" spans="1:12" ht="21.75" customHeight="1">
      <c r="A135" s="76" t="s">
        <v>38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</row>
    <row r="136" spans="1:12" ht="49.5" customHeight="1">
      <c r="A136" s="36" t="s">
        <v>123</v>
      </c>
      <c r="B136" s="2" t="s">
        <v>9</v>
      </c>
      <c r="C136" s="3">
        <f>D136+E136</f>
        <v>24508500</v>
      </c>
      <c r="D136" s="50">
        <v>24508500</v>
      </c>
      <c r="E136" s="6">
        <v>0</v>
      </c>
      <c r="F136" s="6">
        <f>G136+H136</f>
        <v>26150570</v>
      </c>
      <c r="G136" s="6">
        <f>+ROUND(D136*1.067,0)</f>
        <v>26150570</v>
      </c>
      <c r="H136" s="7">
        <v>0</v>
      </c>
      <c r="I136" s="3">
        <f>J136+K136</f>
        <v>27588851</v>
      </c>
      <c r="J136" s="6">
        <f t="shared" si="16"/>
        <v>27588851</v>
      </c>
      <c r="K136" s="4">
        <v>0</v>
      </c>
      <c r="L136" s="25" t="s">
        <v>102</v>
      </c>
    </row>
    <row r="137" spans="1:12" ht="21.75" customHeight="1">
      <c r="A137" s="76" t="s">
        <v>45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</row>
    <row r="138" spans="1:12" ht="45" customHeight="1">
      <c r="A138" s="36" t="s">
        <v>124</v>
      </c>
      <c r="B138" s="2" t="s">
        <v>9</v>
      </c>
      <c r="C138" s="3">
        <f>D138+E138</f>
        <v>37662031</v>
      </c>
      <c r="D138" s="4">
        <v>37662031</v>
      </c>
      <c r="E138" s="3">
        <v>0</v>
      </c>
      <c r="F138" s="3">
        <f>G138+H138</f>
        <v>40185387</v>
      </c>
      <c r="G138" s="6">
        <f>+ROUND(D138*1.067,0)</f>
        <v>40185387</v>
      </c>
      <c r="H138" s="7">
        <v>0</v>
      </c>
      <c r="I138" s="3">
        <f>J138+K138</f>
        <v>42395583</v>
      </c>
      <c r="J138" s="6">
        <f t="shared" si="16"/>
        <v>42395583</v>
      </c>
      <c r="K138" s="7">
        <v>0</v>
      </c>
      <c r="L138" s="25" t="s">
        <v>102</v>
      </c>
    </row>
    <row r="139" spans="1:12" ht="21.75" customHeight="1">
      <c r="A139" s="76" t="s">
        <v>155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</row>
    <row r="140" spans="1:12" ht="47.25" customHeight="1">
      <c r="A140" s="36" t="s">
        <v>156</v>
      </c>
      <c r="B140" s="2" t="s">
        <v>9</v>
      </c>
      <c r="C140" s="3">
        <f>D140+E140</f>
        <v>1000000</v>
      </c>
      <c r="D140" s="4">
        <v>1000000</v>
      </c>
      <c r="E140" s="3">
        <v>0</v>
      </c>
      <c r="F140" s="3">
        <f>G140+H140</f>
        <v>0</v>
      </c>
      <c r="G140" s="6">
        <v>0</v>
      </c>
      <c r="H140" s="7">
        <v>0</v>
      </c>
      <c r="I140" s="3">
        <f>J140+K140</f>
        <v>0</v>
      </c>
      <c r="J140" s="6">
        <f>+ROUND(G140*1.055,0)</f>
        <v>0</v>
      </c>
      <c r="K140" s="7">
        <v>0</v>
      </c>
      <c r="L140" s="25" t="s">
        <v>102</v>
      </c>
    </row>
    <row r="141" spans="1:12" ht="18" customHeight="1">
      <c r="A141" s="82" t="s">
        <v>98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4"/>
    </row>
    <row r="142" spans="1:12" ht="39.75" customHeight="1">
      <c r="A142" s="85" t="s">
        <v>99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7"/>
    </row>
    <row r="143" spans="1:12" ht="32.25" customHeight="1">
      <c r="A143" s="78" t="s">
        <v>100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ht="18" customHeight="1">
      <c r="A144" s="37" t="s">
        <v>2</v>
      </c>
      <c r="B144" s="54"/>
      <c r="C144" s="55"/>
      <c r="D144" s="55"/>
      <c r="E144" s="55"/>
      <c r="F144" s="55"/>
      <c r="G144" s="56"/>
      <c r="H144" s="55"/>
      <c r="I144" s="55"/>
      <c r="J144" s="56"/>
      <c r="K144" s="55"/>
      <c r="L144" s="57"/>
    </row>
    <row r="145" spans="1:12" ht="96" customHeight="1">
      <c r="A145" s="36" t="s">
        <v>101</v>
      </c>
      <c r="B145" s="38" t="s">
        <v>9</v>
      </c>
      <c r="C145" s="3">
        <f>+D145+E145</f>
        <v>1812956</v>
      </c>
      <c r="D145" s="4">
        <v>1812956</v>
      </c>
      <c r="E145" s="4">
        <v>0</v>
      </c>
      <c r="F145" s="3">
        <f>G145+H145</f>
        <v>1934424</v>
      </c>
      <c r="G145" s="7">
        <f>+ROUND(D145*1.067,0)</f>
        <v>1934424</v>
      </c>
      <c r="H145" s="7">
        <v>0</v>
      </c>
      <c r="I145" s="3">
        <f>J145+K145</f>
        <v>2040817</v>
      </c>
      <c r="J145" s="7">
        <f>+ROUND(G145*1.055,0)</f>
        <v>2040817</v>
      </c>
      <c r="K145" s="7">
        <v>0</v>
      </c>
      <c r="L145" s="25" t="s">
        <v>102</v>
      </c>
    </row>
    <row r="146" spans="1:12" ht="18" customHeight="1">
      <c r="A146" s="76" t="s">
        <v>40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</row>
    <row r="147" spans="1:12" ht="37.5" customHeight="1">
      <c r="A147" s="71" t="s">
        <v>97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1:12" ht="41.25" customHeight="1">
      <c r="A148" s="80" t="s">
        <v>21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1:12" ht="28.5" customHeight="1">
      <c r="A149" s="12" t="s">
        <v>2</v>
      </c>
      <c r="B149" s="48"/>
      <c r="C149" s="49">
        <f>D149+E149</f>
        <v>73900</v>
      </c>
      <c r="D149" s="51">
        <f>D150</f>
        <v>73900</v>
      </c>
      <c r="E149" s="51">
        <f>E150</f>
        <v>0</v>
      </c>
      <c r="F149" s="49">
        <f>G149+H149</f>
        <v>0</v>
      </c>
      <c r="G149" s="51">
        <f>G150</f>
        <v>0</v>
      </c>
      <c r="H149" s="51">
        <f>H150</f>
        <v>0</v>
      </c>
      <c r="I149" s="49">
        <f>+J149</f>
        <v>0</v>
      </c>
      <c r="J149" s="51">
        <f>J150</f>
        <v>0</v>
      </c>
      <c r="K149" s="51">
        <f>K150</f>
        <v>0</v>
      </c>
      <c r="L149" s="51">
        <v>0</v>
      </c>
    </row>
    <row r="150" spans="1:12" ht="81" customHeight="1">
      <c r="A150" s="36" t="s">
        <v>125</v>
      </c>
      <c r="B150" s="2" t="s">
        <v>9</v>
      </c>
      <c r="C150" s="3">
        <f>D150+E150</f>
        <v>73900</v>
      </c>
      <c r="D150" s="4">
        <v>73900</v>
      </c>
      <c r="E150" s="4">
        <v>0</v>
      </c>
      <c r="F150" s="3">
        <f>G150+H150</f>
        <v>0</v>
      </c>
      <c r="G150" s="4">
        <v>0</v>
      </c>
      <c r="H150" s="4">
        <v>0</v>
      </c>
      <c r="I150" s="3">
        <f>J150+K150</f>
        <v>0</v>
      </c>
      <c r="J150" s="4">
        <v>0</v>
      </c>
      <c r="K150" s="4">
        <v>0</v>
      </c>
      <c r="L150" s="25" t="s">
        <v>102</v>
      </c>
    </row>
    <row r="151" spans="1:12" s="23" customFormat="1" ht="12.75" customHeight="1">
      <c r="A151" s="15"/>
      <c r="B151" s="16"/>
      <c r="C151" s="17"/>
      <c r="D151" s="18"/>
      <c r="E151" s="18"/>
      <c r="F151" s="19"/>
      <c r="G151" s="20"/>
      <c r="H151" s="18"/>
      <c r="I151" s="17"/>
      <c r="J151" s="20"/>
      <c r="K151" s="18"/>
      <c r="L151" s="21"/>
    </row>
    <row r="152" spans="1:14" s="23" customFormat="1" ht="19.5" customHeight="1">
      <c r="A152" s="22"/>
      <c r="C152" s="24"/>
      <c r="D152" s="24"/>
      <c r="E152" s="24"/>
      <c r="F152" s="24"/>
      <c r="G152" s="24"/>
      <c r="H152" s="24"/>
      <c r="I152" s="79" t="s">
        <v>150</v>
      </c>
      <c r="J152" s="79"/>
      <c r="K152" s="79"/>
      <c r="L152" s="79"/>
      <c r="N152" s="34"/>
    </row>
    <row r="153" spans="1:14" s="23" customFormat="1" ht="14.25">
      <c r="A153" s="25">
        <v>1</v>
      </c>
      <c r="B153" s="26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27">
        <v>12</v>
      </c>
      <c r="N153" s="34"/>
    </row>
    <row r="154" spans="1:12" ht="24" customHeight="1">
      <c r="A154" s="68" t="s">
        <v>73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18.75" customHeight="1">
      <c r="A155" s="75" t="s">
        <v>96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1:12" ht="22.5" customHeight="1">
      <c r="A156" s="78" t="s">
        <v>54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</row>
    <row r="157" spans="1:12" ht="30" customHeight="1">
      <c r="A157" s="12" t="s">
        <v>2</v>
      </c>
      <c r="B157" s="8"/>
      <c r="C157" s="6">
        <f>D157+E157</f>
        <v>46448</v>
      </c>
      <c r="D157" s="6">
        <f>+D158+D161+D164</f>
        <v>46448</v>
      </c>
      <c r="E157" s="6">
        <f>+E158+E161+E164</f>
        <v>0</v>
      </c>
      <c r="F157" s="3">
        <f>+H157+G157</f>
        <v>49561</v>
      </c>
      <c r="G157" s="6">
        <f>+G158+G161+G164</f>
        <v>49561</v>
      </c>
      <c r="H157" s="6">
        <f>+H158+H161+H164</f>
        <v>0</v>
      </c>
      <c r="I157" s="3">
        <f>+J157+K157</f>
        <v>52286</v>
      </c>
      <c r="J157" s="6">
        <f>+J158+J161+J164</f>
        <v>52286</v>
      </c>
      <c r="K157" s="6">
        <f>+K158+K161+K164</f>
        <v>0</v>
      </c>
      <c r="L157" s="35"/>
    </row>
    <row r="158" spans="1:12" ht="53.25" customHeight="1">
      <c r="A158" s="9" t="s">
        <v>86</v>
      </c>
      <c r="B158" s="2"/>
      <c r="C158" s="3">
        <f>D158+E158</f>
        <v>5184</v>
      </c>
      <c r="D158" s="4">
        <f>+D159+D160</f>
        <v>5184</v>
      </c>
      <c r="E158" s="4">
        <f>+E159+E160</f>
        <v>0</v>
      </c>
      <c r="F158" s="6">
        <f>G158+H158</f>
        <v>5532</v>
      </c>
      <c r="G158" s="4">
        <f>+G159+G160</f>
        <v>5532</v>
      </c>
      <c r="H158" s="4">
        <f>+H159+H160</f>
        <v>0</v>
      </c>
      <c r="I158" s="3">
        <f>J158+K158</f>
        <v>5836</v>
      </c>
      <c r="J158" s="7">
        <f aca="true" t="shared" si="17" ref="J158:J167">+ROUND(G158*1.055,0)</f>
        <v>5836</v>
      </c>
      <c r="K158" s="4">
        <f>+K159+K160</f>
        <v>0</v>
      </c>
      <c r="L158" s="8"/>
    </row>
    <row r="159" spans="1:12" ht="51.75" customHeight="1">
      <c r="A159" s="1" t="s">
        <v>74</v>
      </c>
      <c r="B159" s="2" t="s">
        <v>9</v>
      </c>
      <c r="C159" s="3">
        <f>+D159</f>
        <v>3456</v>
      </c>
      <c r="D159" s="4">
        <v>3456</v>
      </c>
      <c r="E159" s="5">
        <v>0</v>
      </c>
      <c r="F159" s="6">
        <f>+G159</f>
        <v>3688</v>
      </c>
      <c r="G159" s="7">
        <f aca="true" t="shared" si="18" ref="G159:G167">+ROUND(D159*1.067,0)</f>
        <v>3688</v>
      </c>
      <c r="H159" s="7">
        <v>0</v>
      </c>
      <c r="I159" s="3">
        <f>+J159</f>
        <v>3891</v>
      </c>
      <c r="J159" s="7">
        <f t="shared" si="17"/>
        <v>3891</v>
      </c>
      <c r="K159" s="4">
        <v>0</v>
      </c>
      <c r="L159" s="8" t="s">
        <v>26</v>
      </c>
    </row>
    <row r="160" spans="1:12" ht="58.5" customHeight="1">
      <c r="A160" s="1" t="s">
        <v>34</v>
      </c>
      <c r="B160" s="2" t="s">
        <v>9</v>
      </c>
      <c r="C160" s="3">
        <f>+D160</f>
        <v>1728</v>
      </c>
      <c r="D160" s="4">
        <v>1728</v>
      </c>
      <c r="E160" s="5">
        <v>0</v>
      </c>
      <c r="F160" s="6">
        <f>+G160</f>
        <v>1844</v>
      </c>
      <c r="G160" s="7">
        <f t="shared" si="18"/>
        <v>1844</v>
      </c>
      <c r="H160" s="7">
        <v>0</v>
      </c>
      <c r="I160" s="3">
        <f>+J160</f>
        <v>1945</v>
      </c>
      <c r="J160" s="7">
        <f t="shared" si="17"/>
        <v>1945</v>
      </c>
      <c r="K160" s="4">
        <v>0</v>
      </c>
      <c r="L160" s="8" t="s">
        <v>26</v>
      </c>
    </row>
    <row r="161" spans="1:12" ht="46.5" customHeight="1">
      <c r="A161" s="9" t="s">
        <v>87</v>
      </c>
      <c r="B161" s="2"/>
      <c r="C161" s="3">
        <f>D161+E161</f>
        <v>35904</v>
      </c>
      <c r="D161" s="4">
        <f>+D162+D163</f>
        <v>35904</v>
      </c>
      <c r="E161" s="4">
        <v>0</v>
      </c>
      <c r="F161" s="6">
        <f>G161+H161</f>
        <v>38310</v>
      </c>
      <c r="G161" s="4">
        <f>+G162+G163</f>
        <v>38310</v>
      </c>
      <c r="H161" s="4">
        <v>0</v>
      </c>
      <c r="I161" s="3">
        <f>J161+K161</f>
        <v>40417</v>
      </c>
      <c r="J161" s="4">
        <f>+J162+J163</f>
        <v>40417</v>
      </c>
      <c r="K161" s="4">
        <v>0</v>
      </c>
      <c r="L161" s="8"/>
    </row>
    <row r="162" spans="1:12" ht="51.75" customHeight="1">
      <c r="A162" s="1" t="s">
        <v>75</v>
      </c>
      <c r="B162" s="2" t="s">
        <v>9</v>
      </c>
      <c r="C162" s="3">
        <f>+D162</f>
        <v>33792</v>
      </c>
      <c r="D162" s="4">
        <v>33792</v>
      </c>
      <c r="E162" s="5">
        <v>0</v>
      </c>
      <c r="F162" s="6">
        <f>+G162</f>
        <v>36056</v>
      </c>
      <c r="G162" s="7">
        <f t="shared" si="18"/>
        <v>36056</v>
      </c>
      <c r="H162" s="7">
        <v>0</v>
      </c>
      <c r="I162" s="3">
        <f>+J162</f>
        <v>38039</v>
      </c>
      <c r="J162" s="7">
        <f t="shared" si="17"/>
        <v>38039</v>
      </c>
      <c r="K162" s="4">
        <v>0</v>
      </c>
      <c r="L162" s="8" t="s">
        <v>26</v>
      </c>
    </row>
    <row r="163" spans="1:12" ht="54.75" customHeight="1">
      <c r="A163" s="1" t="s">
        <v>34</v>
      </c>
      <c r="B163" s="2" t="s">
        <v>9</v>
      </c>
      <c r="C163" s="3">
        <f>+D163</f>
        <v>2112</v>
      </c>
      <c r="D163" s="4">
        <v>2112</v>
      </c>
      <c r="E163" s="5">
        <v>0</v>
      </c>
      <c r="F163" s="6">
        <f>+G163</f>
        <v>2254</v>
      </c>
      <c r="G163" s="7">
        <f t="shared" si="18"/>
        <v>2254</v>
      </c>
      <c r="H163" s="7">
        <v>0</v>
      </c>
      <c r="I163" s="3">
        <f>+J163</f>
        <v>2378</v>
      </c>
      <c r="J163" s="7">
        <f t="shared" si="17"/>
        <v>2378</v>
      </c>
      <c r="K163" s="4">
        <v>0</v>
      </c>
      <c r="L163" s="8" t="s">
        <v>26</v>
      </c>
    </row>
    <row r="164" spans="1:12" ht="34.5" customHeight="1">
      <c r="A164" s="10" t="s">
        <v>88</v>
      </c>
      <c r="B164" s="2"/>
      <c r="C164" s="3">
        <f>D164+E164</f>
        <v>5360</v>
      </c>
      <c r="D164" s="4">
        <f>+D165+D166+D167</f>
        <v>5360</v>
      </c>
      <c r="E164" s="5">
        <v>0</v>
      </c>
      <c r="F164" s="6">
        <f>G164+H164</f>
        <v>5719</v>
      </c>
      <c r="G164" s="7">
        <f>+G165+G166+G167</f>
        <v>5719</v>
      </c>
      <c r="H164" s="7">
        <v>0</v>
      </c>
      <c r="I164" s="3">
        <f>J164+K164</f>
        <v>6033</v>
      </c>
      <c r="J164" s="7">
        <f>+J165+J166+J167</f>
        <v>6033</v>
      </c>
      <c r="K164" s="4">
        <v>0</v>
      </c>
      <c r="L164" s="8"/>
    </row>
    <row r="165" spans="1:12" ht="54" customHeight="1">
      <c r="A165" s="1" t="s">
        <v>75</v>
      </c>
      <c r="B165" s="2" t="s">
        <v>9</v>
      </c>
      <c r="C165" s="3">
        <f>D165+E165</f>
        <v>1600</v>
      </c>
      <c r="D165" s="4">
        <v>1600</v>
      </c>
      <c r="E165" s="5">
        <v>0</v>
      </c>
      <c r="F165" s="6">
        <f>G165+H165</f>
        <v>1707</v>
      </c>
      <c r="G165" s="7">
        <f t="shared" si="18"/>
        <v>1707</v>
      </c>
      <c r="H165" s="7">
        <v>0</v>
      </c>
      <c r="I165" s="3">
        <f>+J165</f>
        <v>1801</v>
      </c>
      <c r="J165" s="7">
        <f t="shared" si="17"/>
        <v>1801</v>
      </c>
      <c r="K165" s="4">
        <v>0</v>
      </c>
      <c r="L165" s="8" t="s">
        <v>26</v>
      </c>
    </row>
    <row r="166" spans="1:12" ht="52.5" customHeight="1">
      <c r="A166" s="11" t="s">
        <v>35</v>
      </c>
      <c r="B166" s="2" t="s">
        <v>9</v>
      </c>
      <c r="C166" s="3">
        <f>+D166</f>
        <v>160</v>
      </c>
      <c r="D166" s="4">
        <v>160</v>
      </c>
      <c r="E166" s="5">
        <v>0</v>
      </c>
      <c r="F166" s="6">
        <f>G166+H166</f>
        <v>171</v>
      </c>
      <c r="G166" s="7">
        <f t="shared" si="18"/>
        <v>171</v>
      </c>
      <c r="H166" s="7">
        <v>0</v>
      </c>
      <c r="I166" s="3">
        <f>+J166</f>
        <v>180</v>
      </c>
      <c r="J166" s="7">
        <f t="shared" si="17"/>
        <v>180</v>
      </c>
      <c r="K166" s="4">
        <v>0</v>
      </c>
      <c r="L166" s="8" t="s">
        <v>26</v>
      </c>
    </row>
    <row r="167" spans="1:12" ht="51" customHeight="1">
      <c r="A167" s="11" t="s">
        <v>76</v>
      </c>
      <c r="B167" s="2" t="s">
        <v>9</v>
      </c>
      <c r="C167" s="3">
        <f>+D167</f>
        <v>3600</v>
      </c>
      <c r="D167" s="4">
        <v>3600</v>
      </c>
      <c r="E167" s="5">
        <v>0</v>
      </c>
      <c r="F167" s="6">
        <f>G167+H167</f>
        <v>3841</v>
      </c>
      <c r="G167" s="7">
        <f t="shared" si="18"/>
        <v>3841</v>
      </c>
      <c r="H167" s="7">
        <v>0</v>
      </c>
      <c r="I167" s="3">
        <f>+J167</f>
        <v>4052</v>
      </c>
      <c r="J167" s="7">
        <f t="shared" si="17"/>
        <v>4052</v>
      </c>
      <c r="K167" s="4">
        <v>0</v>
      </c>
      <c r="L167" s="8" t="s">
        <v>26</v>
      </c>
    </row>
    <row r="168" spans="1:12" ht="23.25" customHeight="1">
      <c r="A168" s="75" t="s">
        <v>95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1:12" ht="24" customHeight="1">
      <c r="A169" s="78" t="s">
        <v>55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</row>
    <row r="170" spans="1:12" ht="30" customHeight="1">
      <c r="A170" s="12" t="s">
        <v>2</v>
      </c>
      <c r="B170" s="8"/>
      <c r="C170" s="6">
        <f>D170+E170</f>
        <v>262840</v>
      </c>
      <c r="D170" s="6">
        <f>+D175+D178+D183</f>
        <v>262840</v>
      </c>
      <c r="E170" s="6">
        <v>0</v>
      </c>
      <c r="F170" s="3">
        <f>+G170</f>
        <v>280450</v>
      </c>
      <c r="G170" s="6">
        <f>+G175+G178+G183</f>
        <v>280450</v>
      </c>
      <c r="H170" s="6">
        <v>0</v>
      </c>
      <c r="I170" s="3">
        <f>+K170+J170</f>
        <v>295874</v>
      </c>
      <c r="J170" s="6">
        <f>+J175+J178+J183</f>
        <v>295874</v>
      </c>
      <c r="K170" s="6">
        <v>0</v>
      </c>
      <c r="L170" s="35"/>
    </row>
    <row r="171" spans="1:12" s="23" customFormat="1" ht="12.75" customHeight="1">
      <c r="A171" s="15"/>
      <c r="B171" s="16"/>
      <c r="C171" s="17"/>
      <c r="D171" s="18"/>
      <c r="E171" s="18"/>
      <c r="F171" s="19"/>
      <c r="G171" s="20"/>
      <c r="H171" s="18"/>
      <c r="I171" s="17"/>
      <c r="J171" s="20"/>
      <c r="K171" s="18"/>
      <c r="L171" s="21"/>
    </row>
    <row r="172" spans="1:14" s="23" customFormat="1" ht="19.5" customHeight="1">
      <c r="A172" s="22"/>
      <c r="C172" s="24"/>
      <c r="D172" s="24"/>
      <c r="E172" s="24"/>
      <c r="F172" s="24"/>
      <c r="G172" s="24"/>
      <c r="H172" s="24"/>
      <c r="I172" s="79" t="s">
        <v>150</v>
      </c>
      <c r="J172" s="79"/>
      <c r="K172" s="79"/>
      <c r="L172" s="79"/>
      <c r="N172" s="34"/>
    </row>
    <row r="173" spans="1:14" s="23" customFormat="1" ht="14.25">
      <c r="A173" s="25">
        <v>1</v>
      </c>
      <c r="B173" s="26">
        <v>2</v>
      </c>
      <c r="C173" s="27">
        <v>3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N173" s="34"/>
    </row>
    <row r="174" spans="1:12" ht="16.5">
      <c r="A174" s="68" t="s">
        <v>77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1:12" ht="41.25" customHeight="1">
      <c r="A175" s="9" t="s">
        <v>90</v>
      </c>
      <c r="B175" s="2"/>
      <c r="C175" s="3">
        <f>D175+E175</f>
        <v>90160</v>
      </c>
      <c r="D175" s="4">
        <f>+D176+D177</f>
        <v>90160</v>
      </c>
      <c r="E175" s="4">
        <f>+E176+E177</f>
        <v>0</v>
      </c>
      <c r="F175" s="6">
        <f>G175+H175</f>
        <v>96200</v>
      </c>
      <c r="G175" s="4">
        <f>+G176+G177</f>
        <v>96200</v>
      </c>
      <c r="H175" s="4">
        <f>+H176+H177</f>
        <v>0</v>
      </c>
      <c r="I175" s="3">
        <f>J175+K175</f>
        <v>101491</v>
      </c>
      <c r="J175" s="4">
        <f>+J176+J177</f>
        <v>101491</v>
      </c>
      <c r="K175" s="4">
        <f>+K176+K177</f>
        <v>0</v>
      </c>
      <c r="L175" s="8"/>
    </row>
    <row r="176" spans="1:12" ht="50.25" customHeight="1">
      <c r="A176" s="1" t="s">
        <v>78</v>
      </c>
      <c r="B176" s="2" t="s">
        <v>9</v>
      </c>
      <c r="C176" s="3">
        <f>+D176+E176</f>
        <v>88200</v>
      </c>
      <c r="D176" s="4">
        <v>88200</v>
      </c>
      <c r="E176" s="4">
        <v>0</v>
      </c>
      <c r="F176" s="6">
        <f>+G176</f>
        <v>94109</v>
      </c>
      <c r="G176" s="7">
        <f aca="true" t="shared" si="19" ref="G176:G181">+ROUND(D176*1.067,0)</f>
        <v>94109</v>
      </c>
      <c r="H176" s="7">
        <v>0</v>
      </c>
      <c r="I176" s="3">
        <f>+J176</f>
        <v>99285</v>
      </c>
      <c r="J176" s="7">
        <f>+ROUND(G176*1.055,0)</f>
        <v>99285</v>
      </c>
      <c r="K176" s="4">
        <v>0</v>
      </c>
      <c r="L176" s="8" t="s">
        <v>26</v>
      </c>
    </row>
    <row r="177" spans="1:12" ht="55.5" customHeight="1">
      <c r="A177" s="9" t="s">
        <v>89</v>
      </c>
      <c r="B177" s="2" t="s">
        <v>9</v>
      </c>
      <c r="C177" s="3">
        <f>+D177</f>
        <v>1960</v>
      </c>
      <c r="D177" s="4">
        <v>1960</v>
      </c>
      <c r="E177" s="4">
        <v>0</v>
      </c>
      <c r="F177" s="6">
        <f>+G177</f>
        <v>2091</v>
      </c>
      <c r="G177" s="7">
        <f t="shared" si="19"/>
        <v>2091</v>
      </c>
      <c r="H177" s="7">
        <v>0</v>
      </c>
      <c r="I177" s="3">
        <f>+J177</f>
        <v>2206</v>
      </c>
      <c r="J177" s="7">
        <f>+ROUND(G177*1.055,0)</f>
        <v>2206</v>
      </c>
      <c r="K177" s="4">
        <v>0</v>
      </c>
      <c r="L177" s="8" t="s">
        <v>26</v>
      </c>
    </row>
    <row r="178" spans="1:12" ht="48" customHeight="1">
      <c r="A178" s="9" t="s">
        <v>91</v>
      </c>
      <c r="B178" s="2"/>
      <c r="C178" s="3">
        <f>D178+E178</f>
        <v>14080</v>
      </c>
      <c r="D178" s="4">
        <f>+D179+D180+D181</f>
        <v>14080</v>
      </c>
      <c r="E178" s="4">
        <f>+E179+E180+E181</f>
        <v>0</v>
      </c>
      <c r="F178" s="6">
        <f>G178+H178</f>
        <v>15023</v>
      </c>
      <c r="G178" s="4">
        <f>+G179+G180+G181</f>
        <v>15023</v>
      </c>
      <c r="H178" s="4">
        <f>+H179+H180+H181</f>
        <v>0</v>
      </c>
      <c r="I178" s="3">
        <f>+K178+J178</f>
        <v>15849</v>
      </c>
      <c r="J178" s="4">
        <f>+J179+J180+J181</f>
        <v>15849</v>
      </c>
      <c r="K178" s="4">
        <f>+K179+K180+K181</f>
        <v>0</v>
      </c>
      <c r="L178" s="8"/>
    </row>
    <row r="179" spans="1:12" ht="54.75" customHeight="1">
      <c r="A179" s="1" t="s">
        <v>79</v>
      </c>
      <c r="B179" s="2" t="s">
        <v>9</v>
      </c>
      <c r="C179" s="3">
        <f>+D179</f>
        <v>3600</v>
      </c>
      <c r="D179" s="4">
        <v>3600</v>
      </c>
      <c r="E179" s="4">
        <v>0</v>
      </c>
      <c r="F179" s="6">
        <f>+G179</f>
        <v>3841</v>
      </c>
      <c r="G179" s="7">
        <f t="shared" si="19"/>
        <v>3841</v>
      </c>
      <c r="H179" s="6">
        <v>0</v>
      </c>
      <c r="I179" s="3">
        <f>J179+K179</f>
        <v>4052</v>
      </c>
      <c r="J179" s="7">
        <f>+ROUND(G179*1.055,0)</f>
        <v>4052</v>
      </c>
      <c r="K179" s="6">
        <v>0</v>
      </c>
      <c r="L179" s="8" t="s">
        <v>26</v>
      </c>
    </row>
    <row r="180" spans="1:12" ht="59.25" customHeight="1">
      <c r="A180" s="9" t="s">
        <v>92</v>
      </c>
      <c r="B180" s="2" t="s">
        <v>9</v>
      </c>
      <c r="C180" s="3">
        <f>+D180</f>
        <v>80</v>
      </c>
      <c r="D180" s="4">
        <v>80</v>
      </c>
      <c r="E180" s="4">
        <v>0</v>
      </c>
      <c r="F180" s="6">
        <f>+G180</f>
        <v>85</v>
      </c>
      <c r="G180" s="7">
        <f t="shared" si="19"/>
        <v>85</v>
      </c>
      <c r="H180" s="6">
        <v>0</v>
      </c>
      <c r="I180" s="3">
        <f>J180+K180</f>
        <v>90</v>
      </c>
      <c r="J180" s="7">
        <f>+ROUND(G180*1.055,0)</f>
        <v>90</v>
      </c>
      <c r="K180" s="6">
        <v>0</v>
      </c>
      <c r="L180" s="8" t="s">
        <v>26</v>
      </c>
    </row>
    <row r="181" spans="1:12" ht="51.75" customHeight="1">
      <c r="A181" s="9" t="s">
        <v>93</v>
      </c>
      <c r="B181" s="2" t="s">
        <v>9</v>
      </c>
      <c r="C181" s="3">
        <f>+D181</f>
        <v>10400</v>
      </c>
      <c r="D181" s="4">
        <v>10400</v>
      </c>
      <c r="E181" s="4">
        <v>0</v>
      </c>
      <c r="F181" s="6">
        <f>+G181</f>
        <v>11097</v>
      </c>
      <c r="G181" s="7">
        <f t="shared" si="19"/>
        <v>11097</v>
      </c>
      <c r="H181" s="6">
        <v>0</v>
      </c>
      <c r="I181" s="3">
        <f>+J181</f>
        <v>11707</v>
      </c>
      <c r="J181" s="7">
        <f>+ROUND(G181*1.055,0)</f>
        <v>11707</v>
      </c>
      <c r="K181" s="6">
        <v>0</v>
      </c>
      <c r="L181" s="8" t="s">
        <v>26</v>
      </c>
    </row>
    <row r="182" spans="1:12" ht="16.5">
      <c r="A182" s="68" t="s">
        <v>80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54.75" customHeight="1">
      <c r="A183" s="13" t="s">
        <v>94</v>
      </c>
      <c r="B183" s="2"/>
      <c r="C183" s="3">
        <f>D183+E183</f>
        <v>158600</v>
      </c>
      <c r="D183" s="3">
        <f>+D184+D185</f>
        <v>158600</v>
      </c>
      <c r="E183" s="3">
        <v>0</v>
      </c>
      <c r="F183" s="6">
        <f>+G183</f>
        <v>169227</v>
      </c>
      <c r="G183" s="3">
        <f>+G184+G185</f>
        <v>169227</v>
      </c>
      <c r="H183" s="6">
        <v>0</v>
      </c>
      <c r="I183" s="3">
        <f>+K183+J183</f>
        <v>178534</v>
      </c>
      <c r="J183" s="3">
        <f>+J184+J185</f>
        <v>178534</v>
      </c>
      <c r="K183" s="3">
        <v>0</v>
      </c>
      <c r="L183" s="8"/>
    </row>
    <row r="184" spans="1:12" ht="60" customHeight="1">
      <c r="A184" s="14" t="s">
        <v>81</v>
      </c>
      <c r="B184" s="2" t="s">
        <v>9</v>
      </c>
      <c r="C184" s="3">
        <f>+D184</f>
        <v>152500</v>
      </c>
      <c r="D184" s="4">
        <v>152500</v>
      </c>
      <c r="E184" s="4">
        <v>0</v>
      </c>
      <c r="F184" s="6">
        <f>+G184+H184</f>
        <v>162718</v>
      </c>
      <c r="G184" s="7">
        <f>+ROUND(D184*1.067,0)</f>
        <v>162718</v>
      </c>
      <c r="H184" s="6">
        <v>0</v>
      </c>
      <c r="I184" s="3">
        <f>J184+K184</f>
        <v>171667</v>
      </c>
      <c r="J184" s="7">
        <f>+ROUND(G184*1.055,0)</f>
        <v>171667</v>
      </c>
      <c r="K184" s="4">
        <v>0</v>
      </c>
      <c r="L184" s="8" t="s">
        <v>26</v>
      </c>
    </row>
    <row r="185" spans="1:12" ht="72" customHeight="1">
      <c r="A185" s="14" t="s">
        <v>82</v>
      </c>
      <c r="B185" s="2" t="s">
        <v>9</v>
      </c>
      <c r="C185" s="3">
        <f>+D185+E185</f>
        <v>6100</v>
      </c>
      <c r="D185" s="4">
        <v>6100</v>
      </c>
      <c r="E185" s="4">
        <v>0</v>
      </c>
      <c r="F185" s="6">
        <f>+G185+H185</f>
        <v>6509</v>
      </c>
      <c r="G185" s="7">
        <f>+ROUND(D185*1.067,0)</f>
        <v>6509</v>
      </c>
      <c r="H185" s="6">
        <v>0</v>
      </c>
      <c r="I185" s="3">
        <f>J185+K185</f>
        <v>6867</v>
      </c>
      <c r="J185" s="7">
        <f>+ROUND(G185*1.055,0)</f>
        <v>6867</v>
      </c>
      <c r="K185" s="4">
        <v>0</v>
      </c>
      <c r="L185" s="8" t="s">
        <v>26</v>
      </c>
    </row>
    <row r="189" spans="1:10" ht="24.75" customHeight="1">
      <c r="A189" s="28" t="s">
        <v>157</v>
      </c>
      <c r="B189" s="28"/>
      <c r="C189" s="29"/>
      <c r="D189" s="30"/>
      <c r="E189" s="29"/>
      <c r="F189" s="29"/>
      <c r="G189" s="29"/>
      <c r="H189" s="29"/>
      <c r="I189" s="29"/>
      <c r="J189" s="29" t="s">
        <v>158</v>
      </c>
    </row>
    <row r="190" spans="1:9" ht="17.25" customHeight="1">
      <c r="A190" s="28"/>
      <c r="B190" s="28"/>
      <c r="C190" s="29"/>
      <c r="D190" s="29"/>
      <c r="E190" s="29"/>
      <c r="F190" s="29"/>
      <c r="G190" s="29"/>
      <c r="H190" s="29"/>
      <c r="I190" s="32"/>
    </row>
    <row r="191" spans="1:9" ht="19.5" customHeight="1">
      <c r="A191" s="33" t="s">
        <v>148</v>
      </c>
      <c r="B191" s="28"/>
      <c r="C191" s="29"/>
      <c r="D191" s="29"/>
      <c r="E191" s="29"/>
      <c r="F191" s="29"/>
      <c r="G191" s="29"/>
      <c r="H191" s="29"/>
      <c r="I191" s="32"/>
    </row>
    <row r="192" spans="1:8" ht="24" customHeight="1">
      <c r="A192" s="33" t="s">
        <v>132</v>
      </c>
      <c r="B192" s="28"/>
      <c r="C192" s="29"/>
      <c r="D192" s="29"/>
      <c r="E192" s="29"/>
      <c r="F192" s="29"/>
      <c r="G192" s="29"/>
      <c r="H192" s="29"/>
    </row>
  </sheetData>
  <sheetProtection/>
  <mergeCells count="68">
    <mergeCell ref="I2:L2"/>
    <mergeCell ref="I3:L3"/>
    <mergeCell ref="I25:L25"/>
    <mergeCell ref="I41:L41"/>
    <mergeCell ref="I56:L56"/>
    <mergeCell ref="I109:L109"/>
    <mergeCell ref="A104:L104"/>
    <mergeCell ref="A105:L105"/>
    <mergeCell ref="A76:L76"/>
    <mergeCell ref="A69:L69"/>
    <mergeCell ref="A155:L155"/>
    <mergeCell ref="I4:L4"/>
    <mergeCell ref="I172:L172"/>
    <mergeCell ref="A137:L137"/>
    <mergeCell ref="A133:L133"/>
    <mergeCell ref="A154:L154"/>
    <mergeCell ref="A168:L168"/>
    <mergeCell ref="A156:L156"/>
    <mergeCell ref="A169:L169"/>
    <mergeCell ref="A174:L174"/>
    <mergeCell ref="A112:L112"/>
    <mergeCell ref="A113:L113"/>
    <mergeCell ref="A124:L124"/>
    <mergeCell ref="I131:L131"/>
    <mergeCell ref="A146:L146"/>
    <mergeCell ref="A141:L141"/>
    <mergeCell ref="A139:L139"/>
    <mergeCell ref="A142:L142"/>
    <mergeCell ref="I152:L152"/>
    <mergeCell ref="A182:L182"/>
    <mergeCell ref="A116:L116"/>
    <mergeCell ref="A117:L117"/>
    <mergeCell ref="A118:L118"/>
    <mergeCell ref="A121:L121"/>
    <mergeCell ref="A147:L147"/>
    <mergeCell ref="A148:L148"/>
    <mergeCell ref="A122:L122"/>
    <mergeCell ref="A143:L143"/>
    <mergeCell ref="A77:L77"/>
    <mergeCell ref="A78:L78"/>
    <mergeCell ref="A135:L135"/>
    <mergeCell ref="A85:L85"/>
    <mergeCell ref="A86:L86"/>
    <mergeCell ref="A87:L87"/>
    <mergeCell ref="A103:L103"/>
    <mergeCell ref="I73:L73"/>
    <mergeCell ref="I94:L94"/>
    <mergeCell ref="A111:L111"/>
    <mergeCell ref="L9:L11"/>
    <mergeCell ref="J10:K10"/>
    <mergeCell ref="A15:L15"/>
    <mergeCell ref="A7:L7"/>
    <mergeCell ref="A9:A11"/>
    <mergeCell ref="B9:B11"/>
    <mergeCell ref="C9:E9"/>
    <mergeCell ref="F9:H9"/>
    <mergeCell ref="A14:L14"/>
    <mergeCell ref="I9:K9"/>
    <mergeCell ref="A18:L18"/>
    <mergeCell ref="A19:L19"/>
    <mergeCell ref="A20:L20"/>
    <mergeCell ref="A67:L67"/>
    <mergeCell ref="A68:L68"/>
    <mergeCell ref="C10:C11"/>
    <mergeCell ref="D10:E10"/>
    <mergeCell ref="F10:F11"/>
    <mergeCell ref="G10:H10"/>
    <mergeCell ref="I10:I11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6" r:id="rId1"/>
  <rowBreaks count="9" manualBreakCount="9">
    <brk id="24" max="11" man="1"/>
    <brk id="40" max="11" man="1"/>
    <brk id="55" max="11" man="1"/>
    <brk id="71" max="11" man="1"/>
    <brk id="92" max="11" man="1"/>
    <brk id="108" max="11" man="1"/>
    <brk id="130" max="11" man="1"/>
    <brk id="151" max="11" man="1"/>
    <brk id="1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2019-06-06T10:16:17Z</cp:lastPrinted>
  <dcterms:created xsi:type="dcterms:W3CDTF">1996-10-08T23:32:33Z</dcterms:created>
  <dcterms:modified xsi:type="dcterms:W3CDTF">2019-06-06T10:16:21Z</dcterms:modified>
  <cp:category/>
  <cp:version/>
  <cp:contentType/>
  <cp:contentStatus/>
</cp:coreProperties>
</file>