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'Лист3'!$9:$9</definedName>
    <definedName name="_xlnm.Print_Titles" localSheetId="0">'Лист3 (2)'!$8:$8</definedName>
    <definedName name="_xlnm.Print_Area" localSheetId="3">'Лист3'!$A$1:$L$263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<sst xmlns="http://schemas.openxmlformats.org/spreadsheetml/2006/main" count="582" uniqueCount="270">
  <si>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</si>
  <si>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</si>
  <si>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</si>
  <si>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</si>
  <si>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</si>
  <si>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</si>
  <si>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</si>
  <si>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</si>
  <si>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</si>
  <si>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</si>
  <si>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</si>
  <si>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</si>
  <si>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</si>
  <si>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</si>
  <si>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</si>
  <si>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</si>
  <si>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</si>
  <si>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</si>
  <si>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</si>
  <si>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</si>
  <si>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</si>
  <si>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</si>
  <si>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</si>
  <si>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</si>
  <si>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</si>
  <si>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</si>
  <si>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</si>
  <si>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</si>
  <si>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</si>
  <si>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</si>
  <si>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</si>
  <si>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</si>
  <si>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</si>
  <si>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</si>
  <si>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</si>
  <si>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</si>
  <si>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</si>
  <si>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</si>
  <si>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</si>
  <si>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</si>
  <si>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</si>
  <si>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</si>
  <si>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</si>
  <si>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</si>
  <si>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</si>
  <si>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</si>
  <si>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</si>
  <si>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</si>
  <si>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</si>
  <si>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</si>
  <si>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</si>
  <si>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</si>
  <si>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</si>
  <si>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</si>
  <si>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</si>
  <si>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</si>
  <si>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</si>
  <si>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</si>
  <si>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</si>
  <si>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</si>
  <si>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</si>
  <si>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</si>
  <si>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</si>
  <si>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</si>
  <si>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</si>
  <si>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</si>
  <si>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</si>
  <si>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</si>
  <si>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</si>
  <si>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</si>
  <si>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</si>
  <si>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</si>
  <si>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</si>
  <si>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</si>
  <si>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</si>
  <si>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</si>
  <si>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</si>
  <si>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</si>
  <si>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</si>
  <si>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</si>
  <si>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</si>
  <si>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</si>
  <si>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</si>
  <si>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</si>
  <si>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</si>
  <si>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</si>
  <si>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</si>
  <si>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</si>
  <si>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</si>
  <si>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</si>
  <si>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</si>
  <si>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</si>
  <si>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</si>
  <si>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</si>
  <si>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</si>
  <si>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</si>
  <si>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</si>
  <si>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</si>
  <si>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</si>
  <si>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</si>
  <si>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</si>
  <si>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</si>
  <si>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</si>
  <si>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</si>
  <si>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</si>
  <si>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</si>
  <si>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</si>
  <si>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</si>
  <si>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</si>
  <si>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</si>
  <si>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</si>
  <si>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</si>
  <si>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</si>
  <si>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</si>
  <si>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</si>
  <si>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</si>
  <si>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</si>
  <si>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</si>
  <si>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</si>
  <si>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</si>
  <si>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</si>
  <si>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</si>
  <si>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</si>
  <si>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</si>
  <si>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</si>
  <si>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</si>
  <si>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</si>
  <si>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</si>
  <si>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</si>
  <si>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</si>
  <si>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</si>
  <si>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</si>
  <si>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</si>
  <si>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</si>
  <si>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</si>
  <si>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</si>
  <si>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</si>
  <si>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</si>
  <si>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</si>
  <si>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</si>
  <si>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</si>
  <si>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</si>
  <si>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</si>
  <si>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</si>
  <si>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</si>
  <si>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</si>
  <si>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</si>
  <si>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</si>
  <si>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</si>
  <si>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</si>
  <si>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</si>
  <si>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</si>
  <si>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</si>
  <si>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</si>
  <si>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</si>
  <si>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</si>
  <si>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</si>
  <si>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</si>
  <si>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</si>
  <si>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</si>
  <si>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</si>
  <si>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</si>
  <si>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</si>
  <si>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</si>
  <si>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</si>
  <si>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</si>
  <si>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</si>
  <si>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</si>
  <si>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</si>
  <si>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</si>
  <si>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</si>
  <si>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</si>
  <si>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</si>
  <si>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</si>
  <si>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</si>
  <si>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</si>
  <si>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</si>
  <si>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</si>
  <si>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</si>
  <si>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</si>
  <si>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</si>
  <si>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</si>
  <si>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 в т.ч. по ДЮСШ:                                         КДЮСШ № 1 м. Суми,                              КДЮСШ № 2 м. Суми, грн. </t>
  </si>
  <si>
    <r>
      <t>Підпрограма 3. "Забезпечення розви</t>
    </r>
    <r>
      <rPr>
        <b/>
        <sz val="11"/>
        <rFont val="Times New Roman"/>
        <family val="1"/>
      </rPr>
      <t xml:space="preserve">тку спорту вищих досягнень"  </t>
    </r>
  </si>
  <si>
    <t xml:space="preserve">Підпрограма 5. "Фінасова підтримка дитячо-юнацьких спортивних шкіл фізкультурно-спортивних товариств".    </t>
  </si>
  <si>
    <t xml:space="preserve">Підпрограма 6. "Реалізація заходів щодо розвитку та модернізації закладів фізичної культури та спорту".   </t>
  </si>
  <si>
    <t xml:space="preserve">Підпрограма 1. "Організація та проведення змагань з олімпійських та неолімпійських видів спорту".                                                                                                                   </t>
  </si>
  <si>
    <t>_____________</t>
  </si>
  <si>
    <t>обсяг витрат на утримання команди з хокею на траві, грн.</t>
  </si>
  <si>
    <t>інші надходжен-ня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</si>
  <si>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</si>
  <si>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t xml:space="preserve">                                                             Додаток 3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</si>
  <si>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</si>
  <si>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</si>
  <si>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Підпрограма 2. "Утримання та навчально-тренувальна робота дитячо-юнацьких спортивних шкіл".   </t>
  </si>
  <si>
    <t>обсяг витрат  на навчально-тренувальні збори,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</si>
  <si>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"Тенісна Академія")</t>
  </si>
  <si>
    <t>обсяг витрат на проведення спортивних заходів, грн.</t>
  </si>
  <si>
    <t>середні витрати на навчально-спортивні заходи у розрахунку на одного учня,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</si>
  <si>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</si>
  <si>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</si>
  <si>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</si>
  <si>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 xml:space="preserve">   </t>
  </si>
  <si>
    <t>4</t>
  </si>
  <si>
    <t>обсяг видатків на проведення капітального та поточного ремонту клубів, грн.</t>
  </si>
  <si>
    <t>кількість учнів дитячо-юнацьких спортивних шкіл, що взяли участь у навчально-тренувальних зборах, чол.</t>
  </si>
  <si>
    <t>кількість учнів дитячо-юнацьких спортивних шкіл, що взяли участь у спортивних змаганнях різного рівня, чол.</t>
  </si>
  <si>
    <t>у тому числі тренерів-викладачів, штатних од.</t>
  </si>
  <si>
    <t>обсяг витрат на утримання КП МСК "Тенісна Академія", грн.</t>
  </si>
  <si>
    <t>розмір  стипендії на одного учня в місяць, грн.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</si>
  <si>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</si>
  <si>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у тому числі тренерів-викладачів, од.</t>
  </si>
  <si>
    <t>середньорічна кількість учнів дитячо-юнацьких спортивних шкіл, чол.</t>
  </si>
  <si>
    <t>середні витрати на утримання 1 ДЮСШ, грн.</t>
  </si>
  <si>
    <t>кількість учнів ДЮСШ, що взяли участь у спортивних змаганнях різного рівня, чол.</t>
  </si>
  <si>
    <t>обсяг витрат на проведення міських змагань з олімпійських видів спорту, грн.</t>
  </si>
  <si>
    <t>обсяг витрат на проведення навчально-тренувальних зборів з підготовки до змагань з 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</si>
  <si>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олімпійських видів спорту, грн.</t>
  </si>
  <si>
    <t>кількість навчально-тренувальних зборів з підготовки до змагань з олімпійських видів спорту, од.</t>
  </si>
  <si>
    <t>кількість обласних, всеукраїнських та міжнародних змагань з олімпійських видів спорту, од.</t>
  </si>
  <si>
    <t xml:space="preserve">кількість людино-днів (суддівство) участі у міських змаганнях з олімпійських видів спорту, од. </t>
  </si>
  <si>
    <t>кількість спортсменів міста, які братимуть участь у міських змаганнях з олімпійських видів спорту, осіб</t>
  </si>
  <si>
    <t>кількість спортсменів та тренерів, які братимуть участь в навчально-тренувальних зборах з підготовки до змагань з олімпійських видів спорту, осіб</t>
  </si>
  <si>
    <t>кількість людино-днів участі у навчально-тренувальних зборах з підготовки до змагань з олімпійських видів спорту, од.</t>
  </si>
  <si>
    <t>кількість спортсменів міста, які братимуть участь у обласних, всеукраїнських та міжнародних змаганнях з олімпійських видів спорту, осіб</t>
  </si>
  <si>
    <t>кількість людино-днів участі у обласних, всеукраїнських та міжнародних змаганнях з олімпійських видів спорту, од.</t>
  </si>
  <si>
    <t>обсяг витрат на проведення міських змагань з неолімпійських видів спорту, грн.</t>
  </si>
  <si>
    <t>обсяг витрат на проведення навчально-тренувальних зборів з підготовки до змагань з неолімпійських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</si>
  <si>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неолімпійських видів спорту, грн.</t>
  </si>
  <si>
    <t>кількість навчально-тренувальних зборів з підготовки до змагань з неолімпійських видів спорту, од.</t>
  </si>
  <si>
    <t>кількість спортсменів та тренерів, які братимуть участь у навчально-тренувальних зборах з підготовки до змагань з неолімпійських видів спорту, осіб</t>
  </si>
  <si>
    <t>кількість обласних,  всеукраїнських та міжнародних змагань з неолімпійських видів спорту, осіб</t>
  </si>
  <si>
    <t xml:space="preserve">кількість людино-днів(суддівство) участі у міських змаганнях з неолімпійських видів спорту, од. </t>
  </si>
  <si>
    <t>кількість спортсменів міста, які братимуть участь у міських змаганнях з неолімпійських видів спорту, осіб</t>
  </si>
  <si>
    <t>кількість людино-днів участі у навчально-тренувальних зборах з підготовки до змагань з неолімпійських видів спорту, од.</t>
  </si>
  <si>
    <t>кількість спортсменів міста, які братимуть участь у обласних, всеукраїнських та міжнародних змаганнях з неолімпійських видів спорту, осіб</t>
  </si>
  <si>
    <t>кількість людино-днів участі у обласних, всеукраїнських та міжнародних змаганнях з неолімпійських видів спорту, осіб</t>
  </si>
  <si>
    <t>середні витрати на один людино-день участі у міських змаганнях з неолімпійських видів спорту, грн.</t>
  </si>
  <si>
    <t>середні витрати на один людино-день участі у навчально-тренувальному зборі з підготовки до змагань з неолімпійських видів спорту, грн.</t>
  </si>
  <si>
    <t>середні витрати на один людино-день участі у обласних, всеукраїнських та міжнародних  змаганнях з неолімпійських видів спорту, грн.</t>
  </si>
  <si>
    <t>середні витрати на один людино-день  участі у міських змаганнях з олімпійських видів спорту, грн.</t>
  </si>
  <si>
    <t>середні витрати на один людино-день участі у навчально-тренувальному зборі з підготовки до змагань з олімпійських видів спорту, грн.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</si>
  <si>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МКЗ "ДЮСШ з вільної боротьби", МКЗ "КДЮСШ "Суми", МКЗ "КДЮСШ єдиноборств", грн.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</si>
  <si>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</si>
  <si>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клубів, в яких проведено поточний чи капітальний ремонт, од.</t>
  </si>
  <si>
    <t>середні витрати на один людино-день участі у обласних, всеукраїнських та міжнародних  змаганнях з олімпійських видів спорту, грн.</t>
  </si>
  <si>
    <t>обсяг витрат на участь у спортивних заходах, грн.</t>
  </si>
  <si>
    <t>кількість спортивних заходів, в яких взято участь командою, од.</t>
  </si>
  <si>
    <r>
      <t xml:space="preserve">Підпрограма 4. "Утримання центру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</si>
  <si>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>у тому числі тренерів-викладачів, од</t>
  </si>
  <si>
    <t>2017 рік (план)</t>
  </si>
  <si>
    <t xml:space="preserve">  - забезпечення реконструкції стадіону "Авангард", грн.</t>
  </si>
  <si>
    <t xml:space="preserve">  - забезпечення реконструкції грального поля по вул. Якіра, грн.</t>
  </si>
  <si>
    <t xml:space="preserve">  - забезпечення реконструкції приміщень КП "МСК з хокею на траві "Сумчанка", грн.</t>
  </si>
  <si>
    <r>
      <t>Завдання 1.</t>
    </r>
    <r>
      <rPr>
        <sz val="12"/>
        <rFont val="Times New Roman"/>
        <family val="1"/>
      </rPr>
      <t xml:space="preserve"> Організація і проведення навчально-тренувальних зборів і змагань, забезпечення участі спортсменів та тренерів у змаганнях різних рівнів з олімпійських видів спорту, грн.</t>
    </r>
  </si>
  <si>
    <t>кошти державного бюджету</t>
  </si>
  <si>
    <t>державного бюджету</t>
  </si>
  <si>
    <t>2018 рік (проект)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</si>
  <si>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                                                </t>
  </si>
  <si>
    <t>0215011</t>
  </si>
  <si>
    <t>0215012</t>
  </si>
  <si>
    <t>0215031</t>
  </si>
  <si>
    <t>0615031</t>
  </si>
  <si>
    <t>0215062</t>
  </si>
  <si>
    <t>0215061</t>
  </si>
  <si>
    <t>0215032</t>
  </si>
  <si>
    <t>від 28 березня 2018 року  № 3183-МР</t>
  </si>
  <si>
    <t>Секретар Сумської міської ради</t>
  </si>
  <si>
    <t>А.В. Баранов</t>
  </si>
  <si>
    <t>Виконавець: Обравіт Є.О.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</si>
</sst>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206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1" fillId="0" borderId="0" xfId="0" applyNumberFormat="1" applyFont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distributed" wrapText="1"/>
    </xf>
    <xf numFmtId="3" fontId="1" fillId="0" borderId="0" xfId="0" applyNumberFormat="1" applyFont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116" t="s">
        <v>165</v>
      </c>
      <c r="G1" s="117"/>
      <c r="H1" s="117"/>
      <c r="I1" s="117"/>
      <c r="J1" s="117"/>
      <c r="K1" s="117"/>
    </row>
    <row r="2" spans="1:12" ht="38.25" customHeight="1">
      <c r="A2" s="104"/>
      <c r="B2" s="104"/>
      <c r="C2" s="104"/>
      <c r="D2" s="104"/>
      <c r="E2" s="104"/>
      <c r="H2" s="106" t="s">
        <v>174</v>
      </c>
      <c r="I2" s="107"/>
      <c r="J2" s="107"/>
      <c r="K2" s="107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0.25" customHeight="1">
      <c r="A5" s="105" t="s">
        <v>34</v>
      </c>
      <c r="B5" s="124" t="s">
        <v>8</v>
      </c>
      <c r="C5" s="99" t="s">
        <v>71</v>
      </c>
      <c r="D5" s="99"/>
      <c r="E5" s="99"/>
      <c r="F5" s="99" t="s">
        <v>72</v>
      </c>
      <c r="G5" s="99"/>
      <c r="H5" s="99"/>
      <c r="I5" s="105" t="s">
        <v>73</v>
      </c>
      <c r="J5" s="105"/>
      <c r="K5" s="105"/>
    </row>
    <row r="6" spans="1:11" ht="15.75">
      <c r="A6" s="105"/>
      <c r="B6" s="124"/>
      <c r="C6" s="99" t="s">
        <v>0</v>
      </c>
      <c r="D6" s="99" t="s">
        <v>49</v>
      </c>
      <c r="E6" s="99"/>
      <c r="F6" s="99" t="s">
        <v>0</v>
      </c>
      <c r="G6" s="99" t="s">
        <v>49</v>
      </c>
      <c r="H6" s="99"/>
      <c r="I6" s="99" t="s">
        <v>0</v>
      </c>
      <c r="J6" s="105" t="s">
        <v>49</v>
      </c>
      <c r="K6" s="105"/>
    </row>
    <row r="7" spans="1:11" ht="86.25" customHeight="1">
      <c r="A7" s="105"/>
      <c r="B7" s="124"/>
      <c r="C7" s="99"/>
      <c r="D7" s="43" t="s">
        <v>1</v>
      </c>
      <c r="E7" s="43" t="s">
        <v>48</v>
      </c>
      <c r="F7" s="99"/>
      <c r="G7" s="43" t="s">
        <v>1</v>
      </c>
      <c r="H7" s="43" t="s">
        <v>48</v>
      </c>
      <c r="I7" s="99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01" t="s">
        <v>35</v>
      </c>
      <c r="B9" s="63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02"/>
      <c r="B10" s="61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03"/>
      <c r="B11" s="61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108" t="s">
        <v>84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22.5" customHeight="1">
      <c r="A13" s="95" t="s">
        <v>159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1" ht="22.5" customHeight="1">
      <c r="A14" s="118" t="s">
        <v>166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1:11" ht="36.75" customHeight="1">
      <c r="A15" s="78" t="s">
        <v>149</v>
      </c>
      <c r="B15" s="64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2" t="s">
        <v>167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7" t="s">
        <v>89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9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2" t="s">
        <v>168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7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8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95" t="s">
        <v>160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1" s="39" customFormat="1" ht="24.75" customHeight="1">
      <c r="A63" s="118" t="s">
        <v>161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1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2" t="s">
        <v>169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2" t="s">
        <v>169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7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175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2" t="s">
        <v>169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98" t="s">
        <v>135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7"/>
    </row>
    <row r="125" spans="1:11" s="39" customFormat="1" ht="22.5" customHeight="1">
      <c r="A125" s="113" t="s">
        <v>136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5"/>
    </row>
    <row r="126" spans="1:11" s="39" customFormat="1" ht="33.75" customHeight="1">
      <c r="A126" s="101" t="s">
        <v>154</v>
      </c>
      <c r="B126" s="65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02"/>
      <c r="B127" s="65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03"/>
      <c r="B128" s="73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4" t="s">
        <v>170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3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4" t="s">
        <v>171</v>
      </c>
      <c r="B146" s="33" t="s">
        <v>172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4" t="s">
        <v>173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125" t="s">
        <v>176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7"/>
    </row>
    <row r="176" spans="1:11" ht="24" customHeight="1">
      <c r="A176" s="119" t="s">
        <v>162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5"/>
    </row>
    <row r="177" spans="1:11" ht="30" customHeight="1">
      <c r="A177" s="75" t="s">
        <v>155</v>
      </c>
      <c r="B177" s="76"/>
      <c r="C177" s="71">
        <v>3448000</v>
      </c>
      <c r="D177" s="71">
        <v>2628000</v>
      </c>
      <c r="E177" s="71">
        <v>820000</v>
      </c>
      <c r="F177" s="71">
        <v>3752400</v>
      </c>
      <c r="G177" s="71">
        <v>2847100</v>
      </c>
      <c r="H177" s="71">
        <v>905300</v>
      </c>
      <c r="I177" s="71">
        <v>3994000</v>
      </c>
      <c r="J177" s="71">
        <v>3020800</v>
      </c>
      <c r="K177" s="71">
        <v>973200</v>
      </c>
    </row>
    <row r="178" spans="1:11" ht="48.75" customHeight="1">
      <c r="A178" s="74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70"/>
      <c r="H191" s="11">
        <v>500000</v>
      </c>
      <c r="I191" s="11">
        <v>500000</v>
      </c>
      <c r="J191" s="70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6"/>
      <c r="H201" s="11">
        <v>250000</v>
      </c>
      <c r="I201" s="11">
        <v>250000</v>
      </c>
      <c r="J201" s="66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98" t="s">
        <v>163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7"/>
    </row>
    <row r="205" spans="1:11" ht="23.25" customHeight="1">
      <c r="A205" s="118" t="s">
        <v>141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1"/>
    </row>
    <row r="206" spans="1:11" ht="31.5" customHeight="1">
      <c r="A206" s="18" t="s">
        <v>142</v>
      </c>
      <c r="B206" s="77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7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60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1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1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123" t="s">
        <v>177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7"/>
    </row>
    <row r="226" spans="1:11" ht="25.5" customHeight="1">
      <c r="A226" s="118" t="s">
        <v>164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1"/>
    </row>
    <row r="227" spans="1:11" ht="25.5" customHeight="1">
      <c r="A227" s="18" t="s">
        <v>143</v>
      </c>
      <c r="B227" s="77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80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122"/>
      <c r="B254" s="122"/>
      <c r="C254" s="122"/>
      <c r="D254" s="122"/>
      <c r="E254" s="122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A254:E254"/>
    <mergeCell ref="C5:E5"/>
    <mergeCell ref="A226:K226"/>
    <mergeCell ref="I6:I7"/>
    <mergeCell ref="A225:K225"/>
    <mergeCell ref="B5:B7"/>
    <mergeCell ref="A205:K205"/>
    <mergeCell ref="A175:K175"/>
    <mergeCell ref="F1:K1"/>
    <mergeCell ref="F5:H5"/>
    <mergeCell ref="F6:F7"/>
    <mergeCell ref="G6:H6"/>
    <mergeCell ref="I5:K5"/>
    <mergeCell ref="A124:K124"/>
    <mergeCell ref="A9:A11"/>
    <mergeCell ref="A14:K14"/>
    <mergeCell ref="A63:K63"/>
    <mergeCell ref="A2:E2"/>
    <mergeCell ref="A5:A7"/>
    <mergeCell ref="H2:K2"/>
    <mergeCell ref="A12:K12"/>
    <mergeCell ref="A62:K62"/>
    <mergeCell ref="A125:K125"/>
    <mergeCell ref="J6:K6"/>
    <mergeCell ref="A13:K13"/>
    <mergeCell ref="A204:K204"/>
    <mergeCell ref="D6:E6"/>
    <mergeCell ref="C6:C7"/>
    <mergeCell ref="A4:K4"/>
    <mergeCell ref="A126:A128"/>
    <mergeCell ref="A176:K176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75" zoomScaleNormal="70" zoomScaleSheetLayoutView="75" zoomScalePageLayoutView="0" workbookViewId="0" topLeftCell="A7">
      <selection activeCell="B266" sqref="B266"/>
    </sheetView>
  </sheetViews>
  <sheetFormatPr defaultColWidth="9.140625" defaultRowHeight="12.75"/>
  <cols>
    <col min="1" max="1" width="40.7109375" style="39" customWidth="1"/>
    <col min="2" max="2" width="10.5742187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4.0039062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4" width="11.140625" style="37" bestFit="1" customWidth="1"/>
    <col min="15" max="16384" width="9.140625" style="37" customWidth="1"/>
  </cols>
  <sheetData>
    <row r="1" spans="1:11" ht="18.75">
      <c r="A1" s="86"/>
      <c r="B1" s="31"/>
      <c r="C1" s="7"/>
      <c r="D1" s="7"/>
      <c r="E1" s="7"/>
      <c r="F1" s="116" t="s">
        <v>191</v>
      </c>
      <c r="G1" s="117"/>
      <c r="H1" s="117"/>
      <c r="I1" s="117"/>
      <c r="J1" s="117"/>
      <c r="K1" s="117"/>
    </row>
    <row r="2" spans="1:12" ht="87" customHeight="1">
      <c r="A2" s="104"/>
      <c r="B2" s="104"/>
      <c r="C2" s="104"/>
      <c r="D2" s="104"/>
      <c r="E2" s="104"/>
      <c r="G2" s="126" t="s">
        <v>258</v>
      </c>
      <c r="H2" s="107"/>
      <c r="I2" s="107"/>
      <c r="J2" s="107"/>
      <c r="K2" s="107"/>
      <c r="L2" s="79"/>
    </row>
    <row r="3" spans="1:11" ht="15.75" customHeight="1" hidden="1">
      <c r="A3" s="19"/>
      <c r="B3" s="31"/>
      <c r="C3" s="7"/>
      <c r="D3" s="7"/>
      <c r="E3" s="7"/>
      <c r="F3" s="7"/>
      <c r="G3" s="7"/>
      <c r="H3" s="7"/>
      <c r="I3" s="7"/>
      <c r="J3" s="8"/>
      <c r="K3" s="92"/>
    </row>
    <row r="4" spans="1:11" ht="31.5" customHeight="1">
      <c r="A4" s="19"/>
      <c r="B4" s="31"/>
      <c r="C4" s="7"/>
      <c r="D4" s="7"/>
      <c r="E4" s="7"/>
      <c r="F4" s="7"/>
      <c r="G4" s="127" t="s">
        <v>266</v>
      </c>
      <c r="H4" s="107"/>
      <c r="I4" s="107"/>
      <c r="J4" s="107"/>
      <c r="K4" s="107"/>
    </row>
    <row r="5" spans="1:11" ht="32.25" customHeight="1">
      <c r="A5" s="100" t="s">
        <v>83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20.25" customHeight="1">
      <c r="A6" s="105" t="s">
        <v>34</v>
      </c>
      <c r="B6" s="124" t="s">
        <v>8</v>
      </c>
      <c r="C6" s="99" t="s">
        <v>201</v>
      </c>
      <c r="D6" s="99"/>
      <c r="E6" s="99"/>
      <c r="F6" s="99" t="s">
        <v>250</v>
      </c>
      <c r="G6" s="99"/>
      <c r="H6" s="99"/>
      <c r="I6" s="105" t="s">
        <v>257</v>
      </c>
      <c r="J6" s="105"/>
      <c r="K6" s="105"/>
    </row>
    <row r="7" spans="1:11" ht="15.75">
      <c r="A7" s="105"/>
      <c r="B7" s="124"/>
      <c r="C7" s="99" t="s">
        <v>0</v>
      </c>
      <c r="D7" s="99" t="s">
        <v>49</v>
      </c>
      <c r="E7" s="99"/>
      <c r="F7" s="99" t="s">
        <v>0</v>
      </c>
      <c r="G7" s="99" t="s">
        <v>49</v>
      </c>
      <c r="H7" s="99"/>
      <c r="I7" s="99" t="s">
        <v>0</v>
      </c>
      <c r="J7" s="105" t="s">
        <v>49</v>
      </c>
      <c r="K7" s="105"/>
    </row>
    <row r="8" spans="1:11" ht="60.75" customHeight="1">
      <c r="A8" s="105"/>
      <c r="B8" s="124"/>
      <c r="C8" s="99"/>
      <c r="D8" s="43" t="s">
        <v>1</v>
      </c>
      <c r="E8" s="43" t="s">
        <v>202</v>
      </c>
      <c r="F8" s="99"/>
      <c r="G8" s="43" t="s">
        <v>1</v>
      </c>
      <c r="H8" s="43" t="s">
        <v>48</v>
      </c>
      <c r="I8" s="99"/>
      <c r="J8" s="43" t="s">
        <v>1</v>
      </c>
      <c r="K8" s="42" t="s">
        <v>48</v>
      </c>
    </row>
    <row r="9" spans="1:11" ht="15.75">
      <c r="A9" s="44">
        <v>1</v>
      </c>
      <c r="B9" s="32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4">
        <v>11</v>
      </c>
    </row>
    <row r="10" spans="1:14" ht="33" customHeight="1">
      <c r="A10" s="101" t="s">
        <v>35</v>
      </c>
      <c r="B10" s="63" t="s">
        <v>109</v>
      </c>
      <c r="C10" s="9">
        <v>30598443</v>
      </c>
      <c r="D10" s="9">
        <v>22744043</v>
      </c>
      <c r="E10" s="9">
        <v>7854400</v>
      </c>
      <c r="F10" s="9">
        <f>F17+F70+F138+F194+F223+F241</f>
        <v>46878685</v>
      </c>
      <c r="G10" s="9">
        <v>29075133</v>
      </c>
      <c r="H10" s="9">
        <f>H17+H70+H138+H194+H223+H241</f>
        <v>17803552</v>
      </c>
      <c r="I10" s="9">
        <f>I17+I70+I138+I194+I223+I241</f>
        <v>56136506</v>
      </c>
      <c r="J10" s="9">
        <f>J17+J70+J138+J194+J223+J241</f>
        <v>39554816</v>
      </c>
      <c r="K10" s="9">
        <f>K17+K70+K138+K194+K223+K241</f>
        <v>16581690</v>
      </c>
      <c r="L10" s="9">
        <f>L17+L70+L138+L194+L223+L241</f>
        <v>0</v>
      </c>
      <c r="N10" s="66"/>
    </row>
    <row r="11" spans="1:14" ht="38.25" customHeight="1">
      <c r="A11" s="102"/>
      <c r="B11" s="61" t="s">
        <v>110</v>
      </c>
      <c r="C11" s="9">
        <v>30513443</v>
      </c>
      <c r="D11" s="9">
        <f>D17+D70+D138+D191+D220</f>
        <v>22744043</v>
      </c>
      <c r="E11" s="9">
        <v>7769400</v>
      </c>
      <c r="F11" s="9">
        <f>G11+H11</f>
        <v>42606685</v>
      </c>
      <c r="G11" s="9">
        <v>29075133</v>
      </c>
      <c r="H11" s="9">
        <v>13531552</v>
      </c>
      <c r="I11" s="9">
        <f>J11+K11</f>
        <v>55858306</v>
      </c>
      <c r="J11" s="9">
        <f>J17+J70+J138+J191+J220</f>
        <v>39554816</v>
      </c>
      <c r="K11" s="9">
        <f>K70+K191+K220+K241</f>
        <v>16303490</v>
      </c>
      <c r="N11" s="66"/>
    </row>
    <row r="12" spans="1:14" ht="38.25" customHeight="1">
      <c r="A12" s="102"/>
      <c r="B12" s="61" t="s">
        <v>255</v>
      </c>
      <c r="C12" s="9"/>
      <c r="D12" s="9"/>
      <c r="E12" s="9"/>
      <c r="F12" s="9">
        <v>4185000</v>
      </c>
      <c r="G12" s="9"/>
      <c r="H12" s="9">
        <v>4185000</v>
      </c>
      <c r="I12" s="9"/>
      <c r="J12" s="9"/>
      <c r="K12" s="9"/>
      <c r="N12" s="66"/>
    </row>
    <row r="13" spans="1:11" ht="39" customHeight="1">
      <c r="A13" s="103"/>
      <c r="B13" s="61" t="s">
        <v>111</v>
      </c>
      <c r="C13" s="9">
        <v>85000</v>
      </c>
      <c r="D13" s="9"/>
      <c r="E13" s="9">
        <v>85000</v>
      </c>
      <c r="F13" s="9">
        <v>87000</v>
      </c>
      <c r="G13" s="9"/>
      <c r="H13" s="9">
        <v>87000</v>
      </c>
      <c r="I13" s="9">
        <v>101200</v>
      </c>
      <c r="J13" s="9"/>
      <c r="K13" s="9">
        <v>101200</v>
      </c>
    </row>
    <row r="14" spans="1:11" ht="37.5" customHeight="1">
      <c r="A14" s="108" t="s">
        <v>84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22.5" customHeight="1">
      <c r="A15" s="95" t="s">
        <v>186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4"/>
    </row>
    <row r="16" spans="1:11" ht="22.5" customHeight="1">
      <c r="A16" s="118" t="s">
        <v>166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36.75" customHeight="1">
      <c r="A17" s="78" t="s">
        <v>149</v>
      </c>
      <c r="B17" s="64"/>
      <c r="C17" s="9">
        <f>C18+C45</f>
        <v>1265519</v>
      </c>
      <c r="D17" s="9">
        <f>D18+D43</f>
        <v>1265519</v>
      </c>
      <c r="E17" s="9"/>
      <c r="F17" s="9">
        <f>F18+F43</f>
        <v>2500000</v>
      </c>
      <c r="G17" s="9">
        <f>G18+G43</f>
        <v>2500000</v>
      </c>
      <c r="H17" s="9"/>
      <c r="I17" s="9">
        <f>I18+I43</f>
        <v>3377000</v>
      </c>
      <c r="J17" s="9">
        <f>J18+J43</f>
        <v>3200000</v>
      </c>
      <c r="K17" s="9">
        <v>177000</v>
      </c>
    </row>
    <row r="18" spans="1:11" ht="66.75" customHeight="1">
      <c r="A18" s="62" t="s">
        <v>243</v>
      </c>
      <c r="B18" s="57" t="s">
        <v>259</v>
      </c>
      <c r="C18" s="9">
        <v>600000</v>
      </c>
      <c r="D18" s="9">
        <v>600000</v>
      </c>
      <c r="E18" s="9"/>
      <c r="F18" s="9">
        <v>1300000</v>
      </c>
      <c r="G18" s="9">
        <v>1300000</v>
      </c>
      <c r="H18" s="9"/>
      <c r="I18" s="9">
        <f>1572000+K18</f>
        <v>1749000</v>
      </c>
      <c r="J18" s="9">
        <v>1572000</v>
      </c>
      <c r="K18" s="9">
        <v>177000</v>
      </c>
    </row>
    <row r="19" spans="1:11" ht="69" customHeight="1">
      <c r="A19" s="67" t="s">
        <v>192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78.75" customHeight="1">
      <c r="A20" s="68" t="s">
        <v>254</v>
      </c>
      <c r="B20" s="70"/>
      <c r="C20" s="11">
        <v>600000</v>
      </c>
      <c r="D20" s="11">
        <v>600000</v>
      </c>
      <c r="E20" s="11"/>
      <c r="F20" s="11">
        <v>1300000</v>
      </c>
      <c r="G20" s="11">
        <v>1300000</v>
      </c>
      <c r="H20" s="11"/>
      <c r="I20" s="11">
        <f>I23+I24+I25</f>
        <v>1749000</v>
      </c>
      <c r="J20" s="11">
        <f>J23+J24+J25</f>
        <v>1572000</v>
      </c>
      <c r="K20" s="69">
        <v>177000</v>
      </c>
    </row>
    <row r="21" spans="1:11" ht="19.5" customHeight="1">
      <c r="A21" s="20" t="s">
        <v>2</v>
      </c>
      <c r="B21" s="27"/>
      <c r="C21" s="48"/>
      <c r="D21" s="48"/>
      <c r="E21" s="9"/>
      <c r="F21" s="49"/>
      <c r="G21" s="49"/>
      <c r="H21" s="49"/>
      <c r="I21" s="49"/>
      <c r="J21" s="49"/>
      <c r="K21" s="49"/>
    </row>
    <row r="22" spans="1:11" ht="20.25" customHeight="1">
      <c r="A22" s="18" t="s">
        <v>7</v>
      </c>
      <c r="B22" s="27"/>
      <c r="C22" s="11"/>
      <c r="D22" s="11"/>
      <c r="E22" s="11"/>
      <c r="F22" s="11"/>
      <c r="G22" s="11"/>
      <c r="H22" s="11"/>
      <c r="I22" s="11"/>
      <c r="J22" s="11"/>
      <c r="K22" s="50"/>
    </row>
    <row r="23" spans="1:13" ht="52.5" customHeight="1">
      <c r="A23" s="17" t="s">
        <v>215</v>
      </c>
      <c r="B23" s="27"/>
      <c r="C23" s="11">
        <v>313441</v>
      </c>
      <c r="D23" s="11">
        <v>313441</v>
      </c>
      <c r="E23" s="11"/>
      <c r="F23" s="11">
        <v>357788</v>
      </c>
      <c r="G23" s="11">
        <v>357788</v>
      </c>
      <c r="H23" s="11"/>
      <c r="I23" s="11">
        <f>J23+K23</f>
        <v>728040</v>
      </c>
      <c r="J23" s="11">
        <v>551040</v>
      </c>
      <c r="K23" s="11">
        <v>177000</v>
      </c>
      <c r="M23" s="66"/>
    </row>
    <row r="24" spans="1:13" ht="61.5" customHeight="1">
      <c r="A24" s="17" t="s">
        <v>216</v>
      </c>
      <c r="B24" s="27"/>
      <c r="C24" s="11">
        <v>62133.06</v>
      </c>
      <c r="D24" s="11">
        <v>62133.06</v>
      </c>
      <c r="E24" s="11"/>
      <c r="F24" s="11">
        <v>399426</v>
      </c>
      <c r="G24" s="11">
        <v>399426</v>
      </c>
      <c r="H24" s="11"/>
      <c r="I24" s="11">
        <f>J24</f>
        <v>461882</v>
      </c>
      <c r="J24" s="11">
        <v>461882</v>
      </c>
      <c r="K24" s="50"/>
      <c r="M24" s="66"/>
    </row>
    <row r="25" spans="1:13" ht="82.5" customHeight="1">
      <c r="A25" s="90" t="s">
        <v>217</v>
      </c>
      <c r="B25" s="27"/>
      <c r="C25" s="11">
        <v>224426</v>
      </c>
      <c r="D25" s="11">
        <v>224426</v>
      </c>
      <c r="E25" s="11"/>
      <c r="F25" s="11">
        <v>542786</v>
      </c>
      <c r="G25" s="11">
        <v>542786</v>
      </c>
      <c r="H25" s="11"/>
      <c r="I25" s="11">
        <v>559078</v>
      </c>
      <c r="J25" s="11">
        <v>559078</v>
      </c>
      <c r="K25" s="50"/>
      <c r="M25" s="66"/>
    </row>
    <row r="26" spans="1:11" ht="36" customHeight="1">
      <c r="A26" s="17" t="s">
        <v>10</v>
      </c>
      <c r="B26" s="27"/>
      <c r="C26" s="11">
        <v>60</v>
      </c>
      <c r="D26" s="11">
        <v>60</v>
      </c>
      <c r="E26" s="11"/>
      <c r="F26" s="11">
        <v>61</v>
      </c>
      <c r="G26" s="11">
        <v>61</v>
      </c>
      <c r="H26" s="11"/>
      <c r="I26" s="11">
        <f>J26+K26</f>
        <v>64</v>
      </c>
      <c r="J26" s="11">
        <v>63</v>
      </c>
      <c r="K26" s="10">
        <v>1</v>
      </c>
    </row>
    <row r="27" spans="1:11" ht="47.25" customHeight="1">
      <c r="A27" s="17" t="s">
        <v>218</v>
      </c>
      <c r="B27" s="27"/>
      <c r="C27" s="11">
        <v>8</v>
      </c>
      <c r="D27" s="11">
        <v>8</v>
      </c>
      <c r="E27" s="11"/>
      <c r="F27" s="11">
        <v>11</v>
      </c>
      <c r="G27" s="11">
        <v>11</v>
      </c>
      <c r="H27" s="11"/>
      <c r="I27" s="11">
        <v>12</v>
      </c>
      <c r="J27" s="11">
        <v>12</v>
      </c>
      <c r="K27" s="10"/>
    </row>
    <row r="28" spans="1:11" ht="48" customHeight="1">
      <c r="A28" s="17" t="s">
        <v>219</v>
      </c>
      <c r="B28" s="27"/>
      <c r="C28" s="11">
        <v>17</v>
      </c>
      <c r="D28" s="11">
        <v>17</v>
      </c>
      <c r="E28" s="11"/>
      <c r="F28" s="11">
        <v>12</v>
      </c>
      <c r="G28" s="11">
        <v>12</v>
      </c>
      <c r="H28" s="11"/>
      <c r="I28" s="11">
        <f>J28</f>
        <v>20</v>
      </c>
      <c r="J28" s="11">
        <v>20</v>
      </c>
      <c r="K28" s="10"/>
    </row>
    <row r="29" spans="1:11" ht="21.75" customHeight="1">
      <c r="A29" s="18" t="s">
        <v>3</v>
      </c>
      <c r="B29" s="27"/>
      <c r="C29" s="11"/>
      <c r="D29" s="11"/>
      <c r="E29" s="11"/>
      <c r="F29" s="11"/>
      <c r="G29" s="11"/>
      <c r="H29" s="11"/>
      <c r="I29" s="11"/>
      <c r="J29" s="11"/>
      <c r="K29" s="50"/>
    </row>
    <row r="30" spans="1:11" ht="46.5" customHeight="1">
      <c r="A30" s="17" t="s">
        <v>220</v>
      </c>
      <c r="B30" s="27"/>
      <c r="C30" s="11">
        <v>2445</v>
      </c>
      <c r="D30" s="11">
        <v>2445</v>
      </c>
      <c r="E30" s="11"/>
      <c r="F30" s="11">
        <v>2445</v>
      </c>
      <c r="G30" s="11">
        <v>2445</v>
      </c>
      <c r="H30" s="11"/>
      <c r="I30" s="11">
        <f>J30+K30</f>
        <v>2474</v>
      </c>
      <c r="J30" s="11">
        <v>2445</v>
      </c>
      <c r="K30" s="10">
        <v>29</v>
      </c>
    </row>
    <row r="31" spans="1:11" ht="54.75" customHeight="1">
      <c r="A31" s="17" t="s">
        <v>221</v>
      </c>
      <c r="B31" s="27"/>
      <c r="C31" s="11">
        <v>4540</v>
      </c>
      <c r="D31" s="11">
        <v>4540</v>
      </c>
      <c r="E31" s="11"/>
      <c r="F31" s="11">
        <v>4640</v>
      </c>
      <c r="G31" s="11">
        <v>4640</v>
      </c>
      <c r="H31" s="11"/>
      <c r="I31" s="11">
        <f>J31+K31</f>
        <v>5868</v>
      </c>
      <c r="J31" s="11">
        <v>5798</v>
      </c>
      <c r="K31" s="10">
        <v>70</v>
      </c>
    </row>
    <row r="32" spans="1:11" ht="62.25" customHeight="1">
      <c r="A32" s="17" t="s">
        <v>223</v>
      </c>
      <c r="B32" s="27"/>
      <c r="C32" s="11">
        <v>978</v>
      </c>
      <c r="D32" s="11">
        <v>978</v>
      </c>
      <c r="E32" s="11"/>
      <c r="F32" s="11">
        <v>1700</v>
      </c>
      <c r="G32" s="11">
        <v>1700</v>
      </c>
      <c r="H32" s="11"/>
      <c r="I32" s="11">
        <v>2490</v>
      </c>
      <c r="J32" s="11">
        <v>2490</v>
      </c>
      <c r="K32" s="10"/>
    </row>
    <row r="33" spans="1:11" ht="62.25" customHeight="1">
      <c r="A33" s="17" t="s">
        <v>222</v>
      </c>
      <c r="B33" s="27"/>
      <c r="C33" s="11">
        <v>59</v>
      </c>
      <c r="D33" s="11">
        <v>59</v>
      </c>
      <c r="E33" s="11"/>
      <c r="F33" s="11">
        <v>170</v>
      </c>
      <c r="G33" s="11">
        <v>170</v>
      </c>
      <c r="H33" s="11"/>
      <c r="I33" s="11">
        <v>166</v>
      </c>
      <c r="J33" s="11">
        <v>166</v>
      </c>
      <c r="K33" s="10"/>
    </row>
    <row r="34" spans="1:11" ht="62.25" customHeight="1">
      <c r="A34" s="17" t="s">
        <v>225</v>
      </c>
      <c r="B34" s="27"/>
      <c r="C34" s="11">
        <v>1206</v>
      </c>
      <c r="D34" s="11">
        <v>1206</v>
      </c>
      <c r="E34" s="11"/>
      <c r="F34" s="11">
        <v>1330</v>
      </c>
      <c r="G34" s="11">
        <v>1330</v>
      </c>
      <c r="H34" s="11"/>
      <c r="I34" s="11">
        <v>1368</v>
      </c>
      <c r="J34" s="11">
        <v>1368</v>
      </c>
      <c r="K34" s="10"/>
    </row>
    <row r="35" spans="1:11" ht="84" customHeight="1">
      <c r="A35" s="17" t="s">
        <v>224</v>
      </c>
      <c r="B35" s="27"/>
      <c r="C35" s="11">
        <v>201</v>
      </c>
      <c r="D35" s="11">
        <v>201</v>
      </c>
      <c r="E35" s="11"/>
      <c r="F35" s="11">
        <v>266</v>
      </c>
      <c r="G35" s="11">
        <v>266</v>
      </c>
      <c r="H35" s="11"/>
      <c r="I35" s="11">
        <v>228</v>
      </c>
      <c r="J35" s="11">
        <v>228</v>
      </c>
      <c r="K35" s="10"/>
    </row>
    <row r="36" spans="1:11" ht="20.25" customHeight="1">
      <c r="A36" s="18" t="s">
        <v>5</v>
      </c>
      <c r="B36" s="27"/>
      <c r="C36" s="11"/>
      <c r="D36" s="11"/>
      <c r="E36" s="11"/>
      <c r="F36" s="11"/>
      <c r="G36" s="11"/>
      <c r="H36" s="11"/>
      <c r="I36" s="11"/>
      <c r="J36" s="11"/>
      <c r="K36" s="50"/>
    </row>
    <row r="37" spans="1:11" ht="53.25" customHeight="1">
      <c r="A37" s="17" t="s">
        <v>240</v>
      </c>
      <c r="B37" s="27"/>
      <c r="C37" s="25">
        <v>128.2</v>
      </c>
      <c r="D37" s="25">
        <v>128.2</v>
      </c>
      <c r="E37" s="11"/>
      <c r="F37" s="25">
        <v>146.33</v>
      </c>
      <c r="G37" s="25">
        <v>146.33</v>
      </c>
      <c r="H37" s="29"/>
      <c r="I37" s="25">
        <f>I23/I30</f>
        <v>294.27647534357317</v>
      </c>
      <c r="J37" s="25">
        <f>J23/J30</f>
        <v>225.37423312883436</v>
      </c>
      <c r="K37" s="25">
        <v>274.38</v>
      </c>
    </row>
    <row r="38" spans="1:11" ht="65.25" customHeight="1">
      <c r="A38" s="17" t="s">
        <v>241</v>
      </c>
      <c r="B38" s="27"/>
      <c r="C38" s="25">
        <v>63.53</v>
      </c>
      <c r="D38" s="25">
        <v>63.53</v>
      </c>
      <c r="E38" s="11"/>
      <c r="F38" s="29">
        <f>F24/F32</f>
        <v>234.9564705882353</v>
      </c>
      <c r="G38" s="29">
        <f>G24/G32</f>
        <v>234.9564705882353</v>
      </c>
      <c r="H38" s="29"/>
      <c r="I38" s="29">
        <f>I24/I32</f>
        <v>185.49477911646585</v>
      </c>
      <c r="J38" s="29">
        <f>J24/J32</f>
        <v>185.49477911646585</v>
      </c>
      <c r="K38" s="29"/>
    </row>
    <row r="39" spans="1:11" ht="64.5" customHeight="1">
      <c r="A39" s="17" t="s">
        <v>245</v>
      </c>
      <c r="B39" s="27"/>
      <c r="C39" s="25">
        <v>186.09</v>
      </c>
      <c r="D39" s="25">
        <v>186.09</v>
      </c>
      <c r="E39" s="11"/>
      <c r="F39" s="29">
        <v>558.49</v>
      </c>
      <c r="G39" s="29">
        <v>558.49</v>
      </c>
      <c r="H39" s="29"/>
      <c r="I39" s="29">
        <f>I25/I34</f>
        <v>408.6827485380117</v>
      </c>
      <c r="J39" s="29">
        <f>J25/J34</f>
        <v>408.6827485380117</v>
      </c>
      <c r="K39" s="29"/>
    </row>
    <row r="40" spans="1:11" ht="21" customHeight="1">
      <c r="A40" s="18" t="s">
        <v>6</v>
      </c>
      <c r="B40" s="27"/>
      <c r="C40" s="11"/>
      <c r="D40" s="11"/>
      <c r="E40" s="11"/>
      <c r="F40" s="11"/>
      <c r="G40" s="11"/>
      <c r="H40" s="11"/>
      <c r="I40" s="11"/>
      <c r="J40" s="11"/>
      <c r="K40" s="12"/>
    </row>
    <row r="41" spans="1:11" ht="60.75" customHeight="1">
      <c r="A41" s="17" t="s">
        <v>37</v>
      </c>
      <c r="B41" s="27"/>
      <c r="C41" s="11">
        <v>2150</v>
      </c>
      <c r="D41" s="11">
        <v>2150</v>
      </c>
      <c r="E41" s="11"/>
      <c r="F41" s="11">
        <v>2275</v>
      </c>
      <c r="G41" s="11">
        <v>2275</v>
      </c>
      <c r="H41" s="11"/>
      <c r="I41" s="11">
        <f>J41+K41</f>
        <v>2498</v>
      </c>
      <c r="J41" s="11">
        <v>2450</v>
      </c>
      <c r="K41" s="11">
        <v>48</v>
      </c>
    </row>
    <row r="42" spans="1:11" ht="63.75" customHeight="1">
      <c r="A42" s="17" t="s">
        <v>12</v>
      </c>
      <c r="B42" s="27"/>
      <c r="C42" s="51">
        <v>3.3</v>
      </c>
      <c r="D42" s="51">
        <v>3.3</v>
      </c>
      <c r="E42" s="51"/>
      <c r="F42" s="51">
        <v>5.8</v>
      </c>
      <c r="G42" s="51">
        <v>5.8</v>
      </c>
      <c r="H42" s="51"/>
      <c r="I42" s="51">
        <v>7.7</v>
      </c>
      <c r="J42" s="51">
        <v>7.7</v>
      </c>
      <c r="K42" s="50"/>
    </row>
    <row r="43" spans="1:11" ht="66" customHeight="1">
      <c r="A43" s="62" t="s">
        <v>168</v>
      </c>
      <c r="B43" s="57" t="s">
        <v>260</v>
      </c>
      <c r="C43" s="9">
        <v>665519</v>
      </c>
      <c r="D43" s="9">
        <v>665519</v>
      </c>
      <c r="E43" s="9"/>
      <c r="F43" s="9">
        <v>1200000</v>
      </c>
      <c r="G43" s="9">
        <v>1200000</v>
      </c>
      <c r="H43" s="9"/>
      <c r="I43" s="9">
        <v>1628000</v>
      </c>
      <c r="J43" s="9">
        <v>1628000</v>
      </c>
      <c r="K43" s="9"/>
    </row>
    <row r="44" spans="1:11" ht="70.5" customHeight="1">
      <c r="A44" s="67" t="s">
        <v>193</v>
      </c>
      <c r="B44" s="57"/>
      <c r="C44" s="9"/>
      <c r="D44" s="9"/>
      <c r="E44" s="9"/>
      <c r="F44" s="9"/>
      <c r="G44" s="9"/>
      <c r="H44" s="9"/>
      <c r="I44" s="9"/>
      <c r="J44" s="9"/>
      <c r="K44" s="9"/>
    </row>
    <row r="45" spans="1:11" ht="48.75" customHeight="1">
      <c r="A45" s="68" t="s">
        <v>151</v>
      </c>
      <c r="B45" s="57"/>
      <c r="C45" s="11">
        <v>665519</v>
      </c>
      <c r="D45" s="11">
        <f>D48+D49+D50</f>
        <v>665519</v>
      </c>
      <c r="E45" s="11"/>
      <c r="F45" s="11">
        <v>1200000</v>
      </c>
      <c r="G45" s="11">
        <v>1200000</v>
      </c>
      <c r="H45" s="11"/>
      <c r="I45" s="11">
        <v>1628000</v>
      </c>
      <c r="J45" s="11">
        <v>1628000</v>
      </c>
      <c r="K45" s="9"/>
    </row>
    <row r="46" spans="1:11" s="39" customFormat="1" ht="20.25" customHeight="1">
      <c r="A46" s="20" t="s">
        <v>2</v>
      </c>
      <c r="B46" s="27"/>
      <c r="C46" s="11"/>
      <c r="D46" s="11"/>
      <c r="E46" s="11"/>
      <c r="F46" s="11"/>
      <c r="G46" s="11"/>
      <c r="H46" s="11"/>
      <c r="I46" s="11"/>
      <c r="J46" s="11"/>
      <c r="K46" s="38"/>
    </row>
    <row r="47" spans="1:11" s="39" customFormat="1" ht="20.25" customHeight="1">
      <c r="A47" s="18" t="s">
        <v>7</v>
      </c>
      <c r="B47" s="27"/>
      <c r="C47" s="11"/>
      <c r="D47" s="11"/>
      <c r="E47" s="11"/>
      <c r="F47" s="11"/>
      <c r="G47" s="11"/>
      <c r="H47" s="11"/>
      <c r="I47" s="11"/>
      <c r="J47" s="11"/>
      <c r="K47" s="38"/>
    </row>
    <row r="48" spans="1:11" s="39" customFormat="1" ht="46.5" customHeight="1">
      <c r="A48" s="17" t="s">
        <v>226</v>
      </c>
      <c r="B48" s="27"/>
      <c r="C48" s="11">
        <v>338263</v>
      </c>
      <c r="D48" s="11">
        <v>338263</v>
      </c>
      <c r="E48" s="11" t="s">
        <v>114</v>
      </c>
      <c r="F48" s="11">
        <f>397784+4073</f>
        <v>401857</v>
      </c>
      <c r="G48" s="11">
        <f>397784+4073</f>
        <v>401857</v>
      </c>
      <c r="H48" s="11"/>
      <c r="I48" s="11">
        <v>611642</v>
      </c>
      <c r="J48" s="11">
        <v>611642</v>
      </c>
      <c r="K48" s="10"/>
    </row>
    <row r="49" spans="1:13" s="39" customFormat="1" ht="63.75" customHeight="1">
      <c r="A49" s="17" t="s">
        <v>227</v>
      </c>
      <c r="B49" s="27"/>
      <c r="C49" s="11">
        <v>42256</v>
      </c>
      <c r="D49" s="11">
        <v>42256</v>
      </c>
      <c r="E49" s="11"/>
      <c r="F49" s="11">
        <v>205000</v>
      </c>
      <c r="G49" s="11">
        <v>205000</v>
      </c>
      <c r="H49" s="11"/>
      <c r="I49" s="11">
        <v>495412</v>
      </c>
      <c r="J49" s="11">
        <v>495412</v>
      </c>
      <c r="K49" s="10"/>
      <c r="M49" s="89"/>
    </row>
    <row r="50" spans="1:11" s="39" customFormat="1" ht="83.25" customHeight="1">
      <c r="A50" s="17" t="s">
        <v>228</v>
      </c>
      <c r="B50" s="27"/>
      <c r="C50" s="11">
        <v>285000</v>
      </c>
      <c r="D50" s="11">
        <v>285000</v>
      </c>
      <c r="E50" s="11"/>
      <c r="F50" s="11">
        <v>708343</v>
      </c>
      <c r="G50" s="11">
        <v>708343</v>
      </c>
      <c r="H50" s="11"/>
      <c r="I50" s="11">
        <v>520946</v>
      </c>
      <c r="J50" s="11">
        <v>520946</v>
      </c>
      <c r="K50" s="10"/>
    </row>
    <row r="51" spans="1:11" s="39" customFormat="1" ht="39.75" customHeight="1">
      <c r="A51" s="17" t="s">
        <v>14</v>
      </c>
      <c r="B51" s="27"/>
      <c r="C51" s="11">
        <v>54</v>
      </c>
      <c r="D51" s="11">
        <v>54</v>
      </c>
      <c r="E51" s="11"/>
      <c r="F51" s="11">
        <v>56</v>
      </c>
      <c r="G51" s="11">
        <v>56</v>
      </c>
      <c r="H51" s="11"/>
      <c r="I51" s="11">
        <v>56</v>
      </c>
      <c r="J51" s="11">
        <v>56</v>
      </c>
      <c r="K51" s="10"/>
    </row>
    <row r="52" spans="1:11" s="39" customFormat="1" ht="50.25" customHeight="1">
      <c r="A52" s="17" t="s">
        <v>229</v>
      </c>
      <c r="B52" s="27"/>
      <c r="C52" s="11">
        <v>2</v>
      </c>
      <c r="D52" s="11">
        <v>2</v>
      </c>
      <c r="E52" s="11"/>
      <c r="F52" s="11">
        <v>6</v>
      </c>
      <c r="G52" s="11">
        <v>6</v>
      </c>
      <c r="H52" s="11"/>
      <c r="I52" s="11">
        <v>12</v>
      </c>
      <c r="J52" s="11">
        <v>12</v>
      </c>
      <c r="K52" s="10"/>
    </row>
    <row r="53" spans="1:11" s="39" customFormat="1" ht="51.75" customHeight="1">
      <c r="A53" s="17" t="s">
        <v>231</v>
      </c>
      <c r="B53" s="27"/>
      <c r="C53" s="11">
        <v>13</v>
      </c>
      <c r="D53" s="11">
        <v>13</v>
      </c>
      <c r="E53" s="11"/>
      <c r="F53" s="11">
        <v>12</v>
      </c>
      <c r="G53" s="11">
        <v>12</v>
      </c>
      <c r="H53" s="11"/>
      <c r="I53" s="11">
        <v>22</v>
      </c>
      <c r="J53" s="11">
        <v>22</v>
      </c>
      <c r="K53" s="10"/>
    </row>
    <row r="54" spans="1:11" s="39" customFormat="1" ht="23.25" customHeight="1">
      <c r="A54" s="18" t="s">
        <v>3</v>
      </c>
      <c r="B54" s="27"/>
      <c r="C54" s="11"/>
      <c r="D54" s="11"/>
      <c r="E54" s="11"/>
      <c r="F54" s="11"/>
      <c r="G54" s="11"/>
      <c r="H54" s="11"/>
      <c r="I54" s="11"/>
      <c r="J54" s="11"/>
      <c r="K54" s="38"/>
    </row>
    <row r="55" spans="1:11" s="39" customFormat="1" ht="48" customHeight="1">
      <c r="A55" s="17" t="s">
        <v>232</v>
      </c>
      <c r="B55" s="27"/>
      <c r="C55" s="11">
        <v>1817</v>
      </c>
      <c r="D55" s="11">
        <v>1817</v>
      </c>
      <c r="E55" s="11"/>
      <c r="F55" s="11">
        <v>1827</v>
      </c>
      <c r="G55" s="11">
        <v>1827</v>
      </c>
      <c r="H55" s="11"/>
      <c r="I55" s="11">
        <v>1827</v>
      </c>
      <c r="J55" s="11">
        <v>1827</v>
      </c>
      <c r="K55" s="10"/>
    </row>
    <row r="56" spans="1:11" s="39" customFormat="1" ht="48" customHeight="1">
      <c r="A56" s="17" t="s">
        <v>233</v>
      </c>
      <c r="B56" s="27"/>
      <c r="C56" s="11">
        <v>4612</v>
      </c>
      <c r="D56" s="11">
        <v>4612</v>
      </c>
      <c r="E56" s="11"/>
      <c r="F56" s="11">
        <v>4620</v>
      </c>
      <c r="G56" s="11">
        <v>4620</v>
      </c>
      <c r="H56" s="11"/>
      <c r="I56" s="11">
        <v>7200</v>
      </c>
      <c r="J56" s="11">
        <v>7200</v>
      </c>
      <c r="K56" s="10"/>
    </row>
    <row r="57" spans="1:11" s="39" customFormat="1" ht="64.5" customHeight="1">
      <c r="A57" s="17" t="s">
        <v>234</v>
      </c>
      <c r="B57" s="27"/>
      <c r="C57" s="11">
        <v>666</v>
      </c>
      <c r="D57" s="11">
        <v>666</v>
      </c>
      <c r="E57" s="11"/>
      <c r="F57" s="11">
        <v>1350</v>
      </c>
      <c r="G57" s="11">
        <v>1350</v>
      </c>
      <c r="H57" s="11"/>
      <c r="I57" s="11">
        <v>2535</v>
      </c>
      <c r="J57" s="11">
        <v>2535</v>
      </c>
      <c r="K57" s="10"/>
    </row>
    <row r="58" spans="1:11" s="39" customFormat="1" ht="78.75" customHeight="1">
      <c r="A58" s="17" t="s">
        <v>230</v>
      </c>
      <c r="B58" s="27"/>
      <c r="C58" s="11">
        <v>37</v>
      </c>
      <c r="D58" s="11">
        <v>37</v>
      </c>
      <c r="E58" s="11"/>
      <c r="F58" s="11">
        <v>90</v>
      </c>
      <c r="G58" s="11">
        <v>90</v>
      </c>
      <c r="H58" s="11"/>
      <c r="I58" s="11">
        <v>169</v>
      </c>
      <c r="J58" s="11">
        <v>169</v>
      </c>
      <c r="K58" s="10"/>
    </row>
    <row r="59" spans="1:11" s="39" customFormat="1" ht="69.75" customHeight="1">
      <c r="A59" s="17" t="s">
        <v>236</v>
      </c>
      <c r="B59" s="27"/>
      <c r="C59" s="11">
        <v>817</v>
      </c>
      <c r="D59" s="11">
        <v>817</v>
      </c>
      <c r="E59" s="11"/>
      <c r="F59" s="11">
        <v>900</v>
      </c>
      <c r="G59" s="11">
        <v>900</v>
      </c>
      <c r="H59" s="11"/>
      <c r="I59" s="11">
        <v>1332</v>
      </c>
      <c r="J59" s="11">
        <v>1332</v>
      </c>
      <c r="K59" s="10"/>
    </row>
    <row r="60" spans="1:11" s="39" customFormat="1" ht="69.75" customHeight="1">
      <c r="A60" s="17" t="s">
        <v>235</v>
      </c>
      <c r="B60" s="27"/>
      <c r="C60" s="11">
        <v>135</v>
      </c>
      <c r="D60" s="11">
        <v>135</v>
      </c>
      <c r="E60" s="11"/>
      <c r="F60" s="11">
        <v>223</v>
      </c>
      <c r="G60" s="11">
        <v>223</v>
      </c>
      <c r="H60" s="11"/>
      <c r="I60" s="11">
        <v>222</v>
      </c>
      <c r="J60" s="11">
        <v>222</v>
      </c>
      <c r="K60" s="10"/>
    </row>
    <row r="61" spans="1:11" s="39" customFormat="1" ht="19.5" customHeight="1">
      <c r="A61" s="18" t="s">
        <v>5</v>
      </c>
      <c r="B61" s="27"/>
      <c r="C61" s="11"/>
      <c r="D61" s="11"/>
      <c r="E61" s="11"/>
      <c r="F61" s="11"/>
      <c r="G61" s="11"/>
      <c r="H61" s="11"/>
      <c r="I61" s="11"/>
      <c r="J61" s="11"/>
      <c r="K61" s="38"/>
    </row>
    <row r="62" spans="1:11" s="39" customFormat="1" ht="53.25" customHeight="1">
      <c r="A62" s="17" t="s">
        <v>237</v>
      </c>
      <c r="B62" s="27"/>
      <c r="C62" s="25">
        <v>186.17</v>
      </c>
      <c r="D62" s="25">
        <v>186.17</v>
      </c>
      <c r="E62" s="11"/>
      <c r="F62" s="29">
        <v>219.95</v>
      </c>
      <c r="G62" s="29">
        <v>219.95</v>
      </c>
      <c r="H62" s="29"/>
      <c r="I62" s="29">
        <f>I48/I55</f>
        <v>334.77941981390256</v>
      </c>
      <c r="J62" s="29">
        <f>J48/J55</f>
        <v>334.77941981390256</v>
      </c>
      <c r="K62" s="29"/>
    </row>
    <row r="63" spans="1:11" s="39" customFormat="1" ht="66" customHeight="1">
      <c r="A63" s="17" t="s">
        <v>238</v>
      </c>
      <c r="B63" s="27"/>
      <c r="C63" s="25">
        <v>63.45</v>
      </c>
      <c r="D63" s="25">
        <v>63.45</v>
      </c>
      <c r="E63" s="11"/>
      <c r="F63" s="29">
        <f>F49/F57</f>
        <v>151.85185185185185</v>
      </c>
      <c r="G63" s="29">
        <f>G49/G57</f>
        <v>151.85185185185185</v>
      </c>
      <c r="H63" s="29"/>
      <c r="I63" s="29">
        <f>I49/I57</f>
        <v>195.42879684418145</v>
      </c>
      <c r="J63" s="29">
        <f>J49/J57</f>
        <v>195.42879684418145</v>
      </c>
      <c r="K63" s="29"/>
    </row>
    <row r="64" spans="1:11" s="39" customFormat="1" ht="61.5" customHeight="1">
      <c r="A64" s="17" t="s">
        <v>239</v>
      </c>
      <c r="B64" s="27"/>
      <c r="C64" s="25">
        <v>348.84</v>
      </c>
      <c r="D64" s="25">
        <v>348.84</v>
      </c>
      <c r="E64" s="11"/>
      <c r="F64" s="29">
        <f>F50/F59</f>
        <v>787.0477777777778</v>
      </c>
      <c r="G64" s="29">
        <f>G50/G59</f>
        <v>787.0477777777778</v>
      </c>
      <c r="H64" s="29"/>
      <c r="I64" s="29">
        <f>I50/I59</f>
        <v>391.1006006006006</v>
      </c>
      <c r="J64" s="29">
        <f>J50/J59</f>
        <v>391.1006006006006</v>
      </c>
      <c r="K64" s="29"/>
    </row>
    <row r="65" spans="1:11" s="39" customFormat="1" ht="17.25" customHeight="1">
      <c r="A65" s="18" t="s">
        <v>6</v>
      </c>
      <c r="B65" s="27"/>
      <c r="C65" s="11"/>
      <c r="D65" s="11"/>
      <c r="E65" s="11"/>
      <c r="F65" s="11"/>
      <c r="G65" s="11"/>
      <c r="H65" s="11"/>
      <c r="I65" s="11"/>
      <c r="J65" s="11"/>
      <c r="K65" s="38"/>
    </row>
    <row r="66" spans="1:11" s="39" customFormat="1" ht="68.25" customHeight="1">
      <c r="A66" s="17" t="s">
        <v>39</v>
      </c>
      <c r="B66" s="27"/>
      <c r="C66" s="11">
        <v>2300</v>
      </c>
      <c r="D66" s="11">
        <v>2300</v>
      </c>
      <c r="E66" s="11"/>
      <c r="F66" s="11">
        <v>2350</v>
      </c>
      <c r="G66" s="11">
        <v>2350</v>
      </c>
      <c r="H66" s="11"/>
      <c r="I66" s="11">
        <v>2475</v>
      </c>
      <c r="J66" s="11">
        <v>2475</v>
      </c>
      <c r="K66" s="38"/>
    </row>
    <row r="67" spans="1:11" s="39" customFormat="1" ht="66.75" customHeight="1">
      <c r="A67" s="17" t="s">
        <v>17</v>
      </c>
      <c r="B67" s="27"/>
      <c r="C67" s="51">
        <v>3.1</v>
      </c>
      <c r="D67" s="51">
        <v>3.1</v>
      </c>
      <c r="E67" s="51"/>
      <c r="F67" s="51">
        <v>3.2</v>
      </c>
      <c r="G67" s="51">
        <v>3.2</v>
      </c>
      <c r="H67" s="51"/>
      <c r="I67" s="51">
        <v>5.3</v>
      </c>
      <c r="J67" s="51">
        <v>5.3</v>
      </c>
      <c r="K67" s="38"/>
    </row>
    <row r="68" spans="1:11" s="83" customFormat="1" ht="33" customHeight="1">
      <c r="A68" s="95" t="s">
        <v>194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2"/>
    </row>
    <row r="69" spans="1:11" s="39" customFormat="1" ht="24.75" customHeight="1">
      <c r="A69" s="118" t="s">
        <v>190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40"/>
    </row>
    <row r="70" spans="1:11" s="39" customFormat="1" ht="30.75" customHeight="1">
      <c r="A70" s="101" t="s">
        <v>148</v>
      </c>
      <c r="B70" s="61" t="s">
        <v>126</v>
      </c>
      <c r="C70" s="9">
        <f>C73+C94+C116</f>
        <v>11585800</v>
      </c>
      <c r="D70" s="9">
        <f>D73+D94+D116</f>
        <v>10954400</v>
      </c>
      <c r="E70" s="9">
        <f>E73+E94+E116</f>
        <v>631400</v>
      </c>
      <c r="F70" s="9">
        <f>F71+F72</f>
        <v>12559107</v>
      </c>
      <c r="G70" s="9">
        <v>11877907</v>
      </c>
      <c r="H70" s="9">
        <f>H71+H72</f>
        <v>686750</v>
      </c>
      <c r="I70" s="9">
        <f>J70+K70</f>
        <v>17314400</v>
      </c>
      <c r="J70" s="9">
        <f>J73+J94+J116</f>
        <v>16053500</v>
      </c>
      <c r="K70" s="9">
        <f>K73+K94+K116</f>
        <v>1260900</v>
      </c>
    </row>
    <row r="71" spans="1:11" s="39" customFormat="1" ht="36" customHeight="1">
      <c r="A71" s="102"/>
      <c r="B71" s="61" t="s">
        <v>110</v>
      </c>
      <c r="C71" s="9">
        <v>11585800</v>
      </c>
      <c r="D71" s="9">
        <v>10954400</v>
      </c>
      <c r="E71" s="9">
        <v>631400</v>
      </c>
      <c r="F71" s="9">
        <f>G71+H71</f>
        <v>12374107</v>
      </c>
      <c r="G71" s="9">
        <v>11872357</v>
      </c>
      <c r="H71" s="9">
        <v>501750</v>
      </c>
      <c r="I71" s="9">
        <v>17074400</v>
      </c>
      <c r="J71" s="9">
        <v>15813500</v>
      </c>
      <c r="K71" s="9">
        <v>1260900</v>
      </c>
    </row>
    <row r="72" spans="1:11" s="39" customFormat="1" ht="36" customHeight="1">
      <c r="A72" s="103"/>
      <c r="B72" s="61" t="s">
        <v>255</v>
      </c>
      <c r="C72" s="9"/>
      <c r="D72" s="9"/>
      <c r="E72" s="9"/>
      <c r="F72" s="9">
        <v>185000</v>
      </c>
      <c r="G72" s="9"/>
      <c r="H72" s="9">
        <v>185000</v>
      </c>
      <c r="I72" s="9"/>
      <c r="J72" s="9"/>
      <c r="K72" s="9"/>
    </row>
    <row r="73" spans="1:11" s="39" customFormat="1" ht="48" customHeight="1">
      <c r="A73" s="62" t="s">
        <v>169</v>
      </c>
      <c r="B73" s="57" t="s">
        <v>261</v>
      </c>
      <c r="C73" s="9">
        <v>1781500</v>
      </c>
      <c r="D73" s="9">
        <v>1737500</v>
      </c>
      <c r="E73" s="9">
        <v>44000</v>
      </c>
      <c r="F73" s="9">
        <f>G73+H73</f>
        <v>1953750</v>
      </c>
      <c r="G73" s="9">
        <v>1885750</v>
      </c>
      <c r="H73" s="9">
        <v>68000</v>
      </c>
      <c r="I73" s="9">
        <f>J73+K73</f>
        <v>2845000</v>
      </c>
      <c r="J73" s="9">
        <v>2765000</v>
      </c>
      <c r="K73" s="9">
        <v>80000</v>
      </c>
    </row>
    <row r="74" spans="1:11" s="39" customFormat="1" ht="67.5" customHeight="1">
      <c r="A74" s="46" t="s">
        <v>193</v>
      </c>
      <c r="B74" s="27"/>
      <c r="C74" s="11"/>
      <c r="D74" s="11"/>
      <c r="E74" s="11"/>
      <c r="F74" s="11"/>
      <c r="G74" s="11"/>
      <c r="H74" s="11"/>
      <c r="I74" s="11"/>
      <c r="J74" s="11"/>
      <c r="K74" s="10"/>
    </row>
    <row r="75" spans="1:11" s="39" customFormat="1" ht="55.5" customHeight="1">
      <c r="A75" s="18" t="s">
        <v>132</v>
      </c>
      <c r="B75" s="57"/>
      <c r="C75" s="11">
        <v>1781500</v>
      </c>
      <c r="D75" s="11">
        <v>1737500</v>
      </c>
      <c r="E75" s="11">
        <v>44000</v>
      </c>
      <c r="F75" s="11">
        <f>G75+H75</f>
        <v>1953750</v>
      </c>
      <c r="G75" s="11">
        <v>1885750</v>
      </c>
      <c r="H75" s="11">
        <v>68000</v>
      </c>
      <c r="I75" s="11">
        <f>J75+K75</f>
        <v>2845000</v>
      </c>
      <c r="J75" s="11">
        <v>2765000</v>
      </c>
      <c r="K75" s="11">
        <v>80000</v>
      </c>
    </row>
    <row r="76" spans="1:11" s="39" customFormat="1" ht="21.75" customHeight="1">
      <c r="A76" s="20" t="s">
        <v>2</v>
      </c>
      <c r="B76" s="27"/>
      <c r="C76" s="11"/>
      <c r="D76" s="11"/>
      <c r="E76" s="11"/>
      <c r="F76" s="11"/>
      <c r="G76" s="11"/>
      <c r="H76" s="11"/>
      <c r="I76" s="11"/>
      <c r="J76" s="11"/>
      <c r="K76" s="12"/>
    </row>
    <row r="77" spans="1:11" s="39" customFormat="1" ht="21.75" customHeight="1">
      <c r="A77" s="18" t="s">
        <v>7</v>
      </c>
      <c r="B77" s="27"/>
      <c r="C77" s="11"/>
      <c r="D77" s="11"/>
      <c r="E77" s="11"/>
      <c r="F77" s="11"/>
      <c r="G77" s="11"/>
      <c r="H77" s="11"/>
      <c r="I77" s="11"/>
      <c r="J77" s="11"/>
      <c r="K77" s="12"/>
    </row>
    <row r="78" spans="1:11" s="39" customFormat="1" ht="31.5" customHeight="1">
      <c r="A78" s="17" t="s">
        <v>19</v>
      </c>
      <c r="B78" s="27"/>
      <c r="C78" s="11">
        <v>1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0">
        <v>1</v>
      </c>
    </row>
    <row r="79" spans="1:11" s="39" customFormat="1" ht="38.25" customHeight="1">
      <c r="A79" s="17" t="s">
        <v>20</v>
      </c>
      <c r="B79" s="27"/>
      <c r="C79" s="11">
        <f>D79+E79</f>
        <v>1703880</v>
      </c>
      <c r="D79" s="11">
        <v>1659880</v>
      </c>
      <c r="E79" s="11">
        <v>44000</v>
      </c>
      <c r="F79" s="11">
        <f>G79+H79</f>
        <v>1796250</v>
      </c>
      <c r="G79" s="11">
        <v>1728250</v>
      </c>
      <c r="H79" s="11">
        <v>68000</v>
      </c>
      <c r="I79" s="11">
        <f>I75-I80-I81</f>
        <v>2708958</v>
      </c>
      <c r="J79" s="11">
        <f>J75-J80-J81</f>
        <v>2628958</v>
      </c>
      <c r="K79" s="11">
        <v>80000</v>
      </c>
    </row>
    <row r="80" spans="1:11" s="39" customFormat="1" ht="38.25" customHeight="1">
      <c r="A80" s="17" t="s">
        <v>195</v>
      </c>
      <c r="B80" s="27"/>
      <c r="C80" s="11">
        <v>17000</v>
      </c>
      <c r="D80" s="11">
        <v>17000</v>
      </c>
      <c r="E80" s="11"/>
      <c r="F80" s="11">
        <v>25000</v>
      </c>
      <c r="G80" s="11">
        <v>25000</v>
      </c>
      <c r="H80" s="11"/>
      <c r="I80" s="11">
        <v>26675</v>
      </c>
      <c r="J80" s="11">
        <v>26675</v>
      </c>
      <c r="K80" s="11"/>
    </row>
    <row r="81" spans="1:11" s="39" customFormat="1" ht="69" customHeight="1">
      <c r="A81" s="17" t="s">
        <v>21</v>
      </c>
      <c r="B81" s="27"/>
      <c r="C81" s="11">
        <v>60620</v>
      </c>
      <c r="D81" s="11">
        <v>60620</v>
      </c>
      <c r="E81" s="11"/>
      <c r="F81" s="11">
        <v>102500</v>
      </c>
      <c r="G81" s="11">
        <v>102500</v>
      </c>
      <c r="H81" s="11"/>
      <c r="I81" s="11">
        <v>109367</v>
      </c>
      <c r="J81" s="11">
        <v>109367</v>
      </c>
      <c r="K81" s="11"/>
    </row>
    <row r="82" spans="1:11" s="39" customFormat="1" ht="42.75" customHeight="1">
      <c r="A82" s="17" t="s">
        <v>22</v>
      </c>
      <c r="B82" s="27"/>
      <c r="C82" s="51">
        <v>22.5</v>
      </c>
      <c r="D82" s="51">
        <v>22.5</v>
      </c>
      <c r="E82" s="11"/>
      <c r="F82" s="51">
        <v>22.5</v>
      </c>
      <c r="G82" s="51">
        <v>22.5</v>
      </c>
      <c r="H82" s="11"/>
      <c r="I82" s="51">
        <v>22.5</v>
      </c>
      <c r="J82" s="51">
        <v>22.5</v>
      </c>
      <c r="K82" s="10"/>
    </row>
    <row r="83" spans="1:11" s="39" customFormat="1" ht="31.5" customHeight="1">
      <c r="A83" s="17" t="s">
        <v>207</v>
      </c>
      <c r="B83" s="27"/>
      <c r="C83" s="51">
        <v>16</v>
      </c>
      <c r="D83" s="51">
        <v>16</v>
      </c>
      <c r="E83" s="11"/>
      <c r="F83" s="51">
        <v>16</v>
      </c>
      <c r="G83" s="51">
        <v>16</v>
      </c>
      <c r="H83" s="11"/>
      <c r="I83" s="51">
        <v>16</v>
      </c>
      <c r="J83" s="51">
        <v>16</v>
      </c>
      <c r="K83" s="10"/>
    </row>
    <row r="84" spans="1:11" s="39" customFormat="1" ht="23.25" customHeight="1">
      <c r="A84" s="18" t="s">
        <v>3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36.75" customHeight="1">
      <c r="A85" s="17" t="s">
        <v>40</v>
      </c>
      <c r="B85" s="27"/>
      <c r="C85" s="11">
        <v>260</v>
      </c>
      <c r="D85" s="11">
        <v>260</v>
      </c>
      <c r="E85" s="11"/>
      <c r="F85" s="11">
        <v>260</v>
      </c>
      <c r="G85" s="11">
        <v>260</v>
      </c>
      <c r="H85" s="11"/>
      <c r="I85" s="11">
        <v>260</v>
      </c>
      <c r="J85" s="11">
        <v>260</v>
      </c>
      <c r="K85" s="12"/>
    </row>
    <row r="86" spans="1:11" s="39" customFormat="1" ht="49.5" customHeight="1">
      <c r="A86" s="17" t="s">
        <v>205</v>
      </c>
      <c r="B86" s="27"/>
      <c r="C86" s="11">
        <v>15</v>
      </c>
      <c r="D86" s="11">
        <v>15</v>
      </c>
      <c r="E86" s="11"/>
      <c r="F86" s="11">
        <v>20</v>
      </c>
      <c r="G86" s="11">
        <v>20</v>
      </c>
      <c r="H86" s="11"/>
      <c r="I86" s="11">
        <v>20</v>
      </c>
      <c r="J86" s="11">
        <v>20</v>
      </c>
      <c r="K86" s="12"/>
    </row>
    <row r="87" spans="1:11" s="39" customFormat="1" ht="64.5" customHeight="1">
      <c r="A87" s="17" t="s">
        <v>206</v>
      </c>
      <c r="B87" s="27"/>
      <c r="C87" s="11">
        <v>250</v>
      </c>
      <c r="D87" s="11">
        <v>250</v>
      </c>
      <c r="E87" s="11"/>
      <c r="F87" s="11">
        <v>280</v>
      </c>
      <c r="G87" s="11">
        <v>280</v>
      </c>
      <c r="H87" s="11"/>
      <c r="I87" s="11">
        <v>280</v>
      </c>
      <c r="J87" s="11">
        <v>280</v>
      </c>
      <c r="K87" s="12"/>
    </row>
    <row r="88" spans="1:11" s="39" customFormat="1" ht="23.25" customHeight="1">
      <c r="A88" s="18" t="s">
        <v>5</v>
      </c>
      <c r="B88" s="27"/>
      <c r="C88" s="11"/>
      <c r="D88" s="11"/>
      <c r="E88" s="11"/>
      <c r="F88" s="11"/>
      <c r="G88" s="11"/>
      <c r="H88" s="11"/>
      <c r="I88" s="11"/>
      <c r="J88" s="11"/>
      <c r="K88" s="12"/>
    </row>
    <row r="89" spans="1:11" s="39" customFormat="1" ht="70.5" customHeight="1">
      <c r="A89" s="17" t="s">
        <v>26</v>
      </c>
      <c r="B89" s="27"/>
      <c r="C89" s="25">
        <v>242.48</v>
      </c>
      <c r="D89" s="25">
        <v>242.48</v>
      </c>
      <c r="E89" s="25"/>
      <c r="F89" s="25">
        <v>366.07</v>
      </c>
      <c r="G89" s="25">
        <v>366.07</v>
      </c>
      <c r="H89" s="25"/>
      <c r="I89" s="25">
        <v>390.6</v>
      </c>
      <c r="J89" s="25">
        <v>390.6</v>
      </c>
      <c r="K89" s="26"/>
    </row>
    <row r="90" spans="1:11" s="39" customFormat="1" ht="52.5" customHeight="1">
      <c r="A90" s="17" t="s">
        <v>125</v>
      </c>
      <c r="B90" s="27"/>
      <c r="C90" s="25">
        <v>1133.33</v>
      </c>
      <c r="D90" s="25">
        <v>1133.33</v>
      </c>
      <c r="E90" s="25"/>
      <c r="F90" s="25">
        <v>1250</v>
      </c>
      <c r="G90" s="25">
        <v>1250</v>
      </c>
      <c r="H90" s="25"/>
      <c r="I90" s="25">
        <v>1333.75</v>
      </c>
      <c r="J90" s="25">
        <v>1333.75</v>
      </c>
      <c r="K90" s="26"/>
    </row>
    <row r="91" spans="1:11" s="39" customFormat="1" ht="19.5" customHeight="1">
      <c r="A91" s="18" t="s">
        <v>6</v>
      </c>
      <c r="B91" s="27"/>
      <c r="C91" s="11"/>
      <c r="D91" s="11"/>
      <c r="E91" s="11"/>
      <c r="F91" s="11"/>
      <c r="G91" s="11"/>
      <c r="H91" s="11"/>
      <c r="I91" s="11"/>
      <c r="J91" s="11"/>
      <c r="K91" s="12"/>
    </row>
    <row r="92" spans="1:11" s="39" customFormat="1" ht="68.25" customHeight="1">
      <c r="A92" s="17" t="s">
        <v>41</v>
      </c>
      <c r="B92" s="27"/>
      <c r="C92" s="27" t="s">
        <v>80</v>
      </c>
      <c r="D92" s="27" t="s">
        <v>80</v>
      </c>
      <c r="E92" s="27"/>
      <c r="F92" s="27" t="s">
        <v>203</v>
      </c>
      <c r="G92" s="27" t="s">
        <v>203</v>
      </c>
      <c r="H92" s="27"/>
      <c r="I92" s="27" t="s">
        <v>80</v>
      </c>
      <c r="J92" s="27" t="s">
        <v>80</v>
      </c>
      <c r="K92" s="28"/>
    </row>
    <row r="93" spans="1:11" s="39" customFormat="1" ht="68.25" customHeight="1">
      <c r="A93" s="17" t="s">
        <v>42</v>
      </c>
      <c r="B93" s="27"/>
      <c r="C93" s="11">
        <v>54</v>
      </c>
      <c r="D93" s="11">
        <v>54</v>
      </c>
      <c r="E93" s="11"/>
      <c r="F93" s="11">
        <v>60</v>
      </c>
      <c r="G93" s="11">
        <v>60</v>
      </c>
      <c r="H93" s="11"/>
      <c r="I93" s="11">
        <v>60</v>
      </c>
      <c r="J93" s="11">
        <v>60</v>
      </c>
      <c r="K93" s="12"/>
    </row>
    <row r="94" spans="1:11" s="39" customFormat="1" ht="58.5" customHeight="1">
      <c r="A94" s="62" t="s">
        <v>169</v>
      </c>
      <c r="B94" s="57" t="s">
        <v>261</v>
      </c>
      <c r="C94" s="9">
        <f>D94+E94</f>
        <v>6218900</v>
      </c>
      <c r="D94" s="9">
        <v>5816900</v>
      </c>
      <c r="E94" s="9">
        <v>402000</v>
      </c>
      <c r="F94" s="9">
        <f>G94+H94</f>
        <v>6243200</v>
      </c>
      <c r="G94" s="9">
        <v>5815000</v>
      </c>
      <c r="H94" s="9">
        <f>121900+146300+160000</f>
        <v>428200</v>
      </c>
      <c r="I94" s="9">
        <f>J94+K94</f>
        <v>9085000</v>
      </c>
      <c r="J94" s="9">
        <f>7938000+240000</f>
        <v>8178000</v>
      </c>
      <c r="K94" s="9">
        <v>907000</v>
      </c>
    </row>
    <row r="95" spans="1:11" s="39" customFormat="1" ht="68.25" customHeight="1">
      <c r="A95" s="67" t="s">
        <v>193</v>
      </c>
      <c r="B95" s="85"/>
      <c r="C95" s="11"/>
      <c r="D95" s="11"/>
      <c r="E95" s="11"/>
      <c r="F95" s="11"/>
      <c r="G95" s="11"/>
      <c r="H95" s="11"/>
      <c r="I95" s="11"/>
      <c r="J95" s="11"/>
      <c r="K95" s="12"/>
    </row>
    <row r="96" spans="1:11" s="39" customFormat="1" ht="101.25" customHeight="1">
      <c r="A96" s="17" t="s">
        <v>242</v>
      </c>
      <c r="C96" s="11">
        <f>D96+E96</f>
        <v>6218900</v>
      </c>
      <c r="D96" s="11">
        <v>5816900</v>
      </c>
      <c r="E96" s="11">
        <v>402000</v>
      </c>
      <c r="F96" s="11">
        <f>G96+H96</f>
        <v>6243200</v>
      </c>
      <c r="G96" s="11">
        <v>5815000</v>
      </c>
      <c r="H96" s="11">
        <f>121900+146300+160000</f>
        <v>428200</v>
      </c>
      <c r="I96" s="11">
        <f>J96+K96</f>
        <v>9085000</v>
      </c>
      <c r="J96" s="11">
        <f>7938000+240000</f>
        <v>8178000</v>
      </c>
      <c r="K96" s="11">
        <v>907000</v>
      </c>
    </row>
    <row r="97" spans="1:11" s="39" customFormat="1" ht="22.5" customHeight="1">
      <c r="A97" s="20" t="s">
        <v>2</v>
      </c>
      <c r="B97" s="27"/>
      <c r="C97" s="46"/>
      <c r="D97" s="11"/>
      <c r="E97" s="11"/>
      <c r="F97" s="11"/>
      <c r="G97" s="11"/>
      <c r="H97" s="11"/>
      <c r="I97" s="11"/>
      <c r="J97" s="11"/>
      <c r="K97" s="12"/>
    </row>
    <row r="98" spans="1:11" s="39" customFormat="1" ht="22.5" customHeight="1">
      <c r="A98" s="18" t="s">
        <v>7</v>
      </c>
      <c r="B98" s="27"/>
      <c r="C98" s="11"/>
      <c r="D98" s="11"/>
      <c r="E98" s="11"/>
      <c r="F98" s="11"/>
      <c r="G98" s="11"/>
      <c r="H98" s="11"/>
      <c r="I98" s="11"/>
      <c r="J98" s="11"/>
      <c r="K98" s="12"/>
    </row>
    <row r="99" spans="1:11" s="39" customFormat="1" ht="35.25" customHeight="1">
      <c r="A99" s="17" t="s">
        <v>19</v>
      </c>
      <c r="B99" s="27"/>
      <c r="C99" s="11">
        <v>3</v>
      </c>
      <c r="D99" s="11">
        <v>3</v>
      </c>
      <c r="E99" s="11">
        <v>3</v>
      </c>
      <c r="F99" s="11">
        <v>3</v>
      </c>
      <c r="G99" s="11">
        <v>3</v>
      </c>
      <c r="H99" s="11">
        <v>3</v>
      </c>
      <c r="I99" s="11">
        <v>3</v>
      </c>
      <c r="J99" s="11">
        <v>3</v>
      </c>
      <c r="K99" s="10">
        <v>3</v>
      </c>
    </row>
    <row r="100" spans="1:11" s="39" customFormat="1" ht="36.75" customHeight="1">
      <c r="A100" s="17" t="s">
        <v>20</v>
      </c>
      <c r="B100" s="27"/>
      <c r="C100" s="11">
        <f>C96-C101-C102</f>
        <v>5978900</v>
      </c>
      <c r="D100" s="11">
        <f>D96-D101-D102</f>
        <v>5576900</v>
      </c>
      <c r="E100" s="11">
        <v>402000</v>
      </c>
      <c r="F100" s="11">
        <f>F96-F101-F102</f>
        <v>5938200</v>
      </c>
      <c r="G100" s="11">
        <f>G96-G101-G102</f>
        <v>5510000</v>
      </c>
      <c r="H100" s="11">
        <v>428200</v>
      </c>
      <c r="I100" s="11">
        <f>I96-I101-I102</f>
        <v>8510000</v>
      </c>
      <c r="J100" s="11">
        <f>J96-J101-J102</f>
        <v>7603000</v>
      </c>
      <c r="K100" s="11">
        <v>907000</v>
      </c>
    </row>
    <row r="101" spans="1:11" s="39" customFormat="1" ht="36" customHeight="1">
      <c r="A101" s="17" t="s">
        <v>112</v>
      </c>
      <c r="B101" s="27"/>
      <c r="C101" s="11">
        <v>80000</v>
      </c>
      <c r="D101" s="11">
        <v>80000</v>
      </c>
      <c r="E101" s="11"/>
      <c r="F101" s="11">
        <v>85000</v>
      </c>
      <c r="G101" s="11">
        <v>85000</v>
      </c>
      <c r="H101" s="11"/>
      <c r="I101" s="11">
        <v>85000</v>
      </c>
      <c r="J101" s="11">
        <v>85000</v>
      </c>
      <c r="K101" s="11"/>
    </row>
    <row r="102" spans="1:11" s="39" customFormat="1" ht="69.75" customHeight="1">
      <c r="A102" s="17" t="s">
        <v>21</v>
      </c>
      <c r="B102" s="27"/>
      <c r="C102" s="11">
        <v>160000</v>
      </c>
      <c r="D102" s="11">
        <v>160000</v>
      </c>
      <c r="E102" s="11"/>
      <c r="F102" s="11">
        <v>220000</v>
      </c>
      <c r="G102" s="11">
        <v>220000</v>
      </c>
      <c r="H102" s="11"/>
      <c r="I102" s="11">
        <f>250000+240000</f>
        <v>490000</v>
      </c>
      <c r="J102" s="11">
        <f>250000+240000</f>
        <v>490000</v>
      </c>
      <c r="K102" s="11"/>
    </row>
    <row r="103" spans="1:11" s="39" customFormat="1" ht="36.75" customHeight="1">
      <c r="A103" s="17" t="s">
        <v>22</v>
      </c>
      <c r="B103" s="27"/>
      <c r="C103" s="16">
        <v>70.5</v>
      </c>
      <c r="D103" s="16">
        <v>70.5</v>
      </c>
      <c r="E103" s="16"/>
      <c r="F103" s="16">
        <v>70.5</v>
      </c>
      <c r="G103" s="16">
        <v>70.5</v>
      </c>
      <c r="H103" s="16"/>
      <c r="I103" s="16">
        <v>71.5</v>
      </c>
      <c r="J103" s="16">
        <v>71.5</v>
      </c>
      <c r="K103" s="52"/>
    </row>
    <row r="104" spans="1:11" s="39" customFormat="1" ht="24" customHeight="1">
      <c r="A104" s="17" t="s">
        <v>211</v>
      </c>
      <c r="B104" s="27"/>
      <c r="C104" s="16">
        <v>52.5</v>
      </c>
      <c r="D104" s="16">
        <v>52.5</v>
      </c>
      <c r="E104" s="29"/>
      <c r="F104" s="16">
        <v>52.5</v>
      </c>
      <c r="G104" s="16">
        <v>52.5</v>
      </c>
      <c r="H104" s="29"/>
      <c r="I104" s="16">
        <v>52.5</v>
      </c>
      <c r="J104" s="16">
        <v>52.5</v>
      </c>
      <c r="K104" s="30"/>
    </row>
    <row r="105" spans="1:11" s="39" customFormat="1" ht="23.25" customHeight="1">
      <c r="A105" s="18" t="s">
        <v>3</v>
      </c>
      <c r="B105" s="27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s="39" customFormat="1" ht="35.25" customHeight="1">
      <c r="A106" s="17" t="s">
        <v>212</v>
      </c>
      <c r="B106" s="27"/>
      <c r="C106" s="11">
        <v>1014</v>
      </c>
      <c r="D106" s="11">
        <v>1014</v>
      </c>
      <c r="E106" s="11"/>
      <c r="F106" s="11">
        <v>1014</v>
      </c>
      <c r="G106" s="11">
        <v>1014</v>
      </c>
      <c r="H106" s="11"/>
      <c r="I106" s="11">
        <v>1030</v>
      </c>
      <c r="J106" s="11">
        <v>1030</v>
      </c>
      <c r="K106" s="12"/>
    </row>
    <row r="107" spans="1:11" s="39" customFormat="1" ht="53.25" customHeight="1">
      <c r="A107" s="17" t="s">
        <v>205</v>
      </c>
      <c r="B107" s="27"/>
      <c r="C107" s="11">
        <v>159</v>
      </c>
      <c r="D107" s="11">
        <v>159</v>
      </c>
      <c r="E107" s="11"/>
      <c r="F107" s="11">
        <v>110</v>
      </c>
      <c r="G107" s="11">
        <v>110</v>
      </c>
      <c r="H107" s="11"/>
      <c r="I107" s="11">
        <v>110</v>
      </c>
      <c r="J107" s="11">
        <v>110</v>
      </c>
      <c r="K107" s="12"/>
    </row>
    <row r="108" spans="1:11" s="39" customFormat="1" ht="63.75" customHeight="1">
      <c r="A108" s="17" t="s">
        <v>206</v>
      </c>
      <c r="B108" s="27"/>
      <c r="C108" s="11">
        <v>330</v>
      </c>
      <c r="D108" s="11">
        <v>330</v>
      </c>
      <c r="E108" s="11"/>
      <c r="F108" s="11">
        <v>230</v>
      </c>
      <c r="G108" s="11">
        <v>230</v>
      </c>
      <c r="H108" s="11"/>
      <c r="I108" s="11">
        <v>874</v>
      </c>
      <c r="J108" s="11">
        <v>874</v>
      </c>
      <c r="K108" s="12"/>
    </row>
    <row r="109" spans="1:11" s="39" customFormat="1" ht="23.25" customHeight="1">
      <c r="A109" s="18" t="s">
        <v>5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31.5" customHeight="1">
      <c r="A110" s="17" t="s">
        <v>213</v>
      </c>
      <c r="B110" s="27"/>
      <c r="C110" s="11">
        <v>2021300</v>
      </c>
      <c r="D110" s="11">
        <v>1938966.66</v>
      </c>
      <c r="E110" s="11">
        <v>134000</v>
      </c>
      <c r="F110" s="11">
        <f>F100/F99</f>
        <v>1979400</v>
      </c>
      <c r="G110" s="11">
        <f>G100/G99</f>
        <v>1836666.6666666667</v>
      </c>
      <c r="H110" s="11">
        <f>H100/H99</f>
        <v>142733.33333333334</v>
      </c>
      <c r="I110" s="11">
        <f>J110+K110-1</f>
        <v>2836665.666666667</v>
      </c>
      <c r="J110" s="11">
        <f>J100/J99</f>
        <v>2534333.3333333335</v>
      </c>
      <c r="K110" s="11">
        <f>K100/K99</f>
        <v>302333.3333333333</v>
      </c>
    </row>
    <row r="111" spans="1:11" s="39" customFormat="1" ht="53.25" customHeight="1">
      <c r="A111" s="17" t="s">
        <v>125</v>
      </c>
      <c r="B111" s="27"/>
      <c r="C111" s="25">
        <v>503.14</v>
      </c>
      <c r="D111" s="25">
        <v>503.14</v>
      </c>
      <c r="E111" s="25"/>
      <c r="F111" s="25">
        <v>772.72</v>
      </c>
      <c r="G111" s="25">
        <v>772.72</v>
      </c>
      <c r="H111" s="25"/>
      <c r="I111" s="25">
        <v>772.72</v>
      </c>
      <c r="J111" s="25">
        <v>772.72</v>
      </c>
      <c r="K111" s="26"/>
    </row>
    <row r="112" spans="1:11" s="39" customFormat="1" ht="49.5" customHeight="1">
      <c r="A112" s="17" t="s">
        <v>85</v>
      </c>
      <c r="B112" s="27"/>
      <c r="C112" s="25">
        <v>484.83</v>
      </c>
      <c r="D112" s="25">
        <v>484.83</v>
      </c>
      <c r="E112" s="25"/>
      <c r="F112" s="25">
        <v>956.52</v>
      </c>
      <c r="G112" s="25">
        <v>956.52</v>
      </c>
      <c r="H112" s="25"/>
      <c r="I112" s="25">
        <v>560.64</v>
      </c>
      <c r="J112" s="25">
        <v>560.64</v>
      </c>
      <c r="K112" s="26"/>
    </row>
    <row r="113" spans="1:11" s="39" customFormat="1" ht="21.75" customHeight="1">
      <c r="A113" s="18" t="s">
        <v>6</v>
      </c>
      <c r="B113" s="27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s="39" customFormat="1" ht="60" customHeight="1">
      <c r="A114" s="17" t="s">
        <v>86</v>
      </c>
      <c r="B114" s="27"/>
      <c r="C114" s="11">
        <v>13</v>
      </c>
      <c r="D114" s="11">
        <v>13</v>
      </c>
      <c r="E114" s="11"/>
      <c r="F114" s="11">
        <v>13</v>
      </c>
      <c r="G114" s="11">
        <v>13</v>
      </c>
      <c r="H114" s="11"/>
      <c r="I114" s="11">
        <v>51</v>
      </c>
      <c r="J114" s="11">
        <v>51</v>
      </c>
      <c r="K114" s="12"/>
    </row>
    <row r="115" spans="1:11" s="39" customFormat="1" ht="54" customHeight="1">
      <c r="A115" s="17" t="s">
        <v>87</v>
      </c>
      <c r="B115" s="27"/>
      <c r="C115" s="11">
        <v>70</v>
      </c>
      <c r="D115" s="11">
        <v>70</v>
      </c>
      <c r="E115" s="11"/>
      <c r="F115" s="11">
        <v>80</v>
      </c>
      <c r="G115" s="11">
        <v>80</v>
      </c>
      <c r="H115" s="11"/>
      <c r="I115" s="11">
        <v>462</v>
      </c>
      <c r="J115" s="11">
        <v>462</v>
      </c>
      <c r="K115" s="12"/>
    </row>
    <row r="116" spans="1:11" s="39" customFormat="1" ht="28.5" customHeight="1">
      <c r="A116" s="141" t="s">
        <v>169</v>
      </c>
      <c r="B116" s="57" t="s">
        <v>262</v>
      </c>
      <c r="C116" s="9">
        <f>D116+E116</f>
        <v>3585400</v>
      </c>
      <c r="D116" s="9">
        <f>1100000+2300000</f>
        <v>3400000</v>
      </c>
      <c r="E116" s="9">
        <v>185400</v>
      </c>
      <c r="F116" s="9">
        <f>F117+F118</f>
        <v>4362157</v>
      </c>
      <c r="G116" s="9">
        <v>4171607</v>
      </c>
      <c r="H116" s="9">
        <f>H117+H118</f>
        <v>190550</v>
      </c>
      <c r="I116" s="9">
        <f>J116+K116</f>
        <v>5384400</v>
      </c>
      <c r="J116" s="9">
        <v>5110500</v>
      </c>
      <c r="K116" s="9">
        <v>273900</v>
      </c>
    </row>
    <row r="117" spans="1:11" s="39" customFormat="1" ht="33.75" customHeight="1">
      <c r="A117" s="102"/>
      <c r="B117" s="93" t="s">
        <v>110</v>
      </c>
      <c r="C117" s="9">
        <v>3585400</v>
      </c>
      <c r="D117" s="9">
        <v>3400000</v>
      </c>
      <c r="E117" s="9">
        <v>185400</v>
      </c>
      <c r="F117" s="9">
        <f>G117+H117</f>
        <v>4177157</v>
      </c>
      <c r="G117" s="9">
        <v>4171607</v>
      </c>
      <c r="H117" s="9">
        <v>5550</v>
      </c>
      <c r="I117" s="9">
        <v>5384400</v>
      </c>
      <c r="J117" s="9">
        <v>5110500</v>
      </c>
      <c r="K117" s="9">
        <v>273900</v>
      </c>
    </row>
    <row r="118" spans="1:11" s="39" customFormat="1" ht="33.75" customHeight="1">
      <c r="A118" s="103"/>
      <c r="B118" s="93" t="s">
        <v>255</v>
      </c>
      <c r="C118" s="9"/>
      <c r="D118" s="9"/>
      <c r="E118" s="9"/>
      <c r="F118" s="9">
        <v>185000</v>
      </c>
      <c r="G118" s="9"/>
      <c r="H118" s="9">
        <v>185000</v>
      </c>
      <c r="I118" s="9"/>
      <c r="J118" s="9"/>
      <c r="K118" s="9"/>
    </row>
    <row r="119" spans="1:11" s="39" customFormat="1" ht="49.5" customHeight="1">
      <c r="A119" s="46" t="s">
        <v>153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1" customHeight="1">
      <c r="A120" s="17" t="s">
        <v>182</v>
      </c>
      <c r="B120" s="27"/>
      <c r="C120" s="11">
        <f>D120+E120</f>
        <v>3585400</v>
      </c>
      <c r="D120" s="11">
        <f>1100000+2300000</f>
        <v>3400000</v>
      </c>
      <c r="E120" s="11">
        <v>185400</v>
      </c>
      <c r="F120" s="11">
        <f>G120+H120</f>
        <v>4362157</v>
      </c>
      <c r="G120" s="11">
        <v>4171607</v>
      </c>
      <c r="H120" s="11">
        <v>190550</v>
      </c>
      <c r="I120" s="11">
        <f>J120+K120</f>
        <v>5384400</v>
      </c>
      <c r="J120" s="11">
        <v>5110500</v>
      </c>
      <c r="K120" s="11">
        <v>273900</v>
      </c>
    </row>
    <row r="121" spans="1:11" s="39" customFormat="1" ht="23.25" customHeight="1">
      <c r="A121" s="20" t="s">
        <v>2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24" customHeight="1">
      <c r="A122" s="18" t="s">
        <v>7</v>
      </c>
      <c r="B122" s="27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 s="39" customFormat="1" ht="32.25" customHeight="1">
      <c r="A123" s="17" t="s">
        <v>19</v>
      </c>
      <c r="B123" s="27"/>
      <c r="C123" s="11">
        <v>2</v>
      </c>
      <c r="D123" s="11">
        <v>2</v>
      </c>
      <c r="E123" s="11"/>
      <c r="F123" s="11">
        <v>2</v>
      </c>
      <c r="G123" s="11">
        <v>2</v>
      </c>
      <c r="H123" s="11"/>
      <c r="I123" s="11">
        <v>2</v>
      </c>
      <c r="J123" s="11">
        <v>2</v>
      </c>
      <c r="K123" s="10">
        <v>2</v>
      </c>
    </row>
    <row r="124" spans="1:11" s="39" customFormat="1" ht="31.5" customHeight="1">
      <c r="A124" s="17" t="s">
        <v>20</v>
      </c>
      <c r="B124" s="27"/>
      <c r="C124" s="11">
        <f>C120-C125</f>
        <v>3500400</v>
      </c>
      <c r="D124" s="11">
        <f>D120-D125</f>
        <v>3315000</v>
      </c>
      <c r="E124" s="11"/>
      <c r="F124" s="11">
        <v>4039439</v>
      </c>
      <c r="G124" s="11">
        <f>G120-G125</f>
        <v>4076607</v>
      </c>
      <c r="H124" s="11"/>
      <c r="I124" s="11">
        <f>I120-I125</f>
        <v>5207400</v>
      </c>
      <c r="J124" s="11">
        <f>J120-J125</f>
        <v>4933500</v>
      </c>
      <c r="K124" s="11">
        <v>273900</v>
      </c>
    </row>
    <row r="125" spans="1:11" s="39" customFormat="1" ht="68.25" customHeight="1">
      <c r="A125" s="17" t="s">
        <v>21</v>
      </c>
      <c r="B125" s="27"/>
      <c r="C125" s="11">
        <v>85000</v>
      </c>
      <c r="D125" s="11">
        <v>85000</v>
      </c>
      <c r="E125" s="11"/>
      <c r="F125" s="11">
        <v>95000</v>
      </c>
      <c r="G125" s="11">
        <v>95000</v>
      </c>
      <c r="H125" s="11"/>
      <c r="I125" s="11">
        <v>177000</v>
      </c>
      <c r="J125" s="11">
        <v>177000</v>
      </c>
      <c r="K125" s="12"/>
    </row>
    <row r="126" spans="1:11" s="39" customFormat="1" ht="37.5" customHeight="1">
      <c r="A126" s="17" t="s">
        <v>22</v>
      </c>
      <c r="B126" s="27"/>
      <c r="C126" s="25">
        <v>52.25</v>
      </c>
      <c r="D126" s="25">
        <v>52.25</v>
      </c>
      <c r="E126" s="25"/>
      <c r="F126" s="25">
        <v>52.25</v>
      </c>
      <c r="G126" s="25">
        <v>52.25</v>
      </c>
      <c r="H126" s="25"/>
      <c r="I126" s="25">
        <v>52.25</v>
      </c>
      <c r="J126" s="25">
        <v>52.25</v>
      </c>
      <c r="K126" s="26"/>
    </row>
    <row r="127" spans="1:11" s="39" customFormat="1" ht="27.75" customHeight="1">
      <c r="A127" s="17" t="s">
        <v>207</v>
      </c>
      <c r="B127" s="27"/>
      <c r="C127" s="25">
        <v>42.25</v>
      </c>
      <c r="D127" s="25">
        <v>42.25</v>
      </c>
      <c r="E127" s="25"/>
      <c r="F127" s="25">
        <v>42.25</v>
      </c>
      <c r="G127" s="25">
        <v>42.25</v>
      </c>
      <c r="H127" s="25"/>
      <c r="I127" s="25">
        <v>42.25</v>
      </c>
      <c r="J127" s="25">
        <v>42.25</v>
      </c>
      <c r="K127" s="26"/>
    </row>
    <row r="128" spans="1:11" s="39" customFormat="1" ht="17.25" customHeight="1">
      <c r="A128" s="18" t="s">
        <v>3</v>
      </c>
      <c r="B128" s="27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1:11" s="39" customFormat="1" ht="39" customHeight="1">
      <c r="A129" s="17" t="s">
        <v>212</v>
      </c>
      <c r="B129" s="27"/>
      <c r="C129" s="11">
        <v>814</v>
      </c>
      <c r="D129" s="11">
        <v>814</v>
      </c>
      <c r="E129" s="11"/>
      <c r="F129" s="11">
        <v>930</v>
      </c>
      <c r="G129" s="11">
        <v>930</v>
      </c>
      <c r="H129" s="11"/>
      <c r="I129" s="11">
        <v>930</v>
      </c>
      <c r="J129" s="11">
        <v>930</v>
      </c>
      <c r="K129" s="12"/>
    </row>
    <row r="130" spans="1:11" s="39" customFormat="1" ht="48.75" customHeight="1">
      <c r="A130" s="17" t="s">
        <v>214</v>
      </c>
      <c r="B130" s="27"/>
      <c r="C130" s="11">
        <v>750</v>
      </c>
      <c r="D130" s="11">
        <v>750</v>
      </c>
      <c r="E130" s="11"/>
      <c r="F130" s="11">
        <v>780</v>
      </c>
      <c r="G130" s="11">
        <v>780</v>
      </c>
      <c r="H130" s="11"/>
      <c r="I130" s="11">
        <v>780</v>
      </c>
      <c r="J130" s="11">
        <v>780</v>
      </c>
      <c r="K130" s="12"/>
    </row>
    <row r="131" spans="1:11" s="39" customFormat="1" ht="23.25" customHeight="1">
      <c r="A131" s="18" t="s">
        <v>5</v>
      </c>
      <c r="B131" s="27"/>
      <c r="C131" s="11"/>
      <c r="D131" s="11"/>
      <c r="E131" s="11"/>
      <c r="F131" s="11"/>
      <c r="G131" s="11"/>
      <c r="H131" s="11"/>
      <c r="I131" s="11"/>
      <c r="J131" s="11"/>
      <c r="K131" s="12"/>
    </row>
    <row r="132" spans="1:11" s="39" customFormat="1" ht="52.5" customHeight="1">
      <c r="A132" s="17" t="s">
        <v>85</v>
      </c>
      <c r="B132" s="27"/>
      <c r="C132" s="25">
        <v>113.33</v>
      </c>
      <c r="D132" s="25">
        <v>113.33</v>
      </c>
      <c r="E132" s="25"/>
      <c r="F132" s="25">
        <f>F125/F130</f>
        <v>121.7948717948718</v>
      </c>
      <c r="G132" s="25">
        <v>121.79</v>
      </c>
      <c r="H132" s="25"/>
      <c r="I132" s="25">
        <f>I125/I130</f>
        <v>226.92307692307693</v>
      </c>
      <c r="J132" s="25">
        <f>J125/J130</f>
        <v>226.92307692307693</v>
      </c>
      <c r="K132" s="12"/>
    </row>
    <row r="133" spans="1:11" s="39" customFormat="1" ht="24" customHeight="1">
      <c r="A133" s="18" t="s">
        <v>6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68.25" customHeight="1">
      <c r="A134" s="17" t="s">
        <v>41</v>
      </c>
      <c r="B134" s="27"/>
      <c r="C134" s="11">
        <v>11</v>
      </c>
      <c r="D134" s="11">
        <v>11</v>
      </c>
      <c r="E134" s="11"/>
      <c r="F134" s="11">
        <v>12</v>
      </c>
      <c r="G134" s="11">
        <v>12</v>
      </c>
      <c r="H134" s="11"/>
      <c r="I134" s="11">
        <v>12</v>
      </c>
      <c r="J134" s="11">
        <v>12</v>
      </c>
      <c r="K134" s="12"/>
    </row>
    <row r="135" spans="1:11" s="39" customFormat="1" ht="68.25" customHeight="1">
      <c r="A135" s="17" t="s">
        <v>42</v>
      </c>
      <c r="B135" s="27"/>
      <c r="C135" s="11">
        <v>234</v>
      </c>
      <c r="D135" s="11">
        <v>234</v>
      </c>
      <c r="E135" s="11"/>
      <c r="F135" s="11">
        <v>240</v>
      </c>
      <c r="G135" s="11">
        <v>240</v>
      </c>
      <c r="H135" s="11"/>
      <c r="I135" s="11">
        <v>240</v>
      </c>
      <c r="J135" s="11">
        <v>240</v>
      </c>
      <c r="K135" s="12"/>
    </row>
    <row r="136" spans="1:11" s="39" customFormat="1" ht="27.75" customHeight="1">
      <c r="A136" s="95" t="s">
        <v>183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6"/>
    </row>
    <row r="137" spans="1:11" s="39" customFormat="1" ht="22.5" customHeight="1">
      <c r="A137" s="113" t="s">
        <v>136</v>
      </c>
      <c r="B137" s="137"/>
      <c r="C137" s="137"/>
      <c r="D137" s="137"/>
      <c r="E137" s="137"/>
      <c r="F137" s="137"/>
      <c r="G137" s="137"/>
      <c r="H137" s="137"/>
      <c r="I137" s="137"/>
      <c r="J137" s="137"/>
      <c r="K137" s="138"/>
    </row>
    <row r="138" spans="1:11" s="39" customFormat="1" ht="33.75" customHeight="1">
      <c r="A138" s="101" t="s">
        <v>154</v>
      </c>
      <c r="B138" s="65" t="s">
        <v>126</v>
      </c>
      <c r="C138" s="9">
        <f>C143+C160+C179</f>
        <v>3711124</v>
      </c>
      <c r="D138" s="9">
        <f>D143+D160+D179</f>
        <v>3626124</v>
      </c>
      <c r="E138" s="9">
        <f>E160</f>
        <v>85000</v>
      </c>
      <c r="F138" s="9">
        <f>F141+F158+F177</f>
        <v>5570605</v>
      </c>
      <c r="G138" s="9">
        <f>G143+G160+G179</f>
        <v>5363605</v>
      </c>
      <c r="H138" s="9">
        <f>H160+H141</f>
        <v>207000</v>
      </c>
      <c r="I138" s="9">
        <f>I143+I160+I179</f>
        <v>7924656</v>
      </c>
      <c r="J138" s="9">
        <f>J143+J160+J179</f>
        <v>7823456</v>
      </c>
      <c r="K138" s="9">
        <f>K160</f>
        <v>101200</v>
      </c>
    </row>
    <row r="139" spans="1:11" s="39" customFormat="1" ht="33.75" customHeight="1">
      <c r="A139" s="143"/>
      <c r="B139" s="65" t="s">
        <v>134</v>
      </c>
      <c r="C139" s="11">
        <f>C143+D160+C179</f>
        <v>3626124</v>
      </c>
      <c r="D139" s="11">
        <f>D143+D160+D179</f>
        <v>3626124</v>
      </c>
      <c r="E139" s="11"/>
      <c r="F139" s="11">
        <f>F143+G160+G179</f>
        <v>5363605</v>
      </c>
      <c r="G139" s="11">
        <f>G141+G158+G177</f>
        <v>5363605</v>
      </c>
      <c r="H139" s="11">
        <v>110000</v>
      </c>
      <c r="I139" s="11">
        <f>J143+J160+J179</f>
        <v>7823456</v>
      </c>
      <c r="J139" s="11">
        <f>J143+J160+J179</f>
        <v>7823456</v>
      </c>
      <c r="K139" s="11"/>
    </row>
    <row r="140" spans="1:11" s="39" customFormat="1" ht="33.75" customHeight="1">
      <c r="A140" s="144"/>
      <c r="B140" s="73" t="s">
        <v>189</v>
      </c>
      <c r="C140" s="11">
        <v>85000</v>
      </c>
      <c r="D140" s="11"/>
      <c r="E140" s="11">
        <v>85000</v>
      </c>
      <c r="F140" s="11">
        <v>87000</v>
      </c>
      <c r="G140" s="11"/>
      <c r="H140" s="11">
        <v>87000</v>
      </c>
      <c r="I140" s="11">
        <v>101200</v>
      </c>
      <c r="J140" s="11"/>
      <c r="K140" s="11">
        <v>101200</v>
      </c>
    </row>
    <row r="141" spans="1:11" s="39" customFormat="1" ht="19.5" customHeight="1">
      <c r="A141" s="74" t="s">
        <v>170</v>
      </c>
      <c r="B141" s="57" t="s">
        <v>263</v>
      </c>
      <c r="C141" s="9">
        <v>2700000</v>
      </c>
      <c r="D141" s="9">
        <v>2700000</v>
      </c>
      <c r="E141" s="9"/>
      <c r="F141" s="9">
        <f>G141+H141</f>
        <v>3406697</v>
      </c>
      <c r="G141" s="9">
        <v>3396697</v>
      </c>
      <c r="H141" s="9">
        <v>10000</v>
      </c>
      <c r="I141" s="9">
        <v>5116000</v>
      </c>
      <c r="J141" s="9">
        <v>5116000</v>
      </c>
      <c r="K141" s="11"/>
    </row>
    <row r="142" spans="1:11" s="39" customFormat="1" ht="111" customHeight="1">
      <c r="A142" s="46" t="s">
        <v>199</v>
      </c>
      <c r="B142" s="73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s="39" customFormat="1" ht="49.5" customHeight="1">
      <c r="A143" s="18" t="s">
        <v>137</v>
      </c>
      <c r="B143" s="57"/>
      <c r="C143" s="11">
        <v>2700000</v>
      </c>
      <c r="D143" s="11">
        <v>2700000</v>
      </c>
      <c r="E143" s="11"/>
      <c r="F143" s="11">
        <v>3396697</v>
      </c>
      <c r="G143" s="11">
        <v>3396697</v>
      </c>
      <c r="H143" s="11"/>
      <c r="I143" s="11">
        <v>5116000</v>
      </c>
      <c r="J143" s="11">
        <v>5116000</v>
      </c>
      <c r="K143" s="11"/>
    </row>
    <row r="144" spans="1:11" s="39" customFormat="1" ht="21.75" customHeight="1">
      <c r="A144" s="20" t="s">
        <v>2</v>
      </c>
      <c r="B144" s="27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 s="39" customFormat="1" ht="21.75" customHeight="1">
      <c r="A145" s="18" t="s">
        <v>7</v>
      </c>
      <c r="B145" s="27"/>
      <c r="C145" s="11"/>
      <c r="D145" s="11"/>
      <c r="E145" s="11"/>
      <c r="F145" s="11"/>
      <c r="G145" s="11"/>
      <c r="H145" s="11"/>
      <c r="I145" s="11"/>
      <c r="J145" s="11"/>
      <c r="K145" s="12"/>
    </row>
    <row r="146" spans="1:11" s="39" customFormat="1" ht="22.5" customHeight="1">
      <c r="A146" s="46" t="s">
        <v>27</v>
      </c>
      <c r="B146" s="27"/>
      <c r="C146" s="11">
        <v>1</v>
      </c>
      <c r="D146" s="11">
        <v>1</v>
      </c>
      <c r="E146" s="11"/>
      <c r="F146" s="11">
        <v>1</v>
      </c>
      <c r="G146" s="11">
        <v>1</v>
      </c>
      <c r="H146" s="11"/>
      <c r="I146" s="11">
        <v>1</v>
      </c>
      <c r="J146" s="11">
        <v>1</v>
      </c>
      <c r="K146" s="12"/>
    </row>
    <row r="147" spans="1:11" s="39" customFormat="1" ht="36" customHeight="1">
      <c r="A147" s="46" t="s">
        <v>188</v>
      </c>
      <c r="B147" s="27"/>
      <c r="C147" s="11">
        <v>1600000</v>
      </c>
      <c r="D147" s="11">
        <v>1600000</v>
      </c>
      <c r="E147" s="11"/>
      <c r="F147" s="11">
        <v>1996697</v>
      </c>
      <c r="G147" s="11">
        <v>1896697</v>
      </c>
      <c r="H147" s="11"/>
      <c r="I147" s="11">
        <v>2616000</v>
      </c>
      <c r="J147" s="11">
        <v>2616000</v>
      </c>
      <c r="K147" s="12"/>
    </row>
    <row r="148" spans="1:11" s="39" customFormat="1" ht="37.5" customHeight="1">
      <c r="A148" s="46" t="s">
        <v>43</v>
      </c>
      <c r="B148" s="27"/>
      <c r="C148" s="11">
        <v>1100000</v>
      </c>
      <c r="D148" s="11">
        <v>1100000</v>
      </c>
      <c r="E148" s="11"/>
      <c r="F148" s="11">
        <v>1500000</v>
      </c>
      <c r="G148" s="11">
        <v>1500000</v>
      </c>
      <c r="H148" s="11"/>
      <c r="I148" s="11">
        <v>2500000</v>
      </c>
      <c r="J148" s="11">
        <v>2500000</v>
      </c>
      <c r="K148" s="12"/>
    </row>
    <row r="149" spans="1:11" s="39" customFormat="1" ht="19.5" customHeight="1">
      <c r="A149" s="46" t="s">
        <v>44</v>
      </c>
      <c r="B149" s="27"/>
      <c r="C149" s="16">
        <v>24.5</v>
      </c>
      <c r="D149" s="16">
        <v>24.5</v>
      </c>
      <c r="E149" s="29"/>
      <c r="F149" s="16">
        <v>25.5</v>
      </c>
      <c r="G149" s="16">
        <v>25.5</v>
      </c>
      <c r="H149" s="29"/>
      <c r="I149" s="16">
        <v>25.5</v>
      </c>
      <c r="J149" s="16">
        <v>25.5</v>
      </c>
      <c r="K149" s="30"/>
    </row>
    <row r="150" spans="1:11" s="39" customFormat="1" ht="19.5" customHeight="1">
      <c r="A150" s="46" t="s">
        <v>45</v>
      </c>
      <c r="B150" s="27"/>
      <c r="C150" s="16">
        <v>14.5</v>
      </c>
      <c r="D150" s="16">
        <v>14.5</v>
      </c>
      <c r="E150" s="29"/>
      <c r="F150" s="29">
        <v>14.5</v>
      </c>
      <c r="G150" s="29">
        <v>14.5</v>
      </c>
      <c r="H150" s="29"/>
      <c r="I150" s="29">
        <v>14.5</v>
      </c>
      <c r="J150" s="29">
        <v>14.5</v>
      </c>
      <c r="K150" s="30"/>
    </row>
    <row r="151" spans="1:11" s="39" customFormat="1" ht="21" customHeight="1">
      <c r="A151" s="18" t="s">
        <v>3</v>
      </c>
      <c r="B151" s="27"/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1:11" s="39" customFormat="1" ht="37.5" customHeight="1">
      <c r="A152" s="46" t="s">
        <v>30</v>
      </c>
      <c r="B152" s="27"/>
      <c r="C152" s="11">
        <v>4</v>
      </c>
      <c r="D152" s="11">
        <v>4</v>
      </c>
      <c r="E152" s="11"/>
      <c r="F152" s="11">
        <v>5</v>
      </c>
      <c r="G152" s="11">
        <v>5</v>
      </c>
      <c r="H152" s="11"/>
      <c r="I152" s="11">
        <v>6</v>
      </c>
      <c r="J152" s="11">
        <v>6</v>
      </c>
      <c r="K152" s="12"/>
    </row>
    <row r="153" spans="1:11" s="39" customFormat="1" ht="17.25" customHeight="1">
      <c r="A153" s="18" t="s">
        <v>5</v>
      </c>
      <c r="B153" s="27"/>
      <c r="C153" s="11"/>
      <c r="D153" s="11"/>
      <c r="E153" s="11"/>
      <c r="F153" s="11"/>
      <c r="G153" s="11"/>
      <c r="H153" s="11"/>
      <c r="I153" s="11"/>
      <c r="J153" s="11"/>
      <c r="K153" s="12"/>
    </row>
    <row r="154" spans="1:11" s="39" customFormat="1" ht="55.5" customHeight="1">
      <c r="A154" s="46" t="s">
        <v>90</v>
      </c>
      <c r="B154" s="27"/>
      <c r="C154" s="11">
        <v>275000</v>
      </c>
      <c r="D154" s="11">
        <v>275000</v>
      </c>
      <c r="E154" s="11"/>
      <c r="F154" s="11">
        <v>375000</v>
      </c>
      <c r="G154" s="11">
        <v>375000</v>
      </c>
      <c r="H154" s="11"/>
      <c r="I154" s="11">
        <f>I148/I152</f>
        <v>416666.6666666667</v>
      </c>
      <c r="J154" s="11">
        <f>J148/J152</f>
        <v>416666.6666666667</v>
      </c>
      <c r="K154" s="12"/>
    </row>
    <row r="155" spans="1:11" s="39" customFormat="1" ht="23.25" customHeight="1">
      <c r="A155" s="18" t="s">
        <v>6</v>
      </c>
      <c r="B155" s="27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9" customFormat="1" ht="37.5" customHeight="1">
      <c r="A156" s="46" t="s">
        <v>31</v>
      </c>
      <c r="B156" s="27"/>
      <c r="C156" s="11">
        <v>4</v>
      </c>
      <c r="D156" s="11">
        <v>4</v>
      </c>
      <c r="E156" s="11"/>
      <c r="F156" s="11">
        <v>5</v>
      </c>
      <c r="G156" s="11">
        <v>5</v>
      </c>
      <c r="H156" s="11"/>
      <c r="I156" s="11">
        <v>4</v>
      </c>
      <c r="J156" s="11">
        <v>4</v>
      </c>
      <c r="K156" s="12"/>
    </row>
    <row r="157" spans="1:11" s="39" customFormat="1" ht="51.75" customHeight="1">
      <c r="A157" s="46" t="s">
        <v>32</v>
      </c>
      <c r="B157" s="27"/>
      <c r="C157" s="11">
        <v>6</v>
      </c>
      <c r="D157" s="11">
        <v>6</v>
      </c>
      <c r="E157" s="11"/>
      <c r="F157" s="11">
        <v>25</v>
      </c>
      <c r="G157" s="11">
        <v>25</v>
      </c>
      <c r="H157" s="11"/>
      <c r="I157" s="11">
        <v>20</v>
      </c>
      <c r="J157" s="11">
        <v>20</v>
      </c>
      <c r="K157" s="12"/>
    </row>
    <row r="158" spans="1:11" s="39" customFormat="1" ht="25.5" customHeight="1">
      <c r="A158" s="74" t="s">
        <v>171</v>
      </c>
      <c r="B158" s="33" t="s">
        <v>263</v>
      </c>
      <c r="C158" s="9">
        <f>D158+E158</f>
        <v>862300</v>
      </c>
      <c r="D158" s="9">
        <v>777300</v>
      </c>
      <c r="E158" s="9">
        <v>85000</v>
      </c>
      <c r="F158" s="9">
        <f>G158+H158</f>
        <v>1818308</v>
      </c>
      <c r="G158" s="9">
        <v>1621308</v>
      </c>
      <c r="H158" s="9">
        <v>197000</v>
      </c>
      <c r="I158" s="9">
        <f>J158+K158</f>
        <v>2301200</v>
      </c>
      <c r="J158" s="9">
        <v>2200000</v>
      </c>
      <c r="K158" s="9">
        <v>101200</v>
      </c>
    </row>
    <row r="159" spans="1:11" s="39" customFormat="1" ht="96" customHeight="1">
      <c r="A159" s="46" t="s">
        <v>196</v>
      </c>
      <c r="B159" s="27"/>
      <c r="C159" s="11"/>
      <c r="D159" s="11"/>
      <c r="E159" s="11"/>
      <c r="F159" s="11"/>
      <c r="G159" s="11"/>
      <c r="H159" s="11"/>
      <c r="I159" s="11"/>
      <c r="J159" s="11"/>
      <c r="K159" s="12"/>
    </row>
    <row r="160" spans="1:11" s="39" customFormat="1" ht="45.75" customHeight="1">
      <c r="A160" s="18" t="s">
        <v>138</v>
      </c>
      <c r="B160" s="27"/>
      <c r="C160" s="11">
        <f>D160+E160</f>
        <v>862300</v>
      </c>
      <c r="D160" s="11">
        <v>777300</v>
      </c>
      <c r="E160" s="11">
        <v>85000</v>
      </c>
      <c r="F160" s="11">
        <f>G160+H160</f>
        <v>1818308</v>
      </c>
      <c r="G160" s="11">
        <v>1621308</v>
      </c>
      <c r="H160" s="11">
        <v>197000</v>
      </c>
      <c r="I160" s="11">
        <f>J160+K160</f>
        <v>2301200</v>
      </c>
      <c r="J160" s="11">
        <f>J163+J165</f>
        <v>2200000</v>
      </c>
      <c r="K160" s="11">
        <v>101200</v>
      </c>
    </row>
    <row r="161" spans="1:11" s="39" customFormat="1" ht="24" customHeight="1">
      <c r="A161" s="20" t="s">
        <v>2</v>
      </c>
      <c r="B161" s="27"/>
      <c r="C161" s="11"/>
      <c r="D161" s="11"/>
      <c r="E161" s="11"/>
      <c r="F161" s="51"/>
      <c r="G161" s="51"/>
      <c r="H161" s="51"/>
      <c r="I161" s="51"/>
      <c r="J161" s="51"/>
      <c r="K161" s="11"/>
    </row>
    <row r="162" spans="1:11" s="39" customFormat="1" ht="27" customHeight="1">
      <c r="A162" s="18" t="s">
        <v>7</v>
      </c>
      <c r="B162" s="27"/>
      <c r="C162" s="11"/>
      <c r="D162" s="11"/>
      <c r="E162" s="11"/>
      <c r="F162" s="51"/>
      <c r="G162" s="51"/>
      <c r="H162" s="51"/>
      <c r="I162" s="51"/>
      <c r="J162" s="51"/>
      <c r="K162" s="11"/>
    </row>
    <row r="163" spans="1:11" s="39" customFormat="1" ht="40.5" customHeight="1">
      <c r="A163" s="46" t="s">
        <v>208</v>
      </c>
      <c r="B163" s="27"/>
      <c r="C163" s="11">
        <v>777300</v>
      </c>
      <c r="D163" s="11">
        <v>777300</v>
      </c>
      <c r="E163" s="11"/>
      <c r="F163" s="11">
        <f>F160-F164-F165</f>
        <v>1581308</v>
      </c>
      <c r="G163" s="11">
        <v>1331308</v>
      </c>
      <c r="H163" s="51"/>
      <c r="I163" s="11">
        <f>J163</f>
        <v>1950000</v>
      </c>
      <c r="J163" s="11">
        <v>1950000</v>
      </c>
      <c r="K163" s="11"/>
    </row>
    <row r="164" spans="1:11" s="39" customFormat="1" ht="38.25" customHeight="1">
      <c r="A164" s="46" t="s">
        <v>127</v>
      </c>
      <c r="B164" s="27"/>
      <c r="C164" s="11">
        <v>49000</v>
      </c>
      <c r="D164" s="11"/>
      <c r="E164" s="11">
        <v>49000</v>
      </c>
      <c r="F164" s="11">
        <v>54000</v>
      </c>
      <c r="G164" s="11"/>
      <c r="H164" s="11">
        <v>54000</v>
      </c>
      <c r="I164" s="11">
        <v>58000</v>
      </c>
      <c r="J164" s="11"/>
      <c r="K164" s="11">
        <v>58000</v>
      </c>
    </row>
    <row r="165" spans="1:11" s="39" customFormat="1" ht="33" customHeight="1">
      <c r="A165" s="46" t="s">
        <v>246</v>
      </c>
      <c r="B165" s="27"/>
      <c r="C165" s="11">
        <f>D165+E165</f>
        <v>64000</v>
      </c>
      <c r="D165" s="11">
        <v>28000</v>
      </c>
      <c r="E165" s="11">
        <v>36000</v>
      </c>
      <c r="F165" s="11">
        <f>G165+H165</f>
        <v>183000</v>
      </c>
      <c r="G165" s="11">
        <v>40000</v>
      </c>
      <c r="H165" s="11">
        <f>H160-H164</f>
        <v>143000</v>
      </c>
      <c r="I165" s="11">
        <f>J165+K165</f>
        <v>293200</v>
      </c>
      <c r="J165" s="11">
        <v>250000</v>
      </c>
      <c r="K165" s="11">
        <f>K160-K164</f>
        <v>43200</v>
      </c>
    </row>
    <row r="166" spans="1:11" s="39" customFormat="1" ht="22.5" customHeight="1">
      <c r="A166" s="46" t="s">
        <v>44</v>
      </c>
      <c r="B166" s="27"/>
      <c r="C166" s="51">
        <v>18.5</v>
      </c>
      <c r="D166" s="51">
        <v>18.5</v>
      </c>
      <c r="E166" s="11"/>
      <c r="F166" s="51">
        <v>19.5</v>
      </c>
      <c r="G166" s="51">
        <v>19.5</v>
      </c>
      <c r="H166" s="51"/>
      <c r="I166" s="51">
        <v>19.5</v>
      </c>
      <c r="J166" s="51">
        <v>19.5</v>
      </c>
      <c r="K166" s="11"/>
    </row>
    <row r="167" spans="1:11" s="39" customFormat="1" ht="21.75" customHeight="1">
      <c r="A167" s="18" t="s">
        <v>3</v>
      </c>
      <c r="B167" s="27"/>
      <c r="C167" s="11"/>
      <c r="D167" s="11"/>
      <c r="E167" s="11"/>
      <c r="F167" s="51"/>
      <c r="G167" s="51"/>
      <c r="H167" s="51"/>
      <c r="I167" s="51"/>
      <c r="J167" s="51"/>
      <c r="K167" s="11"/>
    </row>
    <row r="168" spans="1:11" s="39" customFormat="1" ht="28.5" customHeight="1">
      <c r="A168" s="46" t="s">
        <v>4</v>
      </c>
      <c r="B168" s="27"/>
      <c r="C168" s="11">
        <v>24</v>
      </c>
      <c r="D168" s="11"/>
      <c r="E168" s="11">
        <v>24</v>
      </c>
      <c r="F168" s="11">
        <v>24</v>
      </c>
      <c r="G168" s="11"/>
      <c r="H168" s="11">
        <v>24</v>
      </c>
      <c r="I168" s="11">
        <v>24</v>
      </c>
      <c r="J168" s="11"/>
      <c r="K168" s="11">
        <v>24</v>
      </c>
    </row>
    <row r="169" spans="1:11" s="39" customFormat="1" ht="34.5" customHeight="1">
      <c r="A169" s="46" t="s">
        <v>247</v>
      </c>
      <c r="B169" s="27"/>
      <c r="C169" s="11">
        <v>4</v>
      </c>
      <c r="D169" s="11">
        <v>4</v>
      </c>
      <c r="E169" s="11"/>
      <c r="F169" s="11">
        <v>6</v>
      </c>
      <c r="G169" s="11">
        <v>6</v>
      </c>
      <c r="H169" s="11"/>
      <c r="I169" s="11">
        <v>12</v>
      </c>
      <c r="J169" s="11">
        <v>12</v>
      </c>
      <c r="K169" s="11"/>
    </row>
    <row r="170" spans="1:11" s="39" customFormat="1" ht="24.75" customHeight="1">
      <c r="A170" s="18" t="s">
        <v>5</v>
      </c>
      <c r="B170" s="27"/>
      <c r="C170" s="11"/>
      <c r="D170" s="11"/>
      <c r="E170" s="11"/>
      <c r="F170" s="51"/>
      <c r="G170" s="51"/>
      <c r="H170" s="51"/>
      <c r="I170" s="51"/>
      <c r="J170" s="51"/>
      <c r="K170" s="11"/>
    </row>
    <row r="171" spans="1:11" s="39" customFormat="1" ht="27.75" customHeight="1">
      <c r="A171" s="46" t="s">
        <v>81</v>
      </c>
      <c r="B171" s="27"/>
      <c r="C171" s="11">
        <v>1500</v>
      </c>
      <c r="D171" s="11"/>
      <c r="E171" s="11">
        <v>1500</v>
      </c>
      <c r="F171" s="11">
        <v>1375</v>
      </c>
      <c r="G171" s="25"/>
      <c r="H171" s="11">
        <v>1375</v>
      </c>
      <c r="I171" s="11">
        <v>1800</v>
      </c>
      <c r="J171" s="11"/>
      <c r="K171" s="11">
        <v>1800</v>
      </c>
    </row>
    <row r="172" spans="1:11" s="39" customFormat="1" ht="32.25" customHeight="1">
      <c r="A172" s="46" t="s">
        <v>129</v>
      </c>
      <c r="B172" s="27"/>
      <c r="C172" s="11">
        <v>4083.33</v>
      </c>
      <c r="D172" s="11"/>
      <c r="E172" s="11">
        <v>4083</v>
      </c>
      <c r="F172" s="11">
        <v>4500</v>
      </c>
      <c r="G172" s="11"/>
      <c r="H172" s="11">
        <v>4500</v>
      </c>
      <c r="I172" s="11">
        <v>4833.33</v>
      </c>
      <c r="J172" s="11"/>
      <c r="K172" s="11">
        <v>4833</v>
      </c>
    </row>
    <row r="173" spans="1:11" s="39" customFormat="1" ht="48.75" customHeight="1">
      <c r="A173" s="46" t="s">
        <v>90</v>
      </c>
      <c r="B173" s="27"/>
      <c r="C173" s="11">
        <v>7000</v>
      </c>
      <c r="D173" s="11">
        <v>7000</v>
      </c>
      <c r="E173" s="11"/>
      <c r="F173" s="11">
        <v>6666.66</v>
      </c>
      <c r="G173" s="11">
        <v>6666.66</v>
      </c>
      <c r="H173" s="25"/>
      <c r="I173" s="11">
        <v>20833</v>
      </c>
      <c r="J173" s="11">
        <v>20833</v>
      </c>
      <c r="K173" s="11"/>
    </row>
    <row r="174" spans="1:11" s="39" customFormat="1" ht="27.75" customHeight="1">
      <c r="A174" s="18" t="s">
        <v>6</v>
      </c>
      <c r="B174" s="27"/>
      <c r="C174" s="11"/>
      <c r="D174" s="11"/>
      <c r="E174" s="11"/>
      <c r="F174" s="51"/>
      <c r="G174" s="51"/>
      <c r="H174" s="51"/>
      <c r="I174" s="51"/>
      <c r="J174" s="51"/>
      <c r="K174" s="11"/>
    </row>
    <row r="175" spans="1:11" s="39" customFormat="1" ht="36.75" customHeight="1">
      <c r="A175" s="46" t="s">
        <v>77</v>
      </c>
      <c r="B175" s="27"/>
      <c r="C175" s="11">
        <v>108</v>
      </c>
      <c r="D175" s="11"/>
      <c r="E175" s="11">
        <v>108</v>
      </c>
      <c r="F175" s="11">
        <v>130</v>
      </c>
      <c r="G175" s="11"/>
      <c r="H175" s="11">
        <v>130</v>
      </c>
      <c r="I175" s="11">
        <v>150</v>
      </c>
      <c r="J175" s="11"/>
      <c r="K175" s="11">
        <v>150</v>
      </c>
    </row>
    <row r="176" spans="1:11" s="39" customFormat="1" ht="51.75" customHeight="1">
      <c r="A176" s="46" t="s">
        <v>78</v>
      </c>
      <c r="B176" s="27"/>
      <c r="C176" s="11">
        <v>30</v>
      </c>
      <c r="D176" s="11"/>
      <c r="E176" s="11">
        <v>30</v>
      </c>
      <c r="F176" s="11">
        <v>20</v>
      </c>
      <c r="G176" s="11"/>
      <c r="H176" s="11">
        <v>20</v>
      </c>
      <c r="I176" s="11">
        <v>15</v>
      </c>
      <c r="J176" s="11"/>
      <c r="K176" s="11">
        <v>15</v>
      </c>
    </row>
    <row r="177" spans="1:13" s="39" customFormat="1" ht="27.75" customHeight="1">
      <c r="A177" s="74" t="s">
        <v>173</v>
      </c>
      <c r="B177" s="33" t="s">
        <v>263</v>
      </c>
      <c r="C177" s="9">
        <v>148824</v>
      </c>
      <c r="D177" s="9">
        <v>148824</v>
      </c>
      <c r="E177" s="11"/>
      <c r="F177" s="9">
        <v>345600</v>
      </c>
      <c r="G177" s="9">
        <v>345600</v>
      </c>
      <c r="H177" s="9"/>
      <c r="I177" s="9">
        <v>507456</v>
      </c>
      <c r="J177" s="9">
        <v>507456</v>
      </c>
      <c r="K177" s="9"/>
      <c r="M177" s="89"/>
    </row>
    <row r="178" spans="1:11" s="39" customFormat="1" ht="63" customHeight="1">
      <c r="A178" s="46" t="s">
        <v>193</v>
      </c>
      <c r="B178" s="27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39" customFormat="1" ht="33" customHeight="1">
      <c r="A179" s="53" t="s">
        <v>91</v>
      </c>
      <c r="B179" s="27"/>
      <c r="C179" s="11">
        <v>148824</v>
      </c>
      <c r="D179" s="11">
        <v>148824</v>
      </c>
      <c r="E179" s="11"/>
      <c r="F179" s="11">
        <v>345600</v>
      </c>
      <c r="G179" s="11">
        <v>345600</v>
      </c>
      <c r="H179" s="11"/>
      <c r="I179" s="11">
        <v>507456</v>
      </c>
      <c r="J179" s="11">
        <v>507456</v>
      </c>
      <c r="K179" s="11"/>
    </row>
    <row r="180" spans="1:11" s="39" customFormat="1" ht="21.75" customHeight="1">
      <c r="A180" s="54" t="s">
        <v>2</v>
      </c>
      <c r="B180" s="27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s="39" customFormat="1" ht="21" customHeight="1">
      <c r="A181" s="54" t="s">
        <v>54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s="39" customFormat="1" ht="33" customHeight="1">
      <c r="A182" s="55" t="s">
        <v>53</v>
      </c>
      <c r="B182" s="27"/>
      <c r="C182" s="11">
        <v>200</v>
      </c>
      <c r="D182" s="11">
        <v>200</v>
      </c>
      <c r="E182" s="11"/>
      <c r="F182" s="11">
        <v>210</v>
      </c>
      <c r="G182" s="11">
        <v>210</v>
      </c>
      <c r="H182" s="11"/>
      <c r="I182" s="11">
        <v>218</v>
      </c>
      <c r="J182" s="11">
        <v>218</v>
      </c>
      <c r="K182" s="11"/>
    </row>
    <row r="183" spans="1:11" s="39" customFormat="1" ht="24" customHeight="1">
      <c r="A183" s="54" t="s">
        <v>55</v>
      </c>
      <c r="B183" s="27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s="39" customFormat="1" ht="33" customHeight="1">
      <c r="A184" s="55" t="s">
        <v>50</v>
      </c>
      <c r="B184" s="27"/>
      <c r="C184" s="11">
        <v>15</v>
      </c>
      <c r="D184" s="11">
        <v>15</v>
      </c>
      <c r="E184" s="11"/>
      <c r="F184" s="11">
        <v>30</v>
      </c>
      <c r="G184" s="11">
        <v>30</v>
      </c>
      <c r="H184" s="11"/>
      <c r="I184" s="11">
        <v>30</v>
      </c>
      <c r="J184" s="11">
        <v>30</v>
      </c>
      <c r="K184" s="11"/>
    </row>
    <row r="185" spans="1:11" s="39" customFormat="1" ht="21.75" customHeight="1">
      <c r="A185" s="54" t="s">
        <v>56</v>
      </c>
      <c r="B185" s="27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s="39" customFormat="1" ht="33" customHeight="1">
      <c r="A186" s="55" t="s">
        <v>209</v>
      </c>
      <c r="B186" s="27"/>
      <c r="C186" s="25">
        <v>826.8</v>
      </c>
      <c r="D186" s="25">
        <v>826.8</v>
      </c>
      <c r="E186" s="11"/>
      <c r="F186" s="25">
        <v>1280</v>
      </c>
      <c r="G186" s="25">
        <v>1280</v>
      </c>
      <c r="H186" s="11"/>
      <c r="I186" s="25">
        <f>I179/I184/12</f>
        <v>1409.6000000000001</v>
      </c>
      <c r="J186" s="25">
        <f>J179/J184/12</f>
        <v>1409.6000000000001</v>
      </c>
      <c r="K186" s="11"/>
    </row>
    <row r="187" spans="1:11" s="39" customFormat="1" ht="18.75" customHeight="1">
      <c r="A187" s="54" t="s">
        <v>57</v>
      </c>
      <c r="B187" s="27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s="39" customFormat="1" ht="57.75" customHeight="1">
      <c r="A188" s="55" t="s">
        <v>52</v>
      </c>
      <c r="B188" s="27"/>
      <c r="C188" s="51">
        <v>8.7</v>
      </c>
      <c r="D188" s="51">
        <v>8.7</v>
      </c>
      <c r="E188" s="11"/>
      <c r="F188" s="51">
        <v>17.4</v>
      </c>
      <c r="G188" s="51">
        <v>17.4</v>
      </c>
      <c r="H188" s="51"/>
      <c r="I188" s="51">
        <v>20.1</v>
      </c>
      <c r="J188" s="51">
        <v>20.1</v>
      </c>
      <c r="K188" s="11"/>
    </row>
    <row r="189" spans="1:11" ht="34.5" customHeight="1">
      <c r="A189" s="125" t="s">
        <v>248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6"/>
    </row>
    <row r="190" spans="1:11" ht="24" customHeight="1">
      <c r="A190" s="119" t="s">
        <v>210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8"/>
    </row>
    <row r="191" spans="1:11" ht="30" customHeight="1">
      <c r="A191" s="75" t="s">
        <v>155</v>
      </c>
      <c r="B191" s="84"/>
      <c r="C191" s="71">
        <f>D191+E191</f>
        <v>3578000</v>
      </c>
      <c r="D191" s="71">
        <v>2663000</v>
      </c>
      <c r="E191" s="71">
        <v>915000</v>
      </c>
      <c r="F191" s="71">
        <f>G191+H191</f>
        <v>3343973</v>
      </c>
      <c r="G191" s="71">
        <v>2839171</v>
      </c>
      <c r="H191" s="71">
        <v>504802</v>
      </c>
      <c r="I191" s="71">
        <f>J191+K191</f>
        <v>4424450</v>
      </c>
      <c r="J191" s="71">
        <f>J192</f>
        <v>4040860</v>
      </c>
      <c r="K191" s="71">
        <v>383590</v>
      </c>
    </row>
    <row r="192" spans="1:11" ht="48.75" customHeight="1">
      <c r="A192" s="74" t="s">
        <v>147</v>
      </c>
      <c r="B192" s="58" t="s">
        <v>264</v>
      </c>
      <c r="C192" s="69">
        <f>D192+E192</f>
        <v>3578000</v>
      </c>
      <c r="D192" s="69">
        <v>2663000</v>
      </c>
      <c r="E192" s="69">
        <v>915000</v>
      </c>
      <c r="F192" s="69">
        <f>G192+H192</f>
        <v>3343973</v>
      </c>
      <c r="G192" s="69">
        <v>2839171</v>
      </c>
      <c r="H192" s="69">
        <f>334802+100000+70000</f>
        <v>504802</v>
      </c>
      <c r="I192" s="69">
        <f>J192+K192</f>
        <v>4424450</v>
      </c>
      <c r="J192" s="69">
        <f>J194</f>
        <v>4040860</v>
      </c>
      <c r="K192" s="69">
        <f>K194</f>
        <v>383590</v>
      </c>
    </row>
    <row r="193" spans="1:11" ht="95.25" customHeight="1">
      <c r="A193" s="46" t="s">
        <v>200</v>
      </c>
      <c r="B193" s="27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ht="68.25" customHeight="1">
      <c r="A194" s="18" t="s">
        <v>139</v>
      </c>
      <c r="B194" s="58"/>
      <c r="C194" s="69">
        <f>D194+E194</f>
        <v>3578000</v>
      </c>
      <c r="D194" s="69">
        <v>2663000</v>
      </c>
      <c r="E194" s="69">
        <v>915000</v>
      </c>
      <c r="F194" s="69">
        <f>F199+F200+F202+F203+F204+F205</f>
        <v>3343973</v>
      </c>
      <c r="G194" s="69">
        <f>G199+G200+G202+G203+G204+G205</f>
        <v>2839171</v>
      </c>
      <c r="H194" s="69">
        <f>334802+100000+70000</f>
        <v>504802</v>
      </c>
      <c r="I194" s="69">
        <f>J194+K194</f>
        <v>4424450</v>
      </c>
      <c r="J194" s="69">
        <f>J199+J200+J202+J203+J204+J205</f>
        <v>4040860</v>
      </c>
      <c r="K194" s="69">
        <v>383590</v>
      </c>
    </row>
    <row r="195" spans="1:11" ht="18.75" customHeight="1">
      <c r="A195" s="20" t="s">
        <v>2</v>
      </c>
      <c r="B195" s="27"/>
      <c r="C195" s="11"/>
      <c r="D195" s="11"/>
      <c r="E195" s="11"/>
      <c r="F195" s="11"/>
      <c r="G195" s="11"/>
      <c r="H195" s="11"/>
      <c r="I195" s="11"/>
      <c r="J195" s="11"/>
      <c r="K195" s="12"/>
    </row>
    <row r="196" spans="1:11" ht="16.5" customHeight="1">
      <c r="A196" s="18" t="s">
        <v>7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21" customHeight="1">
      <c r="A197" s="17" t="s">
        <v>18</v>
      </c>
      <c r="B197" s="27"/>
      <c r="C197" s="56">
        <v>1</v>
      </c>
      <c r="D197" s="56">
        <v>1</v>
      </c>
      <c r="E197" s="56">
        <v>1</v>
      </c>
      <c r="F197" s="56">
        <v>1</v>
      </c>
      <c r="G197" s="56">
        <v>1</v>
      </c>
      <c r="H197" s="56">
        <v>1</v>
      </c>
      <c r="I197" s="56">
        <v>1</v>
      </c>
      <c r="J197" s="56">
        <v>1</v>
      </c>
      <c r="K197" s="56">
        <v>1</v>
      </c>
    </row>
    <row r="198" spans="1:11" ht="32.25" customHeight="1">
      <c r="A198" s="17" t="s">
        <v>92</v>
      </c>
      <c r="B198" s="27"/>
      <c r="C198" s="56">
        <v>8</v>
      </c>
      <c r="D198" s="56">
        <v>8</v>
      </c>
      <c r="E198" s="56"/>
      <c r="F198" s="56">
        <v>9</v>
      </c>
      <c r="G198" s="56">
        <v>9</v>
      </c>
      <c r="H198" s="56"/>
      <c r="I198" s="56">
        <v>8</v>
      </c>
      <c r="J198" s="56">
        <v>8</v>
      </c>
      <c r="K198" s="56"/>
    </row>
    <row r="199" spans="1:11" ht="36" customHeight="1">
      <c r="A199" s="17" t="s">
        <v>105</v>
      </c>
      <c r="B199" s="27"/>
      <c r="C199" s="11">
        <v>2130664</v>
      </c>
      <c r="D199" s="11">
        <v>1812664</v>
      </c>
      <c r="E199" s="11">
        <v>318000</v>
      </c>
      <c r="F199" s="11">
        <f>G199+H199</f>
        <v>2139223</v>
      </c>
      <c r="G199" s="11">
        <v>1704421</v>
      </c>
      <c r="H199" s="11">
        <v>434802</v>
      </c>
      <c r="I199" s="11">
        <f>J199+K199</f>
        <v>3085709</v>
      </c>
      <c r="J199" s="11">
        <v>2702119</v>
      </c>
      <c r="K199" s="11">
        <v>383590</v>
      </c>
    </row>
    <row r="200" spans="1:11" ht="36" customHeight="1">
      <c r="A200" s="17" t="s">
        <v>93</v>
      </c>
      <c r="B200" s="27"/>
      <c r="C200" s="11">
        <v>312036</v>
      </c>
      <c r="D200" s="11">
        <v>312036</v>
      </c>
      <c r="E200" s="11"/>
      <c r="F200" s="11">
        <v>640653</v>
      </c>
      <c r="G200" s="11">
        <v>640653</v>
      </c>
      <c r="H200" s="11"/>
      <c r="I200" s="11">
        <v>684730</v>
      </c>
      <c r="J200" s="11">
        <v>684730</v>
      </c>
      <c r="K200" s="11"/>
    </row>
    <row r="201" spans="1:11" ht="20.25" customHeight="1">
      <c r="A201" s="17" t="s">
        <v>106</v>
      </c>
      <c r="B201" s="27"/>
      <c r="C201" s="16">
        <v>37.5</v>
      </c>
      <c r="D201" s="16">
        <v>31.5</v>
      </c>
      <c r="E201" s="16">
        <v>6</v>
      </c>
      <c r="F201" s="16">
        <v>37.5</v>
      </c>
      <c r="G201" s="16">
        <v>31.5</v>
      </c>
      <c r="H201" s="16">
        <v>6</v>
      </c>
      <c r="I201" s="16">
        <v>37.5</v>
      </c>
      <c r="J201" s="16">
        <v>31.5</v>
      </c>
      <c r="K201" s="16">
        <v>6</v>
      </c>
    </row>
    <row r="202" spans="1:14" ht="39" customHeight="1">
      <c r="A202" s="17" t="s">
        <v>107</v>
      </c>
      <c r="B202" s="27"/>
      <c r="C202" s="11">
        <v>40000</v>
      </c>
      <c r="D202" s="11">
        <v>40000</v>
      </c>
      <c r="E202" s="11"/>
      <c r="F202" s="11">
        <v>66631</v>
      </c>
      <c r="G202" s="11">
        <v>66631</v>
      </c>
      <c r="H202" s="11"/>
      <c r="I202" s="11">
        <v>71215</v>
      </c>
      <c r="J202" s="11">
        <v>71215</v>
      </c>
      <c r="K202" s="11"/>
      <c r="N202" s="66"/>
    </row>
    <row r="203" spans="1:14" ht="39" customHeight="1">
      <c r="A203" s="17" t="s">
        <v>95</v>
      </c>
      <c r="B203" s="27"/>
      <c r="C203" s="11">
        <v>62600</v>
      </c>
      <c r="D203" s="11">
        <v>62600</v>
      </c>
      <c r="E203" s="11"/>
      <c r="F203" s="11">
        <f>G203+H203</f>
        <v>117380</v>
      </c>
      <c r="G203" s="11">
        <v>47380</v>
      </c>
      <c r="H203" s="11">
        <v>70000</v>
      </c>
      <c r="I203" s="11">
        <v>50640</v>
      </c>
      <c r="J203" s="11">
        <v>50640</v>
      </c>
      <c r="K203" s="11"/>
      <c r="N203" s="66"/>
    </row>
    <row r="204" spans="1:11" ht="39" customHeight="1">
      <c r="A204" s="17" t="s">
        <v>96</v>
      </c>
      <c r="B204" s="27"/>
      <c r="C204" s="11">
        <v>132700</v>
      </c>
      <c r="D204" s="11">
        <v>132700</v>
      </c>
      <c r="E204" s="11"/>
      <c r="F204" s="11">
        <v>30086</v>
      </c>
      <c r="G204" s="11">
        <v>30086</v>
      </c>
      <c r="H204" s="11"/>
      <c r="I204" s="11">
        <v>32156</v>
      </c>
      <c r="J204" s="11">
        <v>32156</v>
      </c>
      <c r="K204" s="11"/>
    </row>
    <row r="205" spans="1:11" ht="49.5" customHeight="1">
      <c r="A205" s="17" t="s">
        <v>204</v>
      </c>
      <c r="B205" s="27"/>
      <c r="C205" s="11">
        <f>D205+E205</f>
        <v>900000</v>
      </c>
      <c r="D205" s="11">
        <v>303000</v>
      </c>
      <c r="E205" s="11">
        <v>597000</v>
      </c>
      <c r="F205" s="11">
        <v>350000</v>
      </c>
      <c r="G205" s="91">
        <v>350000</v>
      </c>
      <c r="H205" s="11"/>
      <c r="I205" s="11">
        <v>500000</v>
      </c>
      <c r="J205" s="11">
        <v>500000</v>
      </c>
      <c r="K205" s="11"/>
    </row>
    <row r="206" spans="1:11" ht="17.25" customHeight="1">
      <c r="A206" s="18" t="s">
        <v>3</v>
      </c>
      <c r="B206" s="27"/>
      <c r="C206" s="11"/>
      <c r="D206" s="11"/>
      <c r="E206" s="11"/>
      <c r="F206" s="11"/>
      <c r="G206" s="11"/>
      <c r="H206" s="11"/>
      <c r="I206" s="11"/>
      <c r="J206" s="11"/>
      <c r="K206" s="12"/>
    </row>
    <row r="207" spans="1:11" ht="32.25" customHeight="1">
      <c r="A207" s="17" t="s">
        <v>104</v>
      </c>
      <c r="B207" s="27"/>
      <c r="C207" s="11">
        <v>48</v>
      </c>
      <c r="D207" s="11">
        <v>48</v>
      </c>
      <c r="E207" s="11"/>
      <c r="F207" s="11">
        <v>49</v>
      </c>
      <c r="G207" s="11">
        <v>49</v>
      </c>
      <c r="H207" s="11"/>
      <c r="I207" s="11">
        <v>50</v>
      </c>
      <c r="J207" s="11">
        <v>50</v>
      </c>
      <c r="K207" s="12"/>
    </row>
    <row r="208" spans="1:11" ht="34.5" customHeight="1">
      <c r="A208" s="17" t="s">
        <v>103</v>
      </c>
      <c r="B208" s="27"/>
      <c r="C208" s="11">
        <v>2400</v>
      </c>
      <c r="D208" s="11">
        <v>2400</v>
      </c>
      <c r="E208" s="11"/>
      <c r="F208" s="11">
        <v>2450</v>
      </c>
      <c r="G208" s="11">
        <v>2450</v>
      </c>
      <c r="H208" s="11"/>
      <c r="I208" s="11">
        <v>2500</v>
      </c>
      <c r="J208" s="11">
        <v>2500</v>
      </c>
      <c r="K208" s="12"/>
    </row>
    <row r="209" spans="1:11" ht="33" customHeight="1">
      <c r="A209" s="17" t="s">
        <v>244</v>
      </c>
      <c r="B209" s="27"/>
      <c r="C209" s="11">
        <v>5</v>
      </c>
      <c r="D209" s="11">
        <v>3</v>
      </c>
      <c r="E209" s="11">
        <v>2</v>
      </c>
      <c r="F209" s="11">
        <v>3</v>
      </c>
      <c r="G209" s="11">
        <v>3</v>
      </c>
      <c r="H209" s="11"/>
      <c r="I209" s="11">
        <v>2</v>
      </c>
      <c r="J209" s="11">
        <v>2</v>
      </c>
      <c r="K209" s="10"/>
    </row>
    <row r="210" spans="1:11" ht="18" customHeight="1">
      <c r="A210" s="18" t="s">
        <v>5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3" ht="39.75" customHeight="1">
      <c r="A211" s="17" t="s">
        <v>58</v>
      </c>
      <c r="B211" s="27"/>
      <c r="C211" s="11">
        <v>177555.33</v>
      </c>
      <c r="D211" s="11">
        <f>D199/12</f>
        <v>151055.33333333334</v>
      </c>
      <c r="E211" s="11">
        <v>26500</v>
      </c>
      <c r="F211" s="11">
        <f>F199/12</f>
        <v>178268.58333333334</v>
      </c>
      <c r="G211" s="11">
        <f>G199/12</f>
        <v>142035.08333333334</v>
      </c>
      <c r="H211" s="11">
        <v>27900.16</v>
      </c>
      <c r="I211" s="11">
        <f>I199/12</f>
        <v>257142.41666666666</v>
      </c>
      <c r="J211" s="11">
        <f>J199/12</f>
        <v>225176.58333333334</v>
      </c>
      <c r="K211" s="11">
        <f>(K199/12)-1</f>
        <v>31964.833333333332</v>
      </c>
      <c r="L211" s="87"/>
      <c r="M211" s="87"/>
    </row>
    <row r="212" spans="1:11" ht="33" customHeight="1">
      <c r="A212" s="17" t="s">
        <v>94</v>
      </c>
      <c r="B212" s="27"/>
      <c r="C212" s="11">
        <v>3250.38</v>
      </c>
      <c r="D212" s="11">
        <v>3250.38</v>
      </c>
      <c r="E212" s="11"/>
      <c r="F212" s="11">
        <v>5931.97</v>
      </c>
      <c r="G212" s="11">
        <v>5931.97</v>
      </c>
      <c r="H212" s="11"/>
      <c r="I212" s="11">
        <v>7133</v>
      </c>
      <c r="J212" s="11">
        <v>7133</v>
      </c>
      <c r="K212" s="11"/>
    </row>
    <row r="213" spans="1:11" ht="34.5" customHeight="1">
      <c r="A213" s="17" t="s">
        <v>102</v>
      </c>
      <c r="B213" s="27"/>
      <c r="C213" s="11">
        <v>833.33</v>
      </c>
      <c r="D213" s="11">
        <v>833.33</v>
      </c>
      <c r="E213" s="11"/>
      <c r="F213" s="11">
        <v>1359.81</v>
      </c>
      <c r="G213" s="11">
        <v>1359.81</v>
      </c>
      <c r="H213" s="11"/>
      <c r="I213" s="11">
        <v>1424</v>
      </c>
      <c r="J213" s="11">
        <v>1424</v>
      </c>
      <c r="K213" s="11"/>
    </row>
    <row r="214" spans="1:11" ht="51.75" customHeight="1">
      <c r="A214" s="17" t="s">
        <v>100</v>
      </c>
      <c r="B214" s="27"/>
      <c r="C214" s="11">
        <v>16.67</v>
      </c>
      <c r="D214" s="11">
        <v>16.67</v>
      </c>
      <c r="E214" s="11"/>
      <c r="F214" s="11">
        <v>27.2</v>
      </c>
      <c r="G214" s="11">
        <v>27.2</v>
      </c>
      <c r="H214" s="11"/>
      <c r="I214" s="11">
        <v>28.61</v>
      </c>
      <c r="J214" s="11">
        <v>28.61</v>
      </c>
      <c r="K214" s="11"/>
    </row>
    <row r="215" spans="1:11" ht="36.75" customHeight="1">
      <c r="A215" s="17" t="s">
        <v>99</v>
      </c>
      <c r="B215" s="27"/>
      <c r="C215" s="11">
        <v>180000</v>
      </c>
      <c r="D215" s="11">
        <v>101000</v>
      </c>
      <c r="E215" s="11">
        <v>298500</v>
      </c>
      <c r="F215" s="11">
        <v>116667</v>
      </c>
      <c r="G215" s="11">
        <v>116667</v>
      </c>
      <c r="H215" s="11"/>
      <c r="I215" s="11">
        <f>I205/I209</f>
        <v>250000</v>
      </c>
      <c r="J215" s="11">
        <f>J205/J209</f>
        <v>250000</v>
      </c>
      <c r="K215" s="11"/>
    </row>
    <row r="216" spans="1:11" ht="18" customHeight="1">
      <c r="A216" s="18" t="s">
        <v>6</v>
      </c>
      <c r="B216" s="27"/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1:11" ht="66" customHeight="1">
      <c r="A217" s="17" t="s">
        <v>101</v>
      </c>
      <c r="B217" s="27"/>
      <c r="C217" s="11">
        <v>2</v>
      </c>
      <c r="D217" s="11">
        <v>2</v>
      </c>
      <c r="E217" s="11"/>
      <c r="F217" s="11">
        <v>2</v>
      </c>
      <c r="G217" s="11">
        <v>2</v>
      </c>
      <c r="H217" s="11"/>
      <c r="I217" s="11">
        <v>2</v>
      </c>
      <c r="J217" s="11">
        <v>2</v>
      </c>
      <c r="K217" s="12"/>
    </row>
    <row r="218" spans="1:11" ht="29.25" customHeight="1">
      <c r="A218" s="95" t="s">
        <v>184</v>
      </c>
      <c r="B218" s="135"/>
      <c r="C218" s="135"/>
      <c r="D218" s="135"/>
      <c r="E218" s="135"/>
      <c r="F218" s="135"/>
      <c r="G218" s="135"/>
      <c r="H218" s="135"/>
      <c r="I218" s="135"/>
      <c r="J218" s="135"/>
      <c r="K218" s="136"/>
    </row>
    <row r="219" spans="1:11" ht="23.25" customHeight="1">
      <c r="A219" s="118" t="s">
        <v>141</v>
      </c>
      <c r="B219" s="139"/>
      <c r="C219" s="139"/>
      <c r="D219" s="139"/>
      <c r="E219" s="139"/>
      <c r="F219" s="139"/>
      <c r="G219" s="139"/>
      <c r="H219" s="139"/>
      <c r="I219" s="139"/>
      <c r="J219" s="139"/>
      <c r="K219" s="140"/>
    </row>
    <row r="220" spans="1:11" ht="31.5" customHeight="1">
      <c r="A220" s="18" t="s">
        <v>142</v>
      </c>
      <c r="B220" s="85"/>
      <c r="C220" s="9">
        <f>D220+E220</f>
        <v>4258000</v>
      </c>
      <c r="D220" s="9">
        <v>4235000</v>
      </c>
      <c r="E220" s="9">
        <v>23000</v>
      </c>
      <c r="F220" s="9">
        <f>G220+H220</f>
        <v>6805000</v>
      </c>
      <c r="G220" s="9">
        <v>6500000</v>
      </c>
      <c r="H220" s="9">
        <v>305000</v>
      </c>
      <c r="I220" s="9">
        <f>J220+K220</f>
        <v>8596000</v>
      </c>
      <c r="J220" s="9">
        <f>J221</f>
        <v>8437000</v>
      </c>
      <c r="K220" s="9">
        <f>K221</f>
        <v>159000</v>
      </c>
    </row>
    <row r="221" spans="1:11" ht="84" customHeight="1">
      <c r="A221" s="18" t="s">
        <v>146</v>
      </c>
      <c r="B221" s="57" t="s">
        <v>265</v>
      </c>
      <c r="C221" s="9">
        <f>D221+E221</f>
        <v>4258000</v>
      </c>
      <c r="D221" s="9">
        <v>4235000</v>
      </c>
      <c r="E221" s="9">
        <v>23000</v>
      </c>
      <c r="F221" s="9">
        <f>G221+H221</f>
        <v>6805000</v>
      </c>
      <c r="G221" s="9">
        <v>6500000</v>
      </c>
      <c r="H221" s="9">
        <v>305000</v>
      </c>
      <c r="I221" s="9">
        <f>J221+K221</f>
        <v>8596000</v>
      </c>
      <c r="J221" s="9">
        <f>J223</f>
        <v>8437000</v>
      </c>
      <c r="K221" s="9">
        <f>K223</f>
        <v>159000</v>
      </c>
    </row>
    <row r="222" spans="1:18" ht="61.5" customHeight="1">
      <c r="A222" s="46" t="s">
        <v>193</v>
      </c>
      <c r="B222" s="33"/>
      <c r="C222" s="9"/>
      <c r="D222" s="9"/>
      <c r="E222" s="9"/>
      <c r="F222" s="9"/>
      <c r="G222" s="9"/>
      <c r="H222" s="9"/>
      <c r="I222" s="9"/>
      <c r="J222" s="9"/>
      <c r="K222" s="13"/>
      <c r="R222" s="59" t="s">
        <v>68</v>
      </c>
    </row>
    <row r="223" spans="1:11" ht="71.25" customHeight="1">
      <c r="A223" s="60" t="s">
        <v>108</v>
      </c>
      <c r="B223" s="57"/>
      <c r="C223" s="11">
        <f>D223+E223</f>
        <v>4258000</v>
      </c>
      <c r="D223" s="11">
        <v>4235000</v>
      </c>
      <c r="E223" s="11">
        <v>23000</v>
      </c>
      <c r="F223" s="11">
        <f>G223+H223</f>
        <v>6805000</v>
      </c>
      <c r="G223" s="11">
        <v>6500000</v>
      </c>
      <c r="H223" s="11">
        <v>305000</v>
      </c>
      <c r="I223" s="11">
        <f>J223+K223</f>
        <v>8596000</v>
      </c>
      <c r="J223" s="11">
        <f>J227+J228</f>
        <v>8437000</v>
      </c>
      <c r="K223" s="11">
        <f>K227</f>
        <v>159000</v>
      </c>
    </row>
    <row r="224" spans="1:11" ht="18.75" customHeight="1">
      <c r="A224" s="20" t="s">
        <v>2</v>
      </c>
      <c r="B224" s="27"/>
      <c r="C224" s="11"/>
      <c r="D224" s="11"/>
      <c r="E224" s="11"/>
      <c r="F224" s="11"/>
      <c r="G224" s="11"/>
      <c r="H224" s="11"/>
      <c r="I224" s="11"/>
      <c r="J224" s="11"/>
      <c r="K224" s="12"/>
    </row>
    <row r="225" spans="1:11" ht="19.5" customHeight="1">
      <c r="A225" s="18" t="s">
        <v>7</v>
      </c>
      <c r="B225" s="27"/>
      <c r="C225" s="11"/>
      <c r="D225" s="11"/>
      <c r="E225" s="11"/>
      <c r="F225" s="11"/>
      <c r="G225" s="11"/>
      <c r="H225" s="11"/>
      <c r="I225" s="11"/>
      <c r="J225" s="11"/>
      <c r="K225" s="12"/>
    </row>
    <row r="226" spans="1:11" ht="32.25" customHeight="1">
      <c r="A226" s="46" t="s">
        <v>19</v>
      </c>
      <c r="B226" s="27"/>
      <c r="C226" s="11">
        <v>5</v>
      </c>
      <c r="D226" s="11">
        <v>5</v>
      </c>
      <c r="E226" s="11">
        <v>5</v>
      </c>
      <c r="F226" s="11">
        <v>5</v>
      </c>
      <c r="G226" s="11">
        <v>5</v>
      </c>
      <c r="H226" s="11"/>
      <c r="I226" s="11">
        <v>5</v>
      </c>
      <c r="J226" s="11">
        <v>5</v>
      </c>
      <c r="K226" s="11">
        <v>5</v>
      </c>
    </row>
    <row r="227" spans="1:11" ht="32.25" customHeight="1">
      <c r="A227" s="46" t="s">
        <v>20</v>
      </c>
      <c r="B227" s="27"/>
      <c r="C227" s="11">
        <f>D227+E227</f>
        <v>4182800</v>
      </c>
      <c r="D227" s="11">
        <f>D223-D228</f>
        <v>4159800</v>
      </c>
      <c r="E227" s="11">
        <v>23000</v>
      </c>
      <c r="F227" s="11">
        <f>G227+H227</f>
        <v>6729800</v>
      </c>
      <c r="G227" s="11">
        <f>G223-G228</f>
        <v>6424800</v>
      </c>
      <c r="H227" s="11">
        <v>305000</v>
      </c>
      <c r="I227" s="11">
        <f>J227+K227</f>
        <v>8261000</v>
      </c>
      <c r="J227" s="11">
        <v>8102000</v>
      </c>
      <c r="K227" s="11">
        <v>159000</v>
      </c>
    </row>
    <row r="228" spans="1:11" ht="31.5" customHeight="1">
      <c r="A228" s="46" t="s">
        <v>197</v>
      </c>
      <c r="B228" s="27"/>
      <c r="C228" s="11">
        <v>75200</v>
      </c>
      <c r="D228" s="11">
        <v>75200</v>
      </c>
      <c r="E228" s="11"/>
      <c r="F228" s="11">
        <v>75200</v>
      </c>
      <c r="G228" s="11">
        <v>75200</v>
      </c>
      <c r="H228" s="11"/>
      <c r="I228" s="11">
        <f>J228</f>
        <v>335000</v>
      </c>
      <c r="J228" s="11">
        <v>335000</v>
      </c>
      <c r="K228" s="12"/>
    </row>
    <row r="229" spans="1:11" ht="36.75" customHeight="1">
      <c r="A229" s="46" t="s">
        <v>70</v>
      </c>
      <c r="B229" s="27"/>
      <c r="C229" s="25">
        <v>93.09</v>
      </c>
      <c r="D229" s="25">
        <v>93.09</v>
      </c>
      <c r="E229" s="25"/>
      <c r="F229" s="25">
        <v>93.09</v>
      </c>
      <c r="G229" s="25">
        <v>93.09</v>
      </c>
      <c r="H229" s="25"/>
      <c r="I229" s="25">
        <f>J229</f>
        <v>94.34</v>
      </c>
      <c r="J229" s="25">
        <v>94.34</v>
      </c>
      <c r="K229" s="26"/>
    </row>
    <row r="230" spans="1:11" ht="19.5" customHeight="1">
      <c r="A230" s="46" t="s">
        <v>249</v>
      </c>
      <c r="B230" s="27"/>
      <c r="C230" s="25">
        <v>64.34</v>
      </c>
      <c r="D230" s="25">
        <v>64.34</v>
      </c>
      <c r="E230" s="25"/>
      <c r="F230" s="25">
        <v>64.34</v>
      </c>
      <c r="G230" s="25">
        <v>64.34</v>
      </c>
      <c r="H230" s="25"/>
      <c r="I230" s="25">
        <v>64.34</v>
      </c>
      <c r="J230" s="25">
        <v>64.34</v>
      </c>
      <c r="K230" s="26"/>
    </row>
    <row r="231" spans="1:11" ht="18.75" customHeight="1">
      <c r="A231" s="18" t="s">
        <v>3</v>
      </c>
      <c r="B231" s="27"/>
      <c r="C231" s="11"/>
      <c r="D231" s="11"/>
      <c r="E231" s="11"/>
      <c r="F231" s="11"/>
      <c r="G231" s="11"/>
      <c r="H231" s="11"/>
      <c r="I231" s="11"/>
      <c r="J231" s="11"/>
      <c r="K231" s="12"/>
    </row>
    <row r="232" spans="1:11" ht="37.5" customHeight="1">
      <c r="A232" s="46" t="s">
        <v>40</v>
      </c>
      <c r="B232" s="27"/>
      <c r="C232" s="11">
        <v>1017</v>
      </c>
      <c r="D232" s="11">
        <v>1017</v>
      </c>
      <c r="E232" s="11"/>
      <c r="F232" s="11">
        <v>1017</v>
      </c>
      <c r="G232" s="11">
        <v>1017</v>
      </c>
      <c r="H232" s="11"/>
      <c r="I232" s="11">
        <v>1017</v>
      </c>
      <c r="J232" s="11">
        <v>1017</v>
      </c>
      <c r="K232" s="12"/>
    </row>
    <row r="233" spans="1:11" ht="51" customHeight="1">
      <c r="A233" s="46" t="s">
        <v>46</v>
      </c>
      <c r="B233" s="27"/>
      <c r="C233" s="11">
        <v>850</v>
      </c>
      <c r="D233" s="11">
        <v>850</v>
      </c>
      <c r="E233" s="11"/>
      <c r="F233" s="11">
        <v>850</v>
      </c>
      <c r="G233" s="11">
        <v>850</v>
      </c>
      <c r="H233" s="11"/>
      <c r="I233" s="11">
        <v>850</v>
      </c>
      <c r="J233" s="11">
        <v>850</v>
      </c>
      <c r="K233" s="12"/>
    </row>
    <row r="234" spans="1:11" ht="18" customHeight="1">
      <c r="A234" s="18" t="s">
        <v>5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2"/>
    </row>
    <row r="235" spans="1:11" ht="35.25" customHeight="1">
      <c r="A235" s="46" t="s">
        <v>198</v>
      </c>
      <c r="B235" s="27"/>
      <c r="C235" s="25">
        <v>73.94</v>
      </c>
      <c r="D235" s="25">
        <v>73.94</v>
      </c>
      <c r="E235" s="25"/>
      <c r="F235" s="25">
        <v>73.94</v>
      </c>
      <c r="G235" s="25">
        <v>73.94</v>
      </c>
      <c r="H235" s="25"/>
      <c r="I235" s="25">
        <v>73.94</v>
      </c>
      <c r="J235" s="25">
        <v>73.94</v>
      </c>
      <c r="K235" s="26"/>
    </row>
    <row r="236" spans="1:11" ht="18" customHeight="1">
      <c r="A236" s="18" t="s">
        <v>6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2"/>
    </row>
    <row r="237" spans="1:11" ht="61.5" customHeight="1">
      <c r="A237" s="81" t="s">
        <v>41</v>
      </c>
      <c r="B237" s="27"/>
      <c r="C237" s="11">
        <v>16</v>
      </c>
      <c r="D237" s="11">
        <v>16</v>
      </c>
      <c r="E237" s="11"/>
      <c r="F237" s="11">
        <v>16</v>
      </c>
      <c r="G237" s="11">
        <v>16</v>
      </c>
      <c r="H237" s="11"/>
      <c r="I237" s="11">
        <v>16</v>
      </c>
      <c r="J237" s="11">
        <v>16</v>
      </c>
      <c r="K237" s="12"/>
    </row>
    <row r="238" spans="1:11" ht="48" customHeight="1">
      <c r="A238" s="81" t="s">
        <v>47</v>
      </c>
      <c r="B238" s="27"/>
      <c r="C238" s="11">
        <v>255</v>
      </c>
      <c r="D238" s="11">
        <v>255</v>
      </c>
      <c r="E238" s="11"/>
      <c r="F238" s="11">
        <v>255</v>
      </c>
      <c r="G238" s="11">
        <v>255</v>
      </c>
      <c r="H238" s="11"/>
      <c r="I238" s="11">
        <v>255</v>
      </c>
      <c r="J238" s="11">
        <v>255</v>
      </c>
      <c r="K238" s="12"/>
    </row>
    <row r="239" spans="1:11" ht="27.75" customHeight="1">
      <c r="A239" s="142" t="s">
        <v>185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6"/>
    </row>
    <row r="240" spans="1:11" ht="25.5" customHeight="1">
      <c r="A240" s="118" t="s">
        <v>164</v>
      </c>
      <c r="B240" s="139"/>
      <c r="C240" s="139"/>
      <c r="D240" s="139"/>
      <c r="E240" s="139"/>
      <c r="F240" s="139"/>
      <c r="G240" s="139"/>
      <c r="H240" s="139"/>
      <c r="I240" s="139"/>
      <c r="J240" s="139"/>
      <c r="K240" s="140"/>
    </row>
    <row r="241" spans="1:11" ht="25.5" customHeight="1">
      <c r="A241" s="128" t="s">
        <v>143</v>
      </c>
      <c r="B241" s="65" t="s">
        <v>126</v>
      </c>
      <c r="C241" s="9">
        <v>6200000</v>
      </c>
      <c r="D241" s="9"/>
      <c r="E241" s="9">
        <v>6200000</v>
      </c>
      <c r="F241" s="9">
        <f>F247+F248+F249</f>
        <v>16100000</v>
      </c>
      <c r="G241" s="9"/>
      <c r="H241" s="9">
        <f>H246</f>
        <v>16100000</v>
      </c>
      <c r="I241" s="9">
        <f>I247+I248+I249</f>
        <v>14500000</v>
      </c>
      <c r="J241" s="9"/>
      <c r="K241" s="9">
        <f>K247+K248+K249</f>
        <v>14500000</v>
      </c>
    </row>
    <row r="242" spans="1:11" ht="25.5" customHeight="1">
      <c r="A242" s="129"/>
      <c r="B242" s="65" t="s">
        <v>134</v>
      </c>
      <c r="C242" s="9">
        <f>C241</f>
        <v>6200000</v>
      </c>
      <c r="D242" s="9"/>
      <c r="E242" s="9">
        <f>E241</f>
        <v>6200000</v>
      </c>
      <c r="F242" s="9">
        <v>12100000</v>
      </c>
      <c r="G242" s="9"/>
      <c r="H242" s="9">
        <v>12100000</v>
      </c>
      <c r="I242" s="9">
        <f>I247+I248+I249</f>
        <v>14500000</v>
      </c>
      <c r="J242" s="9"/>
      <c r="K242" s="9">
        <f>K247+K248+K249</f>
        <v>14500000</v>
      </c>
    </row>
    <row r="243" spans="1:11" ht="25.5" customHeight="1">
      <c r="A243" s="130"/>
      <c r="B243" s="65" t="s">
        <v>256</v>
      </c>
      <c r="C243" s="9"/>
      <c r="D243" s="9"/>
      <c r="E243" s="9"/>
      <c r="F243" s="9">
        <v>4000000</v>
      </c>
      <c r="G243" s="9"/>
      <c r="H243" s="9">
        <v>4000000</v>
      </c>
      <c r="I243" s="9"/>
      <c r="J243" s="9"/>
      <c r="K243" s="9"/>
    </row>
    <row r="244" spans="1:11" ht="48.75" customHeight="1">
      <c r="A244" s="18" t="s">
        <v>156</v>
      </c>
      <c r="B244" s="94">
        <v>1517325</v>
      </c>
      <c r="C244" s="11">
        <v>6200000</v>
      </c>
      <c r="D244" s="11"/>
      <c r="E244" s="11">
        <v>6200000</v>
      </c>
      <c r="F244" s="11">
        <f>F246</f>
        <v>16100000</v>
      </c>
      <c r="G244" s="11"/>
      <c r="H244" s="11">
        <f>H246</f>
        <v>16100000</v>
      </c>
      <c r="I244" s="11">
        <v>14500000</v>
      </c>
      <c r="J244" s="11"/>
      <c r="K244" s="11">
        <v>14500000</v>
      </c>
    </row>
    <row r="245" spans="1:11" ht="80.25" customHeight="1">
      <c r="A245" s="46" t="s">
        <v>145</v>
      </c>
      <c r="B245" s="27"/>
      <c r="C245" s="11"/>
      <c r="D245" s="11"/>
      <c r="E245" s="11"/>
      <c r="F245" s="11"/>
      <c r="G245" s="11"/>
      <c r="H245" s="11"/>
      <c r="I245" s="11"/>
      <c r="J245" s="11"/>
      <c r="K245" s="10"/>
    </row>
    <row r="246" spans="1:11" ht="39.75" customHeight="1">
      <c r="A246" s="53" t="s">
        <v>144</v>
      </c>
      <c r="B246" s="27"/>
      <c r="C246" s="11">
        <v>6200000</v>
      </c>
      <c r="D246" s="11"/>
      <c r="E246" s="11">
        <v>6200000</v>
      </c>
      <c r="F246" s="11">
        <f>F247+F249+F248</f>
        <v>16100000</v>
      </c>
      <c r="G246" s="11"/>
      <c r="H246" s="11">
        <f>H247+H248+H249</f>
        <v>16100000</v>
      </c>
      <c r="I246" s="11">
        <v>14500000</v>
      </c>
      <c r="J246" s="11"/>
      <c r="K246" s="11">
        <v>14500000</v>
      </c>
    </row>
    <row r="247" spans="1:11" ht="34.5" customHeight="1">
      <c r="A247" s="46" t="s">
        <v>251</v>
      </c>
      <c r="B247" s="27"/>
      <c r="C247" s="11">
        <v>5000000</v>
      </c>
      <c r="D247" s="11"/>
      <c r="E247" s="11">
        <v>5000000</v>
      </c>
      <c r="F247" s="11">
        <v>14000000</v>
      </c>
      <c r="G247" s="11"/>
      <c r="H247" s="11">
        <v>14000000</v>
      </c>
      <c r="I247" s="11">
        <v>10000000</v>
      </c>
      <c r="J247" s="11"/>
      <c r="K247" s="11">
        <v>10000000</v>
      </c>
    </row>
    <row r="248" spans="1:11" ht="30.75" customHeight="1">
      <c r="A248" s="46" t="s">
        <v>252</v>
      </c>
      <c r="B248" s="27"/>
      <c r="C248" s="11">
        <v>1200000</v>
      </c>
      <c r="D248" s="11"/>
      <c r="E248" s="11">
        <v>1200000</v>
      </c>
      <c r="F248" s="11">
        <v>2000000</v>
      </c>
      <c r="G248" s="11"/>
      <c r="H248" s="11">
        <v>2000000</v>
      </c>
      <c r="I248" s="11">
        <v>2000000</v>
      </c>
      <c r="J248" s="11"/>
      <c r="K248" s="11">
        <v>2000000</v>
      </c>
    </row>
    <row r="249" spans="1:11" ht="47.25" customHeight="1">
      <c r="A249" s="46" t="s">
        <v>253</v>
      </c>
      <c r="B249" s="27"/>
      <c r="C249" s="11"/>
      <c r="D249" s="11"/>
      <c r="E249" s="11"/>
      <c r="F249" s="11">
        <v>100000</v>
      </c>
      <c r="G249" s="11"/>
      <c r="H249" s="11">
        <v>100000</v>
      </c>
      <c r="I249" s="11">
        <v>2500000</v>
      </c>
      <c r="J249" s="11"/>
      <c r="K249" s="11">
        <v>2500000</v>
      </c>
    </row>
    <row r="250" spans="1:11" ht="21" customHeight="1">
      <c r="A250" s="20" t="s">
        <v>2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20.25" customHeight="1">
      <c r="A251" s="18" t="s">
        <v>7</v>
      </c>
      <c r="B251" s="27"/>
      <c r="C251" s="11"/>
      <c r="D251" s="11"/>
      <c r="E251" s="11"/>
      <c r="F251" s="11"/>
      <c r="G251" s="11"/>
      <c r="H251" s="11"/>
      <c r="I251" s="11"/>
      <c r="J251" s="11"/>
      <c r="K251" s="10"/>
    </row>
    <row r="252" spans="1:11" ht="36" customHeight="1">
      <c r="A252" s="17" t="s">
        <v>179</v>
      </c>
      <c r="B252" s="27"/>
      <c r="C252" s="25">
        <v>4.03</v>
      </c>
      <c r="D252" s="25"/>
      <c r="E252" s="25">
        <v>4.03</v>
      </c>
      <c r="F252" s="25">
        <v>4.03</v>
      </c>
      <c r="G252" s="25"/>
      <c r="H252" s="25">
        <v>4.03</v>
      </c>
      <c r="I252" s="25">
        <v>3.029</v>
      </c>
      <c r="J252" s="25"/>
      <c r="K252" s="25">
        <v>3.029</v>
      </c>
    </row>
    <row r="253" spans="1:11" ht="30.75" customHeight="1">
      <c r="A253" s="17" t="s">
        <v>180</v>
      </c>
      <c r="B253" s="27"/>
      <c r="C253" s="25">
        <v>2.21</v>
      </c>
      <c r="D253" s="11"/>
      <c r="E253" s="25">
        <v>2.21</v>
      </c>
      <c r="F253" s="25">
        <v>2.21</v>
      </c>
      <c r="G253" s="11"/>
      <c r="H253" s="25">
        <v>2.21</v>
      </c>
      <c r="I253" s="25">
        <v>3.03</v>
      </c>
      <c r="J253" s="11"/>
      <c r="K253" s="25">
        <v>3.03</v>
      </c>
    </row>
    <row r="254" spans="1:11" ht="21.75" customHeight="1">
      <c r="A254" s="18" t="s">
        <v>55</v>
      </c>
      <c r="B254" s="27"/>
      <c r="C254" s="11"/>
      <c r="D254" s="11"/>
      <c r="E254" s="11"/>
      <c r="F254" s="11"/>
      <c r="G254" s="11"/>
      <c r="H254" s="11"/>
      <c r="I254" s="11"/>
      <c r="J254" s="11"/>
      <c r="K254" s="10"/>
    </row>
    <row r="255" spans="1:11" ht="32.25" customHeight="1">
      <c r="A255" s="17" t="s">
        <v>59</v>
      </c>
      <c r="B255" s="27"/>
      <c r="C255" s="11">
        <v>2</v>
      </c>
      <c r="D255" s="11"/>
      <c r="E255" s="11">
        <v>2</v>
      </c>
      <c r="F255" s="11">
        <v>3</v>
      </c>
      <c r="G255" s="11"/>
      <c r="H255" s="11">
        <v>3</v>
      </c>
      <c r="I255" s="11">
        <v>1</v>
      </c>
      <c r="J255" s="11"/>
      <c r="K255" s="10">
        <v>1</v>
      </c>
    </row>
    <row r="256" spans="1:11" ht="21" customHeight="1">
      <c r="A256" s="18" t="s">
        <v>56</v>
      </c>
      <c r="B256" s="27"/>
      <c r="C256" s="11"/>
      <c r="D256" s="11"/>
      <c r="E256" s="11"/>
      <c r="F256" s="11"/>
      <c r="G256" s="11"/>
      <c r="H256" s="11"/>
      <c r="I256" s="11"/>
      <c r="J256" s="11"/>
      <c r="K256" s="10"/>
    </row>
    <row r="257" spans="1:11" ht="32.25" customHeight="1">
      <c r="A257" s="17" t="s">
        <v>181</v>
      </c>
      <c r="B257" s="27"/>
      <c r="C257" s="11">
        <f>C246/C253</f>
        <v>2805429.864253394</v>
      </c>
      <c r="D257" s="11"/>
      <c r="E257" s="11">
        <f aca="true" t="shared" si="0" ref="E257:K257">E246/E253</f>
        <v>2805429.864253394</v>
      </c>
      <c r="F257" s="11">
        <v>3995037</v>
      </c>
      <c r="G257" s="11"/>
      <c r="H257" s="11">
        <v>3995037</v>
      </c>
      <c r="I257" s="11">
        <f t="shared" si="0"/>
        <v>4785478.547854786</v>
      </c>
      <c r="J257" s="11"/>
      <c r="K257" s="11">
        <f t="shared" si="0"/>
        <v>4785478.547854786</v>
      </c>
    </row>
    <row r="258" spans="1:11" ht="24" customHeight="1">
      <c r="A258" s="18" t="s">
        <v>57</v>
      </c>
      <c r="B258" s="27"/>
      <c r="C258" s="11"/>
      <c r="D258" s="11"/>
      <c r="E258" s="11"/>
      <c r="F258" s="11"/>
      <c r="G258" s="11"/>
      <c r="H258" s="11"/>
      <c r="I258" s="11"/>
      <c r="J258" s="11"/>
      <c r="K258" s="10"/>
    </row>
    <row r="259" spans="1:11" ht="32.25" customHeight="1">
      <c r="A259" s="17" t="s">
        <v>178</v>
      </c>
      <c r="B259" s="27"/>
      <c r="C259" s="51">
        <v>33.3</v>
      </c>
      <c r="D259" s="51"/>
      <c r="E259" s="51">
        <v>33.3</v>
      </c>
      <c r="F259" s="51">
        <v>66.67</v>
      </c>
      <c r="G259" s="51"/>
      <c r="H259" s="51">
        <v>66.67</v>
      </c>
      <c r="I259" s="51">
        <f>I253/I252*100</f>
        <v>100.03301419610433</v>
      </c>
      <c r="J259" s="51"/>
      <c r="K259" s="51">
        <f>K253/K252*100</f>
        <v>100.03301419610433</v>
      </c>
    </row>
    <row r="260" spans="1:11" ht="32.25" customHeight="1">
      <c r="A260" s="21"/>
      <c r="B260" s="40"/>
      <c r="C260" s="82"/>
      <c r="D260" s="82"/>
      <c r="E260" s="82"/>
      <c r="F260" s="82"/>
      <c r="G260" s="82"/>
      <c r="H260" s="82"/>
      <c r="I260" s="82"/>
      <c r="J260" s="82"/>
      <c r="K260" s="82"/>
    </row>
    <row r="261" spans="1:11" ht="39.75" customHeight="1">
      <c r="A261" s="47" t="s">
        <v>267</v>
      </c>
      <c r="B261" s="40"/>
      <c r="C261" s="5"/>
      <c r="D261" s="5"/>
      <c r="E261" s="5"/>
      <c r="F261" s="5"/>
      <c r="G261" s="5"/>
      <c r="H261" s="1" t="s">
        <v>268</v>
      </c>
      <c r="I261" s="5"/>
      <c r="J261" s="1"/>
      <c r="K261" s="14"/>
    </row>
    <row r="262" spans="1:11" ht="21" customHeight="1">
      <c r="A262" s="47" t="s">
        <v>269</v>
      </c>
      <c r="B262" s="40"/>
      <c r="C262" s="5"/>
      <c r="D262" s="5"/>
      <c r="E262" s="5"/>
      <c r="F262" s="5"/>
      <c r="G262" s="5"/>
      <c r="H262" s="1"/>
      <c r="I262" s="5"/>
      <c r="J262" s="1"/>
      <c r="K262" s="14"/>
    </row>
    <row r="263" spans="1:11" ht="18.75">
      <c r="A263" s="122" t="s">
        <v>187</v>
      </c>
      <c r="B263" s="122"/>
      <c r="C263" s="122"/>
      <c r="D263" s="122"/>
      <c r="E263" s="122"/>
      <c r="F263" s="1"/>
      <c r="G263" s="2"/>
      <c r="H263" s="1"/>
      <c r="I263" s="1"/>
      <c r="J263" s="15"/>
      <c r="K263" s="6"/>
    </row>
    <row r="264" spans="1:11" ht="18.75">
      <c r="A264" s="22"/>
      <c r="B264" s="34"/>
      <c r="C264" s="4"/>
      <c r="D264" s="3"/>
      <c r="E264" s="1"/>
      <c r="F264" s="3"/>
      <c r="G264" s="2"/>
      <c r="H264" s="1"/>
      <c r="I264" s="3"/>
      <c r="J264" s="15"/>
      <c r="K264" s="6"/>
    </row>
    <row r="265" spans="1:5" ht="18">
      <c r="A265" s="23"/>
      <c r="B265" s="35"/>
      <c r="E265" s="15"/>
    </row>
    <row r="266" spans="1:2" ht="18.75">
      <c r="A266" s="24"/>
      <c r="B266" s="36"/>
    </row>
  </sheetData>
  <sheetProtection/>
  <mergeCells count="35">
    <mergeCell ref="F1:K1"/>
    <mergeCell ref="F6:H6"/>
    <mergeCell ref="F7:F8"/>
    <mergeCell ref="G7:H7"/>
    <mergeCell ref="I6:K6"/>
    <mergeCell ref="A263:E263"/>
    <mergeCell ref="J7:K7"/>
    <mergeCell ref="A6:A8"/>
    <mergeCell ref="A138:A140"/>
    <mergeCell ref="A16:K16"/>
    <mergeCell ref="A240:K240"/>
    <mergeCell ref="A218:K218"/>
    <mergeCell ref="A136:K136"/>
    <mergeCell ref="A219:K219"/>
    <mergeCell ref="A190:K190"/>
    <mergeCell ref="A69:K69"/>
    <mergeCell ref="A70:A72"/>
    <mergeCell ref="A116:A118"/>
    <mergeCell ref="A239:K239"/>
    <mergeCell ref="I7:I8"/>
    <mergeCell ref="A15:K15"/>
    <mergeCell ref="A189:K189"/>
    <mergeCell ref="A10:A13"/>
    <mergeCell ref="A137:K137"/>
    <mergeCell ref="D7:E7"/>
    <mergeCell ref="G2:K2"/>
    <mergeCell ref="G4:K4"/>
    <mergeCell ref="A241:A243"/>
    <mergeCell ref="A14:K14"/>
    <mergeCell ref="B6:B8"/>
    <mergeCell ref="C7:C8"/>
    <mergeCell ref="C6:E6"/>
    <mergeCell ref="A2:E2"/>
    <mergeCell ref="A5:K5"/>
    <mergeCell ref="A68:K68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5" r:id="rId1"/>
  <rowBreaks count="16" manualBreakCount="16">
    <brk id="19" max="11" man="1"/>
    <brk id="32" max="11" man="1"/>
    <brk id="43" max="11" man="1"/>
    <brk id="56" max="11" man="1"/>
    <brk id="67" max="11" man="1"/>
    <brk id="83" max="11" man="1"/>
    <brk id="95" max="11" man="1"/>
    <brk id="108" max="11" man="1"/>
    <brk id="125" max="11" man="1"/>
    <brk id="140" max="11" man="1"/>
    <brk id="157" max="11" man="1"/>
    <brk id="175" max="11" man="1"/>
    <brk id="192" max="11" man="1"/>
    <brk id="209" max="11" man="1"/>
    <brk id="226" max="11" man="1"/>
    <brk id="2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2018-03-16T09:48:07Z</cp:lastPrinted>
  <dcterms:created xsi:type="dcterms:W3CDTF">1996-10-08T23:32:33Z</dcterms:created>
  <dcterms:modified xsi:type="dcterms:W3CDTF">2018-03-29T11:57:58Z</dcterms:modified>
  <cp:category/>
  <cp:version/>
  <cp:contentType/>
  <cp:contentStatus/>
</cp:coreProperties>
</file>