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Лист3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3">'Лист3'!$9:$9</definedName>
    <definedName name="_xlnm.Print_Titles" localSheetId="0">'Лист3 (2)'!$8:$8</definedName>
    <definedName name="_xlnm.Print_Area" localSheetId="3">'Лист3'!$A$1:$L$68</definedName>
    <definedName name="_xlnm.Print_Area" localSheetId="0">'Лист3 (2)'!$A$1:$K$252</definedName>
  </definedNames>
  <calcPr fullCalcOnLoad="1"/>
</workbook>
</file>

<file path=xl/sharedStrings.xml><?xml version="1.0" encoding="utf-8"?>
<sst xmlns="http://schemas.openxmlformats.org/spreadsheetml/2006/main" count="368" uniqueCount="206">
  <si>
    <t>Разом</t>
  </si>
  <si>
    <t>загальний фонд</t>
  </si>
  <si>
    <t>Показники виконання:</t>
  </si>
  <si>
    <t>Показники продукту</t>
  </si>
  <si>
    <t>кількість проведених змагань, од.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</si>
  <si>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</si>
  <si>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</si>
  <si>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</si>
  <si>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</si>
  <si>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обсяг витрат на проведення змагань з олімпійських видів спорту, грн.</t>
  </si>
  <si>
    <t>кількість змагань з олімпійських видів спорту, од.</t>
  </si>
  <si>
    <t xml:space="preserve">кількість людино-днів участі у змаганнях з олімпійських видів спорту, од. </t>
  </si>
  <si>
    <t>збільшення кількості спортсменів міста, які посіли призові місця у змаганнях з олімпійських видів спорту, порівняно з минулим роком, %</t>
  </si>
  <si>
    <t>обсяг витрат на проведення змагань з неолімпійських видів спорту, грн.</t>
  </si>
  <si>
    <t>кількість змагань з неолімпійських видів спорту, од.</t>
  </si>
  <si>
    <t xml:space="preserve">кількість людино-днів участі у змаганнях з неолімпійських видів спорту, од. </t>
  </si>
  <si>
    <t>середні витрати на один людино-день участі у змаганнях з неолімпійських видів спорту, грн.</t>
  </si>
  <si>
    <t>збільшення кількості спортсменів міста, які посіли призові місця у змаганнях з неолімпійських видів спорту, порівняно з минулим роком, %</t>
  </si>
  <si>
    <t>кількість центрів "Спорт для всіх", од.</t>
  </si>
  <si>
    <t>кількість дитячо-юнацьких спортивних шкіл, од.</t>
  </si>
  <si>
    <t>обсяг витрат на утримання дитячо-юнацьких спортивних шкіл, грн.</t>
  </si>
  <si>
    <t>обсяг витрат на забезпечення участі учнів дитячо-юнацьких спортивних шкіл у спортивних змаганнях різного рівня, грн.</t>
  </si>
  <si>
    <t>кількість штатних працівників дитячо-юнацьких спортивних шкіл, од.</t>
  </si>
  <si>
    <t>у тому числі - тренерів, од.</t>
  </si>
  <si>
    <t>середньорічна кількість учнів дитячо-юнацьких спортивних шкіл, од.</t>
  </si>
  <si>
    <t>кількість учнів дитячо-юнацьких спортивних шкіл, що взяли участь у спортивних змаганнях різного рівня, од.</t>
  </si>
  <si>
    <t>середні витрати на забезпечення участі одного учня дитячо- юнацьких спортивних шкіл у спортивних змаганнях різного рівня, грн.</t>
  </si>
  <si>
    <t>кількість команд з хокею на траві, од.</t>
  </si>
  <si>
    <t>обсяг витрат на утримання команди з хокею на трав, грн.</t>
  </si>
  <si>
    <t>обсяг витрат на проведення навчально-тренувальної роботи, грн.</t>
  </si>
  <si>
    <t>кількість змагань різного рівня, в яких прийнято участь командою, од.</t>
  </si>
  <si>
    <t>кількість призових місць зайнятих клубною командою протягом року, од.</t>
  </si>
  <si>
    <t>збільшення кількості призових місць зайнятих клубною командою, порівняно з минулим роком, %</t>
  </si>
  <si>
    <t>середні витрати на забезпечення участі одного учня дитячо-юнацьких спортивних шкіл у розрахунку на одного учня, грн.</t>
  </si>
  <si>
    <t>Відповідальні виконавці, КТКВК, завдання програми, результативні показники</t>
  </si>
  <si>
    <t>Всього на виконання 
Програми, грн.</t>
  </si>
  <si>
    <t>кількість спортсменів міста, які братимуть участь у змаганнях з олімпійських видів спорту, осіб</t>
  </si>
  <si>
    <t>кількість спортсменів міста, які протягом року посіли призові місця у змаганнях з олімпійських видів спорту, осіб</t>
  </si>
  <si>
    <t>кількість спортсменів міста, які братимуть участь у змаганнях з неолімпійських видів спорту, осіб</t>
  </si>
  <si>
    <t>кількість спортсменів міста, які протягом року посіли призові місця у змаганнях з неолімпійських видів спорту, осіб</t>
  </si>
  <si>
    <t>середньорічна кількість учнів дитячо-юнацьких спортивних шкіл, осіб</t>
  </si>
  <si>
    <t>кількість підготовлених у дитячо-юнацьких спортивних школах майстрів спорту України, у т.ч. кандидатів у майстри спорту України, осіб</t>
  </si>
  <si>
    <t>кількість учнів дитячо-юнацьких спортивних шкіл, які здобули призові місця у спортивних змаганнях різного рівня, осіб</t>
  </si>
  <si>
    <t>обсяг витрат на забезпечення участі команди в змаганнях різного рівня, грн.</t>
  </si>
  <si>
    <t>кількість штатних працівників, од.</t>
  </si>
  <si>
    <t>у т.ч. спортсменів-інструкторів, од.</t>
  </si>
  <si>
    <t>кількість учнів дитячо-юнацьких спортивних шкіл, що взяли участь у спортивних змаганнях, осіб</t>
  </si>
  <si>
    <t>кількість учнів дитячо-юнацьких спортивних шкіл, які здобули призові місця в спортивних змаганнях, осіб</t>
  </si>
  <si>
    <t>спеціаль-ний фонд</t>
  </si>
  <si>
    <t>у тому числі:</t>
  </si>
  <si>
    <t>кількість учнів, яким призначено  стипендію міського голови, чол.</t>
  </si>
  <si>
    <t>розмір  стипендії на одного учня, грн.</t>
  </si>
  <si>
    <t>% стипендіатів до кількості призерів олімпіад, турнірів, конкурсів обласного та всеукраїнського рівнів</t>
  </si>
  <si>
    <t xml:space="preserve">кількість спортсменів, які входять до складу збірних команд України, чол. </t>
  </si>
  <si>
    <t>Показник затрат</t>
  </si>
  <si>
    <t xml:space="preserve">Показник продукту  </t>
  </si>
  <si>
    <t>Показник ефективності</t>
  </si>
  <si>
    <t>Показник якості</t>
  </si>
  <si>
    <t xml:space="preserve">середньомісячні витрати на утримання центру, грн. </t>
  </si>
  <si>
    <t>кількість об'єктів, які планується реконструювати, од.</t>
  </si>
  <si>
    <t>середні витрати на реконструкцію одного об'єкта, грн.</t>
  </si>
  <si>
    <t>відсоток реконструйованих об'єктів до загальної кількості, %</t>
  </si>
  <si>
    <t>0315011</t>
  </si>
  <si>
    <t>0315012</t>
  </si>
  <si>
    <t>0315022</t>
  </si>
  <si>
    <t>0315101</t>
  </si>
  <si>
    <t>0315060</t>
  </si>
  <si>
    <t>0315023</t>
  </si>
  <si>
    <t xml:space="preserve"> </t>
  </si>
  <si>
    <t>у тому числі тренерів, од</t>
  </si>
  <si>
    <t>кількість штатних працівників дитячо-юнацьких спортивних шкіл, од</t>
  </si>
  <si>
    <t>2016 рік (проект)</t>
  </si>
  <si>
    <t>2017 рік (прогноз)</t>
  </si>
  <si>
    <t>2018 рік (прогноз)</t>
  </si>
  <si>
    <t>Начальник відділу у справах сім'ї, молоді та спорту</t>
  </si>
  <si>
    <t>В.В. Мотречко</t>
  </si>
  <si>
    <t>обсяг витрат на утримання КП МСК "Тенчсна Академія", грн.</t>
  </si>
  <si>
    <t>кількість призових місць зайнятих спортсменами протягом року, од.</t>
  </si>
  <si>
    <t>збільшення кількості призових місць зайнятих спортсменами, порівняно з минулим роком, %</t>
  </si>
  <si>
    <t>площа реконструйованих об'єктів, га</t>
  </si>
  <si>
    <t>2</t>
  </si>
  <si>
    <t>середні витарти на одне змагання, грн.</t>
  </si>
  <si>
    <t>кількість учнів дитячо-юнацьких спортивних шкіл, що взяли участь у навчально-тренувальній роботі, од.</t>
  </si>
  <si>
    <t>Результативні показники виконання завдань програми "Фізична культура і спорт міста Суми на 2016-2018 роки"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</si>
  <si>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</t>
    </r>
  </si>
  <si>
    <t>середні витрати на забезпечення участі одного учня ДЮСШ у спортивних змаганнях різного рівня, грн.</t>
  </si>
  <si>
    <t>кількість підготовлених у ДЮСШ майстрів спорту України, у т.ч. кандидатів у майстри спорту України, осіб</t>
  </si>
  <si>
    <t>кількість учнів ДЮСШ, які здобули призові місця у спортивних змаганнях різного рівня, осіб</t>
  </si>
  <si>
    <t>кількість учнів ДЮСШ, що взяли участь у спортивних змаганнях різного рівня, од.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</si>
  <si>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звітності)</t>
  </si>
  <si>
    <t>середні витарти на одне змагання різного рівня, в яких взято участь командою, грн.</t>
  </si>
  <si>
    <r>
      <t xml:space="preserve">Завдання 3. </t>
    </r>
    <r>
      <rPr>
        <sz val="12"/>
        <rFont val="Times New Roman"/>
        <family val="1"/>
      </rPr>
      <t>Виплата іменних стипендій, грн.</t>
    </r>
  </si>
  <si>
    <t>кількість клубів за місцем проживання, од.</t>
  </si>
  <si>
    <t>обсяг видатків на утримання клубів за місцем проживання, грн.</t>
  </si>
  <si>
    <t xml:space="preserve">середньомісячні витрати на утримання 1 клубу за місцем проживання, грн. </t>
  </si>
  <si>
    <t>обсяг видатків на зміцнення матеріально-технічної бази Центру, грн.</t>
  </si>
  <si>
    <t>обсяг видатків на зміцнення матеріально-технічної бази клубів, грн.</t>
  </si>
  <si>
    <t>обсяг видатків на проведення капітального ремонту клубів, грн.</t>
  </si>
  <si>
    <t>кількість клубів, яким проведено капітальний ремонт, од.</t>
  </si>
  <si>
    <t>середні витрати на ремонт одного клубу, грн.</t>
  </si>
  <si>
    <t>середні витрати на один людино-день проведення одного заходу, які здійснюються  Центром, грн.</t>
  </si>
  <si>
    <t>збільшення кількості населення, залученого до заходів,  які здійснюються  Центром, порівняно з минулим роком, %</t>
  </si>
  <si>
    <t>середні витрати на проведення одного заходу, які здійснюються Центром, грн.</t>
  </si>
  <si>
    <t>кількіть учасників заходів, які здійснюються  Центром, од.</t>
  </si>
  <si>
    <t>кількіть заходів, які здійснюються Центром, од.</t>
  </si>
  <si>
    <t>обсяг видатків на утримання Центру, грн.</t>
  </si>
  <si>
    <t>кількість штатних одиниць Центру, од.</t>
  </si>
  <si>
    <t>обсяг видатків на проведення заходів, які здійснюються Центром, грн.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</si>
  <si>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з них по ДЮСШ "Спартак", «Спартаківець», «Україна», "Колос», «Авангард»                                                                           </t>
    </r>
  </si>
  <si>
    <t>Разом в т.ч.:</t>
  </si>
  <si>
    <t>кошти міського бюджету</t>
  </si>
  <si>
    <t>інші надходження</t>
  </si>
  <si>
    <t>обсяг витрат на проведення навчально-тренувальних зборів, грн.</t>
  </si>
  <si>
    <t>обсяг витрат на забезпечення участі провідних спортсменів та тренерів міста у всеукраїнських та міжнародних змаганнях, грн.</t>
  </si>
  <si>
    <t xml:space="preserve">  </t>
  </si>
  <si>
    <t>кількість спортсменів міста, які братимуть участь у всеукраїнських та міжнародних змаганнях, осіб</t>
  </si>
  <si>
    <t>кількість спортсменів міста, які братимуть участь у навчально-итренувальних зборах, осіб</t>
  </si>
  <si>
    <t>середні витрати на один людино-день участі у всеукраїнських та міжнародних  змаганнях з неолімпійських видів спорту, грн.</t>
  </si>
  <si>
    <t>середні витрати на один людино-день участі у навчально-тренувальному зборі, грн.</t>
  </si>
  <si>
    <t>кількість навчально-тренувальних зборів, од.</t>
  </si>
  <si>
    <t>кількість участі  провідних спортсменів та тренерів міста у всеукраїнських та міжнародних змаганнях, од.</t>
  </si>
  <si>
    <t>середні витрати на одину особу участі у навчально-тренувальному зборі, грн.</t>
  </si>
  <si>
    <t>середні витрати на одину особу участі у змаганнях з олімпійських видів спорту, грн.</t>
  </si>
  <si>
    <t>середні витрати на одину особу участі у всеукраїнських та міжнародних  змаганнях з олімпійських видів спорту, грн.</t>
  </si>
  <si>
    <t>кількість учнів дитячо-юнацьких спортивних шкіл, що взяли участь у навчально-тренувальних зборах, од.</t>
  </si>
  <si>
    <t>середні витрати на забезпечення участі у навчально-тренувальному зборі у розрахунку на одного учня, грн.</t>
  </si>
  <si>
    <t>Разом, в т.ч.</t>
  </si>
  <si>
    <t>обсяг витрат на зміцнення матеріально-технічної бази, грн.</t>
  </si>
  <si>
    <t>обсяг витрат на навчально-тренувальну роботу, грн.</t>
  </si>
  <si>
    <t>середньомісячні витарти на зміцнення матеріально-технічної бази, грн.</t>
  </si>
  <si>
    <t xml:space="preserve">  - забезпечення реконструкція стадіону "Авангард", грн.</t>
  </si>
  <si>
    <t xml:space="preserve">  - забезпечення реконструкція грального поля по вул. Якіра, грн.</t>
  </si>
  <si>
    <r>
      <t xml:space="preserve">Завдання 1. </t>
    </r>
    <r>
      <rPr>
        <sz val="12"/>
        <rFont val="Times New Roman"/>
        <family val="1"/>
      </rPr>
      <t>Підготовка спортивного резерву до збірних команд міста та України, грн.</t>
    </r>
  </si>
  <si>
    <t>середні витрати на забезпечення на утримання 1 ДЮСШ, грн.</t>
  </si>
  <si>
    <t>міського бюджету</t>
  </si>
  <si>
    <r>
      <rPr>
        <b/>
        <sz val="12"/>
        <rFont val="Times New Roman"/>
        <family val="1"/>
      </rPr>
      <t xml:space="preserve">Підпрограма 3. </t>
    </r>
    <r>
      <rPr>
        <sz val="12"/>
        <rFont val="Times New Roman"/>
        <family val="1"/>
      </rPr>
      <t xml:space="preserve">"Забезпечення розвитку спорту вищих досягнень"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</si>
  <si>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Підготовка кваліфікованих спортсменів до збірних команд міста, області, України</t>
    </r>
  </si>
  <si>
    <r>
      <t>Завдання 1.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хокею на траві, грн.</t>
    </r>
  </si>
  <si>
    <r>
      <t>Завдання 2.</t>
    </r>
    <r>
      <rPr>
        <sz val="12"/>
        <rFont val="Times New Roman"/>
        <family val="1"/>
      </rPr>
      <t xml:space="preserve"> Забезпечення розвитку спорту вищих досягнень, сприяння популяризації тенісу, грн.</t>
    </r>
  </si>
  <si>
    <r>
      <t>Завдання 1.</t>
    </r>
    <r>
      <rPr>
        <sz val="12"/>
        <rFont val="Times New Roman"/>
        <family val="1"/>
      </rPr>
      <t xml:space="preserve"> Створення умов для розвитку масового фізкультурно-оздоровчого руху та збереження мережі клубів за місцем проживання, грн.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</si>
  <si>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міським центром фізичного здоровья населення "Спорт для всіх")</t>
  </si>
  <si>
    <r>
      <t xml:space="preserve">Мета: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</si>
  <si>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5, грн.</t>
  </si>
  <si>
    <t>Всього на виконання програми 6, грн.</t>
  </si>
  <si>
    <r>
      <t xml:space="preserve">Завдання 1. </t>
    </r>
    <r>
      <rPr>
        <sz val="12"/>
        <rFont val="Times New Roman"/>
        <family val="1"/>
      </rPr>
      <t>Забезпечення розвитку інфраструктури міста Суми, грн., з них;</t>
    </r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</si>
  <si>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</si>
  <si>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r>
      <t>КТКВК 130203</t>
    </r>
    <r>
      <rPr>
        <sz val="12"/>
        <rFont val="Times New Roman"/>
        <family val="1"/>
      </rPr>
      <t xml:space="preserve"> "Утримання та навчально-тренувальна робота ДЮСШ (які підпорядковані громадським організаціям фізкультурно-спортивної спрямованості)</t>
    </r>
  </si>
  <si>
    <r>
      <t xml:space="preserve">КТКВК 130115 </t>
    </r>
    <r>
      <rPr>
        <sz val="12"/>
        <rFont val="Times New Roman"/>
        <family val="1"/>
      </rPr>
      <t>"Утримання центрів "Спорт для всіх" та проведення заходів з фізичної культури"</t>
    </r>
  </si>
  <si>
    <t>Всього на виконання підпрограми 2, грн.</t>
  </si>
  <si>
    <t>Всього на виконання підпрограми 1, грн.</t>
  </si>
  <si>
    <r>
      <t>Завдання 1.</t>
    </r>
    <r>
      <rPr>
        <sz val="12"/>
        <rFont val="Times New Roman"/>
        <family val="1"/>
      </rPr>
      <t xml:space="preserve"> Організація і проведення спортивних заходів з олімпійських видів спорту, грн.</t>
    </r>
  </si>
  <si>
    <r>
      <t>Завдання 2.</t>
    </r>
    <r>
      <rPr>
        <sz val="12"/>
        <rFont val="Times New Roman"/>
        <family val="1"/>
      </rPr>
      <t xml:space="preserve"> Організація і проведення спортивних заходів з неолімпійських видів спорту, грн.</t>
    </r>
  </si>
  <si>
    <t xml:space="preserve"> в т.ч. по ДЮСШ:                                         КДЮСШ № 1 м. Суми,                                              КДЮСШ № 2 м. Суми, грн. </t>
  </si>
  <si>
    <t xml:space="preserve">Відповідальний виконавець: управління освіти і науки Сумської міської ради спільно </t>
  </si>
  <si>
    <t>Всього на виконання підпрограми 3, грн.</t>
  </si>
  <si>
    <t>Всього на виконання підпрограми 4, грн.</t>
  </si>
  <si>
    <r>
      <t xml:space="preserve">КТКВК 150101 </t>
    </r>
    <r>
      <rPr>
        <sz val="12"/>
        <rFont val="Times New Roman"/>
        <family val="1"/>
      </rPr>
      <t>"Реалізація заходів щодо інвестиційного розвитку території"</t>
    </r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</si>
  <si>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"Тенісна Академія")</t>
  </si>
  <si>
    <t>Відповідальний виконавець: виконавчий комітет Сумської міської ради (відділ у справах сім"ї, молоді та спорту, відділ бухобліку та звітності спільно з КП "Муніципальний спортивний клуб з хокею на траві "Сумчанка")</t>
  </si>
  <si>
    <r>
      <rPr>
        <b/>
        <sz val="12"/>
        <rFont val="Times New Roman"/>
        <family val="1"/>
      </rP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спорту".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</si>
  <si>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шкіл".   </t>
    </r>
  </si>
  <si>
    <r>
      <rPr>
        <b/>
        <sz val="12"/>
        <rFont val="Times New Roman"/>
        <family val="1"/>
      </rP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 умов для фізичного розвитку дітей</t>
    </r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</si>
  <si>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>Забезпечення широких верств населення до регулярних оздоровчих та фізкультурно-спортивних занять</t>
    </r>
  </si>
  <si>
    <r>
      <rPr>
        <b/>
        <sz val="12"/>
        <rFont val="Times New Roman"/>
        <family val="1"/>
      </rPr>
      <t xml:space="preserve">Підпрограма 5. </t>
    </r>
    <r>
      <rPr>
        <sz val="12"/>
        <rFont val="Times New Roman"/>
        <family val="1"/>
      </rPr>
      <t xml:space="preserve">"Фінасова підтримка дитячо-юнацьких спортивних шкіл фізкультурно-спортивних товариств".    </t>
    </r>
  </si>
  <si>
    <r>
      <t xml:space="preserve">Мета: </t>
    </r>
    <r>
      <rPr>
        <sz val="12"/>
        <rFont val="Times New Roman"/>
        <family val="1"/>
      </rPr>
      <t>Забезпечення реконструкції об'єктів фізичної культруи та спорту</t>
    </r>
  </si>
  <si>
    <t xml:space="preserve">                                                             Додаток 4</t>
  </si>
  <si>
    <r>
      <t xml:space="preserve">Мета: </t>
    </r>
    <r>
      <rPr>
        <sz val="12"/>
        <rFont val="Times New Roman"/>
        <family val="1"/>
      </rPr>
      <t>Забезпечення розвитку фізичної культури та спорту. Виявлення найсильніших спортсменів</t>
    </r>
  </si>
  <si>
    <r>
      <t>КТКВК 130102</t>
    </r>
    <r>
      <rPr>
        <sz val="12"/>
        <rFont val="Times New Roman"/>
        <family val="1"/>
      </rPr>
      <t xml:space="preserve"> "Проведення  навчально-тренувальних зборів і змагань 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</si>
  <si>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>КТКВК 130106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спорту", грн.</t>
    </r>
  </si>
  <si>
    <r>
      <t>КТКВК 130107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  <r>
      <rPr>
        <b/>
        <sz val="12"/>
        <rFont val="Times New Roman"/>
        <family val="1"/>
      </rPr>
      <t>.</t>
    </r>
  </si>
  <si>
    <r>
      <t xml:space="preserve">КТКВК 130112 </t>
    </r>
    <r>
      <rPr>
        <sz val="12"/>
        <rFont val="Times New Roman"/>
        <family val="1"/>
      </rPr>
      <t>"Інші видатки"</t>
    </r>
  </si>
  <si>
    <r>
      <t>КТКВК 250404</t>
    </r>
    <r>
      <rPr>
        <sz val="12"/>
        <rFont val="Times New Roman"/>
        <family val="1"/>
      </rPr>
      <t xml:space="preserve"> "Інші видатки" </t>
    </r>
  </si>
  <si>
    <t>0318605</t>
  </si>
  <si>
    <r>
      <t>КТКВК 130112</t>
    </r>
    <r>
      <rPr>
        <sz val="12"/>
        <rFont val="Times New Roman"/>
        <family val="1"/>
      </rPr>
      <t xml:space="preserve"> "Інші видатки"</t>
    </r>
  </si>
  <si>
    <t xml:space="preserve">до програми "Фізична культура і спорт міста Суми на 2016 - 2018 роки"                                                                                                                                    від                             №                     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</si>
  <si>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Розвиток та вдосконалення здібностей вихованців ДЮСШ в обраному виді спорту, з них по ДЮСШ:                                                                                 МКЗ "ДЮСШ з вільної боротьби",                     МКЗ "КДЮСШ "Фрунзене</t>
    </r>
  </si>
  <si>
    <r>
      <rPr>
        <b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"Утримання центрів "Спорт для всіх" та проведення заходів з фізичної культури".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</si>
  <si>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"Реалізація заходів щодо розвитку та модернізації закладів фізичної культури та спорту".   </t>
    </r>
  </si>
  <si>
    <t>відсоток реконструйованих об'єктів до загальної площі, %</t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</si>
  <si>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</si>
  <si>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</si>
  <si>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</si>
  <si>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 xml:space="preserve">Підпрограма 6. "Реалізація заходів щодо розвитку та модернізації закладів фізичної культури та спорту".   </t>
  </si>
  <si>
    <t>О.М. Лисенко</t>
  </si>
  <si>
    <t>_____________</t>
  </si>
  <si>
    <t xml:space="preserve">                                                             Додаток 3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</si>
  <si>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міським центром фізичного здоровья населення "Спорт для всіх")</t>
  </si>
  <si>
    <t>2016 рік (план)</t>
  </si>
  <si>
    <t xml:space="preserve">   </t>
  </si>
  <si>
    <r>
      <t xml:space="preserve">Мета: </t>
    </r>
    <r>
      <rPr>
        <sz val="12"/>
        <rFont val="Times New Roman"/>
        <family val="1"/>
      </rPr>
      <t>Залучення широких верств населення до регулярних оздоровчих та фізкультурно-спортивних занять</t>
    </r>
  </si>
  <si>
    <t>кількість клубів, в яких проведено поточний чи капітальний ремонт, од.</t>
  </si>
  <si>
    <r>
      <t xml:space="preserve">Підпрограма 4. "Утримання центру "Спорт для всіх" та проведення заходів з фізичної культури".                                                                                                                                                                                         </t>
    </r>
  </si>
  <si>
    <t>2017 рік (план)</t>
  </si>
  <si>
    <t xml:space="preserve">  - забезпечення реконструкції стадіону "Авангард", грн.</t>
  </si>
  <si>
    <t xml:space="preserve">  - забезпечення реконструкції грального поля по вул. Якіра, грн.</t>
  </si>
  <si>
    <t xml:space="preserve">  - забезпечення реконструкції приміщень КП "МСК з хокею на траві "Сумчанка", грн.</t>
  </si>
  <si>
    <t>кошти державного бюджету</t>
  </si>
  <si>
    <t>державного бюджету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</si>
  <si>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                                                </t>
  </si>
  <si>
    <t>Сумський міський голова</t>
  </si>
  <si>
    <t>0215061</t>
  </si>
  <si>
    <t>2018 рік (план)</t>
  </si>
  <si>
    <t>обсяг видатків на проведення капітального та поточного ремонту клубів, грн.</t>
  </si>
  <si>
    <t>обсяг видатків на проведення капітального ремонту приміщень стадіону «Авангард», грн.</t>
  </si>
  <si>
    <t>від 26 вересня 2018 року № 3831-МР</t>
  </si>
  <si>
    <t>Виконавець: Шепелєв О.Є.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</si>
</sst>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 horizontal="left"/>
      <protection/>
    </xf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206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4" fillId="0" borderId="0" xfId="0" applyNumberFormat="1" applyFont="1" applyAlignment="1">
      <alignment vertical="center" wrapText="1"/>
    </xf>
    <xf numFmtId="0" fontId="16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1" fillId="0" borderId="0" xfId="0" applyNumberFormat="1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8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3" fontId="1" fillId="0" borderId="0" xfId="0" applyNumberFormat="1" applyFont="1" applyAlignment="1">
      <alignment horizontal="justify" vertical="distributed" wrapText="1"/>
    </xf>
    <xf numFmtId="3" fontId="1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view="pageBreakPreview" zoomScale="75" zoomScaleNormal="70" zoomScaleSheetLayoutView="75" zoomScalePageLayoutView="0" workbookViewId="0" topLeftCell="A229">
      <selection activeCell="E235" sqref="E235"/>
    </sheetView>
  </sheetViews>
  <sheetFormatPr defaultColWidth="9.140625" defaultRowHeight="12.75"/>
  <cols>
    <col min="1" max="1" width="40.7109375" style="39" customWidth="1"/>
    <col min="2" max="2" width="9.14062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1.57421875" style="37" customWidth="1"/>
    <col min="11" max="11" width="12.421875" style="37" customWidth="1"/>
    <col min="12" max="12" width="0.42578125" style="37" customWidth="1"/>
    <col min="13" max="16384" width="9.140625" style="37" customWidth="1"/>
  </cols>
  <sheetData>
    <row r="1" spans="1:11" ht="18.75">
      <c r="A1" s="19"/>
      <c r="B1" s="31"/>
      <c r="C1" s="7"/>
      <c r="D1" s="7"/>
      <c r="E1" s="7"/>
      <c r="F1" s="116" t="s">
        <v>165</v>
      </c>
      <c r="G1" s="117"/>
      <c r="H1" s="117"/>
      <c r="I1" s="117"/>
      <c r="J1" s="117"/>
      <c r="K1" s="117"/>
    </row>
    <row r="2" spans="1:12" ht="38.25" customHeight="1">
      <c r="A2" s="110"/>
      <c r="B2" s="110"/>
      <c r="C2" s="110"/>
      <c r="D2" s="110"/>
      <c r="E2" s="110"/>
      <c r="H2" s="119" t="s">
        <v>174</v>
      </c>
      <c r="I2" s="120"/>
      <c r="J2" s="120"/>
      <c r="K2" s="120"/>
      <c r="L2" s="78"/>
    </row>
    <row r="3" spans="1:11" ht="15.75" hidden="1">
      <c r="A3" s="19"/>
      <c r="B3" s="31"/>
      <c r="C3" s="7"/>
      <c r="D3" s="7"/>
      <c r="E3" s="7"/>
      <c r="F3" s="7"/>
      <c r="G3" s="7"/>
      <c r="H3" s="7"/>
      <c r="I3" s="7"/>
      <c r="J3" s="7"/>
      <c r="K3" s="8"/>
    </row>
    <row r="4" spans="1:11" ht="53.25" customHeight="1">
      <c r="A4" s="114" t="s">
        <v>83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0.25" customHeight="1">
      <c r="A5" s="102" t="s">
        <v>34</v>
      </c>
      <c r="B5" s="118" t="s">
        <v>8</v>
      </c>
      <c r="C5" s="112" t="s">
        <v>71</v>
      </c>
      <c r="D5" s="112"/>
      <c r="E5" s="112"/>
      <c r="F5" s="112" t="s">
        <v>72</v>
      </c>
      <c r="G5" s="112"/>
      <c r="H5" s="112"/>
      <c r="I5" s="102" t="s">
        <v>73</v>
      </c>
      <c r="J5" s="102"/>
      <c r="K5" s="102"/>
    </row>
    <row r="6" spans="1:11" ht="15.75">
      <c r="A6" s="102"/>
      <c r="B6" s="118"/>
      <c r="C6" s="112" t="s">
        <v>0</v>
      </c>
      <c r="D6" s="112" t="s">
        <v>49</v>
      </c>
      <c r="E6" s="112"/>
      <c r="F6" s="112" t="s">
        <v>0</v>
      </c>
      <c r="G6" s="112" t="s">
        <v>49</v>
      </c>
      <c r="H6" s="112"/>
      <c r="I6" s="112" t="s">
        <v>0</v>
      </c>
      <c r="J6" s="102" t="s">
        <v>49</v>
      </c>
      <c r="K6" s="102"/>
    </row>
    <row r="7" spans="1:11" ht="86.25" customHeight="1">
      <c r="A7" s="102"/>
      <c r="B7" s="118"/>
      <c r="C7" s="112"/>
      <c r="D7" s="43" t="s">
        <v>1</v>
      </c>
      <c r="E7" s="43" t="s">
        <v>48</v>
      </c>
      <c r="F7" s="112"/>
      <c r="G7" s="43" t="s">
        <v>1</v>
      </c>
      <c r="H7" s="43" t="s">
        <v>48</v>
      </c>
      <c r="I7" s="112"/>
      <c r="J7" s="43" t="s">
        <v>1</v>
      </c>
      <c r="K7" s="42" t="s">
        <v>48</v>
      </c>
    </row>
    <row r="8" spans="1:11" ht="15.75">
      <c r="A8" s="44">
        <v>1</v>
      </c>
      <c r="B8" s="32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4">
        <v>11</v>
      </c>
    </row>
    <row r="9" spans="1:11" ht="33" customHeight="1">
      <c r="A9" s="104" t="s">
        <v>35</v>
      </c>
      <c r="B9" s="62" t="s">
        <v>109</v>
      </c>
      <c r="C9" s="9">
        <f>C15+C64+C126+C180+C209+C231+C242</f>
        <v>31584024</v>
      </c>
      <c r="D9" s="9">
        <f>D15+D64+D126+D180+D209</f>
        <v>24170524</v>
      </c>
      <c r="E9" s="9">
        <f>E64+E126+E180+E230</f>
        <v>7413500</v>
      </c>
      <c r="F9" s="9">
        <f>F15+F64+F126+F180+F209+F230</f>
        <v>32857500</v>
      </c>
      <c r="G9" s="9">
        <f>G15+G64+G126+G180+G209</f>
        <v>26522600</v>
      </c>
      <c r="H9" s="9">
        <f>H64+H126+H180+H230</f>
        <v>6334900</v>
      </c>
      <c r="I9" s="9">
        <f>I15+I64+I126+I180+I209+I230</f>
        <v>34834008</v>
      </c>
      <c r="J9" s="9">
        <f>J15+J64+J126+J180+J209</f>
        <v>28393608</v>
      </c>
      <c r="K9" s="9">
        <f>K64+K126+K180+K230</f>
        <v>6440400</v>
      </c>
    </row>
    <row r="10" spans="1:11" ht="38.25" customHeight="1">
      <c r="A10" s="105"/>
      <c r="B10" s="60" t="s">
        <v>110</v>
      </c>
      <c r="C10" s="9">
        <v>31499024</v>
      </c>
      <c r="D10" s="9">
        <v>24170524</v>
      </c>
      <c r="E10" s="9">
        <v>7328500</v>
      </c>
      <c r="F10" s="9">
        <v>32763400</v>
      </c>
      <c r="G10" s="9">
        <v>26522600</v>
      </c>
      <c r="H10" s="9">
        <v>5240800</v>
      </c>
      <c r="I10" s="9">
        <v>34732808</v>
      </c>
      <c r="J10" s="9">
        <v>28393608</v>
      </c>
      <c r="K10" s="9">
        <v>6339200</v>
      </c>
    </row>
    <row r="11" spans="1:11" ht="33" customHeight="1">
      <c r="A11" s="106"/>
      <c r="B11" s="60" t="s">
        <v>111</v>
      </c>
      <c r="C11" s="9">
        <v>85000</v>
      </c>
      <c r="D11" s="9"/>
      <c r="E11" s="9">
        <v>85000</v>
      </c>
      <c r="F11" s="9">
        <v>94100</v>
      </c>
      <c r="G11" s="9"/>
      <c r="H11" s="9">
        <v>94100</v>
      </c>
      <c r="I11" s="9">
        <v>101200</v>
      </c>
      <c r="J11" s="9"/>
      <c r="K11" s="9">
        <v>101200</v>
      </c>
    </row>
    <row r="12" spans="1:11" ht="37.5" customHeight="1">
      <c r="A12" s="93" t="s">
        <v>84</v>
      </c>
      <c r="B12" s="94"/>
      <c r="C12" s="94"/>
      <c r="D12" s="94"/>
      <c r="E12" s="94"/>
      <c r="F12" s="94"/>
      <c r="G12" s="94"/>
      <c r="H12" s="94"/>
      <c r="I12" s="94"/>
      <c r="J12" s="94"/>
      <c r="K12" s="95"/>
    </row>
    <row r="13" spans="1:11" ht="22.5" customHeight="1">
      <c r="A13" s="107" t="s">
        <v>159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1" ht="22.5" customHeight="1">
      <c r="A14" s="96" t="s">
        <v>166</v>
      </c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36.75" customHeight="1">
      <c r="A15" s="77" t="s">
        <v>149</v>
      </c>
      <c r="B15" s="63"/>
      <c r="C15" s="9">
        <v>1200000</v>
      </c>
      <c r="D15" s="9">
        <v>1200000</v>
      </c>
      <c r="E15" s="9"/>
      <c r="F15" s="9">
        <v>1324800</v>
      </c>
      <c r="G15" s="9">
        <v>1324800</v>
      </c>
      <c r="H15" s="9"/>
      <c r="I15" s="9">
        <v>1424000</v>
      </c>
      <c r="J15" s="9">
        <v>1424000</v>
      </c>
      <c r="K15" s="9"/>
    </row>
    <row r="16" spans="1:11" ht="66.75" customHeight="1">
      <c r="A16" s="61" t="s">
        <v>167</v>
      </c>
      <c r="B16" s="57" t="s">
        <v>62</v>
      </c>
      <c r="C16" s="11">
        <v>600000</v>
      </c>
      <c r="D16" s="11">
        <v>600000</v>
      </c>
      <c r="E16" s="11"/>
      <c r="F16" s="11">
        <v>662400</v>
      </c>
      <c r="G16" s="11">
        <v>662400</v>
      </c>
      <c r="H16" s="11"/>
      <c r="I16" s="11">
        <v>712000</v>
      </c>
      <c r="J16" s="11">
        <v>712000</v>
      </c>
      <c r="K16" s="9"/>
    </row>
    <row r="17" spans="1:11" ht="69" customHeight="1">
      <c r="A17" s="66" t="s">
        <v>89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50.25" customHeight="1">
      <c r="A18" s="67" t="s">
        <v>150</v>
      </c>
      <c r="B18" s="69"/>
      <c r="C18" s="11">
        <v>600000</v>
      </c>
      <c r="D18" s="11">
        <v>600000</v>
      </c>
      <c r="E18" s="11"/>
      <c r="F18" s="11">
        <v>662400</v>
      </c>
      <c r="G18" s="11">
        <v>662400</v>
      </c>
      <c r="H18" s="11"/>
      <c r="I18" s="11">
        <v>712000</v>
      </c>
      <c r="J18" s="11">
        <v>712000</v>
      </c>
      <c r="K18" s="68"/>
    </row>
    <row r="19" spans="1:11" ht="19.5" customHeight="1">
      <c r="A19" s="20" t="s">
        <v>2</v>
      </c>
      <c r="B19" s="27"/>
      <c r="C19" s="48"/>
      <c r="D19" s="48"/>
      <c r="E19" s="9"/>
      <c r="F19" s="49"/>
      <c r="G19" s="49"/>
      <c r="H19" s="49"/>
      <c r="I19" s="49"/>
      <c r="J19" s="49"/>
      <c r="K19" s="49"/>
    </row>
    <row r="20" spans="1:11" ht="20.25" customHeight="1">
      <c r="A20" s="18" t="s">
        <v>7</v>
      </c>
      <c r="B20" s="27"/>
      <c r="C20" s="11"/>
      <c r="D20" s="11"/>
      <c r="E20" s="11"/>
      <c r="F20" s="11"/>
      <c r="G20" s="11"/>
      <c r="H20" s="11"/>
      <c r="I20" s="11"/>
      <c r="J20" s="11"/>
      <c r="K20" s="50"/>
    </row>
    <row r="21" spans="1:11" ht="38.25" customHeight="1">
      <c r="A21" s="17" t="s">
        <v>9</v>
      </c>
      <c r="B21" s="27"/>
      <c r="C21" s="11">
        <v>313441</v>
      </c>
      <c r="D21" s="11">
        <v>313441</v>
      </c>
      <c r="E21" s="11"/>
      <c r="F21" s="11">
        <v>346040</v>
      </c>
      <c r="G21" s="11">
        <v>346040</v>
      </c>
      <c r="H21" s="11"/>
      <c r="I21" s="11">
        <v>370648</v>
      </c>
      <c r="J21" s="11">
        <v>370648</v>
      </c>
      <c r="K21" s="50"/>
    </row>
    <row r="22" spans="1:11" ht="38.25" customHeight="1">
      <c r="A22" s="17" t="s">
        <v>112</v>
      </c>
      <c r="B22" s="27"/>
      <c r="C22" s="11">
        <v>62133.06</v>
      </c>
      <c r="D22" s="11">
        <v>62133.06</v>
      </c>
      <c r="E22" s="11"/>
      <c r="F22" s="11">
        <v>68594</v>
      </c>
      <c r="G22" s="11">
        <v>68594</v>
      </c>
      <c r="H22" s="11"/>
      <c r="I22" s="11">
        <v>74013</v>
      </c>
      <c r="J22" s="11">
        <v>74013</v>
      </c>
      <c r="K22" s="50"/>
    </row>
    <row r="23" spans="1:11" ht="68.25" customHeight="1">
      <c r="A23" s="17" t="s">
        <v>113</v>
      </c>
      <c r="B23" s="27"/>
      <c r="C23" s="11">
        <v>224426</v>
      </c>
      <c r="D23" s="11">
        <v>224426</v>
      </c>
      <c r="E23" s="11"/>
      <c r="F23" s="11">
        <v>247766</v>
      </c>
      <c r="G23" s="11">
        <v>247766</v>
      </c>
      <c r="H23" s="11"/>
      <c r="I23" s="11">
        <v>267339</v>
      </c>
      <c r="J23" s="11">
        <v>267339</v>
      </c>
      <c r="K23" s="50"/>
    </row>
    <row r="24" spans="1:11" ht="36" customHeight="1">
      <c r="A24" s="17" t="s">
        <v>10</v>
      </c>
      <c r="B24" s="27"/>
      <c r="C24" s="11">
        <v>59</v>
      </c>
      <c r="D24" s="11">
        <v>59</v>
      </c>
      <c r="E24" s="11"/>
      <c r="F24" s="11">
        <v>59</v>
      </c>
      <c r="G24" s="11">
        <v>59</v>
      </c>
      <c r="H24" s="11"/>
      <c r="I24" s="11">
        <v>59</v>
      </c>
      <c r="J24" s="11">
        <v>59</v>
      </c>
      <c r="K24" s="38"/>
    </row>
    <row r="25" spans="1:11" ht="36" customHeight="1">
      <c r="A25" s="17" t="s">
        <v>119</v>
      </c>
      <c r="B25" s="27"/>
      <c r="C25" s="11">
        <v>4</v>
      </c>
      <c r="D25" s="11">
        <v>4</v>
      </c>
      <c r="E25" s="11"/>
      <c r="F25" s="11">
        <v>4</v>
      </c>
      <c r="G25" s="11">
        <v>4</v>
      </c>
      <c r="H25" s="11"/>
      <c r="I25" s="11">
        <v>4</v>
      </c>
      <c r="J25" s="11">
        <v>4</v>
      </c>
      <c r="K25" s="10"/>
    </row>
    <row r="26" spans="1:11" ht="53.25" customHeight="1">
      <c r="A26" s="17" t="s">
        <v>120</v>
      </c>
      <c r="B26" s="27"/>
      <c r="C26" s="11">
        <v>8</v>
      </c>
      <c r="D26" s="11">
        <v>8</v>
      </c>
      <c r="E26" s="11"/>
      <c r="F26" s="11">
        <v>8</v>
      </c>
      <c r="G26" s="11">
        <v>8</v>
      </c>
      <c r="H26" s="11"/>
      <c r="I26" s="11">
        <v>8</v>
      </c>
      <c r="J26" s="11">
        <v>8</v>
      </c>
      <c r="K26" s="10"/>
    </row>
    <row r="27" spans="1:11" ht="21.75" customHeight="1">
      <c r="A27" s="18" t="s">
        <v>3</v>
      </c>
      <c r="B27" s="27"/>
      <c r="C27" s="11"/>
      <c r="D27" s="11"/>
      <c r="E27" s="11"/>
      <c r="F27" s="11"/>
      <c r="G27" s="11"/>
      <c r="H27" s="11"/>
      <c r="I27" s="11"/>
      <c r="J27" s="11"/>
      <c r="K27" s="50"/>
    </row>
    <row r="28" spans="1:11" ht="51.75" customHeight="1">
      <c r="A28" s="17" t="s">
        <v>11</v>
      </c>
      <c r="B28" s="27"/>
      <c r="C28" s="11">
        <v>2170</v>
      </c>
      <c r="D28" s="11">
        <v>2170</v>
      </c>
      <c r="E28" s="11"/>
      <c r="F28" s="11">
        <v>2170</v>
      </c>
      <c r="G28" s="11">
        <v>2170</v>
      </c>
      <c r="H28" s="11"/>
      <c r="I28" s="11">
        <v>2170</v>
      </c>
      <c r="J28" s="11">
        <v>2170</v>
      </c>
      <c r="K28" s="10"/>
    </row>
    <row r="29" spans="1:11" ht="54.75" customHeight="1">
      <c r="A29" s="17" t="s">
        <v>36</v>
      </c>
      <c r="B29" s="27"/>
      <c r="C29" s="11">
        <v>4540</v>
      </c>
      <c r="D29" s="11">
        <v>4540</v>
      </c>
      <c r="E29" s="11"/>
      <c r="F29" s="11">
        <v>4640</v>
      </c>
      <c r="G29" s="11">
        <v>4640</v>
      </c>
      <c r="H29" s="11"/>
      <c r="I29" s="11">
        <v>4800</v>
      </c>
      <c r="J29" s="11">
        <v>4800</v>
      </c>
      <c r="K29" s="38"/>
    </row>
    <row r="30" spans="1:11" ht="54.75" customHeight="1">
      <c r="A30" s="17" t="s">
        <v>116</v>
      </c>
      <c r="B30" s="27"/>
      <c r="C30" s="11">
        <v>58</v>
      </c>
      <c r="D30" s="11">
        <v>58</v>
      </c>
      <c r="E30" s="11"/>
      <c r="F30" s="11">
        <v>58</v>
      </c>
      <c r="G30" s="11">
        <v>58</v>
      </c>
      <c r="H30" s="11"/>
      <c r="I30" s="11">
        <v>58</v>
      </c>
      <c r="J30" s="11">
        <v>58</v>
      </c>
      <c r="K30" s="10"/>
    </row>
    <row r="31" spans="1:11" ht="54.75" customHeight="1">
      <c r="A31" s="17" t="s">
        <v>115</v>
      </c>
      <c r="B31" s="27"/>
      <c r="C31" s="11">
        <v>201</v>
      </c>
      <c r="D31" s="11">
        <v>201</v>
      </c>
      <c r="E31" s="11"/>
      <c r="F31" s="11">
        <v>201</v>
      </c>
      <c r="G31" s="11">
        <v>201</v>
      </c>
      <c r="H31" s="11"/>
      <c r="I31" s="11">
        <v>201</v>
      </c>
      <c r="J31" s="11">
        <v>201</v>
      </c>
      <c r="K31" s="10"/>
    </row>
    <row r="32" spans="1:11" ht="20.25" customHeight="1">
      <c r="A32" s="18" t="s">
        <v>5</v>
      </c>
      <c r="B32" s="27"/>
      <c r="C32" s="11"/>
      <c r="D32" s="11"/>
      <c r="E32" s="11"/>
      <c r="F32" s="11"/>
      <c r="G32" s="11"/>
      <c r="H32" s="11"/>
      <c r="I32" s="11"/>
      <c r="J32" s="11"/>
      <c r="K32" s="50"/>
    </row>
    <row r="33" spans="1:11" ht="53.25" customHeight="1">
      <c r="A33" s="17" t="s">
        <v>122</v>
      </c>
      <c r="B33" s="27"/>
      <c r="C33" s="25">
        <v>144.44</v>
      </c>
      <c r="D33" s="25">
        <v>144.44</v>
      </c>
      <c r="E33" s="11"/>
      <c r="F33" s="25">
        <v>159.47</v>
      </c>
      <c r="G33" s="25">
        <v>159.47</v>
      </c>
      <c r="H33" s="29"/>
      <c r="I33" s="25">
        <v>170.81</v>
      </c>
      <c r="J33" s="25">
        <v>170.81</v>
      </c>
      <c r="K33" s="30"/>
    </row>
    <row r="34" spans="1:11" ht="53.25" customHeight="1">
      <c r="A34" s="17" t="s">
        <v>121</v>
      </c>
      <c r="B34" s="27"/>
      <c r="C34" s="25">
        <v>1053.1</v>
      </c>
      <c r="D34" s="25">
        <v>1053.1</v>
      </c>
      <c r="E34" s="11"/>
      <c r="F34" s="29">
        <v>1182.66</v>
      </c>
      <c r="G34" s="29">
        <v>1182.66</v>
      </c>
      <c r="H34" s="29"/>
      <c r="I34" s="29">
        <v>1276.09</v>
      </c>
      <c r="J34" s="29">
        <v>1276.09</v>
      </c>
      <c r="K34" s="29"/>
    </row>
    <row r="35" spans="1:11" ht="64.5" customHeight="1">
      <c r="A35" s="17" t="s">
        <v>123</v>
      </c>
      <c r="B35" s="27"/>
      <c r="C35" s="25">
        <v>1116.55</v>
      </c>
      <c r="D35" s="25">
        <v>1116.55</v>
      </c>
      <c r="E35" s="11"/>
      <c r="F35" s="29">
        <v>1232.67</v>
      </c>
      <c r="G35" s="29">
        <v>1232.67</v>
      </c>
      <c r="H35" s="29"/>
      <c r="I35" s="29">
        <v>1330.04</v>
      </c>
      <c r="J35" s="29">
        <v>1330.04</v>
      </c>
      <c r="K35" s="29"/>
    </row>
    <row r="36" spans="1:11" ht="21" customHeight="1">
      <c r="A36" s="18" t="s">
        <v>6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1" ht="69" customHeight="1">
      <c r="A37" s="17" t="s">
        <v>37</v>
      </c>
      <c r="B37" s="27"/>
      <c r="C37" s="11">
        <v>1500</v>
      </c>
      <c r="D37" s="11">
        <v>1500</v>
      </c>
      <c r="E37" s="11"/>
      <c r="F37" s="11">
        <v>1550</v>
      </c>
      <c r="G37" s="11">
        <v>1550</v>
      </c>
      <c r="H37" s="11"/>
      <c r="I37" s="11">
        <v>1600</v>
      </c>
      <c r="J37" s="11">
        <v>1600</v>
      </c>
      <c r="K37" s="12"/>
    </row>
    <row r="38" spans="1:11" ht="72" customHeight="1">
      <c r="A38" s="17" t="s">
        <v>12</v>
      </c>
      <c r="B38" s="27"/>
      <c r="C38" s="51">
        <v>3.3</v>
      </c>
      <c r="D38" s="51">
        <v>3.3</v>
      </c>
      <c r="E38" s="51"/>
      <c r="F38" s="51">
        <v>3.3</v>
      </c>
      <c r="G38" s="51">
        <v>3.3</v>
      </c>
      <c r="H38" s="51"/>
      <c r="I38" s="51">
        <v>3.2</v>
      </c>
      <c r="J38" s="51">
        <v>3.2</v>
      </c>
      <c r="K38" s="50"/>
    </row>
    <row r="39" spans="1:11" ht="71.25" customHeight="1">
      <c r="A39" s="61" t="s">
        <v>168</v>
      </c>
      <c r="B39" s="57" t="s">
        <v>63</v>
      </c>
      <c r="C39" s="9">
        <v>600000</v>
      </c>
      <c r="D39" s="9">
        <v>600000</v>
      </c>
      <c r="E39" s="9"/>
      <c r="F39" s="9">
        <v>662400</v>
      </c>
      <c r="G39" s="9">
        <v>662400</v>
      </c>
      <c r="H39" s="9"/>
      <c r="I39" s="9">
        <v>712000</v>
      </c>
      <c r="J39" s="9">
        <v>712000</v>
      </c>
      <c r="K39" s="9"/>
    </row>
    <row r="40" spans="1:11" ht="70.5" customHeight="1">
      <c r="A40" s="66" t="s">
        <v>89</v>
      </c>
      <c r="B40" s="57"/>
      <c r="C40" s="9"/>
      <c r="D40" s="9"/>
      <c r="E40" s="9"/>
      <c r="F40" s="9"/>
      <c r="G40" s="9"/>
      <c r="H40" s="9"/>
      <c r="I40" s="9"/>
      <c r="J40" s="9"/>
      <c r="K40" s="9"/>
    </row>
    <row r="41" spans="1:11" ht="48.75" customHeight="1">
      <c r="A41" s="67" t="s">
        <v>151</v>
      </c>
      <c r="B41" s="57"/>
      <c r="C41" s="11">
        <v>600000</v>
      </c>
      <c r="D41" s="11">
        <v>600000</v>
      </c>
      <c r="E41" s="11"/>
      <c r="F41" s="11">
        <v>662400</v>
      </c>
      <c r="G41" s="11">
        <v>662400</v>
      </c>
      <c r="H41" s="11"/>
      <c r="I41" s="11">
        <v>712000</v>
      </c>
      <c r="J41" s="11">
        <v>712000</v>
      </c>
      <c r="K41" s="9"/>
    </row>
    <row r="42" spans="1:11" s="39" customFormat="1" ht="20.25" customHeight="1">
      <c r="A42" s="20" t="s">
        <v>2</v>
      </c>
      <c r="B42" s="27"/>
      <c r="C42" s="11"/>
      <c r="D42" s="11"/>
      <c r="E42" s="11"/>
      <c r="F42" s="11"/>
      <c r="G42" s="11"/>
      <c r="H42" s="11"/>
      <c r="I42" s="11"/>
      <c r="J42" s="11"/>
      <c r="K42" s="38"/>
    </row>
    <row r="43" spans="1:11" s="39" customFormat="1" ht="20.25" customHeight="1">
      <c r="A43" s="18" t="s">
        <v>7</v>
      </c>
      <c r="B43" s="27"/>
      <c r="C43" s="11"/>
      <c r="D43" s="11"/>
      <c r="E43" s="11"/>
      <c r="F43" s="11"/>
      <c r="G43" s="11"/>
      <c r="H43" s="11"/>
      <c r="I43" s="11"/>
      <c r="J43" s="11"/>
      <c r="K43" s="38"/>
    </row>
    <row r="44" spans="1:11" s="39" customFormat="1" ht="34.5" customHeight="1">
      <c r="A44" s="17" t="s">
        <v>13</v>
      </c>
      <c r="B44" s="27"/>
      <c r="C44" s="11">
        <v>338263</v>
      </c>
      <c r="D44" s="11">
        <v>338263</v>
      </c>
      <c r="E44" s="11" t="s">
        <v>114</v>
      </c>
      <c r="F44" s="11">
        <v>373450</v>
      </c>
      <c r="G44" s="11">
        <v>373450</v>
      </c>
      <c r="H44" s="11"/>
      <c r="I44" s="11">
        <v>400260</v>
      </c>
      <c r="J44" s="11">
        <v>400260</v>
      </c>
      <c r="K44" s="10"/>
    </row>
    <row r="45" spans="1:11" s="39" customFormat="1" ht="33" customHeight="1">
      <c r="A45" s="17" t="s">
        <v>112</v>
      </c>
      <c r="B45" s="27"/>
      <c r="C45" s="11">
        <v>42256</v>
      </c>
      <c r="D45" s="11">
        <v>42256</v>
      </c>
      <c r="E45" s="11"/>
      <c r="F45" s="11">
        <v>46650</v>
      </c>
      <c r="G45" s="11">
        <v>46650</v>
      </c>
      <c r="H45" s="11"/>
      <c r="I45" s="11">
        <v>50340</v>
      </c>
      <c r="J45" s="11">
        <v>50340</v>
      </c>
      <c r="K45" s="10"/>
    </row>
    <row r="46" spans="1:11" s="39" customFormat="1" ht="69" customHeight="1">
      <c r="A46" s="17" t="s">
        <v>113</v>
      </c>
      <c r="B46" s="27"/>
      <c r="C46" s="11">
        <v>219481</v>
      </c>
      <c r="D46" s="11">
        <v>219481</v>
      </c>
      <c r="E46" s="11"/>
      <c r="F46" s="11">
        <v>242300</v>
      </c>
      <c r="G46" s="11">
        <v>242300</v>
      </c>
      <c r="H46" s="11"/>
      <c r="I46" s="11">
        <v>261400</v>
      </c>
      <c r="J46" s="11">
        <v>261400</v>
      </c>
      <c r="K46" s="10"/>
    </row>
    <row r="47" spans="1:11" s="39" customFormat="1" ht="39.75" customHeight="1">
      <c r="A47" s="17" t="s">
        <v>14</v>
      </c>
      <c r="B47" s="27"/>
      <c r="C47" s="11">
        <v>53</v>
      </c>
      <c r="D47" s="11">
        <v>53</v>
      </c>
      <c r="E47" s="11"/>
      <c r="F47" s="11">
        <v>53</v>
      </c>
      <c r="G47" s="11">
        <v>53</v>
      </c>
      <c r="H47" s="11"/>
      <c r="I47" s="11">
        <v>53</v>
      </c>
      <c r="J47" s="11">
        <v>53</v>
      </c>
      <c r="K47" s="10"/>
    </row>
    <row r="48" spans="1:11" s="39" customFormat="1" ht="39.75" customHeight="1">
      <c r="A48" s="17" t="s">
        <v>119</v>
      </c>
      <c r="B48" s="27"/>
      <c r="C48" s="11">
        <v>2</v>
      </c>
      <c r="D48" s="11">
        <v>2</v>
      </c>
      <c r="E48" s="11"/>
      <c r="F48" s="11">
        <v>2</v>
      </c>
      <c r="G48" s="11">
        <v>2</v>
      </c>
      <c r="H48" s="11"/>
      <c r="I48" s="11">
        <v>2</v>
      </c>
      <c r="J48" s="11">
        <v>2</v>
      </c>
      <c r="K48" s="10"/>
    </row>
    <row r="49" spans="1:11" s="39" customFormat="1" ht="45" customHeight="1">
      <c r="A49" s="17" t="s">
        <v>120</v>
      </c>
      <c r="B49" s="27"/>
      <c r="C49" s="11">
        <v>10</v>
      </c>
      <c r="D49" s="11">
        <v>10</v>
      </c>
      <c r="E49" s="11"/>
      <c r="F49" s="11">
        <v>10</v>
      </c>
      <c r="G49" s="11">
        <v>10</v>
      </c>
      <c r="H49" s="11"/>
      <c r="I49" s="11">
        <v>10</v>
      </c>
      <c r="J49" s="11">
        <v>10</v>
      </c>
      <c r="K49" s="10"/>
    </row>
    <row r="50" spans="1:11" s="39" customFormat="1" ht="23.25" customHeight="1">
      <c r="A50" s="18" t="s">
        <v>3</v>
      </c>
      <c r="B50" s="27"/>
      <c r="C50" s="11"/>
      <c r="D50" s="11"/>
      <c r="E50" s="11"/>
      <c r="F50" s="11"/>
      <c r="G50" s="11"/>
      <c r="H50" s="11"/>
      <c r="I50" s="11"/>
      <c r="J50" s="11"/>
      <c r="K50" s="38"/>
    </row>
    <row r="51" spans="1:11" s="39" customFormat="1" ht="53.25" customHeight="1">
      <c r="A51" s="17" t="s">
        <v>15</v>
      </c>
      <c r="B51" s="27"/>
      <c r="C51" s="11">
        <v>1480</v>
      </c>
      <c r="D51" s="11">
        <v>1480</v>
      </c>
      <c r="E51" s="11"/>
      <c r="F51" s="11">
        <v>1480</v>
      </c>
      <c r="G51" s="11">
        <v>1480</v>
      </c>
      <c r="H51" s="11"/>
      <c r="I51" s="11">
        <v>1480</v>
      </c>
      <c r="J51" s="11">
        <v>1480</v>
      </c>
      <c r="K51" s="10"/>
    </row>
    <row r="52" spans="1:11" s="39" customFormat="1" ht="56.25" customHeight="1">
      <c r="A52" s="17" t="s">
        <v>38</v>
      </c>
      <c r="B52" s="27"/>
      <c r="C52" s="11">
        <v>4960</v>
      </c>
      <c r="D52" s="11">
        <v>4960</v>
      </c>
      <c r="E52" s="11"/>
      <c r="F52" s="11">
        <v>4990</v>
      </c>
      <c r="G52" s="11">
        <v>4990</v>
      </c>
      <c r="H52" s="11"/>
      <c r="I52" s="11">
        <v>5100</v>
      </c>
      <c r="J52" s="11">
        <v>5100</v>
      </c>
      <c r="K52" s="10"/>
    </row>
    <row r="53" spans="1:11" s="39" customFormat="1" ht="56.25" customHeight="1">
      <c r="A53" s="17" t="s">
        <v>116</v>
      </c>
      <c r="B53" s="27"/>
      <c r="C53" s="11">
        <v>37</v>
      </c>
      <c r="D53" s="11">
        <v>37</v>
      </c>
      <c r="E53" s="11"/>
      <c r="F53" s="11">
        <v>37</v>
      </c>
      <c r="G53" s="11">
        <v>37</v>
      </c>
      <c r="H53" s="11"/>
      <c r="I53" s="11">
        <v>37</v>
      </c>
      <c r="J53" s="11">
        <v>37</v>
      </c>
      <c r="K53" s="10"/>
    </row>
    <row r="54" spans="1:11" s="39" customFormat="1" ht="56.25" customHeight="1">
      <c r="A54" s="17" t="s">
        <v>115</v>
      </c>
      <c r="B54" s="27"/>
      <c r="C54" s="11">
        <v>114</v>
      </c>
      <c r="D54" s="11">
        <v>114</v>
      </c>
      <c r="E54" s="11"/>
      <c r="F54" s="11">
        <v>114</v>
      </c>
      <c r="G54" s="11">
        <v>114</v>
      </c>
      <c r="H54" s="11"/>
      <c r="I54" s="11">
        <v>114</v>
      </c>
      <c r="J54" s="11">
        <v>114</v>
      </c>
      <c r="K54" s="10"/>
    </row>
    <row r="55" spans="1:11" s="39" customFormat="1" ht="19.5" customHeight="1">
      <c r="A55" s="18" t="s">
        <v>5</v>
      </c>
      <c r="B55" s="27"/>
      <c r="C55" s="11"/>
      <c r="D55" s="11"/>
      <c r="E55" s="11"/>
      <c r="F55" s="11"/>
      <c r="G55" s="11"/>
      <c r="H55" s="11"/>
      <c r="I55" s="11"/>
      <c r="J55" s="11"/>
      <c r="K55" s="38"/>
    </row>
    <row r="56" spans="1:11" s="39" customFormat="1" ht="53.25" customHeight="1">
      <c r="A56" s="17" t="s">
        <v>16</v>
      </c>
      <c r="B56" s="27"/>
      <c r="C56" s="25">
        <v>228.56</v>
      </c>
      <c r="D56" s="25">
        <v>228.56</v>
      </c>
      <c r="E56" s="11"/>
      <c r="F56" s="29">
        <v>252.33</v>
      </c>
      <c r="G56" s="29">
        <v>252.33</v>
      </c>
      <c r="H56" s="29"/>
      <c r="I56" s="29">
        <v>270.45</v>
      </c>
      <c r="J56" s="29">
        <v>270.45</v>
      </c>
      <c r="K56" s="29"/>
    </row>
    <row r="57" spans="1:11" s="39" customFormat="1" ht="53.25" customHeight="1">
      <c r="A57" s="17" t="s">
        <v>118</v>
      </c>
      <c r="B57" s="27"/>
      <c r="C57" s="25">
        <v>1142</v>
      </c>
      <c r="D57" s="25">
        <v>1142</v>
      </c>
      <c r="E57" s="11"/>
      <c r="F57" s="29">
        <v>1260.81</v>
      </c>
      <c r="G57" s="29">
        <v>1260.81</v>
      </c>
      <c r="H57" s="29"/>
      <c r="I57" s="29">
        <v>1360.54</v>
      </c>
      <c r="J57" s="29">
        <v>1360.54</v>
      </c>
      <c r="K57" s="29"/>
    </row>
    <row r="58" spans="1:11" s="39" customFormat="1" ht="61.5" customHeight="1">
      <c r="A58" s="17" t="s">
        <v>117</v>
      </c>
      <c r="B58" s="27"/>
      <c r="C58" s="25">
        <v>1925.27</v>
      </c>
      <c r="D58" s="25">
        <v>1925.27</v>
      </c>
      <c r="E58" s="11"/>
      <c r="F58" s="29">
        <v>2125.44</v>
      </c>
      <c r="G58" s="29">
        <v>2125.44</v>
      </c>
      <c r="H58" s="29"/>
      <c r="I58" s="29">
        <v>2292.98</v>
      </c>
      <c r="J58" s="29">
        <v>2292.98</v>
      </c>
      <c r="K58" s="29"/>
    </row>
    <row r="59" spans="1:11" s="39" customFormat="1" ht="17.25" customHeight="1">
      <c r="A59" s="18" t="s">
        <v>6</v>
      </c>
      <c r="B59" s="27"/>
      <c r="C59" s="11"/>
      <c r="D59" s="11"/>
      <c r="E59" s="11"/>
      <c r="F59" s="11"/>
      <c r="G59" s="11"/>
      <c r="H59" s="11"/>
      <c r="I59" s="11"/>
      <c r="J59" s="11"/>
      <c r="K59" s="38"/>
    </row>
    <row r="60" spans="1:11" s="39" customFormat="1" ht="68.25" customHeight="1">
      <c r="A60" s="17" t="s">
        <v>39</v>
      </c>
      <c r="B60" s="27"/>
      <c r="C60" s="11">
        <v>1550</v>
      </c>
      <c r="D60" s="11">
        <v>1550</v>
      </c>
      <c r="E60" s="11"/>
      <c r="F60" s="11">
        <v>1600</v>
      </c>
      <c r="G60" s="11">
        <v>1600</v>
      </c>
      <c r="H60" s="11"/>
      <c r="I60" s="11">
        <v>1700</v>
      </c>
      <c r="J60" s="11">
        <v>1700</v>
      </c>
      <c r="K60" s="38"/>
    </row>
    <row r="61" spans="1:11" s="39" customFormat="1" ht="66.75" customHeight="1">
      <c r="A61" s="17" t="s">
        <v>17</v>
      </c>
      <c r="B61" s="27"/>
      <c r="C61" s="51">
        <v>3.1</v>
      </c>
      <c r="D61" s="51">
        <v>3.1</v>
      </c>
      <c r="E61" s="51"/>
      <c r="F61" s="51">
        <v>3.2</v>
      </c>
      <c r="G61" s="51">
        <v>3.2</v>
      </c>
      <c r="H61" s="51"/>
      <c r="I61" s="51">
        <v>6.3</v>
      </c>
      <c r="J61" s="51">
        <v>6.3</v>
      </c>
      <c r="K61" s="38"/>
    </row>
    <row r="62" spans="1:11" s="39" customFormat="1" ht="19.5" customHeight="1">
      <c r="A62" s="107" t="s">
        <v>160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9"/>
    </row>
    <row r="63" spans="1:11" s="39" customFormat="1" ht="24.75" customHeight="1">
      <c r="A63" s="96" t="s">
        <v>161</v>
      </c>
      <c r="B63" s="97"/>
      <c r="C63" s="97"/>
      <c r="D63" s="97"/>
      <c r="E63" s="97"/>
      <c r="F63" s="97"/>
      <c r="G63" s="97"/>
      <c r="H63" s="97"/>
      <c r="I63" s="97"/>
      <c r="J63" s="97"/>
      <c r="K63" s="98"/>
    </row>
    <row r="64" spans="1:11" s="39" customFormat="1" ht="36" customHeight="1">
      <c r="A64" s="18" t="s">
        <v>148</v>
      </c>
      <c r="B64" s="27"/>
      <c r="C64" s="9">
        <v>11031500</v>
      </c>
      <c r="D64" s="9">
        <v>10723000</v>
      </c>
      <c r="E64" s="9">
        <v>308500</v>
      </c>
      <c r="F64" s="9">
        <v>12174400</v>
      </c>
      <c r="G64" s="9">
        <v>11838900</v>
      </c>
      <c r="H64" s="9">
        <v>335500</v>
      </c>
      <c r="I64" s="9">
        <v>13093600</v>
      </c>
      <c r="J64" s="9">
        <v>12727600</v>
      </c>
      <c r="K64" s="9">
        <v>366000</v>
      </c>
    </row>
    <row r="65" spans="1:11" s="39" customFormat="1" ht="48" customHeight="1">
      <c r="A65" s="61" t="s">
        <v>169</v>
      </c>
      <c r="B65" s="57" t="s">
        <v>64</v>
      </c>
      <c r="C65" s="9">
        <v>1781500</v>
      </c>
      <c r="D65" s="9">
        <v>1723000</v>
      </c>
      <c r="E65" s="9">
        <v>58500</v>
      </c>
      <c r="F65" s="9">
        <v>1966800</v>
      </c>
      <c r="G65" s="9">
        <v>1902300</v>
      </c>
      <c r="H65" s="9">
        <v>64500</v>
      </c>
      <c r="I65" s="9">
        <v>2114300</v>
      </c>
      <c r="J65" s="9">
        <v>2044900</v>
      </c>
      <c r="K65" s="9">
        <v>69400</v>
      </c>
    </row>
    <row r="66" spans="1:11" s="39" customFormat="1" ht="67.5" customHeight="1">
      <c r="A66" s="46" t="s">
        <v>89</v>
      </c>
      <c r="B66" s="27"/>
      <c r="C66" s="11"/>
      <c r="D66" s="11"/>
      <c r="E66" s="11"/>
      <c r="F66" s="11"/>
      <c r="G66" s="11"/>
      <c r="H66" s="11"/>
      <c r="I66" s="11"/>
      <c r="J66" s="11"/>
      <c r="K66" s="10"/>
    </row>
    <row r="67" spans="1:11" s="39" customFormat="1" ht="55.5" customHeight="1">
      <c r="A67" s="18" t="s">
        <v>132</v>
      </c>
      <c r="B67" s="57"/>
      <c r="C67" s="11">
        <v>1781500</v>
      </c>
      <c r="D67" s="11">
        <v>1723000</v>
      </c>
      <c r="E67" s="11">
        <v>58500</v>
      </c>
      <c r="F67" s="11">
        <v>1966800</v>
      </c>
      <c r="G67" s="11">
        <v>1902300</v>
      </c>
      <c r="H67" s="11">
        <v>64500</v>
      </c>
      <c r="I67" s="11">
        <v>2114300</v>
      </c>
      <c r="J67" s="11">
        <v>2044900</v>
      </c>
      <c r="K67" s="11">
        <v>69400</v>
      </c>
    </row>
    <row r="68" spans="1:11" s="39" customFormat="1" ht="21.75" customHeight="1">
      <c r="A68" s="20" t="s">
        <v>2</v>
      </c>
      <c r="B68" s="27"/>
      <c r="C68" s="11"/>
      <c r="D68" s="11"/>
      <c r="E68" s="11"/>
      <c r="F68" s="11"/>
      <c r="G68" s="11"/>
      <c r="H68" s="11"/>
      <c r="I68" s="11"/>
      <c r="J68" s="11"/>
      <c r="K68" s="12"/>
    </row>
    <row r="69" spans="1:11" s="39" customFormat="1" ht="21.75" customHeight="1">
      <c r="A69" s="18" t="s">
        <v>7</v>
      </c>
      <c r="B69" s="27"/>
      <c r="C69" s="11"/>
      <c r="D69" s="11"/>
      <c r="E69" s="11"/>
      <c r="F69" s="11"/>
      <c r="G69" s="11"/>
      <c r="H69" s="11"/>
      <c r="I69" s="11"/>
      <c r="J69" s="11"/>
      <c r="K69" s="12"/>
    </row>
    <row r="70" spans="1:11" s="39" customFormat="1" ht="31.5" customHeight="1">
      <c r="A70" s="17" t="s">
        <v>19</v>
      </c>
      <c r="B70" s="27"/>
      <c r="C70" s="11">
        <v>1</v>
      </c>
      <c r="D70" s="11">
        <v>1</v>
      </c>
      <c r="E70" s="11"/>
      <c r="F70" s="11">
        <v>1</v>
      </c>
      <c r="G70" s="11">
        <v>1</v>
      </c>
      <c r="H70" s="11"/>
      <c r="I70" s="11">
        <v>1</v>
      </c>
      <c r="J70" s="11">
        <v>1</v>
      </c>
      <c r="K70" s="12"/>
    </row>
    <row r="71" spans="1:11" s="39" customFormat="1" ht="38.25" customHeight="1">
      <c r="A71" s="17" t="s">
        <v>20</v>
      </c>
      <c r="B71" s="27"/>
      <c r="C71" s="11">
        <f>C67-C72</f>
        <v>1721500</v>
      </c>
      <c r="D71" s="11">
        <f>D67-D72</f>
        <v>1663000</v>
      </c>
      <c r="E71" s="11">
        <v>58500</v>
      </c>
      <c r="F71" s="11">
        <f>F67-F72</f>
        <v>1900560</v>
      </c>
      <c r="G71" s="11">
        <f>G67-G72</f>
        <v>1836060</v>
      </c>
      <c r="H71" s="11">
        <v>64500</v>
      </c>
      <c r="I71" s="11">
        <f>I67-I72</f>
        <v>2042827</v>
      </c>
      <c r="J71" s="11">
        <f>J67-J72</f>
        <v>1973427</v>
      </c>
      <c r="K71" s="11">
        <v>69400</v>
      </c>
    </row>
    <row r="72" spans="1:11" s="39" customFormat="1" ht="69" customHeight="1">
      <c r="A72" s="17" t="s">
        <v>21</v>
      </c>
      <c r="B72" s="27"/>
      <c r="C72" s="11">
        <v>60000</v>
      </c>
      <c r="D72" s="11">
        <v>60000</v>
      </c>
      <c r="E72" s="11"/>
      <c r="F72" s="11">
        <v>66240</v>
      </c>
      <c r="G72" s="11">
        <v>66240</v>
      </c>
      <c r="H72" s="11"/>
      <c r="I72" s="11">
        <v>71473</v>
      </c>
      <c r="J72" s="11">
        <v>71473</v>
      </c>
      <c r="K72" s="11"/>
    </row>
    <row r="73" spans="1:11" s="39" customFormat="1" ht="42.75" customHeight="1">
      <c r="A73" s="17" t="s">
        <v>22</v>
      </c>
      <c r="B73" s="27"/>
      <c r="C73" s="51">
        <v>23.5</v>
      </c>
      <c r="D73" s="51">
        <v>23.5</v>
      </c>
      <c r="E73" s="11"/>
      <c r="F73" s="51">
        <v>23.5</v>
      </c>
      <c r="G73" s="51">
        <v>23.5</v>
      </c>
      <c r="H73" s="11"/>
      <c r="I73" s="51">
        <v>23.5</v>
      </c>
      <c r="J73" s="51">
        <v>23.5</v>
      </c>
      <c r="K73" s="10"/>
    </row>
    <row r="74" spans="1:11" s="39" customFormat="1" ht="24" customHeight="1">
      <c r="A74" s="17" t="s">
        <v>23</v>
      </c>
      <c r="B74" s="27"/>
      <c r="C74" s="51">
        <v>16</v>
      </c>
      <c r="D74" s="51">
        <v>16</v>
      </c>
      <c r="E74" s="11"/>
      <c r="F74" s="51">
        <v>16</v>
      </c>
      <c r="G74" s="51">
        <v>16</v>
      </c>
      <c r="H74" s="11"/>
      <c r="I74" s="51">
        <v>16</v>
      </c>
      <c r="J74" s="51">
        <v>16</v>
      </c>
      <c r="K74" s="10"/>
    </row>
    <row r="75" spans="1:11" s="39" customFormat="1" ht="23.25" customHeight="1">
      <c r="A75" s="18" t="s">
        <v>3</v>
      </c>
      <c r="B75" s="27"/>
      <c r="C75" s="11"/>
      <c r="D75" s="11"/>
      <c r="E75" s="11"/>
      <c r="F75" s="11"/>
      <c r="G75" s="11"/>
      <c r="H75" s="11"/>
      <c r="I75" s="11"/>
      <c r="J75" s="11"/>
      <c r="K75" s="12"/>
    </row>
    <row r="76" spans="1:11" s="39" customFormat="1" ht="36.75" customHeight="1">
      <c r="A76" s="17" t="s">
        <v>40</v>
      </c>
      <c r="B76" s="27"/>
      <c r="C76" s="11">
        <v>268</v>
      </c>
      <c r="D76" s="11">
        <v>268</v>
      </c>
      <c r="E76" s="11"/>
      <c r="F76" s="11">
        <v>280</v>
      </c>
      <c r="G76" s="11">
        <v>280</v>
      </c>
      <c r="H76" s="11"/>
      <c r="I76" s="11">
        <v>292</v>
      </c>
      <c r="J76" s="11">
        <v>292</v>
      </c>
      <c r="K76" s="12"/>
    </row>
    <row r="77" spans="1:11" s="39" customFormat="1" ht="49.5" customHeight="1">
      <c r="A77" s="17" t="s">
        <v>25</v>
      </c>
      <c r="B77" s="27"/>
      <c r="C77" s="11">
        <v>250</v>
      </c>
      <c r="D77" s="11">
        <v>250</v>
      </c>
      <c r="E77" s="11"/>
      <c r="F77" s="11">
        <v>260</v>
      </c>
      <c r="G77" s="11">
        <v>260</v>
      </c>
      <c r="H77" s="11"/>
      <c r="I77" s="11">
        <v>280</v>
      </c>
      <c r="J77" s="11">
        <v>280</v>
      </c>
      <c r="K77" s="12"/>
    </row>
    <row r="78" spans="1:11" s="39" customFormat="1" ht="23.25" customHeight="1">
      <c r="A78" s="18" t="s">
        <v>5</v>
      </c>
      <c r="B78" s="27"/>
      <c r="C78" s="11"/>
      <c r="D78" s="11"/>
      <c r="E78" s="11"/>
      <c r="F78" s="11"/>
      <c r="G78" s="11"/>
      <c r="H78" s="11"/>
      <c r="I78" s="11"/>
      <c r="J78" s="11"/>
      <c r="K78" s="12"/>
    </row>
    <row r="79" spans="1:11" s="39" customFormat="1" ht="70.5" customHeight="1">
      <c r="A79" s="17" t="s">
        <v>26</v>
      </c>
      <c r="B79" s="27"/>
      <c r="C79" s="25">
        <v>223.88</v>
      </c>
      <c r="D79" s="25">
        <v>223.88</v>
      </c>
      <c r="E79" s="25"/>
      <c r="F79" s="25">
        <v>254.77</v>
      </c>
      <c r="G79" s="25">
        <v>254.77</v>
      </c>
      <c r="H79" s="25"/>
      <c r="I79" s="25">
        <v>255.26</v>
      </c>
      <c r="J79" s="25">
        <v>255.26</v>
      </c>
      <c r="K79" s="26"/>
    </row>
    <row r="80" spans="1:11" s="39" customFormat="1" ht="19.5" customHeight="1">
      <c r="A80" s="18" t="s">
        <v>6</v>
      </c>
      <c r="B80" s="27"/>
      <c r="C80" s="11"/>
      <c r="D80" s="11"/>
      <c r="E80" s="11"/>
      <c r="F80" s="11"/>
      <c r="G80" s="11"/>
      <c r="H80" s="11"/>
      <c r="I80" s="11"/>
      <c r="J80" s="11"/>
      <c r="K80" s="12"/>
    </row>
    <row r="81" spans="1:11" s="39" customFormat="1" ht="68.25" customHeight="1">
      <c r="A81" s="17" t="s">
        <v>41</v>
      </c>
      <c r="B81" s="27"/>
      <c r="C81" s="27" t="s">
        <v>80</v>
      </c>
      <c r="D81" s="27" t="s">
        <v>80</v>
      </c>
      <c r="E81" s="27"/>
      <c r="F81" s="27" t="s">
        <v>80</v>
      </c>
      <c r="G81" s="27" t="s">
        <v>80</v>
      </c>
      <c r="H81" s="27"/>
      <c r="I81" s="27" t="s">
        <v>80</v>
      </c>
      <c r="J81" s="27" t="s">
        <v>80</v>
      </c>
      <c r="K81" s="28"/>
    </row>
    <row r="82" spans="1:11" s="39" customFormat="1" ht="68.25" customHeight="1">
      <c r="A82" s="17" t="s">
        <v>42</v>
      </c>
      <c r="B82" s="27"/>
      <c r="C82" s="11">
        <v>90</v>
      </c>
      <c r="D82" s="11">
        <v>90</v>
      </c>
      <c r="E82" s="11"/>
      <c r="F82" s="11">
        <v>112</v>
      </c>
      <c r="G82" s="11">
        <v>112</v>
      </c>
      <c r="H82" s="11"/>
      <c r="I82" s="11">
        <v>118</v>
      </c>
      <c r="J82" s="11">
        <v>118</v>
      </c>
      <c r="K82" s="12"/>
    </row>
    <row r="83" spans="1:11" s="39" customFormat="1" ht="68.25" customHeight="1">
      <c r="A83" s="61" t="s">
        <v>169</v>
      </c>
      <c r="B83" s="57" t="s">
        <v>64</v>
      </c>
      <c r="C83" s="9">
        <f>1655000+2425000+1770000</f>
        <v>5850000</v>
      </c>
      <c r="D83" s="9">
        <f>1600000+2300000+1700000</f>
        <v>5600000</v>
      </c>
      <c r="E83" s="9">
        <f>55000+125000+70000</f>
        <v>250000</v>
      </c>
      <c r="F83" s="9">
        <f>1827100+2677200+1949100</f>
        <v>6453400</v>
      </c>
      <c r="G83" s="9">
        <f>1766400+2539200+1876800</f>
        <v>6182400</v>
      </c>
      <c r="H83" s="9">
        <f>60700+138000+72300</f>
        <v>271000</v>
      </c>
      <c r="I83" s="9">
        <f>1964200+2877900+2100500</f>
        <v>6942600</v>
      </c>
      <c r="J83" s="9">
        <f>1898900+2729600+2017500</f>
        <v>6646000</v>
      </c>
      <c r="K83" s="9">
        <f>65300+148300+83000</f>
        <v>296600</v>
      </c>
    </row>
    <row r="84" spans="1:11" s="39" customFormat="1" ht="68.25" customHeight="1">
      <c r="A84" s="66" t="s">
        <v>89</v>
      </c>
      <c r="B84" s="27"/>
      <c r="C84" s="11"/>
      <c r="D84" s="11"/>
      <c r="E84" s="11"/>
      <c r="F84" s="11"/>
      <c r="G84" s="11"/>
      <c r="H84" s="11"/>
      <c r="I84" s="11"/>
      <c r="J84" s="11"/>
      <c r="K84" s="12"/>
    </row>
    <row r="85" spans="1:11" s="39" customFormat="1" ht="99.75" customHeight="1">
      <c r="A85" s="17" t="s">
        <v>175</v>
      </c>
      <c r="B85" s="27"/>
      <c r="C85" s="11">
        <f>1655000+2425000+1770000</f>
        <v>5850000</v>
      </c>
      <c r="D85" s="11">
        <f>1600000+2300000+1700000</f>
        <v>5600000</v>
      </c>
      <c r="E85" s="11">
        <f>55000+125000+70000</f>
        <v>250000</v>
      </c>
      <c r="F85" s="11">
        <f>1827100+2677200+1949100</f>
        <v>6453400</v>
      </c>
      <c r="G85" s="11">
        <f>1766400+2539200+1876800</f>
        <v>6182400</v>
      </c>
      <c r="H85" s="11">
        <f>60700+138000+72300</f>
        <v>271000</v>
      </c>
      <c r="I85" s="11">
        <f>1964200+2877900+2100500</f>
        <v>6942600</v>
      </c>
      <c r="J85" s="11">
        <f>1898900+2729600+2017500</f>
        <v>6646000</v>
      </c>
      <c r="K85" s="11">
        <f>65300+148300+83000</f>
        <v>296600</v>
      </c>
    </row>
    <row r="86" spans="1:11" s="39" customFormat="1" ht="22.5" customHeight="1">
      <c r="A86" s="20" t="s">
        <v>2</v>
      </c>
      <c r="B86" s="27"/>
      <c r="C86" s="46"/>
      <c r="D86" s="11"/>
      <c r="E86" s="11"/>
      <c r="F86" s="11"/>
      <c r="G86" s="11"/>
      <c r="H86" s="11"/>
      <c r="I86" s="11"/>
      <c r="J86" s="11"/>
      <c r="K86" s="12"/>
    </row>
    <row r="87" spans="1:11" s="39" customFormat="1" ht="22.5" customHeight="1">
      <c r="A87" s="18" t="s">
        <v>7</v>
      </c>
      <c r="B87" s="27"/>
      <c r="C87" s="11"/>
      <c r="D87" s="11"/>
      <c r="E87" s="11"/>
      <c r="F87" s="11"/>
      <c r="G87" s="11"/>
      <c r="H87" s="11"/>
      <c r="I87" s="11"/>
      <c r="J87" s="11"/>
      <c r="K87" s="12"/>
    </row>
    <row r="88" spans="1:11" s="39" customFormat="1" ht="35.25" customHeight="1">
      <c r="A88" s="17" t="s">
        <v>19</v>
      </c>
      <c r="B88" s="27"/>
      <c r="C88" s="11">
        <v>3</v>
      </c>
      <c r="D88" s="11">
        <v>3</v>
      </c>
      <c r="E88" s="11"/>
      <c r="F88" s="11">
        <v>3</v>
      </c>
      <c r="G88" s="11">
        <v>3</v>
      </c>
      <c r="H88" s="11"/>
      <c r="I88" s="11">
        <v>3</v>
      </c>
      <c r="J88" s="11">
        <v>3</v>
      </c>
      <c r="K88" s="12"/>
    </row>
    <row r="89" spans="1:11" s="39" customFormat="1" ht="36.75" customHeight="1">
      <c r="A89" s="17" t="s">
        <v>20</v>
      </c>
      <c r="B89" s="27"/>
      <c r="C89" s="11">
        <f>C85-C90-C91</f>
        <v>5760000</v>
      </c>
      <c r="D89" s="11">
        <f>D85-D90-D91</f>
        <v>5510000</v>
      </c>
      <c r="E89" s="11">
        <v>250000</v>
      </c>
      <c r="F89" s="11">
        <f>F85-F90-F91</f>
        <v>6354040</v>
      </c>
      <c r="G89" s="11">
        <f>G85-G90-G91</f>
        <v>6083040</v>
      </c>
      <c r="H89" s="11">
        <v>271000</v>
      </c>
      <c r="I89" s="11">
        <f>I85-I90-I91</f>
        <v>6835391</v>
      </c>
      <c r="J89" s="11">
        <f>J85-J90-J91</f>
        <v>6538791</v>
      </c>
      <c r="K89" s="11">
        <v>296600</v>
      </c>
    </row>
    <row r="90" spans="1:11" s="39" customFormat="1" ht="36" customHeight="1">
      <c r="A90" s="17" t="s">
        <v>112</v>
      </c>
      <c r="B90" s="27"/>
      <c r="C90" s="11">
        <v>23954</v>
      </c>
      <c r="D90" s="11">
        <v>23954</v>
      </c>
      <c r="E90" s="11"/>
      <c r="F90" s="11">
        <v>26445</v>
      </c>
      <c r="G90" s="11">
        <v>26445</v>
      </c>
      <c r="H90" s="11"/>
      <c r="I90" s="11">
        <v>28534</v>
      </c>
      <c r="J90" s="11">
        <v>28534</v>
      </c>
      <c r="K90" s="11"/>
    </row>
    <row r="91" spans="1:11" s="39" customFormat="1" ht="69.75" customHeight="1">
      <c r="A91" s="17" t="s">
        <v>21</v>
      </c>
      <c r="B91" s="27"/>
      <c r="C91" s="11">
        <v>66046</v>
      </c>
      <c r="D91" s="11">
        <v>66046</v>
      </c>
      <c r="E91" s="11"/>
      <c r="F91" s="11">
        <v>72915</v>
      </c>
      <c r="G91" s="11">
        <v>72915</v>
      </c>
      <c r="H91" s="11"/>
      <c r="I91" s="11">
        <v>78675</v>
      </c>
      <c r="J91" s="11">
        <v>78675</v>
      </c>
      <c r="K91" s="11"/>
    </row>
    <row r="92" spans="1:11" s="39" customFormat="1" ht="36.75" customHeight="1">
      <c r="A92" s="17" t="s">
        <v>22</v>
      </c>
      <c r="B92" s="27"/>
      <c r="C92" s="16">
        <v>70.5</v>
      </c>
      <c r="D92" s="16">
        <v>70.5</v>
      </c>
      <c r="E92" s="16"/>
      <c r="F92" s="16">
        <v>70.5</v>
      </c>
      <c r="G92" s="16">
        <v>70.5</v>
      </c>
      <c r="H92" s="16"/>
      <c r="I92" s="16">
        <v>70.5</v>
      </c>
      <c r="J92" s="16">
        <v>70.5</v>
      </c>
      <c r="K92" s="52"/>
    </row>
    <row r="93" spans="1:11" s="39" customFormat="1" ht="24" customHeight="1">
      <c r="A93" s="17" t="s">
        <v>23</v>
      </c>
      <c r="B93" s="27"/>
      <c r="C93" s="16">
        <v>54</v>
      </c>
      <c r="D93" s="16">
        <v>54</v>
      </c>
      <c r="E93" s="29"/>
      <c r="F93" s="16">
        <v>54</v>
      </c>
      <c r="G93" s="16">
        <v>54</v>
      </c>
      <c r="H93" s="29"/>
      <c r="I93" s="16">
        <v>54</v>
      </c>
      <c r="J93" s="16">
        <v>54</v>
      </c>
      <c r="K93" s="30"/>
    </row>
    <row r="94" spans="1:11" s="39" customFormat="1" ht="23.25" customHeight="1">
      <c r="A94" s="18" t="s">
        <v>3</v>
      </c>
      <c r="B94" s="27"/>
      <c r="C94" s="11"/>
      <c r="D94" s="11"/>
      <c r="E94" s="11"/>
      <c r="F94" s="11"/>
      <c r="G94" s="11"/>
      <c r="H94" s="11"/>
      <c r="I94" s="11"/>
      <c r="J94" s="11"/>
      <c r="K94" s="12"/>
    </row>
    <row r="95" spans="1:11" s="39" customFormat="1" ht="35.25" customHeight="1">
      <c r="A95" s="17" t="s">
        <v>24</v>
      </c>
      <c r="B95" s="27"/>
      <c r="C95" s="11">
        <v>1014</v>
      </c>
      <c r="D95" s="11">
        <v>1014</v>
      </c>
      <c r="E95" s="11"/>
      <c r="F95" s="11">
        <v>1014</v>
      </c>
      <c r="G95" s="11">
        <v>1014</v>
      </c>
      <c r="H95" s="11"/>
      <c r="I95" s="11">
        <v>1014</v>
      </c>
      <c r="J95" s="11">
        <v>1014</v>
      </c>
      <c r="K95" s="12"/>
    </row>
    <row r="96" spans="1:11" s="39" customFormat="1" ht="53.25" customHeight="1">
      <c r="A96" s="17" t="s">
        <v>82</v>
      </c>
      <c r="B96" s="27"/>
      <c r="C96" s="11">
        <v>1014</v>
      </c>
      <c r="D96" s="11">
        <v>1014</v>
      </c>
      <c r="E96" s="11"/>
      <c r="F96" s="11">
        <v>1014</v>
      </c>
      <c r="G96" s="11">
        <v>1014</v>
      </c>
      <c r="H96" s="11"/>
      <c r="I96" s="11">
        <v>1014</v>
      </c>
      <c r="J96" s="11">
        <v>1014</v>
      </c>
      <c r="K96" s="12"/>
    </row>
    <row r="97" spans="1:11" s="39" customFormat="1" ht="53.25" customHeight="1">
      <c r="A97" s="17" t="s">
        <v>124</v>
      </c>
      <c r="B97" s="27"/>
      <c r="C97" s="11">
        <v>59</v>
      </c>
      <c r="D97" s="11">
        <v>59</v>
      </c>
      <c r="E97" s="11"/>
      <c r="F97" s="11">
        <v>59</v>
      </c>
      <c r="G97" s="11">
        <v>59</v>
      </c>
      <c r="H97" s="11"/>
      <c r="I97" s="11">
        <v>59</v>
      </c>
      <c r="J97" s="11">
        <v>59</v>
      </c>
      <c r="K97" s="12"/>
    </row>
    <row r="98" spans="1:11" s="39" customFormat="1" ht="57" customHeight="1">
      <c r="A98" s="17" t="s">
        <v>25</v>
      </c>
      <c r="B98" s="27"/>
      <c r="C98" s="11">
        <v>230</v>
      </c>
      <c r="D98" s="11">
        <v>230</v>
      </c>
      <c r="E98" s="11"/>
      <c r="F98" s="11">
        <v>230</v>
      </c>
      <c r="G98" s="11">
        <v>230</v>
      </c>
      <c r="H98" s="11"/>
      <c r="I98" s="11">
        <v>230</v>
      </c>
      <c r="J98" s="11">
        <v>230</v>
      </c>
      <c r="K98" s="12"/>
    </row>
    <row r="99" spans="1:11" s="39" customFormat="1" ht="23.25" customHeight="1">
      <c r="A99" s="18" t="s">
        <v>5</v>
      </c>
      <c r="B99" s="27"/>
      <c r="C99" s="11"/>
      <c r="D99" s="11"/>
      <c r="E99" s="11"/>
      <c r="F99" s="11"/>
      <c r="G99" s="11"/>
      <c r="H99" s="11"/>
      <c r="I99" s="11"/>
      <c r="J99" s="11"/>
      <c r="K99" s="12"/>
    </row>
    <row r="100" spans="1:11" s="39" customFormat="1" ht="53.25" customHeight="1">
      <c r="A100" s="17" t="s">
        <v>125</v>
      </c>
      <c r="B100" s="27"/>
      <c r="C100" s="25">
        <v>406</v>
      </c>
      <c r="D100" s="25">
        <v>406</v>
      </c>
      <c r="E100" s="25"/>
      <c r="F100" s="25">
        <v>448.22</v>
      </c>
      <c r="G100" s="25">
        <v>448.22</v>
      </c>
      <c r="H100" s="25"/>
      <c r="I100" s="25">
        <v>483.63</v>
      </c>
      <c r="J100" s="25">
        <v>483.63</v>
      </c>
      <c r="K100" s="26"/>
    </row>
    <row r="101" spans="1:11" s="39" customFormat="1" ht="31.5" customHeight="1">
      <c r="A101" s="17" t="s">
        <v>133</v>
      </c>
      <c r="B101" s="27"/>
      <c r="C101" s="11">
        <v>1920000</v>
      </c>
      <c r="D101" s="11">
        <v>1920000</v>
      </c>
      <c r="E101" s="25"/>
      <c r="F101" s="11">
        <v>2118013</v>
      </c>
      <c r="G101" s="11">
        <v>2118013</v>
      </c>
      <c r="H101" s="25"/>
      <c r="I101" s="11">
        <v>2278464</v>
      </c>
      <c r="J101" s="11">
        <v>2278464</v>
      </c>
      <c r="K101" s="26"/>
    </row>
    <row r="102" spans="1:11" s="39" customFormat="1" ht="49.5" customHeight="1">
      <c r="A102" s="17" t="s">
        <v>85</v>
      </c>
      <c r="B102" s="27"/>
      <c r="C102" s="25">
        <v>287.16</v>
      </c>
      <c r="D102" s="25">
        <v>287.16</v>
      </c>
      <c r="E102" s="25"/>
      <c r="F102" s="25">
        <v>317.02</v>
      </c>
      <c r="G102" s="25">
        <v>317.02</v>
      </c>
      <c r="H102" s="25"/>
      <c r="I102" s="25">
        <v>342.06</v>
      </c>
      <c r="J102" s="25">
        <v>342.06</v>
      </c>
      <c r="K102" s="26"/>
    </row>
    <row r="103" spans="1:11" s="39" customFormat="1" ht="21.75" customHeight="1">
      <c r="A103" s="18" t="s">
        <v>6</v>
      </c>
      <c r="B103" s="27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s="39" customFormat="1" ht="60" customHeight="1">
      <c r="A104" s="17" t="s">
        <v>86</v>
      </c>
      <c r="B104" s="27"/>
      <c r="C104" s="11">
        <v>13</v>
      </c>
      <c r="D104" s="11">
        <v>13</v>
      </c>
      <c r="E104" s="11"/>
      <c r="F104" s="11">
        <v>13</v>
      </c>
      <c r="G104" s="11">
        <v>13</v>
      </c>
      <c r="H104" s="11"/>
      <c r="I104" s="11">
        <v>13</v>
      </c>
      <c r="J104" s="11">
        <v>13</v>
      </c>
      <c r="K104" s="12"/>
    </row>
    <row r="105" spans="1:11" s="39" customFormat="1" ht="54" customHeight="1">
      <c r="A105" s="17" t="s">
        <v>87</v>
      </c>
      <c r="B105" s="27"/>
      <c r="C105" s="11">
        <v>70</v>
      </c>
      <c r="D105" s="11">
        <v>70</v>
      </c>
      <c r="E105" s="11"/>
      <c r="F105" s="11">
        <v>80</v>
      </c>
      <c r="G105" s="11">
        <v>80</v>
      </c>
      <c r="H105" s="11"/>
      <c r="I105" s="11">
        <v>105</v>
      </c>
      <c r="J105" s="11">
        <v>105</v>
      </c>
      <c r="K105" s="12"/>
    </row>
    <row r="106" spans="1:11" s="39" customFormat="1" ht="54" customHeight="1">
      <c r="A106" s="61" t="s">
        <v>169</v>
      </c>
      <c r="B106" s="57" t="s">
        <v>64</v>
      </c>
      <c r="C106" s="9">
        <f>1100000+2300000</f>
        <v>3400000</v>
      </c>
      <c r="D106" s="9">
        <f>1100000+2300000</f>
        <v>3400000</v>
      </c>
      <c r="E106" s="9"/>
      <c r="F106" s="9">
        <f>1215000+2539200</f>
        <v>3754200</v>
      </c>
      <c r="G106" s="9">
        <f>1215000+2539200</f>
        <v>3754200</v>
      </c>
      <c r="H106" s="9"/>
      <c r="I106" s="9">
        <f>1307000+2729700</f>
        <v>4036700</v>
      </c>
      <c r="J106" s="9">
        <f>1307000+2729700</f>
        <v>4036700</v>
      </c>
      <c r="K106" s="9"/>
    </row>
    <row r="107" spans="1:11" s="39" customFormat="1" ht="49.5" customHeight="1">
      <c r="A107" s="46" t="s">
        <v>153</v>
      </c>
      <c r="B107" s="27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s="39" customFormat="1" ht="51" customHeight="1">
      <c r="A108" s="17" t="s">
        <v>152</v>
      </c>
      <c r="B108" s="27"/>
      <c r="C108" s="11">
        <f>1100000+2300000</f>
        <v>3400000</v>
      </c>
      <c r="D108" s="11">
        <f>1100000+2300000</f>
        <v>3400000</v>
      </c>
      <c r="E108" s="11"/>
      <c r="F108" s="11">
        <f>1215000+2539200</f>
        <v>3754200</v>
      </c>
      <c r="G108" s="11">
        <f>1215000+2539200</f>
        <v>3754200</v>
      </c>
      <c r="H108" s="11"/>
      <c r="I108" s="11">
        <f>1307000+2729700</f>
        <v>4036700</v>
      </c>
      <c r="J108" s="11">
        <f>1307000+2729700</f>
        <v>4036700</v>
      </c>
      <c r="K108" s="11"/>
    </row>
    <row r="109" spans="1:11" s="39" customFormat="1" ht="23.25" customHeight="1">
      <c r="A109" s="20" t="s">
        <v>2</v>
      </c>
      <c r="B109" s="27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s="39" customFormat="1" ht="24" customHeight="1">
      <c r="A110" s="18" t="s">
        <v>7</v>
      </c>
      <c r="B110" s="27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s="39" customFormat="1" ht="32.25" customHeight="1">
      <c r="A111" s="17" t="s">
        <v>19</v>
      </c>
      <c r="B111" s="27"/>
      <c r="C111" s="11">
        <v>2</v>
      </c>
      <c r="D111" s="11">
        <v>2</v>
      </c>
      <c r="E111" s="11"/>
      <c r="F111" s="11">
        <v>2</v>
      </c>
      <c r="G111" s="11">
        <v>2</v>
      </c>
      <c r="H111" s="11"/>
      <c r="I111" s="11">
        <v>2</v>
      </c>
      <c r="J111" s="11">
        <v>2</v>
      </c>
      <c r="K111" s="12"/>
    </row>
    <row r="112" spans="1:11" s="39" customFormat="1" ht="31.5" customHeight="1">
      <c r="A112" s="17" t="s">
        <v>20</v>
      </c>
      <c r="B112" s="27"/>
      <c r="C112" s="11">
        <f>C108-C113</f>
        <v>3315000</v>
      </c>
      <c r="D112" s="11">
        <f>D108-D113</f>
        <v>3315000</v>
      </c>
      <c r="E112" s="11"/>
      <c r="F112" s="11">
        <f>F108-F113</f>
        <v>3660360</v>
      </c>
      <c r="G112" s="11">
        <f>G108-G113</f>
        <v>3660360</v>
      </c>
      <c r="H112" s="11"/>
      <c r="I112" s="11">
        <f>I108-I113</f>
        <v>3935450</v>
      </c>
      <c r="J112" s="11">
        <f>J108-J113</f>
        <v>3935450</v>
      </c>
      <c r="K112" s="11"/>
    </row>
    <row r="113" spans="1:11" s="39" customFormat="1" ht="68.25" customHeight="1">
      <c r="A113" s="17" t="s">
        <v>21</v>
      </c>
      <c r="B113" s="27"/>
      <c r="C113" s="11">
        <v>85000</v>
      </c>
      <c r="D113" s="11">
        <v>85000</v>
      </c>
      <c r="E113" s="11"/>
      <c r="F113" s="11">
        <v>93840</v>
      </c>
      <c r="G113" s="11">
        <v>93840</v>
      </c>
      <c r="H113" s="11"/>
      <c r="I113" s="11">
        <v>101250</v>
      </c>
      <c r="J113" s="11">
        <v>101250</v>
      </c>
      <c r="K113" s="12"/>
    </row>
    <row r="114" spans="1:11" s="39" customFormat="1" ht="37.5" customHeight="1">
      <c r="A114" s="17" t="s">
        <v>22</v>
      </c>
      <c r="B114" s="27"/>
      <c r="C114" s="25">
        <v>52.25</v>
      </c>
      <c r="D114" s="25">
        <v>52.25</v>
      </c>
      <c r="E114" s="25"/>
      <c r="F114" s="25">
        <v>52.25</v>
      </c>
      <c r="G114" s="25">
        <v>52.25</v>
      </c>
      <c r="H114" s="25"/>
      <c r="I114" s="25">
        <v>52.25</v>
      </c>
      <c r="J114" s="25">
        <v>52.25</v>
      </c>
      <c r="K114" s="26"/>
    </row>
    <row r="115" spans="1:11" s="39" customFormat="1" ht="23.25" customHeight="1">
      <c r="A115" s="17" t="s">
        <v>23</v>
      </c>
      <c r="B115" s="27"/>
      <c r="C115" s="25">
        <v>42.25</v>
      </c>
      <c r="D115" s="25">
        <v>42.25</v>
      </c>
      <c r="E115" s="25"/>
      <c r="F115" s="25">
        <v>42.25</v>
      </c>
      <c r="G115" s="25">
        <v>42.25</v>
      </c>
      <c r="H115" s="25"/>
      <c r="I115" s="25">
        <v>42.25</v>
      </c>
      <c r="J115" s="25">
        <v>42.25</v>
      </c>
      <c r="K115" s="26"/>
    </row>
    <row r="116" spans="1:11" s="39" customFormat="1" ht="23.25" customHeight="1">
      <c r="A116" s="18" t="s">
        <v>3</v>
      </c>
      <c r="B116" s="27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s="39" customFormat="1" ht="39" customHeight="1">
      <c r="A117" s="17" t="s">
        <v>24</v>
      </c>
      <c r="B117" s="27"/>
      <c r="C117" s="11">
        <v>814</v>
      </c>
      <c r="D117" s="11">
        <v>814</v>
      </c>
      <c r="E117" s="11"/>
      <c r="F117" s="11">
        <v>862</v>
      </c>
      <c r="G117" s="11">
        <v>862</v>
      </c>
      <c r="H117" s="11"/>
      <c r="I117" s="11">
        <v>910</v>
      </c>
      <c r="J117" s="11">
        <v>910</v>
      </c>
      <c r="K117" s="12"/>
    </row>
    <row r="118" spans="1:11" s="39" customFormat="1" ht="51" customHeight="1">
      <c r="A118" s="17" t="s">
        <v>88</v>
      </c>
      <c r="B118" s="27"/>
      <c r="C118" s="11">
        <v>780</v>
      </c>
      <c r="D118" s="11">
        <v>780</v>
      </c>
      <c r="E118" s="11"/>
      <c r="F118" s="11">
        <v>800</v>
      </c>
      <c r="G118" s="11">
        <v>800</v>
      </c>
      <c r="H118" s="11"/>
      <c r="I118" s="11">
        <v>850</v>
      </c>
      <c r="J118" s="11">
        <v>850</v>
      </c>
      <c r="K118" s="12"/>
    </row>
    <row r="119" spans="1:11" s="39" customFormat="1" ht="23.25" customHeight="1">
      <c r="A119" s="18" t="s">
        <v>5</v>
      </c>
      <c r="B119" s="27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9" customFormat="1" ht="52.5" customHeight="1">
      <c r="A120" s="17" t="s">
        <v>85</v>
      </c>
      <c r="B120" s="27"/>
      <c r="C120" s="25">
        <v>108.97</v>
      </c>
      <c r="D120" s="25">
        <v>108.97</v>
      </c>
      <c r="E120" s="25"/>
      <c r="F120" s="25">
        <v>117.3</v>
      </c>
      <c r="G120" s="25">
        <v>117.3</v>
      </c>
      <c r="H120" s="25"/>
      <c r="I120" s="25">
        <v>119.12</v>
      </c>
      <c r="J120" s="25">
        <v>119.12</v>
      </c>
      <c r="K120" s="12"/>
    </row>
    <row r="121" spans="1:11" s="39" customFormat="1" ht="24" customHeight="1">
      <c r="A121" s="18" t="s">
        <v>6</v>
      </c>
      <c r="B121" s="27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9" customFormat="1" ht="68.25" customHeight="1">
      <c r="A122" s="17" t="s">
        <v>41</v>
      </c>
      <c r="B122" s="27"/>
      <c r="C122" s="11">
        <v>11</v>
      </c>
      <c r="D122" s="11">
        <v>11</v>
      </c>
      <c r="E122" s="11"/>
      <c r="F122" s="11">
        <v>12</v>
      </c>
      <c r="G122" s="11">
        <v>12</v>
      </c>
      <c r="H122" s="11"/>
      <c r="I122" s="11">
        <v>12</v>
      </c>
      <c r="J122" s="11">
        <v>12</v>
      </c>
      <c r="K122" s="12"/>
    </row>
    <row r="123" spans="1:11" s="39" customFormat="1" ht="68.25" customHeight="1">
      <c r="A123" s="17" t="s">
        <v>42</v>
      </c>
      <c r="B123" s="27"/>
      <c r="C123" s="11">
        <v>234</v>
      </c>
      <c r="D123" s="11">
        <v>234</v>
      </c>
      <c r="E123" s="11"/>
      <c r="F123" s="11">
        <v>240</v>
      </c>
      <c r="G123" s="11">
        <v>240</v>
      </c>
      <c r="H123" s="11"/>
      <c r="I123" s="11">
        <v>255</v>
      </c>
      <c r="J123" s="11">
        <v>255</v>
      </c>
      <c r="K123" s="12"/>
    </row>
    <row r="124" spans="1:11" s="39" customFormat="1" ht="21" customHeight="1">
      <c r="A124" s="103" t="s">
        <v>135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1"/>
    </row>
    <row r="125" spans="1:11" s="39" customFormat="1" ht="22.5" customHeight="1">
      <c r="A125" s="90" t="s">
        <v>136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2"/>
    </row>
    <row r="126" spans="1:11" s="39" customFormat="1" ht="33.75" customHeight="1">
      <c r="A126" s="104" t="s">
        <v>154</v>
      </c>
      <c r="B126" s="64" t="s">
        <v>126</v>
      </c>
      <c r="C126" s="9">
        <f>C131+C148+C165</f>
        <v>3711124</v>
      </c>
      <c r="D126" s="9">
        <f>D131+D148+D165</f>
        <v>3626124</v>
      </c>
      <c r="E126" s="9">
        <f>E148</f>
        <v>85000</v>
      </c>
      <c r="F126" s="9">
        <f>F131+F148+F165</f>
        <v>3986900</v>
      </c>
      <c r="G126" s="9">
        <f>G131+G148+G165</f>
        <v>3892800</v>
      </c>
      <c r="H126" s="9">
        <f>H148</f>
        <v>94100</v>
      </c>
      <c r="I126" s="9">
        <f>I131+I148+I165</f>
        <v>4205108</v>
      </c>
      <c r="J126" s="9">
        <f>J131+J148+J165</f>
        <v>4103908</v>
      </c>
      <c r="K126" s="9">
        <f>K148</f>
        <v>101200</v>
      </c>
    </row>
    <row r="127" spans="1:11" s="39" customFormat="1" ht="33.75" customHeight="1">
      <c r="A127" s="105"/>
      <c r="B127" s="64" t="s">
        <v>134</v>
      </c>
      <c r="C127" s="11">
        <f>C131+D148+C165</f>
        <v>3626124</v>
      </c>
      <c r="D127" s="11">
        <f>D131+D148+D165</f>
        <v>3626124</v>
      </c>
      <c r="E127" s="11"/>
      <c r="F127" s="11">
        <f>F131+G148+G165</f>
        <v>3892800</v>
      </c>
      <c r="G127" s="11">
        <f>G131+G148+G165</f>
        <v>3892800</v>
      </c>
      <c r="H127" s="11"/>
      <c r="I127" s="11">
        <f>J131+J148+J165</f>
        <v>4103908</v>
      </c>
      <c r="J127" s="11">
        <f>J131+J148+J165</f>
        <v>4103908</v>
      </c>
      <c r="K127" s="11"/>
    </row>
    <row r="128" spans="1:11" s="39" customFormat="1" ht="33.75" customHeight="1">
      <c r="A128" s="106"/>
      <c r="B128" s="72" t="s">
        <v>111</v>
      </c>
      <c r="C128" s="11">
        <v>85000</v>
      </c>
      <c r="D128" s="11"/>
      <c r="E128" s="11">
        <v>85000</v>
      </c>
      <c r="F128" s="11">
        <v>94100</v>
      </c>
      <c r="G128" s="11"/>
      <c r="H128" s="11">
        <v>94100</v>
      </c>
      <c r="I128" s="11">
        <v>101200</v>
      </c>
      <c r="J128" s="11"/>
      <c r="K128" s="11">
        <v>101200</v>
      </c>
    </row>
    <row r="129" spans="1:11" s="39" customFormat="1" ht="19.5" customHeight="1">
      <c r="A129" s="73" t="s">
        <v>170</v>
      </c>
      <c r="B129" s="57" t="s">
        <v>65</v>
      </c>
      <c r="C129" s="9">
        <v>2700000</v>
      </c>
      <c r="D129" s="9">
        <v>2700000</v>
      </c>
      <c r="E129" s="9"/>
      <c r="F129" s="9">
        <v>2866400</v>
      </c>
      <c r="G129" s="9">
        <v>2866400</v>
      </c>
      <c r="H129" s="9"/>
      <c r="I129" s="9">
        <v>2998900</v>
      </c>
      <c r="J129" s="9">
        <v>2998900</v>
      </c>
      <c r="K129" s="11"/>
    </row>
    <row r="130" spans="1:11" s="39" customFormat="1" ht="99" customHeight="1">
      <c r="A130" s="46" t="s">
        <v>158</v>
      </c>
      <c r="B130" s="72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s="39" customFormat="1" ht="49.5" customHeight="1">
      <c r="A131" s="18" t="s">
        <v>137</v>
      </c>
      <c r="B131" s="57"/>
      <c r="C131" s="11">
        <v>2700000</v>
      </c>
      <c r="D131" s="11">
        <v>2700000</v>
      </c>
      <c r="E131" s="11"/>
      <c r="F131" s="11">
        <v>2866400</v>
      </c>
      <c r="G131" s="11">
        <v>2866400</v>
      </c>
      <c r="H131" s="11"/>
      <c r="I131" s="11">
        <v>2998900</v>
      </c>
      <c r="J131" s="11">
        <v>2998900</v>
      </c>
      <c r="K131" s="11"/>
    </row>
    <row r="132" spans="1:11" s="39" customFormat="1" ht="21.75" customHeight="1">
      <c r="A132" s="20" t="s">
        <v>2</v>
      </c>
      <c r="B132" s="27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9" customFormat="1" ht="21.75" customHeight="1">
      <c r="A133" s="18" t="s">
        <v>7</v>
      </c>
      <c r="B133" s="27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39" customFormat="1" ht="22.5" customHeight="1">
      <c r="A134" s="46" t="s">
        <v>27</v>
      </c>
      <c r="B134" s="27"/>
      <c r="C134" s="11">
        <v>1</v>
      </c>
      <c r="D134" s="11">
        <v>1</v>
      </c>
      <c r="E134" s="11"/>
      <c r="F134" s="11">
        <v>1</v>
      </c>
      <c r="G134" s="11">
        <v>1</v>
      </c>
      <c r="H134" s="11"/>
      <c r="I134" s="11">
        <v>1</v>
      </c>
      <c r="J134" s="11">
        <v>1</v>
      </c>
      <c r="K134" s="12"/>
    </row>
    <row r="135" spans="1:11" s="39" customFormat="1" ht="36" customHeight="1">
      <c r="A135" s="46" t="s">
        <v>28</v>
      </c>
      <c r="B135" s="27"/>
      <c r="C135" s="11">
        <v>1600000</v>
      </c>
      <c r="D135" s="11">
        <v>1600000</v>
      </c>
      <c r="E135" s="11"/>
      <c r="F135" s="11">
        <v>1766400</v>
      </c>
      <c r="G135" s="11">
        <v>1766400</v>
      </c>
      <c r="H135" s="11"/>
      <c r="I135" s="11">
        <v>1898900</v>
      </c>
      <c r="J135" s="11">
        <v>1898900</v>
      </c>
      <c r="K135" s="12"/>
    </row>
    <row r="136" spans="1:11" s="39" customFormat="1" ht="37.5" customHeight="1">
      <c r="A136" s="46" t="s">
        <v>43</v>
      </c>
      <c r="B136" s="27"/>
      <c r="C136" s="11">
        <v>1100000</v>
      </c>
      <c r="D136" s="11">
        <v>1100000</v>
      </c>
      <c r="E136" s="11"/>
      <c r="F136" s="11">
        <v>1100000</v>
      </c>
      <c r="G136" s="11">
        <v>1100000</v>
      </c>
      <c r="H136" s="11"/>
      <c r="I136" s="11">
        <v>1100000</v>
      </c>
      <c r="J136" s="11">
        <v>1100000</v>
      </c>
      <c r="K136" s="12"/>
    </row>
    <row r="137" spans="1:11" s="39" customFormat="1" ht="19.5" customHeight="1">
      <c r="A137" s="46" t="s">
        <v>44</v>
      </c>
      <c r="B137" s="27"/>
      <c r="C137" s="16">
        <v>24.5</v>
      </c>
      <c r="D137" s="16">
        <v>24.5</v>
      </c>
      <c r="E137" s="29"/>
      <c r="F137" s="16">
        <v>24.5</v>
      </c>
      <c r="G137" s="16">
        <v>24.5</v>
      </c>
      <c r="H137" s="29"/>
      <c r="I137" s="16">
        <v>24.5</v>
      </c>
      <c r="J137" s="16">
        <v>24.5</v>
      </c>
      <c r="K137" s="30"/>
    </row>
    <row r="138" spans="1:11" s="39" customFormat="1" ht="19.5" customHeight="1">
      <c r="A138" s="46" t="s">
        <v>45</v>
      </c>
      <c r="B138" s="27"/>
      <c r="C138" s="16">
        <v>14.5</v>
      </c>
      <c r="D138" s="16">
        <v>14.5</v>
      </c>
      <c r="E138" s="29"/>
      <c r="F138" s="16">
        <v>14.5</v>
      </c>
      <c r="G138" s="16">
        <v>14.5</v>
      </c>
      <c r="H138" s="29"/>
      <c r="I138" s="16">
        <v>14.5</v>
      </c>
      <c r="J138" s="16">
        <v>14.5</v>
      </c>
      <c r="K138" s="30"/>
    </row>
    <row r="139" spans="1:11" s="39" customFormat="1" ht="21" customHeight="1">
      <c r="A139" s="18" t="s">
        <v>3</v>
      </c>
      <c r="B139" s="27"/>
      <c r="C139" s="11"/>
      <c r="D139" s="11"/>
      <c r="E139" s="11"/>
      <c r="F139" s="11"/>
      <c r="G139" s="11"/>
      <c r="H139" s="11"/>
      <c r="I139" s="11"/>
      <c r="J139" s="11"/>
      <c r="K139" s="12"/>
    </row>
    <row r="140" spans="1:11" s="39" customFormat="1" ht="37.5" customHeight="1">
      <c r="A140" s="46" t="s">
        <v>30</v>
      </c>
      <c r="B140" s="27"/>
      <c r="C140" s="11">
        <v>4</v>
      </c>
      <c r="D140" s="11">
        <v>4</v>
      </c>
      <c r="E140" s="11"/>
      <c r="F140" s="11">
        <v>4</v>
      </c>
      <c r="G140" s="11">
        <v>4</v>
      </c>
      <c r="H140" s="11"/>
      <c r="I140" s="11">
        <v>4</v>
      </c>
      <c r="J140" s="11">
        <v>4</v>
      </c>
      <c r="K140" s="12"/>
    </row>
    <row r="141" spans="1:11" s="39" customFormat="1" ht="17.25" customHeight="1">
      <c r="A141" s="18" t="s">
        <v>5</v>
      </c>
      <c r="B141" s="27"/>
      <c r="C141" s="11"/>
      <c r="D141" s="11"/>
      <c r="E141" s="11"/>
      <c r="F141" s="11"/>
      <c r="G141" s="11"/>
      <c r="H141" s="11"/>
      <c r="I141" s="11"/>
      <c r="J141" s="11"/>
      <c r="K141" s="12"/>
    </row>
    <row r="142" spans="1:11" s="39" customFormat="1" ht="55.5" customHeight="1">
      <c r="A142" s="46" t="s">
        <v>90</v>
      </c>
      <c r="B142" s="27"/>
      <c r="C142" s="11">
        <v>275000</v>
      </c>
      <c r="D142" s="11">
        <v>275000</v>
      </c>
      <c r="E142" s="11"/>
      <c r="F142" s="11">
        <v>275000</v>
      </c>
      <c r="G142" s="11">
        <v>275000</v>
      </c>
      <c r="H142" s="11"/>
      <c r="I142" s="11">
        <v>275000</v>
      </c>
      <c r="J142" s="11">
        <v>275000</v>
      </c>
      <c r="K142" s="12"/>
    </row>
    <row r="143" spans="1:11" s="39" customFormat="1" ht="23.25" customHeight="1">
      <c r="A143" s="18" t="s">
        <v>6</v>
      </c>
      <c r="B143" s="27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9" customFormat="1" ht="37.5" customHeight="1">
      <c r="A144" s="46" t="s">
        <v>31</v>
      </c>
      <c r="B144" s="27"/>
      <c r="C144" s="11">
        <v>4</v>
      </c>
      <c r="D144" s="11">
        <v>4</v>
      </c>
      <c r="E144" s="11"/>
      <c r="F144" s="11">
        <v>4</v>
      </c>
      <c r="G144" s="11">
        <v>4</v>
      </c>
      <c r="H144" s="11"/>
      <c r="I144" s="11">
        <v>4</v>
      </c>
      <c r="J144" s="11">
        <v>4</v>
      </c>
      <c r="K144" s="12"/>
    </row>
    <row r="145" spans="1:11" s="39" customFormat="1" ht="51.75" customHeight="1">
      <c r="A145" s="46" t="s">
        <v>32</v>
      </c>
      <c r="B145" s="27"/>
      <c r="C145" s="11">
        <v>6</v>
      </c>
      <c r="D145" s="11">
        <v>6</v>
      </c>
      <c r="E145" s="11"/>
      <c r="F145" s="11">
        <v>6</v>
      </c>
      <c r="G145" s="11">
        <v>6</v>
      </c>
      <c r="H145" s="11"/>
      <c r="I145" s="11">
        <v>6</v>
      </c>
      <c r="J145" s="11">
        <v>6</v>
      </c>
      <c r="K145" s="12"/>
    </row>
    <row r="146" spans="1:11" s="39" customFormat="1" ht="25.5" customHeight="1">
      <c r="A146" s="73" t="s">
        <v>171</v>
      </c>
      <c r="B146" s="33" t="s">
        <v>172</v>
      </c>
      <c r="C146" s="9">
        <f>D146+E146</f>
        <v>862300</v>
      </c>
      <c r="D146" s="9">
        <v>777300</v>
      </c>
      <c r="E146" s="9">
        <v>85000</v>
      </c>
      <c r="F146" s="9">
        <f>G146+H146</f>
        <v>953100</v>
      </c>
      <c r="G146" s="9">
        <v>859000</v>
      </c>
      <c r="H146" s="9">
        <v>94100</v>
      </c>
      <c r="I146" s="9">
        <f>J146+K146</f>
        <v>1025200</v>
      </c>
      <c r="J146" s="9">
        <v>924000</v>
      </c>
      <c r="K146" s="9">
        <v>101200</v>
      </c>
    </row>
    <row r="147" spans="1:11" s="39" customFormat="1" ht="96" customHeight="1">
      <c r="A147" s="46" t="s">
        <v>157</v>
      </c>
      <c r="B147" s="27"/>
      <c r="C147" s="11"/>
      <c r="D147" s="11"/>
      <c r="E147" s="11"/>
      <c r="F147" s="11"/>
      <c r="G147" s="11"/>
      <c r="H147" s="11"/>
      <c r="I147" s="11"/>
      <c r="J147" s="11"/>
      <c r="K147" s="12"/>
    </row>
    <row r="148" spans="1:11" s="39" customFormat="1" ht="45.75" customHeight="1">
      <c r="A148" s="18" t="s">
        <v>138</v>
      </c>
      <c r="B148" s="27"/>
      <c r="C148" s="11">
        <f>D148+E148</f>
        <v>862300</v>
      </c>
      <c r="D148" s="11">
        <v>777300</v>
      </c>
      <c r="E148" s="11">
        <v>85000</v>
      </c>
      <c r="F148" s="11">
        <f>G148+H148</f>
        <v>953100</v>
      </c>
      <c r="G148" s="11">
        <v>859000</v>
      </c>
      <c r="H148" s="11">
        <v>94100</v>
      </c>
      <c r="I148" s="11">
        <f>J148+K148</f>
        <v>1025200</v>
      </c>
      <c r="J148" s="11">
        <v>924000</v>
      </c>
      <c r="K148" s="11">
        <v>101200</v>
      </c>
    </row>
    <row r="149" spans="1:11" s="39" customFormat="1" ht="24" customHeight="1">
      <c r="A149" s="20" t="s">
        <v>2</v>
      </c>
      <c r="B149" s="27"/>
      <c r="C149" s="11"/>
      <c r="D149" s="11"/>
      <c r="E149" s="11"/>
      <c r="F149" s="51"/>
      <c r="G149" s="51"/>
      <c r="H149" s="51"/>
      <c r="I149" s="51"/>
      <c r="J149" s="51"/>
      <c r="K149" s="11"/>
    </row>
    <row r="150" spans="1:11" s="39" customFormat="1" ht="27" customHeight="1">
      <c r="A150" s="18" t="s">
        <v>7</v>
      </c>
      <c r="B150" s="27"/>
      <c r="C150" s="11"/>
      <c r="D150" s="11"/>
      <c r="E150" s="11"/>
      <c r="F150" s="51"/>
      <c r="G150" s="51"/>
      <c r="H150" s="51"/>
      <c r="I150" s="51"/>
      <c r="J150" s="51"/>
      <c r="K150" s="11"/>
    </row>
    <row r="151" spans="1:11" s="39" customFormat="1" ht="40.5" customHeight="1">
      <c r="A151" s="46" t="s">
        <v>76</v>
      </c>
      <c r="B151" s="27"/>
      <c r="C151" s="11">
        <v>777300</v>
      </c>
      <c r="D151" s="11">
        <v>777300</v>
      </c>
      <c r="E151" s="11"/>
      <c r="F151" s="11">
        <v>859000</v>
      </c>
      <c r="G151" s="11">
        <v>859000</v>
      </c>
      <c r="H151" s="51"/>
      <c r="I151" s="11">
        <v>924000</v>
      </c>
      <c r="J151" s="11">
        <v>924000</v>
      </c>
      <c r="K151" s="11"/>
    </row>
    <row r="152" spans="1:11" s="39" customFormat="1" ht="38.25" customHeight="1">
      <c r="A152" s="46" t="s">
        <v>127</v>
      </c>
      <c r="B152" s="27"/>
      <c r="C152" s="11">
        <v>49000</v>
      </c>
      <c r="D152" s="11"/>
      <c r="E152" s="11">
        <v>49000</v>
      </c>
      <c r="F152" s="11">
        <v>54000</v>
      </c>
      <c r="G152" s="11"/>
      <c r="H152" s="11">
        <v>54000</v>
      </c>
      <c r="I152" s="11">
        <v>58000</v>
      </c>
      <c r="J152" s="11"/>
      <c r="K152" s="11">
        <v>58000</v>
      </c>
    </row>
    <row r="153" spans="1:11" s="39" customFormat="1" ht="33" customHeight="1">
      <c r="A153" s="46" t="s">
        <v>128</v>
      </c>
      <c r="B153" s="27"/>
      <c r="C153" s="11">
        <v>36000</v>
      </c>
      <c r="D153" s="11"/>
      <c r="E153" s="11">
        <v>36000</v>
      </c>
      <c r="F153" s="11">
        <v>40100</v>
      </c>
      <c r="G153" s="11"/>
      <c r="H153" s="11">
        <f>H148-H152</f>
        <v>40100</v>
      </c>
      <c r="I153" s="11">
        <v>43200</v>
      </c>
      <c r="J153" s="11"/>
      <c r="K153" s="11">
        <f>K148-K152</f>
        <v>43200</v>
      </c>
    </row>
    <row r="154" spans="1:11" s="39" customFormat="1" ht="22.5" customHeight="1">
      <c r="A154" s="46" t="s">
        <v>44</v>
      </c>
      <c r="B154" s="27"/>
      <c r="C154" s="51">
        <v>12.5</v>
      </c>
      <c r="D154" s="51">
        <v>12.5</v>
      </c>
      <c r="E154" s="11"/>
      <c r="F154" s="51">
        <v>12.5</v>
      </c>
      <c r="G154" s="51">
        <v>12.5</v>
      </c>
      <c r="H154" s="51"/>
      <c r="I154" s="51">
        <v>12.5</v>
      </c>
      <c r="J154" s="51">
        <v>12.5</v>
      </c>
      <c r="K154" s="11"/>
    </row>
    <row r="155" spans="1:11" s="39" customFormat="1" ht="21.75" customHeight="1">
      <c r="A155" s="18" t="s">
        <v>3</v>
      </c>
      <c r="B155" s="27"/>
      <c r="C155" s="11"/>
      <c r="D155" s="11"/>
      <c r="E155" s="11"/>
      <c r="F155" s="51"/>
      <c r="G155" s="51"/>
      <c r="H155" s="51"/>
      <c r="I155" s="51"/>
      <c r="J155" s="51"/>
      <c r="K155" s="11"/>
    </row>
    <row r="156" spans="1:11" s="39" customFormat="1" ht="28.5" customHeight="1">
      <c r="A156" s="46" t="s">
        <v>4</v>
      </c>
      <c r="B156" s="27"/>
      <c r="C156" s="11">
        <v>24</v>
      </c>
      <c r="D156" s="11">
        <v>24</v>
      </c>
      <c r="E156" s="11"/>
      <c r="F156" s="11">
        <v>24</v>
      </c>
      <c r="G156" s="11">
        <v>24</v>
      </c>
      <c r="H156" s="11"/>
      <c r="I156" s="11">
        <v>24</v>
      </c>
      <c r="J156" s="11">
        <v>24</v>
      </c>
      <c r="K156" s="11"/>
    </row>
    <row r="157" spans="1:11" s="39" customFormat="1" ht="24.75" customHeight="1">
      <c r="A157" s="18" t="s">
        <v>5</v>
      </c>
      <c r="B157" s="27"/>
      <c r="C157" s="11"/>
      <c r="D157" s="11"/>
      <c r="E157" s="11"/>
      <c r="F157" s="51"/>
      <c r="G157" s="51"/>
      <c r="H157" s="51"/>
      <c r="I157" s="51"/>
      <c r="J157" s="51"/>
      <c r="K157" s="11"/>
    </row>
    <row r="158" spans="1:11" s="39" customFormat="1" ht="27.75" customHeight="1">
      <c r="A158" s="46" t="s">
        <v>81</v>
      </c>
      <c r="B158" s="27"/>
      <c r="C158" s="11">
        <v>1500</v>
      </c>
      <c r="D158" s="11"/>
      <c r="E158" s="11">
        <v>1500</v>
      </c>
      <c r="F158" s="11">
        <v>1670.83</v>
      </c>
      <c r="G158" s="11"/>
      <c r="H158" s="11">
        <v>1670.83</v>
      </c>
      <c r="I158" s="11">
        <v>1800</v>
      </c>
      <c r="J158" s="11"/>
      <c r="K158" s="11">
        <v>1800</v>
      </c>
    </row>
    <row r="159" spans="1:11" s="39" customFormat="1" ht="32.25" customHeight="1">
      <c r="A159" s="46" t="s">
        <v>129</v>
      </c>
      <c r="B159" s="27"/>
      <c r="C159" s="11">
        <v>4083.33</v>
      </c>
      <c r="D159" s="11"/>
      <c r="E159" s="11">
        <v>4083</v>
      </c>
      <c r="F159" s="11">
        <v>4500</v>
      </c>
      <c r="G159" s="11"/>
      <c r="H159" s="51">
        <v>4500</v>
      </c>
      <c r="I159" s="11">
        <v>4833.33</v>
      </c>
      <c r="J159" s="11"/>
      <c r="K159" s="11">
        <v>4833</v>
      </c>
    </row>
    <row r="160" spans="1:11" s="39" customFormat="1" ht="27.75" customHeight="1">
      <c r="A160" s="18" t="s">
        <v>6</v>
      </c>
      <c r="B160" s="27"/>
      <c r="C160" s="11"/>
      <c r="D160" s="11"/>
      <c r="E160" s="11"/>
      <c r="F160" s="51"/>
      <c r="G160" s="51"/>
      <c r="H160" s="51"/>
      <c r="I160" s="51"/>
      <c r="J160" s="51"/>
      <c r="K160" s="11"/>
    </row>
    <row r="161" spans="1:11" s="39" customFormat="1" ht="36.75" customHeight="1">
      <c r="A161" s="46" t="s">
        <v>77</v>
      </c>
      <c r="B161" s="27"/>
      <c r="C161" s="11">
        <v>108</v>
      </c>
      <c r="D161" s="11"/>
      <c r="E161" s="11">
        <v>108</v>
      </c>
      <c r="F161" s="11">
        <v>180</v>
      </c>
      <c r="G161" s="11"/>
      <c r="H161" s="11">
        <v>180</v>
      </c>
      <c r="I161" s="11">
        <v>250</v>
      </c>
      <c r="J161" s="11"/>
      <c r="K161" s="11">
        <v>250</v>
      </c>
    </row>
    <row r="162" spans="1:11" s="39" customFormat="1" ht="51.75" customHeight="1">
      <c r="A162" s="46" t="s">
        <v>78</v>
      </c>
      <c r="B162" s="27"/>
      <c r="C162" s="11">
        <v>30</v>
      </c>
      <c r="D162" s="11"/>
      <c r="E162" s="11">
        <v>30</v>
      </c>
      <c r="F162" s="11">
        <v>60</v>
      </c>
      <c r="G162" s="11">
        <v>60</v>
      </c>
      <c r="H162" s="11"/>
      <c r="I162" s="11">
        <v>72</v>
      </c>
      <c r="J162" s="11"/>
      <c r="K162" s="11">
        <v>72</v>
      </c>
    </row>
    <row r="163" spans="1:11" s="39" customFormat="1" ht="27.75" customHeight="1">
      <c r="A163" s="73" t="s">
        <v>173</v>
      </c>
      <c r="B163" s="33" t="s">
        <v>65</v>
      </c>
      <c r="C163" s="9">
        <v>148824</v>
      </c>
      <c r="D163" s="9">
        <v>148824</v>
      </c>
      <c r="E163" s="11"/>
      <c r="F163" s="9">
        <v>167400</v>
      </c>
      <c r="G163" s="9">
        <v>167400</v>
      </c>
      <c r="H163" s="9"/>
      <c r="I163" s="9">
        <v>181008</v>
      </c>
      <c r="J163" s="9">
        <v>181008</v>
      </c>
      <c r="K163" s="9"/>
    </row>
    <row r="164" spans="1:11" s="39" customFormat="1" ht="63" customHeight="1">
      <c r="A164" s="46" t="s">
        <v>89</v>
      </c>
      <c r="B164" s="27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s="39" customFormat="1" ht="33" customHeight="1">
      <c r="A165" s="53" t="s">
        <v>91</v>
      </c>
      <c r="B165" s="27"/>
      <c r="C165" s="11">
        <v>148824</v>
      </c>
      <c r="D165" s="11">
        <v>148824</v>
      </c>
      <c r="E165" s="11"/>
      <c r="F165" s="11">
        <v>167400</v>
      </c>
      <c r="G165" s="11">
        <v>167400</v>
      </c>
      <c r="H165" s="11"/>
      <c r="I165" s="11">
        <v>181008</v>
      </c>
      <c r="J165" s="11">
        <v>181008</v>
      </c>
      <c r="K165" s="11"/>
    </row>
    <row r="166" spans="1:11" s="39" customFormat="1" ht="21.75" customHeight="1">
      <c r="A166" s="54" t="s">
        <v>2</v>
      </c>
      <c r="B166" s="27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s="39" customFormat="1" ht="21" customHeight="1">
      <c r="A167" s="54" t="s">
        <v>54</v>
      </c>
      <c r="B167" s="27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9" customFormat="1" ht="33" customHeight="1">
      <c r="A168" s="55" t="s">
        <v>53</v>
      </c>
      <c r="B168" s="27"/>
      <c r="C168" s="11">
        <v>200</v>
      </c>
      <c r="D168" s="11">
        <v>200</v>
      </c>
      <c r="E168" s="11"/>
      <c r="F168" s="11">
        <v>210</v>
      </c>
      <c r="G168" s="11">
        <v>210</v>
      </c>
      <c r="H168" s="11"/>
      <c r="I168" s="11">
        <v>210</v>
      </c>
      <c r="J168" s="11">
        <v>210</v>
      </c>
      <c r="K168" s="11"/>
    </row>
    <row r="169" spans="1:11" s="39" customFormat="1" ht="24" customHeight="1">
      <c r="A169" s="54" t="s">
        <v>55</v>
      </c>
      <c r="B169" s="27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s="39" customFormat="1" ht="33" customHeight="1">
      <c r="A170" s="55" t="s">
        <v>50</v>
      </c>
      <c r="B170" s="27"/>
      <c r="C170" s="11">
        <v>15</v>
      </c>
      <c r="D170" s="11">
        <v>15</v>
      </c>
      <c r="E170" s="11"/>
      <c r="F170" s="11">
        <v>15</v>
      </c>
      <c r="G170" s="11">
        <v>15</v>
      </c>
      <c r="H170" s="11"/>
      <c r="I170" s="11">
        <v>15</v>
      </c>
      <c r="J170" s="11">
        <v>15</v>
      </c>
      <c r="K170" s="11"/>
    </row>
    <row r="171" spans="1:11" s="39" customFormat="1" ht="21.75" customHeight="1">
      <c r="A171" s="54" t="s">
        <v>56</v>
      </c>
      <c r="B171" s="27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s="39" customFormat="1" ht="33" customHeight="1">
      <c r="A172" s="55" t="s">
        <v>51</v>
      </c>
      <c r="B172" s="27"/>
      <c r="C172" s="25">
        <v>826.8</v>
      </c>
      <c r="D172" s="25">
        <v>826.8</v>
      </c>
      <c r="E172" s="11"/>
      <c r="F172" s="25">
        <v>930</v>
      </c>
      <c r="G172" s="25">
        <v>930</v>
      </c>
      <c r="H172" s="11"/>
      <c r="I172" s="25">
        <v>1005.6</v>
      </c>
      <c r="J172" s="25">
        <v>1005.6</v>
      </c>
      <c r="K172" s="11"/>
    </row>
    <row r="173" spans="1:11" s="39" customFormat="1" ht="18.75" customHeight="1">
      <c r="A173" s="54" t="s">
        <v>57</v>
      </c>
      <c r="B173" s="27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s="39" customFormat="1" ht="33" customHeight="1">
      <c r="A174" s="55" t="s">
        <v>52</v>
      </c>
      <c r="B174" s="27"/>
      <c r="C174" s="51">
        <v>8.7</v>
      </c>
      <c r="D174" s="51">
        <v>8.7</v>
      </c>
      <c r="E174" s="11"/>
      <c r="F174" s="51">
        <v>8.7</v>
      </c>
      <c r="G174" s="51">
        <v>8.7</v>
      </c>
      <c r="H174" s="51"/>
      <c r="I174" s="51">
        <v>8.7</v>
      </c>
      <c r="J174" s="51">
        <v>8.7</v>
      </c>
      <c r="K174" s="11"/>
    </row>
    <row r="175" spans="1:11" ht="22.5" customHeight="1">
      <c r="A175" s="99" t="s">
        <v>176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1"/>
    </row>
    <row r="176" spans="1:11" ht="24" customHeight="1">
      <c r="A176" s="115" t="s">
        <v>162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2"/>
    </row>
    <row r="177" spans="1:11" ht="30" customHeight="1">
      <c r="A177" s="74" t="s">
        <v>155</v>
      </c>
      <c r="B177" s="75"/>
      <c r="C177" s="70">
        <v>3448000</v>
      </c>
      <c r="D177" s="70">
        <v>2628000</v>
      </c>
      <c r="E177" s="70">
        <v>820000</v>
      </c>
      <c r="F177" s="70">
        <v>3752400</v>
      </c>
      <c r="G177" s="70">
        <v>2847100</v>
      </c>
      <c r="H177" s="70">
        <v>905300</v>
      </c>
      <c r="I177" s="70">
        <v>3994000</v>
      </c>
      <c r="J177" s="70">
        <v>3020800</v>
      </c>
      <c r="K177" s="70">
        <v>973200</v>
      </c>
    </row>
    <row r="178" spans="1:11" ht="48.75" customHeight="1">
      <c r="A178" s="73" t="s">
        <v>147</v>
      </c>
      <c r="B178" s="58" t="s">
        <v>66</v>
      </c>
      <c r="C178" s="9">
        <v>3448000</v>
      </c>
      <c r="D178" s="9">
        <v>2628000</v>
      </c>
      <c r="E178" s="9">
        <v>820000</v>
      </c>
      <c r="F178" s="9">
        <v>3752400</v>
      </c>
      <c r="G178" s="9">
        <v>2847100</v>
      </c>
      <c r="H178" s="9">
        <v>905300</v>
      </c>
      <c r="I178" s="9">
        <v>3994000</v>
      </c>
      <c r="J178" s="9">
        <v>3020800</v>
      </c>
      <c r="K178" s="9">
        <v>973200</v>
      </c>
    </row>
    <row r="179" spans="1:11" ht="95.25" customHeight="1">
      <c r="A179" s="46" t="s">
        <v>140</v>
      </c>
      <c r="B179" s="27"/>
      <c r="C179" s="11"/>
      <c r="D179" s="11"/>
      <c r="E179" s="11"/>
      <c r="F179" s="11"/>
      <c r="G179" s="11"/>
      <c r="H179" s="11"/>
      <c r="I179" s="11"/>
      <c r="J179" s="11"/>
      <c r="K179" s="12"/>
    </row>
    <row r="180" spans="1:11" ht="68.25" customHeight="1">
      <c r="A180" s="18" t="s">
        <v>139</v>
      </c>
      <c r="B180" s="58"/>
      <c r="C180" s="11">
        <v>3448000</v>
      </c>
      <c r="D180" s="11">
        <v>2628000</v>
      </c>
      <c r="E180" s="11">
        <v>820000</v>
      </c>
      <c r="F180" s="11">
        <v>3752400</v>
      </c>
      <c r="G180" s="11">
        <v>2847100</v>
      </c>
      <c r="H180" s="11">
        <v>905300</v>
      </c>
      <c r="I180" s="11">
        <v>3994000</v>
      </c>
      <c r="J180" s="11">
        <v>3020800</v>
      </c>
      <c r="K180" s="11">
        <v>973200</v>
      </c>
    </row>
    <row r="181" spans="1:11" ht="18.75" customHeight="1">
      <c r="A181" s="20" t="s">
        <v>2</v>
      </c>
      <c r="B181" s="27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ht="16.5" customHeight="1">
      <c r="A182" s="18" t="s">
        <v>7</v>
      </c>
      <c r="B182" s="27"/>
      <c r="C182" s="11"/>
      <c r="D182" s="11"/>
      <c r="E182" s="11"/>
      <c r="F182" s="11"/>
      <c r="G182" s="11"/>
      <c r="H182" s="11"/>
      <c r="I182" s="11"/>
      <c r="J182" s="11"/>
      <c r="K182" s="12"/>
    </row>
    <row r="183" spans="1:11" ht="21" customHeight="1">
      <c r="A183" s="17" t="s">
        <v>18</v>
      </c>
      <c r="B183" s="27"/>
      <c r="C183" s="56">
        <v>1</v>
      </c>
      <c r="D183" s="56">
        <v>1</v>
      </c>
      <c r="E183" s="56"/>
      <c r="F183" s="56">
        <v>1</v>
      </c>
      <c r="G183" s="56">
        <v>1</v>
      </c>
      <c r="H183" s="56"/>
      <c r="I183" s="56">
        <v>1</v>
      </c>
      <c r="J183" s="56">
        <v>1</v>
      </c>
      <c r="K183" s="56"/>
    </row>
    <row r="184" spans="1:11" ht="32.25" customHeight="1">
      <c r="A184" s="17" t="s">
        <v>92</v>
      </c>
      <c r="B184" s="27"/>
      <c r="C184" s="56">
        <v>8</v>
      </c>
      <c r="D184" s="56">
        <v>8</v>
      </c>
      <c r="E184" s="56"/>
      <c r="F184" s="56">
        <v>8</v>
      </c>
      <c r="G184" s="56">
        <v>8</v>
      </c>
      <c r="H184" s="56"/>
      <c r="I184" s="56">
        <v>8</v>
      </c>
      <c r="J184" s="56">
        <v>8</v>
      </c>
      <c r="K184" s="56"/>
    </row>
    <row r="185" spans="1:11" ht="36" customHeight="1">
      <c r="A185" s="17" t="s">
        <v>105</v>
      </c>
      <c r="B185" s="27"/>
      <c r="C185" s="11">
        <f>D185+E185</f>
        <v>2680300</v>
      </c>
      <c r="D185" s="11">
        <f>2680300-320000</f>
        <v>2360300</v>
      </c>
      <c r="E185" s="11">
        <v>320000</v>
      </c>
      <c r="F185" s="11">
        <f>G185+H185</f>
        <v>2961100</v>
      </c>
      <c r="G185" s="11">
        <f>2961100-353300</f>
        <v>2607800</v>
      </c>
      <c r="H185" s="11">
        <v>353300</v>
      </c>
      <c r="I185" s="11">
        <f>J185+K185</f>
        <v>3183700</v>
      </c>
      <c r="J185" s="11">
        <f>3183700-380000</f>
        <v>2803700</v>
      </c>
      <c r="K185" s="11">
        <v>380000</v>
      </c>
    </row>
    <row r="186" spans="1:11" ht="36" customHeight="1">
      <c r="A186" s="17" t="s">
        <v>93</v>
      </c>
      <c r="B186" s="27"/>
      <c r="C186" s="11">
        <v>132400</v>
      </c>
      <c r="D186" s="11">
        <v>132400</v>
      </c>
      <c r="E186" s="11"/>
      <c r="F186" s="11">
        <v>146200</v>
      </c>
      <c r="G186" s="11">
        <v>146200</v>
      </c>
      <c r="H186" s="11"/>
      <c r="I186" s="11">
        <v>157200</v>
      </c>
      <c r="J186" s="11">
        <v>157200</v>
      </c>
      <c r="K186" s="11"/>
    </row>
    <row r="187" spans="1:11" ht="20.25" customHeight="1">
      <c r="A187" s="17" t="s">
        <v>106</v>
      </c>
      <c r="B187" s="27"/>
      <c r="C187" s="16">
        <v>37.5</v>
      </c>
      <c r="D187" s="16">
        <v>31.5</v>
      </c>
      <c r="E187" s="16">
        <v>6</v>
      </c>
      <c r="F187" s="16">
        <v>37.5</v>
      </c>
      <c r="G187" s="16">
        <v>31.5</v>
      </c>
      <c r="H187" s="16">
        <v>6</v>
      </c>
      <c r="I187" s="16">
        <v>37.5</v>
      </c>
      <c r="J187" s="16">
        <v>31.5</v>
      </c>
      <c r="K187" s="16">
        <v>6</v>
      </c>
    </row>
    <row r="188" spans="1:11" ht="39" customHeight="1">
      <c r="A188" s="17" t="s">
        <v>107</v>
      </c>
      <c r="B188" s="27"/>
      <c r="C188" s="11">
        <v>40000</v>
      </c>
      <c r="D188" s="11">
        <v>40000</v>
      </c>
      <c r="E188" s="11"/>
      <c r="F188" s="11">
        <v>40000</v>
      </c>
      <c r="G188" s="11">
        <v>40000</v>
      </c>
      <c r="H188" s="11"/>
      <c r="I188" s="11">
        <v>40000</v>
      </c>
      <c r="J188" s="11">
        <v>40000</v>
      </c>
      <c r="K188" s="11"/>
    </row>
    <row r="189" spans="1:11" ht="39" customHeight="1">
      <c r="A189" s="17" t="s">
        <v>95</v>
      </c>
      <c r="B189" s="27"/>
      <c r="C189" s="11">
        <v>62600</v>
      </c>
      <c r="D189" s="11">
        <v>62600</v>
      </c>
      <c r="E189" s="11"/>
      <c r="F189" s="11">
        <v>69000</v>
      </c>
      <c r="G189" s="11">
        <v>69000</v>
      </c>
      <c r="H189" s="11"/>
      <c r="I189" s="11">
        <v>74300</v>
      </c>
      <c r="J189" s="11">
        <v>74300</v>
      </c>
      <c r="K189" s="11"/>
    </row>
    <row r="190" spans="1:11" ht="39" customHeight="1">
      <c r="A190" s="17" t="s">
        <v>96</v>
      </c>
      <c r="B190" s="27"/>
      <c r="C190" s="11">
        <v>32700</v>
      </c>
      <c r="D190" s="11">
        <v>32700</v>
      </c>
      <c r="E190" s="11"/>
      <c r="F190" s="11">
        <v>36100</v>
      </c>
      <c r="G190" s="11">
        <v>36100</v>
      </c>
      <c r="H190" s="11"/>
      <c r="I190" s="11">
        <v>38800</v>
      </c>
      <c r="J190" s="11">
        <v>38800</v>
      </c>
      <c r="K190" s="11"/>
    </row>
    <row r="191" spans="1:11" ht="39" customHeight="1">
      <c r="A191" s="17" t="s">
        <v>97</v>
      </c>
      <c r="B191" s="27"/>
      <c r="C191" s="11">
        <v>500000</v>
      </c>
      <c r="D191" s="11"/>
      <c r="E191" s="11">
        <v>500000</v>
      </c>
      <c r="F191" s="11">
        <v>500000</v>
      </c>
      <c r="G191" s="69"/>
      <c r="H191" s="11">
        <v>500000</v>
      </c>
      <c r="I191" s="11">
        <v>500000</v>
      </c>
      <c r="J191" s="69"/>
      <c r="K191" s="11">
        <v>500000</v>
      </c>
    </row>
    <row r="192" spans="1:11" ht="17.25" customHeight="1">
      <c r="A192" s="18" t="s">
        <v>3</v>
      </c>
      <c r="B192" s="27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32.25" customHeight="1">
      <c r="A193" s="17" t="s">
        <v>104</v>
      </c>
      <c r="B193" s="27"/>
      <c r="C193" s="11">
        <v>48</v>
      </c>
      <c r="D193" s="11">
        <v>48</v>
      </c>
      <c r="E193" s="11"/>
      <c r="F193" s="11">
        <v>49</v>
      </c>
      <c r="G193" s="11">
        <v>49</v>
      </c>
      <c r="H193" s="11"/>
      <c r="I193" s="11">
        <v>50</v>
      </c>
      <c r="J193" s="11">
        <v>50</v>
      </c>
      <c r="K193" s="12"/>
    </row>
    <row r="194" spans="1:11" ht="34.5" customHeight="1">
      <c r="A194" s="17" t="s">
        <v>103</v>
      </c>
      <c r="B194" s="27"/>
      <c r="C194" s="11">
        <v>2400</v>
      </c>
      <c r="D194" s="11">
        <v>2400</v>
      </c>
      <c r="E194" s="11"/>
      <c r="F194" s="11">
        <v>2450</v>
      </c>
      <c r="G194" s="11">
        <v>2450</v>
      </c>
      <c r="H194" s="11"/>
      <c r="I194" s="11">
        <v>2500</v>
      </c>
      <c r="J194" s="11">
        <v>2500</v>
      </c>
      <c r="K194" s="12"/>
    </row>
    <row r="195" spans="1:11" ht="33" customHeight="1">
      <c r="A195" s="17" t="s">
        <v>98</v>
      </c>
      <c r="B195" s="27"/>
      <c r="C195" s="11">
        <v>2</v>
      </c>
      <c r="D195" s="11"/>
      <c r="E195" s="11">
        <v>2</v>
      </c>
      <c r="F195" s="11">
        <v>3</v>
      </c>
      <c r="G195" s="11"/>
      <c r="H195" s="11">
        <v>3</v>
      </c>
      <c r="I195" s="11">
        <v>3</v>
      </c>
      <c r="J195" s="11"/>
      <c r="K195" s="10">
        <v>3</v>
      </c>
    </row>
    <row r="196" spans="1:11" ht="18" customHeight="1">
      <c r="A196" s="18" t="s">
        <v>5</v>
      </c>
      <c r="B196" s="27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39.75" customHeight="1">
      <c r="A197" s="17" t="s">
        <v>58</v>
      </c>
      <c r="B197" s="27"/>
      <c r="C197" s="25">
        <v>223358</v>
      </c>
      <c r="D197" s="25">
        <v>196691.66</v>
      </c>
      <c r="E197" s="25">
        <v>26666.66</v>
      </c>
      <c r="F197" s="25">
        <f aca="true" t="shared" si="0" ref="F197:K197">F185/12</f>
        <v>246758.33333333334</v>
      </c>
      <c r="G197" s="25">
        <f t="shared" si="0"/>
        <v>217316.66666666666</v>
      </c>
      <c r="H197" s="25">
        <f t="shared" si="0"/>
        <v>29441.666666666668</v>
      </c>
      <c r="I197" s="25">
        <f t="shared" si="0"/>
        <v>265308.3333333333</v>
      </c>
      <c r="J197" s="25">
        <f t="shared" si="0"/>
        <v>233641.66666666666</v>
      </c>
      <c r="K197" s="25">
        <f t="shared" si="0"/>
        <v>31666.666666666668</v>
      </c>
    </row>
    <row r="198" spans="1:11" ht="33" customHeight="1">
      <c r="A198" s="17" t="s">
        <v>94</v>
      </c>
      <c r="B198" s="27"/>
      <c r="C198" s="11">
        <v>16550</v>
      </c>
      <c r="D198" s="11">
        <v>16550</v>
      </c>
      <c r="E198" s="25"/>
      <c r="F198" s="11">
        <v>18275</v>
      </c>
      <c r="G198" s="11">
        <v>18275</v>
      </c>
      <c r="H198" s="11"/>
      <c r="I198" s="11">
        <v>19650</v>
      </c>
      <c r="J198" s="11">
        <v>19650</v>
      </c>
      <c r="K198" s="25"/>
    </row>
    <row r="199" spans="1:11" ht="34.5" customHeight="1">
      <c r="A199" s="17" t="s">
        <v>102</v>
      </c>
      <c r="B199" s="27"/>
      <c r="C199" s="25">
        <v>833.33</v>
      </c>
      <c r="D199" s="25">
        <v>833.33</v>
      </c>
      <c r="E199" s="25"/>
      <c r="F199" s="25">
        <v>816.33</v>
      </c>
      <c r="G199" s="25">
        <v>816.33</v>
      </c>
      <c r="H199" s="25"/>
      <c r="I199" s="25">
        <v>800</v>
      </c>
      <c r="J199" s="25">
        <v>800</v>
      </c>
      <c r="K199" s="25"/>
    </row>
    <row r="200" spans="1:11" ht="51.75" customHeight="1">
      <c r="A200" s="17" t="s">
        <v>100</v>
      </c>
      <c r="B200" s="27"/>
      <c r="C200" s="25">
        <v>16.67</v>
      </c>
      <c r="D200" s="25">
        <v>16.67</v>
      </c>
      <c r="E200" s="25"/>
      <c r="F200" s="25">
        <v>16.33</v>
      </c>
      <c r="G200" s="25">
        <v>16.33</v>
      </c>
      <c r="H200" s="25"/>
      <c r="I200" s="25">
        <v>16</v>
      </c>
      <c r="J200" s="25">
        <v>16</v>
      </c>
      <c r="K200" s="25"/>
    </row>
    <row r="201" spans="1:11" ht="36.75" customHeight="1">
      <c r="A201" s="17" t="s">
        <v>99</v>
      </c>
      <c r="B201" s="27"/>
      <c r="C201" s="11">
        <v>250000</v>
      </c>
      <c r="D201" s="11"/>
      <c r="E201" s="11">
        <v>250000</v>
      </c>
      <c r="F201" s="11">
        <v>250000</v>
      </c>
      <c r="G201" s="65"/>
      <c r="H201" s="11">
        <v>250000</v>
      </c>
      <c r="I201" s="11">
        <v>250000</v>
      </c>
      <c r="J201" s="65"/>
      <c r="K201" s="11">
        <v>250000</v>
      </c>
    </row>
    <row r="202" spans="1:11" ht="18" customHeight="1">
      <c r="A202" s="18" t="s">
        <v>6</v>
      </c>
      <c r="B202" s="27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6" customHeight="1">
      <c r="A203" s="17" t="s">
        <v>101</v>
      </c>
      <c r="B203" s="27"/>
      <c r="C203" s="11">
        <v>2</v>
      </c>
      <c r="D203" s="11">
        <v>2</v>
      </c>
      <c r="E203" s="11"/>
      <c r="F203" s="11">
        <v>2</v>
      </c>
      <c r="G203" s="11">
        <v>2</v>
      </c>
      <c r="H203" s="11"/>
      <c r="I203" s="11">
        <v>2</v>
      </c>
      <c r="J203" s="11">
        <v>2</v>
      </c>
      <c r="K203" s="12"/>
    </row>
    <row r="204" spans="1:11" ht="24.75" customHeight="1">
      <c r="A204" s="103" t="s">
        <v>163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1"/>
    </row>
    <row r="205" spans="1:11" ht="23.25" customHeight="1">
      <c r="A205" s="96" t="s">
        <v>141</v>
      </c>
      <c r="B205" s="97"/>
      <c r="C205" s="97"/>
      <c r="D205" s="97"/>
      <c r="E205" s="97"/>
      <c r="F205" s="97"/>
      <c r="G205" s="97"/>
      <c r="H205" s="97"/>
      <c r="I205" s="97"/>
      <c r="J205" s="97"/>
      <c r="K205" s="98"/>
    </row>
    <row r="206" spans="1:11" ht="31.5" customHeight="1">
      <c r="A206" s="18" t="s">
        <v>142</v>
      </c>
      <c r="B206" s="76"/>
      <c r="C206" s="9">
        <v>5993400</v>
      </c>
      <c r="D206" s="9">
        <v>5993400</v>
      </c>
      <c r="E206" s="9"/>
      <c r="F206" s="9">
        <v>6619000</v>
      </c>
      <c r="G206" s="9">
        <v>6619000</v>
      </c>
      <c r="H206" s="9"/>
      <c r="I206" s="9">
        <v>7117300</v>
      </c>
      <c r="J206" s="9">
        <v>7117300</v>
      </c>
      <c r="K206" s="76"/>
    </row>
    <row r="207" spans="1:11" ht="84" customHeight="1">
      <c r="A207" s="18" t="s">
        <v>146</v>
      </c>
      <c r="B207" s="57" t="s">
        <v>67</v>
      </c>
      <c r="C207" s="9">
        <v>5993400</v>
      </c>
      <c r="D207" s="9">
        <v>5993400</v>
      </c>
      <c r="E207" s="9"/>
      <c r="F207" s="9">
        <v>6619000</v>
      </c>
      <c r="G207" s="9">
        <v>6619000</v>
      </c>
      <c r="H207" s="9"/>
      <c r="I207" s="9">
        <v>7117300</v>
      </c>
      <c r="J207" s="9">
        <v>7117300</v>
      </c>
      <c r="K207" s="9"/>
    </row>
    <row r="208" spans="1:18" ht="61.5" customHeight="1">
      <c r="A208" s="46" t="s">
        <v>89</v>
      </c>
      <c r="B208" s="33"/>
      <c r="C208" s="9"/>
      <c r="D208" s="9"/>
      <c r="E208" s="9"/>
      <c r="F208" s="9"/>
      <c r="G208" s="9"/>
      <c r="H208" s="9"/>
      <c r="I208" s="9"/>
      <c r="J208" s="9"/>
      <c r="K208" s="13"/>
      <c r="R208" s="37" t="s">
        <v>68</v>
      </c>
    </row>
    <row r="209" spans="1:11" ht="71.25" customHeight="1">
      <c r="A209" s="59" t="s">
        <v>108</v>
      </c>
      <c r="B209" s="57"/>
      <c r="C209" s="11">
        <v>5993400</v>
      </c>
      <c r="D209" s="11">
        <v>5993400</v>
      </c>
      <c r="E209" s="11"/>
      <c r="F209" s="11">
        <v>6619000</v>
      </c>
      <c r="G209" s="11">
        <v>6619000</v>
      </c>
      <c r="H209" s="11"/>
      <c r="I209" s="11">
        <v>7117300</v>
      </c>
      <c r="J209" s="11">
        <v>7117300</v>
      </c>
      <c r="K209" s="9"/>
    </row>
    <row r="210" spans="1:11" ht="18.75" customHeight="1">
      <c r="A210" s="20" t="s">
        <v>2</v>
      </c>
      <c r="B210" s="27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9.5" customHeight="1">
      <c r="A211" s="18" t="s">
        <v>7</v>
      </c>
      <c r="B211" s="27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32.25" customHeight="1">
      <c r="A212" s="46" t="s">
        <v>19</v>
      </c>
      <c r="B212" s="27"/>
      <c r="C212" s="11">
        <v>5</v>
      </c>
      <c r="D212" s="11">
        <v>5</v>
      </c>
      <c r="E212" s="11"/>
      <c r="F212" s="11">
        <v>5</v>
      </c>
      <c r="G212" s="11">
        <v>5</v>
      </c>
      <c r="H212" s="11"/>
      <c r="I212" s="11">
        <v>5</v>
      </c>
      <c r="J212" s="11">
        <v>5</v>
      </c>
      <c r="K212" s="12"/>
    </row>
    <row r="213" spans="1:11" ht="32.25" customHeight="1">
      <c r="A213" s="46" t="s">
        <v>20</v>
      </c>
      <c r="B213" s="27"/>
      <c r="C213" s="11">
        <f>C209-C214</f>
        <v>5665600</v>
      </c>
      <c r="D213" s="11">
        <f>D209-D214</f>
        <v>5665600</v>
      </c>
      <c r="E213" s="11"/>
      <c r="F213" s="11">
        <f>F209-F214</f>
        <v>6257100</v>
      </c>
      <c r="G213" s="11">
        <f>G209-G214</f>
        <v>6257100</v>
      </c>
      <c r="H213" s="11"/>
      <c r="I213" s="11">
        <f>I209-I214</f>
        <v>6728300</v>
      </c>
      <c r="J213" s="11">
        <f>J209-J214</f>
        <v>6728300</v>
      </c>
      <c r="K213" s="12"/>
    </row>
    <row r="214" spans="1:11" ht="42" customHeight="1">
      <c r="A214" s="46" t="s">
        <v>29</v>
      </c>
      <c r="B214" s="27"/>
      <c r="C214" s="11">
        <v>327800</v>
      </c>
      <c r="D214" s="11">
        <v>327800</v>
      </c>
      <c r="E214" s="11"/>
      <c r="F214" s="11">
        <v>361900</v>
      </c>
      <c r="G214" s="11">
        <v>361900</v>
      </c>
      <c r="H214" s="11"/>
      <c r="I214" s="11">
        <v>389000</v>
      </c>
      <c r="J214" s="11">
        <v>389000</v>
      </c>
      <c r="K214" s="12"/>
    </row>
    <row r="215" spans="1:11" ht="36.75" customHeight="1">
      <c r="A215" s="46" t="s">
        <v>70</v>
      </c>
      <c r="B215" s="27"/>
      <c r="C215" s="25">
        <v>93.84</v>
      </c>
      <c r="D215" s="25">
        <v>93.84</v>
      </c>
      <c r="E215" s="25"/>
      <c r="F215" s="25">
        <v>93.84</v>
      </c>
      <c r="G215" s="25">
        <v>93.84</v>
      </c>
      <c r="H215" s="25"/>
      <c r="I215" s="25">
        <v>93.84</v>
      </c>
      <c r="J215" s="25">
        <v>93.84</v>
      </c>
      <c r="K215" s="26"/>
    </row>
    <row r="216" spans="1:11" ht="19.5" customHeight="1">
      <c r="A216" s="46" t="s">
        <v>69</v>
      </c>
      <c r="B216" s="27"/>
      <c r="C216" s="25">
        <v>65.59</v>
      </c>
      <c r="D216" s="25">
        <v>65.59</v>
      </c>
      <c r="E216" s="25"/>
      <c r="F216" s="25">
        <v>65.59</v>
      </c>
      <c r="G216" s="25">
        <v>65.59</v>
      </c>
      <c r="H216" s="25"/>
      <c r="I216" s="25">
        <v>65.59</v>
      </c>
      <c r="J216" s="25">
        <v>65.59</v>
      </c>
      <c r="K216" s="26"/>
    </row>
    <row r="217" spans="1:11" ht="18.75" customHeight="1">
      <c r="A217" s="18" t="s">
        <v>3</v>
      </c>
      <c r="B217" s="27"/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1:11" ht="37.5" customHeight="1">
      <c r="A218" s="46" t="s">
        <v>40</v>
      </c>
      <c r="B218" s="27"/>
      <c r="C218" s="11">
        <v>1017</v>
      </c>
      <c r="D218" s="11">
        <v>1017</v>
      </c>
      <c r="E218" s="11"/>
      <c r="F218" s="11">
        <v>1017</v>
      </c>
      <c r="G218" s="11">
        <v>1017</v>
      </c>
      <c r="H218" s="11"/>
      <c r="I218" s="11">
        <v>1017</v>
      </c>
      <c r="J218" s="11">
        <v>1017</v>
      </c>
      <c r="K218" s="12"/>
    </row>
    <row r="219" spans="1:11" ht="51" customHeight="1">
      <c r="A219" s="46" t="s">
        <v>46</v>
      </c>
      <c r="B219" s="27"/>
      <c r="C219" s="11">
        <v>850</v>
      </c>
      <c r="D219" s="11">
        <v>850</v>
      </c>
      <c r="E219" s="11"/>
      <c r="F219" s="11">
        <v>850</v>
      </c>
      <c r="G219" s="11">
        <v>850</v>
      </c>
      <c r="H219" s="11"/>
      <c r="I219" s="11">
        <v>850</v>
      </c>
      <c r="J219" s="11">
        <v>850</v>
      </c>
      <c r="K219" s="12"/>
    </row>
    <row r="220" spans="1:11" ht="18" customHeight="1">
      <c r="A220" s="18" t="s">
        <v>5</v>
      </c>
      <c r="B220" s="27"/>
      <c r="C220" s="11"/>
      <c r="D220" s="11"/>
      <c r="E220" s="11"/>
      <c r="F220" s="11"/>
      <c r="G220" s="11"/>
      <c r="H220" s="11"/>
      <c r="I220" s="11"/>
      <c r="J220" s="11"/>
      <c r="K220" s="12"/>
    </row>
    <row r="221" spans="1:11" ht="62.25" customHeight="1">
      <c r="A221" s="46" t="s">
        <v>33</v>
      </c>
      <c r="B221" s="27"/>
      <c r="C221" s="25">
        <v>322.32</v>
      </c>
      <c r="D221" s="25">
        <v>322.32</v>
      </c>
      <c r="E221" s="25"/>
      <c r="F221" s="25">
        <v>355.85</v>
      </c>
      <c r="G221" s="25">
        <v>355.85</v>
      </c>
      <c r="H221" s="25"/>
      <c r="I221" s="25">
        <v>382.5</v>
      </c>
      <c r="J221" s="25">
        <v>382.5</v>
      </c>
      <c r="K221" s="26"/>
    </row>
    <row r="222" spans="1:11" ht="18" customHeight="1">
      <c r="A222" s="18" t="s">
        <v>6</v>
      </c>
      <c r="B222" s="27"/>
      <c r="C222" s="11"/>
      <c r="D222" s="11"/>
      <c r="E222" s="11"/>
      <c r="F222" s="11"/>
      <c r="G222" s="11"/>
      <c r="H222" s="11"/>
      <c r="I222" s="11"/>
      <c r="J222" s="11"/>
      <c r="K222" s="12"/>
    </row>
    <row r="223" spans="1:11" ht="61.5" customHeight="1">
      <c r="A223" s="80" t="s">
        <v>41</v>
      </c>
      <c r="B223" s="27"/>
      <c r="C223" s="11">
        <v>16</v>
      </c>
      <c r="D223" s="11">
        <v>16</v>
      </c>
      <c r="E223" s="11"/>
      <c r="F223" s="11">
        <v>16</v>
      </c>
      <c r="G223" s="11">
        <v>16</v>
      </c>
      <c r="H223" s="11"/>
      <c r="I223" s="11">
        <v>16</v>
      </c>
      <c r="J223" s="11">
        <v>16</v>
      </c>
      <c r="K223" s="12"/>
    </row>
    <row r="224" spans="1:11" ht="48" customHeight="1">
      <c r="A224" s="80" t="s">
        <v>47</v>
      </c>
      <c r="B224" s="27"/>
      <c r="C224" s="11">
        <v>255</v>
      </c>
      <c r="D224" s="11">
        <v>255</v>
      </c>
      <c r="E224" s="11"/>
      <c r="F224" s="11">
        <v>255</v>
      </c>
      <c r="G224" s="11">
        <v>255</v>
      </c>
      <c r="H224" s="11"/>
      <c r="I224" s="11">
        <v>255</v>
      </c>
      <c r="J224" s="11">
        <v>255</v>
      </c>
      <c r="K224" s="12"/>
    </row>
    <row r="225" spans="1:11" ht="23.25" customHeight="1">
      <c r="A225" s="113" t="s">
        <v>177</v>
      </c>
      <c r="B225" s="100"/>
      <c r="C225" s="100"/>
      <c r="D225" s="100"/>
      <c r="E225" s="100"/>
      <c r="F225" s="100"/>
      <c r="G225" s="100"/>
      <c r="H225" s="100"/>
      <c r="I225" s="100"/>
      <c r="J225" s="100"/>
      <c r="K225" s="101"/>
    </row>
    <row r="226" spans="1:11" ht="25.5" customHeight="1">
      <c r="A226" s="96" t="s">
        <v>164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8"/>
    </row>
    <row r="227" spans="1:11" ht="25.5" customHeight="1">
      <c r="A227" s="18" t="s">
        <v>143</v>
      </c>
      <c r="B227" s="76"/>
      <c r="C227" s="9">
        <v>6200000</v>
      </c>
      <c r="D227" s="9"/>
      <c r="E227" s="9">
        <v>6200000</v>
      </c>
      <c r="F227" s="9">
        <v>5000000</v>
      </c>
      <c r="G227" s="9"/>
      <c r="H227" s="9">
        <v>5000000</v>
      </c>
      <c r="I227" s="9">
        <v>5000000</v>
      </c>
      <c r="J227" s="9"/>
      <c r="K227" s="9">
        <v>5000000</v>
      </c>
    </row>
    <row r="228" spans="1:11" ht="48.75" customHeight="1">
      <c r="A228" s="18" t="s">
        <v>156</v>
      </c>
      <c r="B228" s="79">
        <v>4716310</v>
      </c>
      <c r="C228" s="9">
        <v>6200000</v>
      </c>
      <c r="D228" s="9"/>
      <c r="E228" s="9">
        <v>6200000</v>
      </c>
      <c r="F228" s="9">
        <v>5000000</v>
      </c>
      <c r="G228" s="9"/>
      <c r="H228" s="9">
        <v>5000000</v>
      </c>
      <c r="I228" s="9">
        <v>5000000</v>
      </c>
      <c r="J228" s="9"/>
      <c r="K228" s="9">
        <v>5000000</v>
      </c>
    </row>
    <row r="229" spans="1:11" ht="80.25" customHeight="1">
      <c r="A229" s="46" t="s">
        <v>145</v>
      </c>
      <c r="B229" s="27"/>
      <c r="C229" s="11"/>
      <c r="D229" s="11"/>
      <c r="E229" s="11"/>
      <c r="F229" s="11"/>
      <c r="G229" s="11"/>
      <c r="H229" s="11"/>
      <c r="I229" s="11"/>
      <c r="J229" s="11"/>
      <c r="K229" s="10"/>
    </row>
    <row r="230" spans="1:11" ht="39.75" customHeight="1">
      <c r="A230" s="53" t="s">
        <v>144</v>
      </c>
      <c r="B230" s="27"/>
      <c r="C230" s="11">
        <v>6200000</v>
      </c>
      <c r="D230" s="11"/>
      <c r="E230" s="11">
        <v>6200000</v>
      </c>
      <c r="F230" s="11">
        <v>5000000</v>
      </c>
      <c r="G230" s="11"/>
      <c r="H230" s="11">
        <v>5000000</v>
      </c>
      <c r="I230" s="11">
        <v>5000000</v>
      </c>
      <c r="J230" s="11"/>
      <c r="K230" s="11">
        <v>5000000</v>
      </c>
    </row>
    <row r="231" spans="1:11" ht="34.5" customHeight="1">
      <c r="A231" s="46" t="s">
        <v>130</v>
      </c>
      <c r="B231" s="27"/>
      <c r="C231" s="11">
        <v>5000000</v>
      </c>
      <c r="D231" s="11"/>
      <c r="E231" s="11">
        <v>5000000</v>
      </c>
      <c r="F231" s="11">
        <v>5000000</v>
      </c>
      <c r="G231" s="11"/>
      <c r="H231" s="11">
        <v>5000000</v>
      </c>
      <c r="I231" s="11">
        <v>5000000</v>
      </c>
      <c r="J231" s="11"/>
      <c r="K231" s="11">
        <v>5000000</v>
      </c>
    </row>
    <row r="232" spans="1:11" ht="30.75" customHeight="1">
      <c r="A232" s="46" t="s">
        <v>131</v>
      </c>
      <c r="B232" s="27"/>
      <c r="C232" s="11">
        <v>1200000</v>
      </c>
      <c r="D232" s="11"/>
      <c r="E232" s="11">
        <v>1200000</v>
      </c>
      <c r="F232" s="11"/>
      <c r="G232" s="11"/>
      <c r="H232" s="11"/>
      <c r="I232" s="11"/>
      <c r="J232" s="11"/>
      <c r="K232" s="11"/>
    </row>
    <row r="233" spans="1:11" ht="21" customHeight="1">
      <c r="A233" s="20" t="s">
        <v>2</v>
      </c>
      <c r="B233" s="27"/>
      <c r="C233" s="11"/>
      <c r="D233" s="11"/>
      <c r="E233" s="11"/>
      <c r="F233" s="11"/>
      <c r="G233" s="11"/>
      <c r="H233" s="11"/>
      <c r="I233" s="11"/>
      <c r="J233" s="11"/>
      <c r="K233" s="10"/>
    </row>
    <row r="234" spans="1:11" ht="20.25" customHeight="1">
      <c r="A234" s="18" t="s">
        <v>7</v>
      </c>
      <c r="B234" s="27"/>
      <c r="C234" s="11"/>
      <c r="D234" s="11"/>
      <c r="E234" s="11"/>
      <c r="F234" s="11"/>
      <c r="G234" s="11"/>
      <c r="H234" s="11"/>
      <c r="I234" s="11"/>
      <c r="J234" s="11"/>
      <c r="K234" s="10"/>
    </row>
    <row r="235" spans="1:11" ht="18.75" customHeight="1">
      <c r="A235" s="17" t="s">
        <v>79</v>
      </c>
      <c r="B235" s="27"/>
      <c r="C235" s="25">
        <v>2.01</v>
      </c>
      <c r="D235" s="11"/>
      <c r="E235" s="25">
        <v>1.01</v>
      </c>
      <c r="F235" s="25">
        <v>1.01</v>
      </c>
      <c r="G235" s="11"/>
      <c r="H235" s="25">
        <v>1.01</v>
      </c>
      <c r="I235" s="25">
        <v>1.01</v>
      </c>
      <c r="J235" s="11"/>
      <c r="K235" s="25">
        <v>1.01</v>
      </c>
    </row>
    <row r="236" spans="1:11" ht="21.75" customHeight="1">
      <c r="A236" s="18" t="s">
        <v>55</v>
      </c>
      <c r="B236" s="27"/>
      <c r="C236" s="11"/>
      <c r="D236" s="11"/>
      <c r="E236" s="11"/>
      <c r="F236" s="11"/>
      <c r="G236" s="11"/>
      <c r="H236" s="11"/>
      <c r="I236" s="11"/>
      <c r="J236" s="11"/>
      <c r="K236" s="10"/>
    </row>
    <row r="237" spans="1:11" ht="32.25" customHeight="1">
      <c r="A237" s="17" t="s">
        <v>59</v>
      </c>
      <c r="B237" s="27"/>
      <c r="C237" s="11">
        <v>2</v>
      </c>
      <c r="D237" s="11"/>
      <c r="E237" s="11">
        <v>2</v>
      </c>
      <c r="F237" s="11">
        <v>2</v>
      </c>
      <c r="G237" s="11"/>
      <c r="H237" s="11">
        <v>2</v>
      </c>
      <c r="I237" s="11">
        <v>2</v>
      </c>
      <c r="J237" s="11"/>
      <c r="K237" s="10">
        <v>2</v>
      </c>
    </row>
    <row r="238" spans="1:11" ht="21" customHeight="1">
      <c r="A238" s="18" t="s">
        <v>56</v>
      </c>
      <c r="B238" s="27"/>
      <c r="C238" s="11"/>
      <c r="D238" s="11"/>
      <c r="E238" s="11"/>
      <c r="F238" s="11"/>
      <c r="G238" s="11"/>
      <c r="H238" s="11"/>
      <c r="I238" s="11"/>
      <c r="J238" s="11"/>
      <c r="K238" s="10"/>
    </row>
    <row r="239" spans="1:11" ht="32.25" customHeight="1">
      <c r="A239" s="17" t="s">
        <v>60</v>
      </c>
      <c r="B239" s="27"/>
      <c r="C239" s="11">
        <v>2500000</v>
      </c>
      <c r="D239" s="11"/>
      <c r="E239" s="11">
        <v>2500000</v>
      </c>
      <c r="F239" s="11">
        <v>2500000</v>
      </c>
      <c r="G239" s="11"/>
      <c r="H239" s="11">
        <v>2500000</v>
      </c>
      <c r="I239" s="11">
        <v>2500000</v>
      </c>
      <c r="J239" s="11"/>
      <c r="K239" s="11">
        <v>2500000</v>
      </c>
    </row>
    <row r="240" spans="1:11" ht="24" customHeight="1">
      <c r="A240" s="18" t="s">
        <v>57</v>
      </c>
      <c r="B240" s="27"/>
      <c r="C240" s="11"/>
      <c r="D240" s="11"/>
      <c r="E240" s="11"/>
      <c r="F240" s="11"/>
      <c r="G240" s="11"/>
      <c r="H240" s="11"/>
      <c r="I240" s="11"/>
      <c r="J240" s="11"/>
      <c r="K240" s="10"/>
    </row>
    <row r="241" spans="1:11" ht="32.25" customHeight="1">
      <c r="A241" s="17" t="s">
        <v>61</v>
      </c>
      <c r="B241" s="27"/>
      <c r="C241" s="11">
        <v>33</v>
      </c>
      <c r="D241" s="11"/>
      <c r="E241" s="11">
        <v>33</v>
      </c>
      <c r="F241" s="11">
        <v>66</v>
      </c>
      <c r="G241" s="11"/>
      <c r="H241" s="11">
        <v>66</v>
      </c>
      <c r="I241" s="11">
        <v>100</v>
      </c>
      <c r="J241" s="11"/>
      <c r="K241" s="10">
        <v>100</v>
      </c>
    </row>
    <row r="242" spans="1:11" ht="30.75" customHeight="1">
      <c r="A242" s="46" t="s">
        <v>131</v>
      </c>
      <c r="B242" s="27"/>
      <c r="C242" s="11">
        <v>1200000</v>
      </c>
      <c r="D242" s="11"/>
      <c r="E242" s="11">
        <v>1200000</v>
      </c>
      <c r="F242" s="11"/>
      <c r="G242" s="11"/>
      <c r="H242" s="11"/>
      <c r="I242" s="11"/>
      <c r="J242" s="11"/>
      <c r="K242" s="11"/>
    </row>
    <row r="243" spans="1:11" ht="20.25" customHeight="1">
      <c r="A243" s="20" t="s">
        <v>2</v>
      </c>
      <c r="B243" s="27"/>
      <c r="C243" s="11"/>
      <c r="D243" s="11"/>
      <c r="E243" s="11"/>
      <c r="F243" s="11"/>
      <c r="G243" s="11"/>
      <c r="H243" s="11"/>
      <c r="I243" s="11"/>
      <c r="J243" s="11"/>
      <c r="K243" s="10"/>
    </row>
    <row r="244" spans="1:11" ht="22.5" customHeight="1">
      <c r="A244" s="18" t="s">
        <v>7</v>
      </c>
      <c r="B244" s="27"/>
      <c r="C244" s="11"/>
      <c r="D244" s="11"/>
      <c r="E244" s="11"/>
      <c r="F244" s="11"/>
      <c r="G244" s="11"/>
      <c r="H244" s="11"/>
      <c r="I244" s="11"/>
      <c r="J244" s="11"/>
      <c r="K244" s="10"/>
    </row>
    <row r="245" spans="1:11" ht="22.5" customHeight="1">
      <c r="A245" s="17" t="s">
        <v>79</v>
      </c>
      <c r="B245" s="27"/>
      <c r="C245" s="51">
        <v>1</v>
      </c>
      <c r="D245" s="51"/>
      <c r="E245" s="51">
        <v>1</v>
      </c>
      <c r="F245" s="25"/>
      <c r="G245" s="11"/>
      <c r="H245" s="25"/>
      <c r="I245" s="25"/>
      <c r="J245" s="11"/>
      <c r="K245" s="25"/>
    </row>
    <row r="246" spans="1:11" ht="24" customHeight="1">
      <c r="A246" s="18" t="s">
        <v>55</v>
      </c>
      <c r="B246" s="27"/>
      <c r="C246" s="11"/>
      <c r="D246" s="11"/>
      <c r="E246" s="11"/>
      <c r="F246" s="11"/>
      <c r="G246" s="11"/>
      <c r="H246" s="11"/>
      <c r="I246" s="11"/>
      <c r="J246" s="11"/>
      <c r="K246" s="10"/>
    </row>
    <row r="247" spans="1:11" ht="32.25" customHeight="1">
      <c r="A247" s="17" t="s">
        <v>59</v>
      </c>
      <c r="B247" s="27"/>
      <c r="C247" s="11">
        <v>1</v>
      </c>
      <c r="D247" s="11"/>
      <c r="E247" s="11">
        <v>1</v>
      </c>
      <c r="F247" s="11"/>
      <c r="G247" s="11"/>
      <c r="H247" s="11"/>
      <c r="I247" s="11"/>
      <c r="J247" s="11"/>
      <c r="K247" s="10"/>
    </row>
    <row r="248" spans="1:11" ht="25.5" customHeight="1">
      <c r="A248" s="18" t="s">
        <v>56</v>
      </c>
      <c r="B248" s="27"/>
      <c r="C248" s="11"/>
      <c r="D248" s="11"/>
      <c r="E248" s="11"/>
      <c r="F248" s="11"/>
      <c r="G248" s="11"/>
      <c r="H248" s="11"/>
      <c r="I248" s="11"/>
      <c r="J248" s="11"/>
      <c r="K248" s="10"/>
    </row>
    <row r="249" spans="1:11" ht="32.25" customHeight="1">
      <c r="A249" s="17" t="s">
        <v>60</v>
      </c>
      <c r="B249" s="27"/>
      <c r="C249" s="11">
        <v>1200000</v>
      </c>
      <c r="D249" s="11"/>
      <c r="E249" s="11">
        <v>1200000</v>
      </c>
      <c r="F249" s="11"/>
      <c r="G249" s="11"/>
      <c r="H249" s="11"/>
      <c r="I249" s="11"/>
      <c r="J249" s="11"/>
      <c r="K249" s="11"/>
    </row>
    <row r="250" spans="1:11" ht="20.25" customHeight="1">
      <c r="A250" s="18" t="s">
        <v>57</v>
      </c>
      <c r="B250" s="27"/>
      <c r="C250" s="11"/>
      <c r="D250" s="11"/>
      <c r="E250" s="11"/>
      <c r="F250" s="11"/>
      <c r="G250" s="11"/>
      <c r="H250" s="11"/>
      <c r="I250" s="11"/>
      <c r="J250" s="11"/>
      <c r="K250" s="10"/>
    </row>
    <row r="251" spans="1:11" ht="32.25" customHeight="1">
      <c r="A251" s="17" t="s">
        <v>61</v>
      </c>
      <c r="B251" s="27"/>
      <c r="C251" s="11">
        <v>100</v>
      </c>
      <c r="D251" s="11"/>
      <c r="E251" s="11">
        <v>100</v>
      </c>
      <c r="F251" s="11"/>
      <c r="G251" s="11"/>
      <c r="H251" s="11"/>
      <c r="I251" s="11"/>
      <c r="J251" s="11"/>
      <c r="K251" s="10"/>
    </row>
    <row r="252" spans="1:11" ht="39.75" customHeight="1">
      <c r="A252" s="47" t="s">
        <v>74</v>
      </c>
      <c r="B252" s="40"/>
      <c r="C252" s="5"/>
      <c r="D252" s="5"/>
      <c r="E252" s="5"/>
      <c r="F252" s="5"/>
      <c r="G252" s="5"/>
      <c r="H252" s="1" t="s">
        <v>75</v>
      </c>
      <c r="I252" s="5"/>
      <c r="J252" s="1"/>
      <c r="K252" s="14"/>
    </row>
    <row r="253" spans="1:11" ht="21" customHeight="1">
      <c r="A253" s="21"/>
      <c r="B253" s="40"/>
      <c r="C253" s="5"/>
      <c r="D253" s="5"/>
      <c r="E253" s="5"/>
      <c r="F253" s="5"/>
      <c r="G253" s="5"/>
      <c r="H253" s="5"/>
      <c r="I253" s="5"/>
      <c r="J253" s="1"/>
      <c r="K253" s="14"/>
    </row>
    <row r="254" spans="1:11" ht="18.75">
      <c r="A254" s="111"/>
      <c r="B254" s="111"/>
      <c r="C254" s="111"/>
      <c r="D254" s="111"/>
      <c r="E254" s="111"/>
      <c r="F254" s="1"/>
      <c r="G254" s="2"/>
      <c r="H254" s="1"/>
      <c r="I254" s="1"/>
      <c r="J254" s="15"/>
      <c r="K254" s="6"/>
    </row>
    <row r="255" spans="1:11" ht="18.75">
      <c r="A255" s="22"/>
      <c r="B255" s="34"/>
      <c r="C255" s="4"/>
      <c r="D255" s="3"/>
      <c r="E255" s="1"/>
      <c r="F255" s="3"/>
      <c r="G255" s="2"/>
      <c r="H255" s="1"/>
      <c r="I255" s="3"/>
      <c r="J255" s="15"/>
      <c r="K255" s="6"/>
    </row>
    <row r="256" spans="1:5" ht="18">
      <c r="A256" s="23"/>
      <c r="B256" s="35"/>
      <c r="E256" s="15"/>
    </row>
    <row r="257" spans="1:2" ht="18.75">
      <c r="A257" s="24"/>
      <c r="B257" s="36"/>
    </row>
  </sheetData>
  <sheetProtection/>
  <mergeCells count="31">
    <mergeCell ref="H2:K2"/>
    <mergeCell ref="A176:K176"/>
    <mergeCell ref="A13:K13"/>
    <mergeCell ref="D6:E6"/>
    <mergeCell ref="C6:C7"/>
    <mergeCell ref="F1:K1"/>
    <mergeCell ref="F5:H5"/>
    <mergeCell ref="F6:F7"/>
    <mergeCell ref="G6:H6"/>
    <mergeCell ref="I5:K5"/>
    <mergeCell ref="B5:B7"/>
    <mergeCell ref="A62:K62"/>
    <mergeCell ref="J6:K6"/>
    <mergeCell ref="A2:E2"/>
    <mergeCell ref="A254:E254"/>
    <mergeCell ref="C5:E5"/>
    <mergeCell ref="A226:K226"/>
    <mergeCell ref="I6:I7"/>
    <mergeCell ref="A225:K225"/>
    <mergeCell ref="A4:K4"/>
    <mergeCell ref="A126:A128"/>
    <mergeCell ref="A125:K125"/>
    <mergeCell ref="A12:K12"/>
    <mergeCell ref="A205:K205"/>
    <mergeCell ref="A175:K175"/>
    <mergeCell ref="A5:A7"/>
    <mergeCell ref="A204:K204"/>
    <mergeCell ref="A124:K124"/>
    <mergeCell ref="A9:A11"/>
    <mergeCell ref="A14:K14"/>
    <mergeCell ref="A63:K63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80" r:id="rId1"/>
  <rowBreaks count="15" manualBreakCount="15">
    <brk id="17" max="10" man="1"/>
    <brk id="31" max="10" man="1"/>
    <brk id="44" max="10" man="1"/>
    <brk id="57" max="10" man="1"/>
    <brk id="71" max="10" man="1"/>
    <brk id="84" max="10" man="1"/>
    <brk id="98" max="10" man="1"/>
    <brk id="114" max="10" man="1"/>
    <brk id="128" max="10" man="1"/>
    <brk id="145" max="10" man="1"/>
    <brk id="162" max="10" man="1"/>
    <brk id="179" max="10" man="1"/>
    <brk id="198" max="10" man="1"/>
    <brk id="213" max="10" man="1"/>
    <brk id="2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zoomScale="70" zoomScaleNormal="70" zoomScaleSheetLayoutView="70" zoomScalePageLayoutView="0" workbookViewId="0" topLeftCell="A43">
      <selection activeCell="B50" sqref="B50"/>
    </sheetView>
  </sheetViews>
  <sheetFormatPr defaultColWidth="9.140625" defaultRowHeight="12.75"/>
  <cols>
    <col min="1" max="1" width="40.7109375" style="39" customWidth="1"/>
    <col min="2" max="2" width="10.57421875" style="41" customWidth="1"/>
    <col min="3" max="3" width="13.57421875" style="37" customWidth="1"/>
    <col min="4" max="4" width="12.8515625" style="37" customWidth="1"/>
    <col min="5" max="5" width="12.140625" style="37" customWidth="1"/>
    <col min="6" max="6" width="13.421875" style="37" customWidth="1"/>
    <col min="7" max="7" width="12.7109375" style="37" customWidth="1"/>
    <col min="8" max="8" width="12.140625" style="37" customWidth="1"/>
    <col min="9" max="9" width="13.00390625" style="37" customWidth="1"/>
    <col min="10" max="10" width="14.00390625" style="37" customWidth="1"/>
    <col min="11" max="11" width="12.421875" style="37" customWidth="1"/>
    <col min="12" max="12" width="0.42578125" style="37" customWidth="1"/>
    <col min="13" max="13" width="10.140625" style="37" bestFit="1" customWidth="1"/>
    <col min="14" max="14" width="11.140625" style="37" bestFit="1" customWidth="1"/>
    <col min="15" max="16384" width="9.140625" style="37" customWidth="1"/>
  </cols>
  <sheetData>
    <row r="1" spans="1:11" ht="18.75">
      <c r="A1" s="83"/>
      <c r="B1" s="31"/>
      <c r="C1" s="7"/>
      <c r="D1" s="7"/>
      <c r="E1" s="7"/>
      <c r="F1" s="116" t="s">
        <v>185</v>
      </c>
      <c r="G1" s="117"/>
      <c r="H1" s="117"/>
      <c r="I1" s="117"/>
      <c r="J1" s="117"/>
      <c r="K1" s="117"/>
    </row>
    <row r="2" spans="1:12" ht="99" customHeight="1">
      <c r="A2" s="110"/>
      <c r="B2" s="110"/>
      <c r="C2" s="110"/>
      <c r="D2" s="110"/>
      <c r="E2" s="110"/>
      <c r="G2" s="131" t="s">
        <v>198</v>
      </c>
      <c r="H2" s="120"/>
      <c r="I2" s="120"/>
      <c r="J2" s="120"/>
      <c r="K2" s="120"/>
      <c r="L2" s="78"/>
    </row>
    <row r="3" spans="1:11" ht="15.75" customHeight="1" hidden="1">
      <c r="A3" s="19"/>
      <c r="B3" s="31"/>
      <c r="C3" s="7"/>
      <c r="D3" s="7"/>
      <c r="E3" s="7"/>
      <c r="F3" s="7"/>
      <c r="G3" s="7"/>
      <c r="H3" s="7"/>
      <c r="I3" s="7"/>
      <c r="J3" s="8"/>
      <c r="K3" s="86"/>
    </row>
    <row r="4" spans="1:11" ht="18.75">
      <c r="A4" s="19"/>
      <c r="B4" s="31"/>
      <c r="C4" s="7"/>
      <c r="D4" s="7"/>
      <c r="E4" s="7"/>
      <c r="F4" s="7"/>
      <c r="G4" s="132" t="s">
        <v>204</v>
      </c>
      <c r="H4" s="120"/>
      <c r="I4" s="120"/>
      <c r="J4" s="120"/>
      <c r="K4" s="120"/>
    </row>
    <row r="5" spans="1:11" ht="32.25" customHeight="1">
      <c r="A5" s="114" t="s">
        <v>83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20.25" customHeight="1">
      <c r="A6" s="102" t="s">
        <v>34</v>
      </c>
      <c r="B6" s="118" t="s">
        <v>8</v>
      </c>
      <c r="C6" s="112" t="s">
        <v>187</v>
      </c>
      <c r="D6" s="112"/>
      <c r="E6" s="112"/>
      <c r="F6" s="112" t="s">
        <v>192</v>
      </c>
      <c r="G6" s="112"/>
      <c r="H6" s="112"/>
      <c r="I6" s="102" t="s">
        <v>201</v>
      </c>
      <c r="J6" s="102"/>
      <c r="K6" s="102"/>
    </row>
    <row r="7" spans="1:11" ht="15.75">
      <c r="A7" s="102"/>
      <c r="B7" s="118"/>
      <c r="C7" s="112" t="s">
        <v>0</v>
      </c>
      <c r="D7" s="112" t="s">
        <v>49</v>
      </c>
      <c r="E7" s="112"/>
      <c r="F7" s="112" t="s">
        <v>0</v>
      </c>
      <c r="G7" s="112" t="s">
        <v>49</v>
      </c>
      <c r="H7" s="112"/>
      <c r="I7" s="112" t="s">
        <v>0</v>
      </c>
      <c r="J7" s="102" t="s">
        <v>49</v>
      </c>
      <c r="K7" s="102"/>
    </row>
    <row r="8" spans="1:11" ht="60.75" customHeight="1">
      <c r="A8" s="102"/>
      <c r="B8" s="118"/>
      <c r="C8" s="112"/>
      <c r="D8" s="43" t="s">
        <v>1</v>
      </c>
      <c r="E8" s="43" t="s">
        <v>188</v>
      </c>
      <c r="F8" s="112"/>
      <c r="G8" s="43" t="s">
        <v>1</v>
      </c>
      <c r="H8" s="43" t="s">
        <v>48</v>
      </c>
      <c r="I8" s="112"/>
      <c r="J8" s="43" t="s">
        <v>1</v>
      </c>
      <c r="K8" s="42" t="s">
        <v>48</v>
      </c>
    </row>
    <row r="9" spans="1:11" ht="15.75">
      <c r="A9" s="44">
        <v>1</v>
      </c>
      <c r="B9" s="32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4">
        <v>11</v>
      </c>
    </row>
    <row r="10" spans="1:14" ht="33" customHeight="1">
      <c r="A10" s="104" t="s">
        <v>35</v>
      </c>
      <c r="B10" s="62" t="s">
        <v>109</v>
      </c>
      <c r="C10" s="45">
        <v>30598443</v>
      </c>
      <c r="D10" s="45">
        <v>22744043</v>
      </c>
      <c r="E10" s="45">
        <v>7854400</v>
      </c>
      <c r="F10" s="45">
        <v>46878685</v>
      </c>
      <c r="G10" s="45">
        <v>29075133</v>
      </c>
      <c r="H10" s="45">
        <v>17803552</v>
      </c>
      <c r="I10" s="45">
        <v>56136506</v>
      </c>
      <c r="J10" s="45">
        <v>39554816</v>
      </c>
      <c r="K10" s="45">
        <v>16581690</v>
      </c>
      <c r="L10" s="9" t="e">
        <f>#REF!+#REF!+#REF!+L19+#REF!+L46</f>
        <v>#REF!</v>
      </c>
      <c r="N10" s="65"/>
    </row>
    <row r="11" spans="1:14" ht="38.25" customHeight="1">
      <c r="A11" s="105"/>
      <c r="B11" s="60" t="s">
        <v>110</v>
      </c>
      <c r="C11" s="9">
        <v>30513443</v>
      </c>
      <c r="D11" s="9">
        <v>22744043</v>
      </c>
      <c r="E11" s="9">
        <v>7769400</v>
      </c>
      <c r="F11" s="9">
        <v>42606685</v>
      </c>
      <c r="G11" s="9">
        <v>29075133</v>
      </c>
      <c r="H11" s="9">
        <v>13531552</v>
      </c>
      <c r="I11" s="9">
        <v>56035306</v>
      </c>
      <c r="J11" s="9">
        <v>39554816</v>
      </c>
      <c r="K11" s="9">
        <v>16480490</v>
      </c>
      <c r="N11" s="65"/>
    </row>
    <row r="12" spans="1:14" ht="38.25" customHeight="1">
      <c r="A12" s="105"/>
      <c r="B12" s="60" t="s">
        <v>196</v>
      </c>
      <c r="C12" s="9"/>
      <c r="D12" s="70"/>
      <c r="E12" s="9"/>
      <c r="F12" s="9">
        <v>4185000</v>
      </c>
      <c r="G12" s="70"/>
      <c r="H12" s="9">
        <v>4185000</v>
      </c>
      <c r="I12" s="9"/>
      <c r="J12" s="70"/>
      <c r="K12" s="9"/>
      <c r="N12" s="65"/>
    </row>
    <row r="13" spans="1:11" ht="39" customHeight="1">
      <c r="A13" s="106"/>
      <c r="B13" s="60" t="s">
        <v>111</v>
      </c>
      <c r="C13" s="9">
        <v>85000</v>
      </c>
      <c r="D13" s="88"/>
      <c r="E13" s="9">
        <v>85000</v>
      </c>
      <c r="F13" s="9">
        <v>87000</v>
      </c>
      <c r="G13" s="89"/>
      <c r="H13" s="9">
        <v>87000</v>
      </c>
      <c r="I13" s="9">
        <v>101200</v>
      </c>
      <c r="J13" s="89"/>
      <c r="K13" s="9">
        <v>101200</v>
      </c>
    </row>
    <row r="14" spans="1:11" ht="34.5" customHeight="1">
      <c r="A14" s="99" t="s">
        <v>191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24" customHeight="1">
      <c r="A15" s="115" t="s">
        <v>189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7"/>
    </row>
    <row r="16" spans="1:11" ht="30" customHeight="1">
      <c r="A16" s="74" t="s">
        <v>155</v>
      </c>
      <c r="B16" s="82"/>
      <c r="C16" s="70">
        <f>D16+E16</f>
        <v>3578000</v>
      </c>
      <c r="D16" s="70">
        <v>2663000</v>
      </c>
      <c r="E16" s="70">
        <v>915000</v>
      </c>
      <c r="F16" s="70">
        <f>G16+H16</f>
        <v>3343973</v>
      </c>
      <c r="G16" s="70">
        <v>2839171</v>
      </c>
      <c r="H16" s="70">
        <v>504802</v>
      </c>
      <c r="I16" s="70">
        <f>J16+K16</f>
        <v>7324450</v>
      </c>
      <c r="J16" s="70">
        <f>J17</f>
        <v>4040860</v>
      </c>
      <c r="K16" s="70">
        <f>383590+2900000</f>
        <v>3283590</v>
      </c>
    </row>
    <row r="17" spans="1:11" ht="48.75" customHeight="1">
      <c r="A17" s="73" t="s">
        <v>147</v>
      </c>
      <c r="B17" s="58" t="s">
        <v>200</v>
      </c>
      <c r="C17" s="68">
        <f>D17+E17</f>
        <v>3578000</v>
      </c>
      <c r="D17" s="68">
        <v>2663000</v>
      </c>
      <c r="E17" s="68">
        <v>915000</v>
      </c>
      <c r="F17" s="68">
        <f>G17+H17</f>
        <v>3343973</v>
      </c>
      <c r="G17" s="68">
        <v>2839171</v>
      </c>
      <c r="H17" s="68">
        <f>334802+100000+70000</f>
        <v>504802</v>
      </c>
      <c r="I17" s="68">
        <f>J17+K17</f>
        <v>7324450</v>
      </c>
      <c r="J17" s="68">
        <f>J19</f>
        <v>4040860</v>
      </c>
      <c r="K17" s="68">
        <f>K16</f>
        <v>3283590</v>
      </c>
    </row>
    <row r="18" spans="1:11" ht="95.25" customHeight="1">
      <c r="A18" s="46" t="s">
        <v>186</v>
      </c>
      <c r="B18" s="27"/>
      <c r="C18" s="11"/>
      <c r="D18" s="11"/>
      <c r="E18" s="11"/>
      <c r="F18" s="11"/>
      <c r="G18" s="11"/>
      <c r="H18" s="11"/>
      <c r="I18" s="11"/>
      <c r="J18" s="11"/>
      <c r="K18" s="12"/>
    </row>
    <row r="19" spans="1:14" ht="68.25" customHeight="1">
      <c r="A19" s="18" t="s">
        <v>139</v>
      </c>
      <c r="B19" s="58"/>
      <c r="C19" s="68">
        <f>D19+E19</f>
        <v>3578000</v>
      </c>
      <c r="D19" s="68">
        <v>2663000</v>
      </c>
      <c r="E19" s="68">
        <v>915000</v>
      </c>
      <c r="F19" s="68">
        <f>F24+F25+F27+F28+F29+F30</f>
        <v>3343973</v>
      </c>
      <c r="G19" s="68">
        <f>G24+G25+G27+G28+G29+G30</f>
        <v>2839171</v>
      </c>
      <c r="H19" s="68">
        <f>334802+100000+70000</f>
        <v>504802</v>
      </c>
      <c r="I19" s="68">
        <f>J19+K19</f>
        <v>7324450</v>
      </c>
      <c r="J19" s="68">
        <f>J24+J25+J27+J28+J29+J30</f>
        <v>4040860</v>
      </c>
      <c r="K19" s="68">
        <f>K17</f>
        <v>3283590</v>
      </c>
      <c r="N19" s="65">
        <f>C19+F19+I19</f>
        <v>14246423</v>
      </c>
    </row>
    <row r="20" spans="1:11" ht="18.75" customHeight="1">
      <c r="A20" s="20" t="s">
        <v>2</v>
      </c>
      <c r="B20" s="27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6.5" customHeight="1">
      <c r="A21" s="18" t="s">
        <v>7</v>
      </c>
      <c r="B21" s="27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21" customHeight="1">
      <c r="A22" s="17" t="s">
        <v>18</v>
      </c>
      <c r="B22" s="27"/>
      <c r="C22" s="56">
        <v>1</v>
      </c>
      <c r="D22" s="56">
        <v>1</v>
      </c>
      <c r="E22" s="56">
        <v>1</v>
      </c>
      <c r="F22" s="56">
        <v>1</v>
      </c>
      <c r="G22" s="56">
        <v>1</v>
      </c>
      <c r="H22" s="56">
        <v>1</v>
      </c>
      <c r="I22" s="56">
        <v>1</v>
      </c>
      <c r="J22" s="56">
        <v>1</v>
      </c>
      <c r="K22" s="56">
        <v>1</v>
      </c>
    </row>
    <row r="23" spans="1:11" ht="32.25" customHeight="1">
      <c r="A23" s="17" t="s">
        <v>92</v>
      </c>
      <c r="B23" s="27"/>
      <c r="C23" s="56">
        <v>8</v>
      </c>
      <c r="D23" s="56">
        <v>8</v>
      </c>
      <c r="E23" s="56"/>
      <c r="F23" s="56">
        <v>9</v>
      </c>
      <c r="G23" s="56">
        <v>9</v>
      </c>
      <c r="H23" s="56"/>
      <c r="I23" s="56">
        <v>8</v>
      </c>
      <c r="J23" s="56">
        <v>8</v>
      </c>
      <c r="K23" s="56"/>
    </row>
    <row r="24" spans="1:18" ht="36" customHeight="1">
      <c r="A24" s="17" t="s">
        <v>105</v>
      </c>
      <c r="B24" s="27"/>
      <c r="C24" s="11">
        <v>2130664</v>
      </c>
      <c r="D24" s="11">
        <v>1812664</v>
      </c>
      <c r="E24" s="11">
        <v>318000</v>
      </c>
      <c r="F24" s="11">
        <f>G24+H24</f>
        <v>2139223</v>
      </c>
      <c r="G24" s="11">
        <v>1704421</v>
      </c>
      <c r="H24" s="11">
        <v>434802</v>
      </c>
      <c r="I24" s="11">
        <f>J24+K24</f>
        <v>5985709</v>
      </c>
      <c r="J24" s="11">
        <v>2702119</v>
      </c>
      <c r="K24" s="11">
        <f>383590+2900000</f>
        <v>3283590</v>
      </c>
      <c r="N24" s="65">
        <f>C24+F24+I24</f>
        <v>10255596</v>
      </c>
      <c r="R24" s="65"/>
    </row>
    <row r="25" spans="1:14" ht="36" customHeight="1">
      <c r="A25" s="17" t="s">
        <v>93</v>
      </c>
      <c r="B25" s="27"/>
      <c r="C25" s="11">
        <v>312036</v>
      </c>
      <c r="D25" s="11">
        <v>312036</v>
      </c>
      <c r="E25" s="11"/>
      <c r="F25" s="11">
        <v>640653</v>
      </c>
      <c r="G25" s="11">
        <v>640653</v>
      </c>
      <c r="H25" s="11"/>
      <c r="I25" s="11">
        <v>684730</v>
      </c>
      <c r="J25" s="11">
        <v>684730</v>
      </c>
      <c r="K25" s="11"/>
      <c r="N25" s="65">
        <f aca="true" t="shared" si="0" ref="N25:N30">C25+F25+I25</f>
        <v>1637419</v>
      </c>
    </row>
    <row r="26" spans="1:14" ht="20.25" customHeight="1">
      <c r="A26" s="17" t="s">
        <v>106</v>
      </c>
      <c r="B26" s="27"/>
      <c r="C26" s="16">
        <v>37.5</v>
      </c>
      <c r="D26" s="16">
        <v>31.5</v>
      </c>
      <c r="E26" s="16">
        <v>6</v>
      </c>
      <c r="F26" s="16">
        <v>37.5</v>
      </c>
      <c r="G26" s="16">
        <v>31.5</v>
      </c>
      <c r="H26" s="16">
        <v>6</v>
      </c>
      <c r="I26" s="16">
        <v>37.5</v>
      </c>
      <c r="J26" s="16">
        <v>31.5</v>
      </c>
      <c r="K26" s="16">
        <v>6</v>
      </c>
      <c r="N26" s="65"/>
    </row>
    <row r="27" spans="1:14" ht="39" customHeight="1">
      <c r="A27" s="17" t="s">
        <v>107</v>
      </c>
      <c r="B27" s="27"/>
      <c r="C27" s="11">
        <v>40000</v>
      </c>
      <c r="D27" s="11">
        <v>40000</v>
      </c>
      <c r="E27" s="11"/>
      <c r="F27" s="11">
        <v>66631</v>
      </c>
      <c r="G27" s="11">
        <v>66631</v>
      </c>
      <c r="H27" s="11"/>
      <c r="I27" s="11">
        <v>71215</v>
      </c>
      <c r="J27" s="11">
        <v>71215</v>
      </c>
      <c r="K27" s="11"/>
      <c r="N27" s="65">
        <f t="shared" si="0"/>
        <v>177846</v>
      </c>
    </row>
    <row r="28" spans="1:14" ht="39" customHeight="1">
      <c r="A28" s="17" t="s">
        <v>95</v>
      </c>
      <c r="B28" s="27"/>
      <c r="C28" s="11">
        <v>62600</v>
      </c>
      <c r="D28" s="11">
        <v>62600</v>
      </c>
      <c r="E28" s="11"/>
      <c r="F28" s="11">
        <f>G28+H28</f>
        <v>117380</v>
      </c>
      <c r="G28" s="11">
        <v>47380</v>
      </c>
      <c r="H28" s="11">
        <v>70000</v>
      </c>
      <c r="I28" s="11">
        <v>50640</v>
      </c>
      <c r="J28" s="11">
        <v>50640</v>
      </c>
      <c r="K28" s="11"/>
      <c r="N28" s="65">
        <f t="shared" si="0"/>
        <v>230620</v>
      </c>
    </row>
    <row r="29" spans="1:14" ht="39" customHeight="1">
      <c r="A29" s="17" t="s">
        <v>96</v>
      </c>
      <c r="B29" s="27"/>
      <c r="C29" s="11">
        <v>132700</v>
      </c>
      <c r="D29" s="11">
        <v>132700</v>
      </c>
      <c r="E29" s="11"/>
      <c r="F29" s="11">
        <v>30086</v>
      </c>
      <c r="G29" s="11">
        <v>30086</v>
      </c>
      <c r="H29" s="11"/>
      <c r="I29" s="11">
        <v>32156</v>
      </c>
      <c r="J29" s="11">
        <v>32156</v>
      </c>
      <c r="K29" s="11"/>
      <c r="N29" s="65">
        <f t="shared" si="0"/>
        <v>194942</v>
      </c>
    </row>
    <row r="30" spans="1:14" ht="49.5" customHeight="1">
      <c r="A30" s="17" t="s">
        <v>202</v>
      </c>
      <c r="B30" s="27"/>
      <c r="C30" s="11">
        <f>D30+E30</f>
        <v>900000</v>
      </c>
      <c r="D30" s="11">
        <v>303000</v>
      </c>
      <c r="E30" s="11">
        <v>597000</v>
      </c>
      <c r="F30" s="11">
        <v>350000</v>
      </c>
      <c r="G30" s="85">
        <v>350000</v>
      </c>
      <c r="H30" s="11"/>
      <c r="I30" s="11">
        <f>J30+K30</f>
        <v>500000</v>
      </c>
      <c r="J30" s="11">
        <v>500000</v>
      </c>
      <c r="K30" s="11"/>
      <c r="N30" s="65">
        <f t="shared" si="0"/>
        <v>1750000</v>
      </c>
    </row>
    <row r="31" spans="1:14" ht="49.5" customHeight="1">
      <c r="A31" s="17" t="s">
        <v>203</v>
      </c>
      <c r="B31" s="27"/>
      <c r="C31" s="11"/>
      <c r="D31" s="11"/>
      <c r="E31" s="11"/>
      <c r="F31" s="11"/>
      <c r="G31" s="85"/>
      <c r="H31" s="11"/>
      <c r="I31" s="11">
        <f>K31</f>
        <v>2900000</v>
      </c>
      <c r="J31" s="11"/>
      <c r="K31" s="11">
        <v>2900000</v>
      </c>
      <c r="N31" s="65"/>
    </row>
    <row r="32" spans="1:11" ht="17.25" customHeight="1">
      <c r="A32" s="18" t="s">
        <v>3</v>
      </c>
      <c r="B32" s="27"/>
      <c r="C32" s="11"/>
      <c r="D32" s="11"/>
      <c r="E32" s="11"/>
      <c r="F32" s="11"/>
      <c r="G32" s="11"/>
      <c r="H32" s="11"/>
      <c r="I32" s="11"/>
      <c r="J32" s="11"/>
      <c r="K32" s="12"/>
    </row>
    <row r="33" spans="1:11" ht="32.25" customHeight="1">
      <c r="A33" s="17" t="s">
        <v>104</v>
      </c>
      <c r="B33" s="27"/>
      <c r="C33" s="11">
        <v>48</v>
      </c>
      <c r="D33" s="11">
        <v>48</v>
      </c>
      <c r="E33" s="11"/>
      <c r="F33" s="11">
        <v>49</v>
      </c>
      <c r="G33" s="11">
        <v>49</v>
      </c>
      <c r="H33" s="11"/>
      <c r="I33" s="11">
        <v>50</v>
      </c>
      <c r="J33" s="11">
        <v>50</v>
      </c>
      <c r="K33" s="12"/>
    </row>
    <row r="34" spans="1:11" ht="34.5" customHeight="1">
      <c r="A34" s="17" t="s">
        <v>103</v>
      </c>
      <c r="B34" s="27"/>
      <c r="C34" s="11">
        <v>2400</v>
      </c>
      <c r="D34" s="11">
        <v>2400</v>
      </c>
      <c r="E34" s="11"/>
      <c r="F34" s="11">
        <v>2450</v>
      </c>
      <c r="G34" s="11">
        <v>2450</v>
      </c>
      <c r="H34" s="11"/>
      <c r="I34" s="11">
        <v>2500</v>
      </c>
      <c r="J34" s="11">
        <v>2500</v>
      </c>
      <c r="K34" s="12"/>
    </row>
    <row r="35" spans="1:11" ht="33" customHeight="1">
      <c r="A35" s="17" t="s">
        <v>190</v>
      </c>
      <c r="B35" s="27"/>
      <c r="C35" s="11">
        <v>5</v>
      </c>
      <c r="D35" s="11">
        <v>3</v>
      </c>
      <c r="E35" s="11">
        <v>2</v>
      </c>
      <c r="F35" s="11">
        <v>3</v>
      </c>
      <c r="G35" s="11">
        <v>3</v>
      </c>
      <c r="H35" s="11"/>
      <c r="I35" s="11">
        <v>2</v>
      </c>
      <c r="J35" s="11">
        <v>2</v>
      </c>
      <c r="K35" s="10"/>
    </row>
    <row r="36" spans="1:11" ht="18" customHeight="1">
      <c r="A36" s="18" t="s">
        <v>5</v>
      </c>
      <c r="B36" s="27"/>
      <c r="C36" s="11"/>
      <c r="D36" s="11"/>
      <c r="E36" s="11"/>
      <c r="F36" s="11"/>
      <c r="G36" s="11"/>
      <c r="H36" s="11"/>
      <c r="I36" s="11"/>
      <c r="J36" s="11"/>
      <c r="K36" s="12"/>
    </row>
    <row r="37" spans="1:13" ht="39.75" customHeight="1">
      <c r="A37" s="17" t="s">
        <v>58</v>
      </c>
      <c r="B37" s="27"/>
      <c r="C37" s="11">
        <v>177555.33</v>
      </c>
      <c r="D37" s="11">
        <f>D24/12</f>
        <v>151055.33333333334</v>
      </c>
      <c r="E37" s="11">
        <v>26500</v>
      </c>
      <c r="F37" s="11">
        <f>F24/12</f>
        <v>178268.58333333334</v>
      </c>
      <c r="G37" s="11">
        <f>G24/12</f>
        <v>142035.08333333334</v>
      </c>
      <c r="H37" s="11">
        <v>27900.16</v>
      </c>
      <c r="I37" s="11">
        <f>I24/12</f>
        <v>498809.0833333333</v>
      </c>
      <c r="J37" s="11">
        <f>J24/12</f>
        <v>225176.58333333334</v>
      </c>
      <c r="K37" s="11">
        <f>(K24/12)-1</f>
        <v>273631.5</v>
      </c>
      <c r="L37" s="84"/>
      <c r="M37" s="84"/>
    </row>
    <row r="38" spans="1:11" ht="33" customHeight="1">
      <c r="A38" s="17" t="s">
        <v>94</v>
      </c>
      <c r="B38" s="27"/>
      <c r="C38" s="11">
        <v>3250.38</v>
      </c>
      <c r="D38" s="11">
        <v>3250.38</v>
      </c>
      <c r="E38" s="11"/>
      <c r="F38" s="11">
        <v>5931.97</v>
      </c>
      <c r="G38" s="11">
        <v>5931.97</v>
      </c>
      <c r="H38" s="11"/>
      <c r="I38" s="11">
        <v>7133</v>
      </c>
      <c r="J38" s="11">
        <v>7133</v>
      </c>
      <c r="K38" s="11"/>
    </row>
    <row r="39" spans="1:11" ht="34.5" customHeight="1">
      <c r="A39" s="17" t="s">
        <v>102</v>
      </c>
      <c r="B39" s="27"/>
      <c r="C39" s="11">
        <v>833.33</v>
      </c>
      <c r="D39" s="11">
        <v>833.33</v>
      </c>
      <c r="E39" s="11"/>
      <c r="F39" s="11">
        <v>1359.81</v>
      </c>
      <c r="G39" s="11">
        <v>1359.81</v>
      </c>
      <c r="H39" s="11"/>
      <c r="I39" s="11">
        <v>1424</v>
      </c>
      <c r="J39" s="11">
        <v>1424</v>
      </c>
      <c r="K39" s="11"/>
    </row>
    <row r="40" spans="1:11" ht="51.75" customHeight="1">
      <c r="A40" s="17" t="s">
        <v>100</v>
      </c>
      <c r="B40" s="27"/>
      <c r="C40" s="11">
        <v>16.67</v>
      </c>
      <c r="D40" s="11">
        <v>16.67</v>
      </c>
      <c r="E40" s="11"/>
      <c r="F40" s="11">
        <v>27.2</v>
      </c>
      <c r="G40" s="11">
        <v>27.2</v>
      </c>
      <c r="H40" s="11"/>
      <c r="I40" s="11">
        <v>28.61</v>
      </c>
      <c r="J40" s="11">
        <v>28.61</v>
      </c>
      <c r="K40" s="11"/>
    </row>
    <row r="41" spans="1:11" ht="36.75" customHeight="1">
      <c r="A41" s="17" t="s">
        <v>99</v>
      </c>
      <c r="B41" s="27"/>
      <c r="C41" s="11">
        <v>180000</v>
      </c>
      <c r="D41" s="11">
        <v>101000</v>
      </c>
      <c r="E41" s="11">
        <v>298500</v>
      </c>
      <c r="F41" s="11">
        <v>116667</v>
      </c>
      <c r="G41" s="11">
        <v>116667</v>
      </c>
      <c r="H41" s="11"/>
      <c r="I41" s="11">
        <f>I30/I35</f>
        <v>250000</v>
      </c>
      <c r="J41" s="11">
        <f>J30/J35</f>
        <v>250000</v>
      </c>
      <c r="K41" s="11"/>
    </row>
    <row r="42" spans="1:11" ht="18" customHeight="1">
      <c r="A42" s="18" t="s">
        <v>6</v>
      </c>
      <c r="B42" s="27"/>
      <c r="C42" s="11"/>
      <c r="D42" s="11"/>
      <c r="E42" s="11"/>
      <c r="F42" s="11"/>
      <c r="G42" s="11"/>
      <c r="H42" s="11"/>
      <c r="I42" s="11"/>
      <c r="J42" s="11"/>
      <c r="K42" s="12"/>
    </row>
    <row r="43" spans="1:11" ht="66" customHeight="1">
      <c r="A43" s="17" t="s">
        <v>101</v>
      </c>
      <c r="B43" s="27"/>
      <c r="C43" s="11">
        <v>2</v>
      </c>
      <c r="D43" s="11">
        <v>2</v>
      </c>
      <c r="E43" s="11"/>
      <c r="F43" s="11">
        <v>2</v>
      </c>
      <c r="G43" s="11">
        <v>2</v>
      </c>
      <c r="H43" s="11"/>
      <c r="I43" s="11">
        <v>2</v>
      </c>
      <c r="J43" s="11">
        <v>2</v>
      </c>
      <c r="K43" s="12"/>
    </row>
    <row r="44" spans="1:11" ht="27.75" customHeight="1">
      <c r="A44" s="128" t="s">
        <v>182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30"/>
    </row>
    <row r="45" spans="1:11" ht="25.5" customHeight="1">
      <c r="A45" s="96" t="s">
        <v>164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5"/>
    </row>
    <row r="46" spans="1:11" ht="25.5" customHeight="1">
      <c r="A46" s="121" t="s">
        <v>143</v>
      </c>
      <c r="B46" s="64" t="s">
        <v>126</v>
      </c>
      <c r="C46" s="9">
        <v>6200000</v>
      </c>
      <c r="D46" s="9"/>
      <c r="E46" s="9">
        <v>6200000</v>
      </c>
      <c r="F46" s="9">
        <f>F52+F53+F54</f>
        <v>16100000</v>
      </c>
      <c r="G46" s="9"/>
      <c r="H46" s="9">
        <f>H51</f>
        <v>16100000</v>
      </c>
      <c r="I46" s="9">
        <f>I52+I53+I54</f>
        <v>11600000</v>
      </c>
      <c r="J46" s="9"/>
      <c r="K46" s="9">
        <f>K52+K53+K54</f>
        <v>11600000</v>
      </c>
    </row>
    <row r="47" spans="1:11" ht="25.5" customHeight="1">
      <c r="A47" s="122"/>
      <c r="B47" s="64" t="s">
        <v>134</v>
      </c>
      <c r="C47" s="9">
        <f>C46</f>
        <v>6200000</v>
      </c>
      <c r="D47" s="9"/>
      <c r="E47" s="9">
        <f>E46</f>
        <v>6200000</v>
      </c>
      <c r="F47" s="9">
        <v>12100000</v>
      </c>
      <c r="G47" s="9"/>
      <c r="H47" s="9">
        <v>12100000</v>
      </c>
      <c r="I47" s="9">
        <f>I52+I53+I54</f>
        <v>11600000</v>
      </c>
      <c r="J47" s="9"/>
      <c r="K47" s="9">
        <f>K52+K53+K54</f>
        <v>11600000</v>
      </c>
    </row>
    <row r="48" spans="1:11" ht="25.5" customHeight="1">
      <c r="A48" s="123"/>
      <c r="B48" s="64" t="s">
        <v>197</v>
      </c>
      <c r="C48" s="9"/>
      <c r="D48" s="9"/>
      <c r="E48" s="9"/>
      <c r="F48" s="9">
        <v>4000000</v>
      </c>
      <c r="G48" s="9"/>
      <c r="H48" s="9">
        <v>4000000</v>
      </c>
      <c r="I48" s="9"/>
      <c r="J48" s="9"/>
      <c r="K48" s="9"/>
    </row>
    <row r="49" spans="1:11" ht="48.75" customHeight="1">
      <c r="A49" s="18" t="s">
        <v>156</v>
      </c>
      <c r="B49" s="87">
        <v>1517325</v>
      </c>
      <c r="C49" s="11">
        <v>6200000</v>
      </c>
      <c r="D49" s="11"/>
      <c r="E49" s="11">
        <v>6200000</v>
      </c>
      <c r="F49" s="11">
        <f>F51</f>
        <v>16100000</v>
      </c>
      <c r="G49" s="11"/>
      <c r="H49" s="11">
        <f>H51</f>
        <v>16100000</v>
      </c>
      <c r="I49" s="11">
        <f>I51</f>
        <v>11600000</v>
      </c>
      <c r="J49" s="11"/>
      <c r="K49" s="11">
        <f>I49</f>
        <v>11600000</v>
      </c>
    </row>
    <row r="50" spans="1:11" ht="80.25" customHeight="1">
      <c r="A50" s="46" t="s">
        <v>145</v>
      </c>
      <c r="B50" s="27"/>
      <c r="C50" s="11"/>
      <c r="D50" s="11"/>
      <c r="E50" s="11"/>
      <c r="F50" s="11"/>
      <c r="G50" s="11"/>
      <c r="H50" s="11"/>
      <c r="I50" s="11"/>
      <c r="J50" s="11"/>
      <c r="K50" s="10"/>
    </row>
    <row r="51" spans="1:11" ht="39.75" customHeight="1">
      <c r="A51" s="53" t="s">
        <v>144</v>
      </c>
      <c r="B51" s="27"/>
      <c r="C51" s="11">
        <v>6200000</v>
      </c>
      <c r="D51" s="11"/>
      <c r="E51" s="11">
        <v>6200000</v>
      </c>
      <c r="F51" s="11">
        <f>F52+F54+F53</f>
        <v>16100000</v>
      </c>
      <c r="G51" s="11"/>
      <c r="H51" s="11">
        <f>H52+H53+H54</f>
        <v>16100000</v>
      </c>
      <c r="I51" s="11">
        <f>I52+I53+I54</f>
        <v>11600000</v>
      </c>
      <c r="J51" s="11"/>
      <c r="K51" s="11">
        <f>I51</f>
        <v>11600000</v>
      </c>
    </row>
    <row r="52" spans="1:11" ht="34.5" customHeight="1">
      <c r="A52" s="46" t="s">
        <v>193</v>
      </c>
      <c r="B52" s="27"/>
      <c r="C52" s="11">
        <v>5000000</v>
      </c>
      <c r="D52" s="11"/>
      <c r="E52" s="11">
        <v>5000000</v>
      </c>
      <c r="F52" s="11">
        <v>14000000</v>
      </c>
      <c r="G52" s="11"/>
      <c r="H52" s="11">
        <v>14000000</v>
      </c>
      <c r="I52" s="11">
        <f>K52</f>
        <v>7100000</v>
      </c>
      <c r="J52" s="11"/>
      <c r="K52" s="11">
        <f>10000000-2900000</f>
        <v>7100000</v>
      </c>
    </row>
    <row r="53" spans="1:11" ht="30.75" customHeight="1">
      <c r="A53" s="46" t="s">
        <v>194</v>
      </c>
      <c r="B53" s="27"/>
      <c r="C53" s="11">
        <v>1200000</v>
      </c>
      <c r="D53" s="11"/>
      <c r="E53" s="11">
        <v>1200000</v>
      </c>
      <c r="F53" s="11">
        <v>2000000</v>
      </c>
      <c r="G53" s="11"/>
      <c r="H53" s="11">
        <v>2000000</v>
      </c>
      <c r="I53" s="11">
        <v>2000000</v>
      </c>
      <c r="J53" s="11"/>
      <c r="K53" s="11">
        <v>2000000</v>
      </c>
    </row>
    <row r="54" spans="1:11" ht="47.25" customHeight="1">
      <c r="A54" s="46" t="s">
        <v>195</v>
      </c>
      <c r="B54" s="27"/>
      <c r="C54" s="11"/>
      <c r="D54" s="11"/>
      <c r="E54" s="11"/>
      <c r="F54" s="11">
        <v>100000</v>
      </c>
      <c r="G54" s="11"/>
      <c r="H54" s="11">
        <v>100000</v>
      </c>
      <c r="I54" s="11">
        <v>2500000</v>
      </c>
      <c r="J54" s="11"/>
      <c r="K54" s="11">
        <v>2500000</v>
      </c>
    </row>
    <row r="55" spans="1:11" ht="21" customHeight="1">
      <c r="A55" s="20" t="s">
        <v>2</v>
      </c>
      <c r="B55" s="27"/>
      <c r="C55" s="11"/>
      <c r="D55" s="11"/>
      <c r="E55" s="11"/>
      <c r="F55" s="11"/>
      <c r="G55" s="11"/>
      <c r="H55" s="11"/>
      <c r="I55" s="11"/>
      <c r="J55" s="11"/>
      <c r="K55" s="10"/>
    </row>
    <row r="56" spans="1:11" ht="20.25" customHeight="1">
      <c r="A56" s="18" t="s">
        <v>7</v>
      </c>
      <c r="B56" s="27"/>
      <c r="C56" s="11"/>
      <c r="D56" s="11"/>
      <c r="E56" s="11"/>
      <c r="F56" s="11"/>
      <c r="G56" s="11"/>
      <c r="H56" s="11"/>
      <c r="I56" s="11"/>
      <c r="J56" s="11"/>
      <c r="K56" s="10"/>
    </row>
    <row r="57" spans="1:11" ht="36" customHeight="1">
      <c r="A57" s="17" t="s">
        <v>179</v>
      </c>
      <c r="B57" s="27"/>
      <c r="C57" s="25">
        <v>4.03</v>
      </c>
      <c r="D57" s="25"/>
      <c r="E57" s="25">
        <v>4.03</v>
      </c>
      <c r="F57" s="25">
        <v>4.03</v>
      </c>
      <c r="G57" s="25"/>
      <c r="H57" s="25">
        <v>4.03</v>
      </c>
      <c r="I57" s="25">
        <v>3.029</v>
      </c>
      <c r="J57" s="25"/>
      <c r="K57" s="25">
        <v>3.029</v>
      </c>
    </row>
    <row r="58" spans="1:11" ht="30.75" customHeight="1">
      <c r="A58" s="17" t="s">
        <v>180</v>
      </c>
      <c r="B58" s="27"/>
      <c r="C58" s="25">
        <v>2.21</v>
      </c>
      <c r="D58" s="11"/>
      <c r="E58" s="25">
        <v>2.21</v>
      </c>
      <c r="F58" s="25">
        <v>2.21</v>
      </c>
      <c r="G58" s="11"/>
      <c r="H58" s="25">
        <v>2.21</v>
      </c>
      <c r="I58" s="25">
        <v>3.03</v>
      </c>
      <c r="J58" s="11"/>
      <c r="K58" s="25">
        <v>3.03</v>
      </c>
    </row>
    <row r="59" spans="1:11" ht="21.75" customHeight="1">
      <c r="A59" s="18" t="s">
        <v>55</v>
      </c>
      <c r="B59" s="27"/>
      <c r="C59" s="11"/>
      <c r="D59" s="11"/>
      <c r="E59" s="11"/>
      <c r="F59" s="11"/>
      <c r="G59" s="11"/>
      <c r="H59" s="11"/>
      <c r="I59" s="11"/>
      <c r="J59" s="11"/>
      <c r="K59" s="10"/>
    </row>
    <row r="60" spans="1:11" ht="32.25" customHeight="1">
      <c r="A60" s="17" t="s">
        <v>59</v>
      </c>
      <c r="B60" s="27"/>
      <c r="C60" s="11">
        <v>2</v>
      </c>
      <c r="D60" s="11"/>
      <c r="E60" s="11">
        <v>2</v>
      </c>
      <c r="F60" s="11">
        <v>3</v>
      </c>
      <c r="G60" s="11"/>
      <c r="H60" s="11">
        <v>3</v>
      </c>
      <c r="I60" s="11">
        <v>1</v>
      </c>
      <c r="J60" s="11"/>
      <c r="K60" s="10">
        <v>1</v>
      </c>
    </row>
    <row r="61" spans="1:11" ht="21" customHeight="1">
      <c r="A61" s="18" t="s">
        <v>56</v>
      </c>
      <c r="B61" s="27"/>
      <c r="C61" s="11"/>
      <c r="D61" s="11"/>
      <c r="E61" s="11"/>
      <c r="F61" s="11"/>
      <c r="G61" s="11"/>
      <c r="H61" s="11"/>
      <c r="I61" s="11"/>
      <c r="J61" s="11"/>
      <c r="K61" s="10"/>
    </row>
    <row r="62" spans="1:11" ht="32.25" customHeight="1">
      <c r="A62" s="17" t="s">
        <v>181</v>
      </c>
      <c r="B62" s="27"/>
      <c r="C62" s="11">
        <f>C51/C58</f>
        <v>2805429.864253394</v>
      </c>
      <c r="D62" s="11"/>
      <c r="E62" s="11">
        <f aca="true" t="shared" si="1" ref="E62:K62">E51/E58</f>
        <v>2805429.864253394</v>
      </c>
      <c r="F62" s="11">
        <v>3995037</v>
      </c>
      <c r="G62" s="11"/>
      <c r="H62" s="11">
        <v>3995037</v>
      </c>
      <c r="I62" s="11">
        <f t="shared" si="1"/>
        <v>3828382.8382838285</v>
      </c>
      <c r="J62" s="11"/>
      <c r="K62" s="11">
        <f t="shared" si="1"/>
        <v>3828382.8382838285</v>
      </c>
    </row>
    <row r="63" spans="1:11" ht="24" customHeight="1">
      <c r="A63" s="18" t="s">
        <v>57</v>
      </c>
      <c r="B63" s="27"/>
      <c r="C63" s="11"/>
      <c r="D63" s="11"/>
      <c r="E63" s="11"/>
      <c r="F63" s="11"/>
      <c r="G63" s="11"/>
      <c r="H63" s="11"/>
      <c r="I63" s="11"/>
      <c r="J63" s="11"/>
      <c r="K63" s="10"/>
    </row>
    <row r="64" spans="1:11" ht="32.25" customHeight="1">
      <c r="A64" s="17" t="s">
        <v>178</v>
      </c>
      <c r="B64" s="27"/>
      <c r="C64" s="51">
        <v>33.3</v>
      </c>
      <c r="D64" s="51"/>
      <c r="E64" s="51">
        <v>33.3</v>
      </c>
      <c r="F64" s="51">
        <v>66.67</v>
      </c>
      <c r="G64" s="51"/>
      <c r="H64" s="51">
        <v>66.67</v>
      </c>
      <c r="I64" s="51">
        <f>I58/I57*100</f>
        <v>100.03301419610433</v>
      </c>
      <c r="J64" s="51"/>
      <c r="K64" s="51">
        <f>K58/K57*100</f>
        <v>100.03301419610433</v>
      </c>
    </row>
    <row r="65" spans="1:11" ht="32.25" customHeight="1">
      <c r="A65" s="21"/>
      <c r="B65" s="40"/>
      <c r="C65" s="81"/>
      <c r="D65" s="81"/>
      <c r="E65" s="81"/>
      <c r="F65" s="81"/>
      <c r="G65" s="81"/>
      <c r="H65" s="81"/>
      <c r="I65" s="81"/>
      <c r="J65" s="81"/>
      <c r="K65" s="81"/>
    </row>
    <row r="66" spans="1:11" ht="39.75" customHeight="1">
      <c r="A66" s="47" t="s">
        <v>199</v>
      </c>
      <c r="B66" s="40"/>
      <c r="C66" s="5"/>
      <c r="D66" s="5"/>
      <c r="E66" s="5"/>
      <c r="F66" s="5"/>
      <c r="G66" s="5"/>
      <c r="H66" s="1" t="s">
        <v>183</v>
      </c>
      <c r="I66" s="5"/>
      <c r="J66" s="1"/>
      <c r="K66" s="14"/>
    </row>
    <row r="67" spans="1:11" ht="21" customHeight="1">
      <c r="A67" s="21" t="s">
        <v>205</v>
      </c>
      <c r="B67" s="40"/>
      <c r="C67" s="5"/>
      <c r="D67" s="5"/>
      <c r="E67" s="5"/>
      <c r="F67" s="5"/>
      <c r="G67" s="5"/>
      <c r="H67" s="5"/>
      <c r="I67" s="5"/>
      <c r="J67" s="1"/>
      <c r="K67" s="14"/>
    </row>
    <row r="68" spans="1:11" ht="18.75">
      <c r="A68" s="111" t="s">
        <v>184</v>
      </c>
      <c r="B68" s="111"/>
      <c r="C68" s="111"/>
      <c r="D68" s="111"/>
      <c r="E68" s="111"/>
      <c r="F68" s="1"/>
      <c r="G68" s="2"/>
      <c r="H68" s="1"/>
      <c r="I68" s="1"/>
      <c r="J68" s="15"/>
      <c r="K68" s="6"/>
    </row>
    <row r="69" spans="1:11" ht="18.75">
      <c r="A69" s="22"/>
      <c r="B69" s="34"/>
      <c r="C69" s="4"/>
      <c r="D69" s="3"/>
      <c r="E69" s="1"/>
      <c r="F69" s="3"/>
      <c r="G69" s="2"/>
      <c r="H69" s="1"/>
      <c r="I69" s="3"/>
      <c r="J69" s="15"/>
      <c r="K69" s="6"/>
    </row>
    <row r="70" spans="1:5" ht="18">
      <c r="A70" s="23"/>
      <c r="B70" s="35"/>
      <c r="E70" s="15"/>
    </row>
    <row r="71" spans="1:2" ht="18.75">
      <c r="A71" s="24"/>
      <c r="B71" s="36"/>
    </row>
  </sheetData>
  <sheetProtection/>
  <mergeCells count="23">
    <mergeCell ref="G2:K2"/>
    <mergeCell ref="G4:K4"/>
    <mergeCell ref="D7:E7"/>
    <mergeCell ref="A68:E68"/>
    <mergeCell ref="J7:K7"/>
    <mergeCell ref="A6:A8"/>
    <mergeCell ref="A45:K45"/>
    <mergeCell ref="A15:K15"/>
    <mergeCell ref="A2:E2"/>
    <mergeCell ref="A5:K5"/>
    <mergeCell ref="A44:K44"/>
    <mergeCell ref="I7:I8"/>
    <mergeCell ref="A14:K14"/>
    <mergeCell ref="A46:A48"/>
    <mergeCell ref="B6:B8"/>
    <mergeCell ref="C7:C8"/>
    <mergeCell ref="C6:E6"/>
    <mergeCell ref="F1:K1"/>
    <mergeCell ref="F6:H6"/>
    <mergeCell ref="F7:F8"/>
    <mergeCell ref="G7:H7"/>
    <mergeCell ref="I6:K6"/>
    <mergeCell ref="A10:A13"/>
  </mergeCells>
  <printOptions/>
  <pageMargins left="0.7874015748031497" right="0.3937007874015748" top="0.8661417322834646" bottom="0.4724409448818898" header="0.31496062992125984" footer="0.31496062992125984"/>
  <pageSetup fitToHeight="18" horizontalDpi="600" verticalDpi="600" orientation="landscape" paperSize="9" scale="74" r:id="rId1"/>
  <rowBreaks count="3" manualBreakCount="3">
    <brk id="18" max="11" man="1"/>
    <brk id="38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Березенко Ірина Олегівна</cp:lastModifiedBy>
  <cp:lastPrinted>2018-09-27T08:53:48Z</cp:lastPrinted>
  <dcterms:created xsi:type="dcterms:W3CDTF">1996-10-08T23:32:33Z</dcterms:created>
  <dcterms:modified xsi:type="dcterms:W3CDTF">2018-09-27T09:02:48Z</dcterms:modified>
  <cp:category/>
  <cp:version/>
  <cp:contentType/>
  <cp:contentStatus/>
</cp:coreProperties>
</file>