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бюджет 2019 року\Доопрацьовано МВК, СМР\СМР\"/>
    </mc:Choice>
  </mc:AlternateContent>
  <bookViews>
    <workbookView xWindow="0" yWindow="405" windowWidth="15300" windowHeight="7110"/>
  </bookViews>
  <sheets>
    <sheet name="дод 7 (с)" sheetId="7" r:id="rId1"/>
  </sheets>
  <definedNames>
    <definedName name="_xlnm.Print_Titles" localSheetId="0">'дод 7 (с)'!$10:$10</definedName>
    <definedName name="_xlnm.Print_Area" localSheetId="0">'дод 7 (с)'!$A$1:$I$100</definedName>
  </definedNames>
  <calcPr calcId="162913"/>
</workbook>
</file>

<file path=xl/calcChain.xml><?xml version="1.0" encoding="utf-8"?>
<calcChain xmlns="http://schemas.openxmlformats.org/spreadsheetml/2006/main">
  <c r="H32" i="7" l="1"/>
  <c r="H53" i="7" l="1"/>
  <c r="H50" i="7" l="1"/>
  <c r="H58" i="7"/>
  <c r="H65" i="7" l="1"/>
  <c r="H79" i="7"/>
  <c r="H25" i="7" l="1"/>
  <c r="H27" i="7"/>
  <c r="H86" i="7" l="1"/>
  <c r="H90" i="7" l="1"/>
  <c r="H85" i="7" s="1"/>
  <c r="H83" i="7"/>
  <c r="H80" i="7"/>
  <c r="H72" i="7" s="1"/>
  <c r="H67" i="7"/>
  <c r="H64" i="7"/>
  <c r="H63" i="7" s="1"/>
  <c r="H57" i="7"/>
  <c r="H49" i="7"/>
  <c r="H47" i="7"/>
  <c r="H41" i="7"/>
  <c r="H39" i="7"/>
  <c r="H38" i="7"/>
  <c r="H31" i="7"/>
  <c r="H29" i="7" s="1"/>
  <c r="H28" i="7" s="1"/>
  <c r="H24" i="7"/>
  <c r="H22" i="7"/>
  <c r="H18" i="7"/>
  <c r="H17" i="7" s="1"/>
  <c r="H12" i="7"/>
  <c r="H11" i="7" s="1"/>
  <c r="H37" i="7" l="1"/>
  <c r="H36" i="7" s="1"/>
  <c r="H66" i="7"/>
  <c r="H46" i="7"/>
  <c r="H45" i="7" s="1"/>
  <c r="H16" i="7"/>
  <c r="H15" i="7" s="1"/>
  <c r="H14" i="7" s="1"/>
  <c r="H35" i="7" l="1"/>
  <c r="H94" i="7" s="1"/>
  <c r="H34" i="7" l="1"/>
</calcChain>
</file>

<file path=xl/sharedStrings.xml><?xml version="1.0" encoding="utf-8"?>
<sst xmlns="http://schemas.openxmlformats.org/spreadsheetml/2006/main" count="157" uniqueCount="108">
  <si>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</si>
  <si>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</si>
  <si>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</si>
  <si>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</si>
  <si>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</si>
  <si>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</si>
  <si>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</si>
  <si>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</si>
  <si>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</si>
  <si>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</si>
  <si>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</si>
  <si>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</si>
  <si>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</si>
  <si>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</si>
  <si>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</si>
  <si>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</si>
  <si>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</si>
  <si>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</si>
  <si>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</si>
  <si>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</si>
  <si>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Будівництво дитячих майданчиків на території закладів освіти по м. Суми</t>
  </si>
  <si>
    <t xml:space="preserve">Реконструкція будівлі КУ Сумський НВК № 16 з облаштуванням ліфту 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</si>
  <si>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</si>
  <si>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</si>
  <si>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</si>
  <si>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</si>
  <si>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</si>
  <si>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інших об'єктів соціальної та виробничої інфраструктури комунальної власності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</si>
  <si>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</si>
  <si>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</si>
  <si>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</si>
  <si>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</si>
  <si>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будівлі по вул. Академічна, 13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</si>
  <si>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</si>
  <si>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</si>
  <si>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</si>
  <si>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</si>
  <si>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</si>
  <si>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</si>
  <si>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</si>
  <si>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</si>
  <si>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</si>
  <si>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</si>
  <si>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</si>
  <si>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</si>
  <si>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</si>
  <si>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теплиць КП  «Зелене будівництво»  Сумської міської ради по                     вул. Пролетарська, 77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</si>
  <si>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</si>
  <si>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</si>
  <si>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</si>
  <si>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</si>
  <si>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</si>
  <si>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</si>
  <si>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</si>
  <si>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</si>
  <si>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</si>
  <si>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</si>
  <si>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</si>
  <si>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</si>
  <si>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</si>
  <si>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</si>
  <si>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</si>
  <si>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</si>
  <si>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</si>
  <si>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</si>
  <si>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</si>
  <si>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</si>
  <si>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</si>
  <si>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</si>
  <si>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</si>
  <si>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</si>
  <si>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</si>
  <si>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</si>
  <si>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</si>
  <si>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</si>
  <si>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</si>
  <si>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</si>
  <si>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</si>
  <si>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</si>
  <si>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</si>
  <si>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</si>
  <si>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</si>
  <si>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</si>
  <si>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</si>
  <si>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</si>
  <si>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</si>
  <si>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</si>
  <si>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</si>
  <si>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</si>
  <si>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</si>
  <si>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</si>
  <si>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</si>
  <si>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</si>
  <si>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</si>
  <si>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</si>
  <si>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</si>
  <si>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</si>
  <si>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Сумський міський голова</t>
  </si>
  <si>
    <t>О.М. Лисенко</t>
  </si>
  <si>
    <t>Виконавець: Липова С.А.</t>
  </si>
  <si>
    <t xml:space="preserve"> Додаток № 7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</si>
  <si>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</si>
  <si>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</si>
  <si>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харчоблоку КУ «Сумська спеціалізована школа І ступеня № 30 «Унікум» Сумської міської ради по вул. Рибалка, 7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</si>
  <si>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</si>
  <si>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«Про міський бюджет м.Суми на 2019 рік»</t>
  </si>
  <si>
    <t>від  19  грудня  2018  року   №  4279 - МР</t>
  </si>
  <si>
    <t>до    рішення   Сумської     міської  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</si>
</sst>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/>
    <xf numFmtId="0" fontId="8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9" fillId="2" borderId="0" xfId="0" applyFont="1" applyFill="1"/>
    <xf numFmtId="0" fontId="0" fillId="2" borderId="0" xfId="0" applyFill="1" applyBorder="1"/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0" xfId="0" applyNumberFormat="1" applyFont="1" applyFill="1" applyAlignment="1" applyProtection="1"/>
    <xf numFmtId="0" fontId="20" fillId="2" borderId="0" xfId="0" applyFont="1" applyFill="1" applyBorder="1" applyAlignment="1">
      <alignment horizontal="center"/>
    </xf>
    <xf numFmtId="0" fontId="19" fillId="2" borderId="0" xfId="0" applyNumberFormat="1" applyFont="1" applyFill="1" applyAlignment="1" applyProtection="1">
      <alignment horizontal="center"/>
    </xf>
    <xf numFmtId="0" fontId="19" fillId="2" borderId="0" xfId="0" applyNumberFormat="1" applyFont="1" applyFill="1" applyAlignment="1" applyProtection="1"/>
    <xf numFmtId="4" fontId="19" fillId="2" borderId="0" xfId="0" applyNumberFormat="1" applyFont="1" applyFill="1" applyAlignment="1" applyProtection="1"/>
    <xf numFmtId="0" fontId="19" fillId="2" borderId="0" xfId="0" applyFont="1" applyFill="1" applyAlignment="1">
      <alignment vertical="top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textRotation="180"/>
    </xf>
    <xf numFmtId="0" fontId="19" fillId="2" borderId="0" xfId="0" applyFont="1" applyFill="1" applyAlignment="1">
      <alignment horizontal="center"/>
    </xf>
    <xf numFmtId="0" fontId="21" fillId="2" borderId="0" xfId="0" applyNumberFormat="1" applyFont="1" applyFill="1" applyAlignment="1" applyProtection="1">
      <alignment horizontal="left"/>
    </xf>
    <xf numFmtId="0" fontId="3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19" fillId="2" borderId="0" xfId="0" applyNumberFormat="1" applyFont="1" applyFill="1" applyAlignment="1" applyProtection="1">
      <alignment horizontal="center"/>
    </xf>
    <xf numFmtId="0" fontId="19" fillId="2" borderId="0" xfId="0" applyNumberFormat="1" applyFont="1" applyFill="1" applyAlignment="1" applyProtection="1">
      <alignment horizontal="left"/>
    </xf>
    <xf numFmtId="0" fontId="19" fillId="2" borderId="0" xfId="0" applyFont="1" applyFill="1" applyBorder="1" applyAlignment="1">
      <alignment horizontal="left" vertical="distributed" wrapText="1"/>
    </xf>
    <xf numFmtId="0" fontId="24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view="pageBreakPreview" zoomScale="70" zoomScaleNormal="100" zoomScaleSheetLayoutView="70" workbookViewId="0">
      <selection activeCell="G6" sqref="G6"/>
    </sheetView>
  </sheetViews>
  <sheetFormatPr defaultColWidth="8.85546875" defaultRowHeight="12.75" x14ac:dyDescent="0.2"/>
  <cols>
    <col min="1" max="1" width="10.5703125" style="22" customWidth="1"/>
    <col min="2" max="2" width="10.7109375" style="22" customWidth="1"/>
    <col min="3" max="3" width="10.5703125" style="22" customWidth="1"/>
    <col min="4" max="4" width="31.28515625" style="22" customWidth="1"/>
    <col min="5" max="5" width="38.28515625" style="22" customWidth="1"/>
    <col min="6" max="6" width="11.7109375" style="22" customWidth="1"/>
    <col min="7" max="7" width="12.5703125" style="22" customWidth="1"/>
    <col min="8" max="8" width="16.7109375" style="22" customWidth="1"/>
    <col min="9" max="9" width="14.42578125" style="22" customWidth="1"/>
    <col min="10" max="16384" width="8.85546875" style="22"/>
  </cols>
  <sheetData>
    <row r="1" spans="1:9" ht="18.75" x14ac:dyDescent="0.3">
      <c r="F1" s="65" t="s">
        <v>100</v>
      </c>
      <c r="G1" s="65"/>
      <c r="H1" s="65"/>
      <c r="I1" s="65"/>
    </row>
    <row r="2" spans="1:9" ht="18.75" x14ac:dyDescent="0.3">
      <c r="F2" s="65" t="s">
        <v>107</v>
      </c>
      <c r="G2" s="65"/>
      <c r="H2" s="65"/>
      <c r="I2" s="65"/>
    </row>
    <row r="3" spans="1:9" ht="18.75" x14ac:dyDescent="0.3">
      <c r="F3" s="65" t="s">
        <v>105</v>
      </c>
      <c r="G3" s="65"/>
      <c r="H3" s="65"/>
      <c r="I3" s="65"/>
    </row>
    <row r="4" spans="1:9" ht="18.75" x14ac:dyDescent="0.3">
      <c r="F4" s="65" t="s">
        <v>106</v>
      </c>
      <c r="G4" s="65"/>
      <c r="H4" s="65"/>
      <c r="I4" s="65"/>
    </row>
    <row r="5" spans="1:9" ht="19.5" x14ac:dyDescent="0.3">
      <c r="G5" s="62"/>
      <c r="H5" s="62"/>
      <c r="I5" s="62"/>
    </row>
    <row r="6" spans="1:9" ht="28.15" customHeight="1" x14ac:dyDescent="0.3">
      <c r="G6" s="51"/>
      <c r="H6" s="51"/>
      <c r="I6" s="51"/>
    </row>
    <row r="7" spans="1:9" ht="33" customHeight="1" x14ac:dyDescent="0.2">
      <c r="A7" s="68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7.25" x14ac:dyDescent="0.25">
      <c r="A8" s="63"/>
      <c r="B8" s="63"/>
      <c r="C8" s="63"/>
      <c r="D8" s="63"/>
      <c r="E8" s="63"/>
      <c r="F8" s="63"/>
      <c r="G8" s="63"/>
      <c r="H8" s="63"/>
      <c r="I8" s="52" t="s">
        <v>96</v>
      </c>
    </row>
    <row r="9" spans="1:9" ht="80.45" customHeight="1" x14ac:dyDescent="0.2">
      <c r="A9" s="23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6</v>
      </c>
      <c r="H9" s="24" t="s">
        <v>7</v>
      </c>
      <c r="I9" s="23" t="s">
        <v>8</v>
      </c>
    </row>
    <row r="10" spans="1:9" s="21" customFormat="1" x14ac:dyDescent="0.2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s="21" customFormat="1" ht="44.45" customHeight="1" x14ac:dyDescent="0.2">
      <c r="A11" s="20" t="s">
        <v>57</v>
      </c>
      <c r="B11" s="19"/>
      <c r="C11" s="19"/>
      <c r="D11" s="16" t="s">
        <v>58</v>
      </c>
      <c r="E11" s="19"/>
      <c r="F11" s="19"/>
      <c r="G11" s="19"/>
      <c r="H11" s="5">
        <f>H12</f>
        <v>2007200</v>
      </c>
      <c r="I11" s="19"/>
    </row>
    <row r="12" spans="1:9" s="21" customFormat="1" ht="34.9" customHeight="1" x14ac:dyDescent="0.2">
      <c r="A12" s="3" t="s">
        <v>59</v>
      </c>
      <c r="B12" s="3"/>
      <c r="C12" s="3"/>
      <c r="D12" s="4" t="s">
        <v>58</v>
      </c>
      <c r="E12" s="19"/>
      <c r="F12" s="19"/>
      <c r="G12" s="19"/>
      <c r="H12" s="5">
        <f>H13</f>
        <v>2007200</v>
      </c>
      <c r="I12" s="19"/>
    </row>
    <row r="13" spans="1:9" s="21" customFormat="1" ht="78.599999999999994" customHeight="1" x14ac:dyDescent="0.2">
      <c r="A13" s="15" t="s">
        <v>85</v>
      </c>
      <c r="B13" s="15" t="s">
        <v>86</v>
      </c>
      <c r="C13" s="15" t="s">
        <v>90</v>
      </c>
      <c r="D13" s="16" t="s">
        <v>87</v>
      </c>
      <c r="E13" s="13" t="s">
        <v>88</v>
      </c>
      <c r="F13" s="19" t="s">
        <v>65</v>
      </c>
      <c r="G13" s="19"/>
      <c r="H13" s="14">
        <v>2007200</v>
      </c>
      <c r="I13" s="20"/>
    </row>
    <row r="14" spans="1:9" s="21" customFormat="1" ht="43.15" customHeight="1" x14ac:dyDescent="0.2">
      <c r="A14" s="20">
        <v>1200000</v>
      </c>
      <c r="B14" s="19"/>
      <c r="C14" s="19"/>
      <c r="D14" s="16" t="s">
        <v>92</v>
      </c>
      <c r="E14" s="19"/>
      <c r="F14" s="19"/>
      <c r="G14" s="19"/>
      <c r="H14" s="5">
        <f>H15</f>
        <v>35815753</v>
      </c>
      <c r="I14" s="19"/>
    </row>
    <row r="15" spans="1:9" s="8" customFormat="1" ht="56.45" customHeight="1" x14ac:dyDescent="0.2">
      <c r="A15" s="9">
        <v>1210000</v>
      </c>
      <c r="B15" s="6"/>
      <c r="C15" s="6"/>
      <c r="D15" s="10" t="s">
        <v>92</v>
      </c>
      <c r="E15" s="6"/>
      <c r="F15" s="6"/>
      <c r="G15" s="6"/>
      <c r="H15" s="5">
        <f>H16+H28+H32</f>
        <v>35815753</v>
      </c>
      <c r="I15" s="6"/>
    </row>
    <row r="16" spans="1:9" s="21" customFormat="1" ht="48" customHeight="1" x14ac:dyDescent="0.2">
      <c r="A16" s="20">
        <v>1217310</v>
      </c>
      <c r="B16" s="20">
        <v>7310</v>
      </c>
      <c r="C16" s="25" t="s">
        <v>11</v>
      </c>
      <c r="D16" s="16" t="s">
        <v>10</v>
      </c>
      <c r="E16" s="19"/>
      <c r="F16" s="19"/>
      <c r="G16" s="19"/>
      <c r="H16" s="5">
        <f>H17+H24+H22</f>
        <v>26950000</v>
      </c>
      <c r="I16" s="19"/>
    </row>
    <row r="17" spans="1:9" s="21" customFormat="1" ht="25.15" customHeight="1" x14ac:dyDescent="0.2">
      <c r="A17" s="19"/>
      <c r="B17" s="19"/>
      <c r="C17" s="19"/>
      <c r="D17" s="19"/>
      <c r="E17" s="26" t="s">
        <v>12</v>
      </c>
      <c r="F17" s="19"/>
      <c r="G17" s="19"/>
      <c r="H17" s="5">
        <f>H18+H21+H19+H20</f>
        <v>12450000</v>
      </c>
      <c r="I17" s="19"/>
    </row>
    <row r="18" spans="1:9" s="21" customFormat="1" ht="45" customHeight="1" x14ac:dyDescent="0.2">
      <c r="A18" s="19"/>
      <c r="B18" s="19"/>
      <c r="C18" s="19"/>
      <c r="D18" s="19"/>
      <c r="E18" s="17" t="s">
        <v>48</v>
      </c>
      <c r="F18" s="19" t="s">
        <v>61</v>
      </c>
      <c r="G18" s="19"/>
      <c r="H18" s="2">
        <f>1000000-850000</f>
        <v>150000</v>
      </c>
      <c r="I18" s="19"/>
    </row>
    <row r="19" spans="1:9" s="21" customFormat="1" ht="69" customHeight="1" x14ac:dyDescent="0.2">
      <c r="A19" s="19"/>
      <c r="B19" s="19"/>
      <c r="C19" s="19"/>
      <c r="D19" s="19"/>
      <c r="E19" s="17" t="s">
        <v>94</v>
      </c>
      <c r="F19" s="19">
        <v>2019</v>
      </c>
      <c r="G19" s="19"/>
      <c r="H19" s="14">
        <v>7900000</v>
      </c>
      <c r="I19" s="19"/>
    </row>
    <row r="20" spans="1:9" s="21" customFormat="1" ht="63" customHeight="1" x14ac:dyDescent="0.2">
      <c r="A20" s="19"/>
      <c r="B20" s="19"/>
      <c r="C20" s="19"/>
      <c r="D20" s="19"/>
      <c r="E20" s="17" t="s">
        <v>95</v>
      </c>
      <c r="F20" s="19">
        <v>2019</v>
      </c>
      <c r="G20" s="19"/>
      <c r="H20" s="14">
        <v>4000000</v>
      </c>
      <c r="I20" s="19"/>
    </row>
    <row r="21" spans="1:9" s="21" customFormat="1" ht="43.15" customHeight="1" x14ac:dyDescent="0.2">
      <c r="A21" s="19"/>
      <c r="B21" s="19"/>
      <c r="C21" s="19"/>
      <c r="D21" s="19"/>
      <c r="E21" s="17" t="s">
        <v>60</v>
      </c>
      <c r="F21" s="19">
        <v>2019</v>
      </c>
      <c r="G21" s="27"/>
      <c r="H21" s="2">
        <v>400000</v>
      </c>
      <c r="I21" s="19"/>
    </row>
    <row r="22" spans="1:9" s="21" customFormat="1" ht="23.45" customHeight="1" x14ac:dyDescent="0.2">
      <c r="A22" s="19"/>
      <c r="B22" s="19"/>
      <c r="C22" s="19"/>
      <c r="D22" s="19"/>
      <c r="E22" s="28" t="s">
        <v>49</v>
      </c>
      <c r="F22" s="19"/>
      <c r="G22" s="19"/>
      <c r="H22" s="5">
        <f>H23</f>
        <v>500000</v>
      </c>
      <c r="I22" s="2"/>
    </row>
    <row r="23" spans="1:9" s="21" customFormat="1" ht="39.6" customHeight="1" x14ac:dyDescent="0.2">
      <c r="A23" s="19"/>
      <c r="B23" s="19"/>
      <c r="C23" s="19"/>
      <c r="D23" s="19"/>
      <c r="E23" s="17" t="s">
        <v>52</v>
      </c>
      <c r="F23" s="19">
        <v>2019</v>
      </c>
      <c r="G23" s="27"/>
      <c r="H23" s="14">
        <v>500000</v>
      </c>
      <c r="I23" s="19"/>
    </row>
    <row r="24" spans="1:9" s="21" customFormat="1" ht="19.149999999999999" customHeight="1" x14ac:dyDescent="0.2">
      <c r="A24" s="19"/>
      <c r="B24" s="19"/>
      <c r="C24" s="19"/>
      <c r="D24" s="19"/>
      <c r="E24" s="16" t="s">
        <v>50</v>
      </c>
      <c r="F24" s="19"/>
      <c r="G24" s="19"/>
      <c r="H24" s="5">
        <f>SUM(H25:H27)</f>
        <v>14000000</v>
      </c>
      <c r="I24" s="19"/>
    </row>
    <row r="25" spans="1:9" s="21" customFormat="1" ht="52.9" customHeight="1" x14ac:dyDescent="0.2">
      <c r="A25" s="19"/>
      <c r="B25" s="19"/>
      <c r="C25" s="19"/>
      <c r="D25" s="19"/>
      <c r="E25" s="17" t="s">
        <v>47</v>
      </c>
      <c r="F25" s="19" t="s">
        <v>61</v>
      </c>
      <c r="G25" s="29">
        <v>12333420</v>
      </c>
      <c r="H25" s="2">
        <f>3000000+598000</f>
        <v>3598000</v>
      </c>
      <c r="I25" s="19"/>
    </row>
    <row r="26" spans="1:9" s="21" customFormat="1" ht="50.45" customHeight="1" x14ac:dyDescent="0.2">
      <c r="A26" s="19"/>
      <c r="B26" s="19"/>
      <c r="C26" s="19"/>
      <c r="D26" s="19"/>
      <c r="E26" s="17" t="s">
        <v>93</v>
      </c>
      <c r="F26" s="19" t="s">
        <v>62</v>
      </c>
      <c r="G26" s="29">
        <v>36282325</v>
      </c>
      <c r="H26" s="2">
        <v>3000000</v>
      </c>
      <c r="I26" s="19">
        <v>3.3</v>
      </c>
    </row>
    <row r="27" spans="1:9" s="21" customFormat="1" ht="94.9" customHeight="1" x14ac:dyDescent="0.2">
      <c r="A27" s="19"/>
      <c r="B27" s="19"/>
      <c r="C27" s="19"/>
      <c r="D27" s="19"/>
      <c r="E27" s="17" t="s">
        <v>89</v>
      </c>
      <c r="F27" s="19" t="s">
        <v>63</v>
      </c>
      <c r="G27" s="29">
        <v>18069199</v>
      </c>
      <c r="H27" s="2">
        <f>3000000+4402000</f>
        <v>7402000</v>
      </c>
      <c r="I27" s="19">
        <v>44.4</v>
      </c>
    </row>
    <row r="28" spans="1:9" s="21" customFormat="1" ht="59.45" customHeight="1" x14ac:dyDescent="0.2">
      <c r="A28" s="20">
        <v>1217330</v>
      </c>
      <c r="B28" s="20">
        <v>7330</v>
      </c>
      <c r="C28" s="25" t="s">
        <v>11</v>
      </c>
      <c r="D28" s="30" t="s">
        <v>27</v>
      </c>
      <c r="E28" s="17"/>
      <c r="F28" s="19"/>
      <c r="G28" s="19"/>
      <c r="H28" s="5">
        <f>H29</f>
        <v>5765753</v>
      </c>
      <c r="I28" s="19"/>
    </row>
    <row r="29" spans="1:9" s="21" customFormat="1" ht="22.15" customHeight="1" x14ac:dyDescent="0.2">
      <c r="A29" s="20"/>
      <c r="B29" s="20"/>
      <c r="C29" s="25"/>
      <c r="D29" s="30"/>
      <c r="E29" s="26" t="s">
        <v>12</v>
      </c>
      <c r="F29" s="19"/>
      <c r="G29" s="19"/>
      <c r="H29" s="5">
        <f>SUM(H30:H31)</f>
        <v>5765753</v>
      </c>
      <c r="I29" s="19"/>
    </row>
    <row r="30" spans="1:9" s="21" customFormat="1" ht="33" customHeight="1" x14ac:dyDescent="0.2">
      <c r="A30" s="20"/>
      <c r="B30" s="20"/>
      <c r="C30" s="25"/>
      <c r="D30" s="30"/>
      <c r="E30" s="17" t="s">
        <v>53</v>
      </c>
      <c r="F30" s="19" t="s">
        <v>63</v>
      </c>
      <c r="G30" s="29">
        <v>4150571</v>
      </c>
      <c r="H30" s="2">
        <v>1765753</v>
      </c>
      <c r="I30" s="19">
        <v>73.599999999999994</v>
      </c>
    </row>
    <row r="31" spans="1:9" s="21" customFormat="1" ht="37.9" customHeight="1" x14ac:dyDescent="0.2">
      <c r="A31" s="20"/>
      <c r="B31" s="20"/>
      <c r="C31" s="25"/>
      <c r="D31" s="30"/>
      <c r="E31" s="17" t="s">
        <v>54</v>
      </c>
      <c r="F31" s="19" t="s">
        <v>64</v>
      </c>
      <c r="G31" s="29">
        <v>6472940</v>
      </c>
      <c r="H31" s="2">
        <f>1000000+3200000-200000</f>
        <v>4000000</v>
      </c>
      <c r="I31" s="19">
        <v>2.2000000000000002</v>
      </c>
    </row>
    <row r="32" spans="1:9" s="21" customFormat="1" ht="51.6" customHeight="1" x14ac:dyDescent="0.2">
      <c r="A32" s="20">
        <v>1217340</v>
      </c>
      <c r="B32" s="20">
        <v>7340</v>
      </c>
      <c r="C32" s="25" t="s">
        <v>11</v>
      </c>
      <c r="D32" s="16" t="s">
        <v>37</v>
      </c>
      <c r="E32" s="17"/>
      <c r="F32" s="19"/>
      <c r="G32" s="19"/>
      <c r="H32" s="5">
        <f>H33</f>
        <v>3100000</v>
      </c>
      <c r="I32" s="19"/>
    </row>
    <row r="33" spans="1:9" s="21" customFormat="1" ht="54" customHeight="1" x14ac:dyDescent="0.2">
      <c r="A33" s="20"/>
      <c r="B33" s="20"/>
      <c r="C33" s="25"/>
      <c r="D33" s="30"/>
      <c r="E33" s="17" t="s">
        <v>55</v>
      </c>
      <c r="F33" s="31" t="s">
        <v>62</v>
      </c>
      <c r="G33" s="29">
        <v>12490900.4</v>
      </c>
      <c r="H33" s="2">
        <v>3100000</v>
      </c>
      <c r="I33" s="19">
        <v>11.2</v>
      </c>
    </row>
    <row r="34" spans="1:9" s="32" customFormat="1" ht="72" customHeight="1" x14ac:dyDescent="0.2">
      <c r="A34" s="20">
        <v>1500000</v>
      </c>
      <c r="B34" s="19"/>
      <c r="C34" s="19"/>
      <c r="D34" s="16" t="s">
        <v>9</v>
      </c>
      <c r="E34" s="19"/>
      <c r="F34" s="2"/>
      <c r="G34" s="2"/>
      <c r="H34" s="5">
        <f>H35</f>
        <v>142453727</v>
      </c>
      <c r="I34" s="19"/>
    </row>
    <row r="35" spans="1:9" s="12" customFormat="1" ht="65.45" customHeight="1" x14ac:dyDescent="0.2">
      <c r="A35" s="9">
        <v>1510000</v>
      </c>
      <c r="B35" s="6"/>
      <c r="C35" s="6"/>
      <c r="D35" s="10" t="s">
        <v>9</v>
      </c>
      <c r="E35" s="6"/>
      <c r="F35" s="11"/>
      <c r="G35" s="11"/>
      <c r="H35" s="7">
        <f>H36+H45+H57+H63+H66+H83+H85</f>
        <v>142453727</v>
      </c>
      <c r="I35" s="7"/>
    </row>
    <row r="36" spans="1:9" s="32" customFormat="1" ht="57" customHeight="1" x14ac:dyDescent="0.2">
      <c r="A36" s="20">
        <v>1517310</v>
      </c>
      <c r="B36" s="20">
        <v>7310</v>
      </c>
      <c r="C36" s="25" t="s">
        <v>11</v>
      </c>
      <c r="D36" s="16" t="s">
        <v>10</v>
      </c>
      <c r="E36" s="19"/>
      <c r="F36" s="2"/>
      <c r="G36" s="2"/>
      <c r="H36" s="5">
        <f>H37+H41</f>
        <v>7800000</v>
      </c>
      <c r="I36" s="5"/>
    </row>
    <row r="37" spans="1:9" s="32" customFormat="1" ht="27.6" customHeight="1" x14ac:dyDescent="0.2">
      <c r="A37" s="19"/>
      <c r="B37" s="19"/>
      <c r="C37" s="19"/>
      <c r="D37" s="33"/>
      <c r="E37" s="26" t="s">
        <v>12</v>
      </c>
      <c r="F37" s="2"/>
      <c r="G37" s="2"/>
      <c r="H37" s="5">
        <f>H38+H39+H40</f>
        <v>6600000</v>
      </c>
      <c r="I37" s="19"/>
    </row>
    <row r="38" spans="1:9" s="32" customFormat="1" ht="39.6" customHeight="1" x14ac:dyDescent="0.2">
      <c r="A38" s="19"/>
      <c r="B38" s="19"/>
      <c r="C38" s="19"/>
      <c r="D38" s="31"/>
      <c r="E38" s="1" t="s">
        <v>13</v>
      </c>
      <c r="F38" s="2" t="s">
        <v>65</v>
      </c>
      <c r="G38" s="29">
        <v>15922519</v>
      </c>
      <c r="H38" s="2">
        <f>3000000-1000000</f>
        <v>2000000</v>
      </c>
      <c r="I38" s="19">
        <v>33.299999999999997</v>
      </c>
    </row>
    <row r="39" spans="1:9" s="32" customFormat="1" ht="43.15" customHeight="1" x14ac:dyDescent="0.2">
      <c r="A39" s="19"/>
      <c r="B39" s="19"/>
      <c r="C39" s="19"/>
      <c r="D39" s="31"/>
      <c r="E39" s="1" t="s">
        <v>39</v>
      </c>
      <c r="F39" s="2" t="s">
        <v>70</v>
      </c>
      <c r="G39" s="29"/>
      <c r="H39" s="2">
        <f>7000000-6000000</f>
        <v>1000000</v>
      </c>
      <c r="I39" s="19"/>
    </row>
    <row r="40" spans="1:9" s="32" customFormat="1" ht="39" customHeight="1" x14ac:dyDescent="0.2">
      <c r="A40" s="19"/>
      <c r="B40" s="19"/>
      <c r="C40" s="19"/>
      <c r="D40" s="31"/>
      <c r="E40" s="1" t="s">
        <v>14</v>
      </c>
      <c r="F40" s="29">
        <v>2019</v>
      </c>
      <c r="G40" s="29"/>
      <c r="H40" s="2">
        <v>3600000</v>
      </c>
      <c r="I40" s="19"/>
    </row>
    <row r="41" spans="1:9" s="32" customFormat="1" ht="16.149999999999999" customHeight="1" x14ac:dyDescent="0.2">
      <c r="A41" s="19"/>
      <c r="B41" s="19"/>
      <c r="C41" s="19"/>
      <c r="D41" s="33"/>
      <c r="E41" s="16" t="s">
        <v>15</v>
      </c>
      <c r="F41" s="2"/>
      <c r="G41" s="29"/>
      <c r="H41" s="5">
        <f>H42+H43+H44</f>
        <v>1200000</v>
      </c>
      <c r="I41" s="19"/>
    </row>
    <row r="42" spans="1:9" s="32" customFormat="1" ht="24" customHeight="1" x14ac:dyDescent="0.2">
      <c r="A42" s="19"/>
      <c r="B42" s="19"/>
      <c r="C42" s="19"/>
      <c r="D42" s="33"/>
      <c r="E42" s="34" t="s">
        <v>16</v>
      </c>
      <c r="F42" s="2" t="s">
        <v>66</v>
      </c>
      <c r="G42" s="29">
        <v>16481572</v>
      </c>
      <c r="H42" s="2">
        <v>1000000</v>
      </c>
      <c r="I42" s="31">
        <v>31</v>
      </c>
    </row>
    <row r="43" spans="1:9" s="32" customFormat="1" ht="61.9" customHeight="1" x14ac:dyDescent="0.2">
      <c r="A43" s="19"/>
      <c r="B43" s="19"/>
      <c r="C43" s="19"/>
      <c r="D43" s="33"/>
      <c r="E43" s="1" t="s">
        <v>71</v>
      </c>
      <c r="F43" s="29">
        <v>2019</v>
      </c>
      <c r="G43" s="29"/>
      <c r="H43" s="2">
        <v>100000</v>
      </c>
      <c r="I43" s="19"/>
    </row>
    <row r="44" spans="1:9" s="32" customFormat="1" ht="38.450000000000003" customHeight="1" x14ac:dyDescent="0.2">
      <c r="A44" s="19"/>
      <c r="B44" s="19"/>
      <c r="C44" s="19"/>
      <c r="D44" s="33"/>
      <c r="E44" s="1" t="s">
        <v>72</v>
      </c>
      <c r="F44" s="29">
        <v>2019</v>
      </c>
      <c r="G44" s="29"/>
      <c r="H44" s="2">
        <v>100000</v>
      </c>
      <c r="I44" s="19"/>
    </row>
    <row r="45" spans="1:9" s="32" customFormat="1" ht="38.450000000000003" customHeight="1" x14ac:dyDescent="0.2">
      <c r="A45" s="20">
        <v>1517321</v>
      </c>
      <c r="B45" s="20">
        <v>7321</v>
      </c>
      <c r="C45" s="25" t="s">
        <v>11</v>
      </c>
      <c r="D45" s="30" t="s">
        <v>17</v>
      </c>
      <c r="E45" s="35"/>
      <c r="F45" s="2"/>
      <c r="G45" s="2"/>
      <c r="H45" s="5">
        <f>H46+H50</f>
        <v>12300000</v>
      </c>
      <c r="I45" s="19"/>
    </row>
    <row r="46" spans="1:9" s="32" customFormat="1" ht="17.45" customHeight="1" x14ac:dyDescent="0.2">
      <c r="A46" s="19"/>
      <c r="B46" s="19"/>
      <c r="C46" s="19"/>
      <c r="D46" s="33"/>
      <c r="E46" s="26" t="s">
        <v>12</v>
      </c>
      <c r="F46" s="2"/>
      <c r="G46" s="2"/>
      <c r="H46" s="5">
        <f>H47+H48+H49</f>
        <v>8800000</v>
      </c>
      <c r="I46" s="19"/>
    </row>
    <row r="47" spans="1:9" s="32" customFormat="1" ht="25.15" customHeight="1" x14ac:dyDescent="0.2">
      <c r="A47" s="19"/>
      <c r="B47" s="19"/>
      <c r="C47" s="19"/>
      <c r="D47" s="31"/>
      <c r="E47" s="34" t="s">
        <v>18</v>
      </c>
      <c r="F47" s="29" t="s">
        <v>73</v>
      </c>
      <c r="G47" s="2"/>
      <c r="H47" s="2">
        <f>3000000+2500000</f>
        <v>5500000</v>
      </c>
      <c r="I47" s="19"/>
    </row>
    <row r="48" spans="1:9" s="32" customFormat="1" ht="45" customHeight="1" x14ac:dyDescent="0.2">
      <c r="A48" s="19"/>
      <c r="B48" s="19"/>
      <c r="C48" s="19"/>
      <c r="D48" s="31"/>
      <c r="E48" s="34" t="s">
        <v>19</v>
      </c>
      <c r="F48" s="29" t="s">
        <v>74</v>
      </c>
      <c r="G48" s="2"/>
      <c r="H48" s="2">
        <v>2000000</v>
      </c>
      <c r="I48" s="19"/>
    </row>
    <row r="49" spans="1:9" s="32" customFormat="1" ht="43.9" customHeight="1" x14ac:dyDescent="0.2">
      <c r="A49" s="19"/>
      <c r="B49" s="19"/>
      <c r="C49" s="19"/>
      <c r="D49" s="31"/>
      <c r="E49" s="34" t="s">
        <v>20</v>
      </c>
      <c r="F49" s="29">
        <v>2019</v>
      </c>
      <c r="G49" s="2"/>
      <c r="H49" s="2">
        <f>2300000-1000000</f>
        <v>1300000</v>
      </c>
      <c r="I49" s="19"/>
    </row>
    <row r="50" spans="1:9" s="32" customFormat="1" ht="25.15" customHeight="1" x14ac:dyDescent="0.2">
      <c r="A50" s="19"/>
      <c r="B50" s="19"/>
      <c r="C50" s="19"/>
      <c r="D50" s="33"/>
      <c r="E50" s="16" t="s">
        <v>15</v>
      </c>
      <c r="F50" s="2"/>
      <c r="G50" s="2"/>
      <c r="H50" s="5">
        <f>H52+H53+H51+H56+H54+H55</f>
        <v>3500000</v>
      </c>
      <c r="I50" s="19"/>
    </row>
    <row r="51" spans="1:9" s="32" customFormat="1" ht="42.6" customHeight="1" x14ac:dyDescent="0.2">
      <c r="A51" s="19"/>
      <c r="B51" s="19"/>
      <c r="C51" s="19"/>
      <c r="D51" s="33"/>
      <c r="E51" s="1" t="s">
        <v>41</v>
      </c>
      <c r="F51" s="29">
        <v>2019</v>
      </c>
      <c r="G51" s="2"/>
      <c r="H51" s="2">
        <v>100000</v>
      </c>
      <c r="I51" s="19"/>
    </row>
    <row r="52" spans="1:9" s="32" customFormat="1" ht="44.45" customHeight="1" x14ac:dyDescent="0.2">
      <c r="A52" s="19"/>
      <c r="B52" s="19"/>
      <c r="C52" s="19"/>
      <c r="D52" s="33"/>
      <c r="E52" s="34" t="s">
        <v>21</v>
      </c>
      <c r="F52" s="2" t="s">
        <v>64</v>
      </c>
      <c r="G52" s="29">
        <v>2143744</v>
      </c>
      <c r="H52" s="2">
        <v>500000</v>
      </c>
      <c r="I52" s="19">
        <v>48.5</v>
      </c>
    </row>
    <row r="53" spans="1:9" s="32" customFormat="1" ht="37.9" customHeight="1" x14ac:dyDescent="0.2">
      <c r="A53" s="19"/>
      <c r="B53" s="19"/>
      <c r="C53" s="19"/>
      <c r="D53" s="33"/>
      <c r="E53" s="1" t="s">
        <v>22</v>
      </c>
      <c r="F53" s="2" t="s">
        <v>65</v>
      </c>
      <c r="G53" s="2"/>
      <c r="H53" s="14">
        <f>200000+1500000</f>
        <v>1700000</v>
      </c>
      <c r="I53" s="19"/>
    </row>
    <row r="54" spans="1:9" s="32" customFormat="1" ht="37.9" customHeight="1" x14ac:dyDescent="0.2">
      <c r="A54" s="19"/>
      <c r="B54" s="19"/>
      <c r="C54" s="19"/>
      <c r="D54" s="33"/>
      <c r="E54" s="1" t="s">
        <v>101</v>
      </c>
      <c r="F54" s="2" t="s">
        <v>68</v>
      </c>
      <c r="G54" s="2"/>
      <c r="H54" s="2">
        <v>100000</v>
      </c>
      <c r="I54" s="19"/>
    </row>
    <row r="55" spans="1:9" s="32" customFormat="1" ht="59.45" customHeight="1" x14ac:dyDescent="0.2">
      <c r="A55" s="19"/>
      <c r="B55" s="19"/>
      <c r="C55" s="19"/>
      <c r="D55" s="33"/>
      <c r="E55" s="1" t="s">
        <v>103</v>
      </c>
      <c r="F55" s="2" t="s">
        <v>68</v>
      </c>
      <c r="G55" s="2"/>
      <c r="H55" s="2">
        <v>100000</v>
      </c>
      <c r="I55" s="19"/>
    </row>
    <row r="56" spans="1:9" s="32" customFormat="1" ht="59.45" customHeight="1" x14ac:dyDescent="0.2">
      <c r="A56" s="19"/>
      <c r="B56" s="19"/>
      <c r="C56" s="19"/>
      <c r="D56" s="33"/>
      <c r="E56" s="1" t="s">
        <v>23</v>
      </c>
      <c r="F56" s="2" t="s">
        <v>64</v>
      </c>
      <c r="G56" s="2"/>
      <c r="H56" s="2">
        <v>1000000</v>
      </c>
      <c r="I56" s="19"/>
    </row>
    <row r="57" spans="1:9" s="32" customFormat="1" ht="25.5" x14ac:dyDescent="0.2">
      <c r="A57" s="20">
        <v>1517322</v>
      </c>
      <c r="B57" s="20">
        <v>7322</v>
      </c>
      <c r="C57" s="25" t="s">
        <v>11</v>
      </c>
      <c r="D57" s="30" t="s">
        <v>24</v>
      </c>
      <c r="E57" s="35"/>
      <c r="F57" s="2"/>
      <c r="G57" s="2"/>
      <c r="H57" s="5">
        <f>H58</f>
        <v>4200000</v>
      </c>
      <c r="I57" s="19"/>
    </row>
    <row r="58" spans="1:9" s="32" customFormat="1" ht="19.149999999999999" customHeight="1" x14ac:dyDescent="0.2">
      <c r="A58" s="19"/>
      <c r="B58" s="19"/>
      <c r="C58" s="19"/>
      <c r="D58" s="33"/>
      <c r="E58" s="16" t="s">
        <v>15</v>
      </c>
      <c r="F58" s="2"/>
      <c r="G58" s="2"/>
      <c r="H58" s="5">
        <f>H61+H62+H59+H60</f>
        <v>4200000</v>
      </c>
      <c r="I58" s="19"/>
    </row>
    <row r="59" spans="1:9" s="32" customFormat="1" ht="53.45" customHeight="1" x14ac:dyDescent="0.2">
      <c r="A59" s="19"/>
      <c r="B59" s="19"/>
      <c r="C59" s="19"/>
      <c r="D59" s="33"/>
      <c r="E59" s="34" t="s">
        <v>102</v>
      </c>
      <c r="F59" s="2" t="s">
        <v>68</v>
      </c>
      <c r="G59" s="2"/>
      <c r="H59" s="2">
        <v>100000</v>
      </c>
      <c r="I59" s="19"/>
    </row>
    <row r="60" spans="1:9" s="64" customFormat="1" ht="61.15" customHeight="1" x14ac:dyDescent="0.2">
      <c r="A60" s="31"/>
      <c r="B60" s="31"/>
      <c r="C60" s="31"/>
      <c r="D60" s="33"/>
      <c r="E60" s="34" t="s">
        <v>104</v>
      </c>
      <c r="F60" s="14" t="s">
        <v>68</v>
      </c>
      <c r="G60" s="14"/>
      <c r="H60" s="14">
        <v>100000</v>
      </c>
      <c r="I60" s="31"/>
    </row>
    <row r="61" spans="1:9" s="32" customFormat="1" ht="46.15" customHeight="1" x14ac:dyDescent="0.2">
      <c r="A61" s="19"/>
      <c r="B61" s="19"/>
      <c r="C61" s="19"/>
      <c r="D61" s="33"/>
      <c r="E61" s="34" t="s">
        <v>42</v>
      </c>
      <c r="F61" s="2" t="s">
        <v>65</v>
      </c>
      <c r="G61" s="29">
        <v>16272770</v>
      </c>
      <c r="H61" s="2">
        <v>1000000</v>
      </c>
      <c r="I61" s="19">
        <v>9.8000000000000007</v>
      </c>
    </row>
    <row r="62" spans="1:9" s="32" customFormat="1" ht="48.6" customHeight="1" x14ac:dyDescent="0.2">
      <c r="A62" s="19"/>
      <c r="B62" s="19"/>
      <c r="C62" s="19"/>
      <c r="D62" s="33"/>
      <c r="E62" s="13" t="s">
        <v>43</v>
      </c>
      <c r="F62" s="2" t="s">
        <v>65</v>
      </c>
      <c r="G62" s="2"/>
      <c r="H62" s="2">
        <v>3000000</v>
      </c>
      <c r="I62" s="19"/>
    </row>
    <row r="63" spans="1:9" s="32" customFormat="1" ht="61.15" customHeight="1" x14ac:dyDescent="0.2">
      <c r="A63" s="20">
        <v>1517325</v>
      </c>
      <c r="B63" s="20">
        <v>7325</v>
      </c>
      <c r="C63" s="25" t="s">
        <v>11</v>
      </c>
      <c r="D63" s="30" t="s">
        <v>25</v>
      </c>
      <c r="E63" s="30"/>
      <c r="F63" s="2"/>
      <c r="G63" s="2"/>
      <c r="H63" s="5">
        <f>H64</f>
        <v>8000000</v>
      </c>
      <c r="I63" s="19"/>
    </row>
    <row r="64" spans="1:9" s="32" customFormat="1" ht="37.15" customHeight="1" x14ac:dyDescent="0.2">
      <c r="A64" s="19"/>
      <c r="B64" s="19"/>
      <c r="C64" s="19"/>
      <c r="D64" s="33"/>
      <c r="E64" s="16" t="s">
        <v>15</v>
      </c>
      <c r="F64" s="2"/>
      <c r="G64" s="2"/>
      <c r="H64" s="5">
        <f>H65</f>
        <v>8000000</v>
      </c>
      <c r="I64" s="19"/>
    </row>
    <row r="65" spans="1:9" s="37" customFormat="1" ht="67.900000000000006" customHeight="1" x14ac:dyDescent="0.2">
      <c r="A65" s="36"/>
      <c r="B65" s="36"/>
      <c r="C65" s="36"/>
      <c r="D65" s="33"/>
      <c r="E65" s="34" t="s">
        <v>26</v>
      </c>
      <c r="F65" s="29" t="s">
        <v>64</v>
      </c>
      <c r="G65" s="29">
        <v>12431937</v>
      </c>
      <c r="H65" s="2">
        <f>10000000-2000000</f>
        <v>8000000</v>
      </c>
      <c r="I65" s="19">
        <v>0.17</v>
      </c>
    </row>
    <row r="66" spans="1:9" s="37" customFormat="1" ht="67.900000000000006" customHeight="1" x14ac:dyDescent="0.2">
      <c r="A66" s="20">
        <v>1517330</v>
      </c>
      <c r="B66" s="20">
        <v>7330</v>
      </c>
      <c r="C66" s="25" t="s">
        <v>11</v>
      </c>
      <c r="D66" s="30" t="s">
        <v>27</v>
      </c>
      <c r="E66" s="30"/>
      <c r="F66" s="2"/>
      <c r="G66" s="2"/>
      <c r="H66" s="5">
        <f>H67+H72</f>
        <v>34200000</v>
      </c>
      <c r="I66" s="19"/>
    </row>
    <row r="67" spans="1:9" s="39" customFormat="1" ht="19.149999999999999" customHeight="1" x14ac:dyDescent="0.2">
      <c r="A67" s="18"/>
      <c r="B67" s="18"/>
      <c r="C67" s="18"/>
      <c r="D67" s="33"/>
      <c r="E67" s="26" t="s">
        <v>12</v>
      </c>
      <c r="F67" s="38"/>
      <c r="G67" s="38"/>
      <c r="H67" s="5">
        <f>SUM(H68:H71)</f>
        <v>11500000</v>
      </c>
      <c r="I67" s="18"/>
    </row>
    <row r="68" spans="1:9" s="39" customFormat="1" ht="36.6" customHeight="1" x14ac:dyDescent="0.2">
      <c r="A68" s="18"/>
      <c r="B68" s="18"/>
      <c r="C68" s="18"/>
      <c r="D68" s="33"/>
      <c r="E68" s="13" t="s">
        <v>28</v>
      </c>
      <c r="F68" s="29" t="s">
        <v>64</v>
      </c>
      <c r="G68" s="29"/>
      <c r="H68" s="2">
        <v>1500000</v>
      </c>
      <c r="I68" s="40"/>
    </row>
    <row r="69" spans="1:9" s="39" customFormat="1" ht="37.15" customHeight="1" x14ac:dyDescent="0.2">
      <c r="A69" s="18"/>
      <c r="B69" s="18"/>
      <c r="C69" s="18"/>
      <c r="D69" s="31"/>
      <c r="E69" s="34" t="s">
        <v>29</v>
      </c>
      <c r="F69" s="2" t="s">
        <v>66</v>
      </c>
      <c r="G69" s="29">
        <v>28556946</v>
      </c>
      <c r="H69" s="2">
        <v>4000000</v>
      </c>
      <c r="I69" s="41">
        <v>43.4</v>
      </c>
    </row>
    <row r="70" spans="1:9" s="39" customFormat="1" ht="49.15" customHeight="1" x14ac:dyDescent="0.2">
      <c r="A70" s="18"/>
      <c r="B70" s="18"/>
      <c r="C70" s="18"/>
      <c r="D70" s="31"/>
      <c r="E70" s="50" t="s">
        <v>82</v>
      </c>
      <c r="F70" s="2" t="s">
        <v>84</v>
      </c>
      <c r="G70" s="29"/>
      <c r="H70" s="2">
        <v>1000000</v>
      </c>
      <c r="I70" s="41"/>
    </row>
    <row r="71" spans="1:9" s="39" customFormat="1" ht="67.900000000000006" customHeight="1" x14ac:dyDescent="0.2">
      <c r="A71" s="18"/>
      <c r="B71" s="18"/>
      <c r="C71" s="18"/>
      <c r="D71" s="31"/>
      <c r="E71" s="1" t="s">
        <v>30</v>
      </c>
      <c r="F71" s="2" t="s">
        <v>74</v>
      </c>
      <c r="G71" s="29"/>
      <c r="H71" s="2">
        <v>5000000</v>
      </c>
      <c r="I71" s="40"/>
    </row>
    <row r="72" spans="1:9" s="39" customFormat="1" ht="18" customHeight="1" x14ac:dyDescent="0.2">
      <c r="A72" s="18"/>
      <c r="B72" s="18"/>
      <c r="C72" s="18"/>
      <c r="D72" s="33"/>
      <c r="E72" s="16" t="s">
        <v>15</v>
      </c>
      <c r="F72" s="2"/>
      <c r="G72" s="29"/>
      <c r="H72" s="5">
        <f>SUM(H73:H82)</f>
        <v>22700000</v>
      </c>
      <c r="I72" s="40"/>
    </row>
    <row r="73" spans="1:9" s="39" customFormat="1" ht="37.9" customHeight="1" x14ac:dyDescent="0.2">
      <c r="A73" s="18"/>
      <c r="B73" s="18"/>
      <c r="C73" s="18"/>
      <c r="D73" s="33"/>
      <c r="E73" s="1" t="s">
        <v>44</v>
      </c>
      <c r="F73" s="29">
        <v>2019</v>
      </c>
      <c r="G73" s="29"/>
      <c r="H73" s="2">
        <v>1000000</v>
      </c>
      <c r="I73" s="40"/>
    </row>
    <row r="74" spans="1:9" s="39" customFormat="1" ht="34.9" customHeight="1" x14ac:dyDescent="0.2">
      <c r="A74" s="18"/>
      <c r="B74" s="18"/>
      <c r="C74" s="18"/>
      <c r="D74" s="33"/>
      <c r="E74" s="1" t="s">
        <v>31</v>
      </c>
      <c r="F74" s="29">
        <v>2019</v>
      </c>
      <c r="G74" s="29"/>
      <c r="H74" s="2">
        <v>1000000</v>
      </c>
      <c r="I74" s="40"/>
    </row>
    <row r="75" spans="1:9" s="39" customFormat="1" ht="39.6" customHeight="1" x14ac:dyDescent="0.2">
      <c r="A75" s="18"/>
      <c r="B75" s="18"/>
      <c r="C75" s="18"/>
      <c r="D75" s="33"/>
      <c r="E75" s="1" t="s">
        <v>32</v>
      </c>
      <c r="F75" s="29">
        <v>2019</v>
      </c>
      <c r="G75" s="29"/>
      <c r="H75" s="2">
        <v>500000</v>
      </c>
      <c r="I75" s="40"/>
    </row>
    <row r="76" spans="1:9" s="39" customFormat="1" ht="40.15" customHeight="1" x14ac:dyDescent="0.2">
      <c r="A76" s="18"/>
      <c r="B76" s="18"/>
      <c r="C76" s="18"/>
      <c r="D76" s="33"/>
      <c r="E76" s="1" t="s">
        <v>45</v>
      </c>
      <c r="F76" s="29" t="s">
        <v>65</v>
      </c>
      <c r="G76" s="29"/>
      <c r="H76" s="2">
        <v>1000000</v>
      </c>
      <c r="I76" s="40"/>
    </row>
    <row r="77" spans="1:9" s="39" customFormat="1" ht="54" customHeight="1" x14ac:dyDescent="0.2">
      <c r="A77" s="18"/>
      <c r="B77" s="18"/>
      <c r="C77" s="18"/>
      <c r="D77" s="33"/>
      <c r="E77" s="34" t="s">
        <v>46</v>
      </c>
      <c r="F77" s="29" t="s">
        <v>66</v>
      </c>
      <c r="G77" s="29">
        <v>7995986</v>
      </c>
      <c r="H77" s="2">
        <v>500000</v>
      </c>
      <c r="I77" s="40">
        <v>39.200000000000003</v>
      </c>
    </row>
    <row r="78" spans="1:9" s="39" customFormat="1" ht="40.15" customHeight="1" x14ac:dyDescent="0.2">
      <c r="A78" s="18"/>
      <c r="B78" s="18"/>
      <c r="C78" s="18"/>
      <c r="D78" s="33"/>
      <c r="E78" s="1" t="s">
        <v>33</v>
      </c>
      <c r="F78" s="29">
        <v>2019</v>
      </c>
      <c r="G78" s="29"/>
      <c r="H78" s="2">
        <v>700000</v>
      </c>
      <c r="I78" s="40"/>
    </row>
    <row r="79" spans="1:9" s="39" customFormat="1" ht="36" customHeight="1" x14ac:dyDescent="0.2">
      <c r="A79" s="18"/>
      <c r="B79" s="18"/>
      <c r="C79" s="18"/>
      <c r="D79" s="33"/>
      <c r="E79" s="1" t="s">
        <v>34</v>
      </c>
      <c r="F79" s="29" t="s">
        <v>66</v>
      </c>
      <c r="G79" s="29">
        <v>31834662</v>
      </c>
      <c r="H79" s="2">
        <f>10000000-2000000</f>
        <v>8000000</v>
      </c>
      <c r="I79" s="40">
        <v>56.4</v>
      </c>
    </row>
    <row r="80" spans="1:9" s="39" customFormat="1" ht="21.6" customHeight="1" x14ac:dyDescent="0.2">
      <c r="A80" s="18"/>
      <c r="B80" s="18"/>
      <c r="C80" s="18"/>
      <c r="D80" s="33"/>
      <c r="E80" s="34" t="s">
        <v>35</v>
      </c>
      <c r="F80" s="29" t="s">
        <v>66</v>
      </c>
      <c r="G80" s="29">
        <v>14670250</v>
      </c>
      <c r="H80" s="2">
        <f>1000000+6000000</f>
        <v>7000000</v>
      </c>
      <c r="I80" s="40">
        <v>51.3</v>
      </c>
    </row>
    <row r="81" spans="1:9" s="39" customFormat="1" ht="33" customHeight="1" x14ac:dyDescent="0.2">
      <c r="A81" s="18"/>
      <c r="B81" s="18"/>
      <c r="C81" s="18"/>
      <c r="D81" s="33"/>
      <c r="E81" s="34" t="s">
        <v>36</v>
      </c>
      <c r="F81" s="29">
        <v>2019</v>
      </c>
      <c r="G81" s="29"/>
      <c r="H81" s="2">
        <v>1000000</v>
      </c>
      <c r="I81" s="40"/>
    </row>
    <row r="82" spans="1:9" s="39" customFormat="1" ht="40.9" customHeight="1" x14ac:dyDescent="0.2">
      <c r="A82" s="18"/>
      <c r="B82" s="18"/>
      <c r="C82" s="18"/>
      <c r="D82" s="33"/>
      <c r="E82" s="34" t="s">
        <v>83</v>
      </c>
      <c r="F82" s="29" t="s">
        <v>64</v>
      </c>
      <c r="G82" s="29"/>
      <c r="H82" s="2">
        <v>2000000</v>
      </c>
      <c r="I82" s="40"/>
    </row>
    <row r="83" spans="1:9" s="39" customFormat="1" ht="39.6" customHeight="1" x14ac:dyDescent="0.2">
      <c r="A83" s="20">
        <v>1517340</v>
      </c>
      <c r="B83" s="20">
        <v>7340</v>
      </c>
      <c r="C83" s="25" t="s">
        <v>11</v>
      </c>
      <c r="D83" s="30" t="s">
        <v>37</v>
      </c>
      <c r="E83" s="1"/>
      <c r="F83" s="29"/>
      <c r="G83" s="29"/>
      <c r="H83" s="5">
        <f>H84</f>
        <v>500000</v>
      </c>
      <c r="I83" s="40"/>
    </row>
    <row r="84" spans="1:9" s="39" customFormat="1" ht="36" customHeight="1" x14ac:dyDescent="0.2">
      <c r="A84" s="18"/>
      <c r="B84" s="18"/>
      <c r="C84" s="18"/>
      <c r="D84" s="1"/>
      <c r="E84" s="1" t="s">
        <v>38</v>
      </c>
      <c r="F84" s="29">
        <v>2019</v>
      </c>
      <c r="G84" s="29"/>
      <c r="H84" s="2">
        <v>500000</v>
      </c>
      <c r="I84" s="40"/>
    </row>
    <row r="85" spans="1:9" s="39" customFormat="1" ht="40.9" customHeight="1" x14ac:dyDescent="0.2">
      <c r="A85" s="20">
        <v>1517640</v>
      </c>
      <c r="B85" s="20">
        <v>7640</v>
      </c>
      <c r="C85" s="18"/>
      <c r="D85" s="30" t="s">
        <v>51</v>
      </c>
      <c r="E85" s="18"/>
      <c r="F85" s="2"/>
      <c r="G85" s="29"/>
      <c r="H85" s="5">
        <f>SUM(H86:H93)</f>
        <v>75453727</v>
      </c>
      <c r="I85" s="40"/>
    </row>
    <row r="86" spans="1:9" s="39" customFormat="1" ht="82.15" customHeight="1" x14ac:dyDescent="0.2">
      <c r="A86" s="18"/>
      <c r="B86" s="18"/>
      <c r="C86" s="18"/>
      <c r="D86" s="18"/>
      <c r="E86" s="1" t="s">
        <v>91</v>
      </c>
      <c r="F86" s="2" t="s">
        <v>68</v>
      </c>
      <c r="G86" s="29"/>
      <c r="H86" s="2">
        <f>9618700+48093527</f>
        <v>57712227</v>
      </c>
      <c r="I86" s="43"/>
    </row>
    <row r="87" spans="1:9" s="39" customFormat="1" ht="61.9" customHeight="1" x14ac:dyDescent="0.2">
      <c r="A87" s="18"/>
      <c r="B87" s="18"/>
      <c r="C87" s="18"/>
      <c r="D87" s="18"/>
      <c r="E87" s="1" t="s">
        <v>75</v>
      </c>
      <c r="F87" s="2" t="s">
        <v>65</v>
      </c>
      <c r="G87" s="29"/>
      <c r="H87" s="2">
        <v>3738060</v>
      </c>
      <c r="I87" s="44"/>
    </row>
    <row r="88" spans="1:9" s="39" customFormat="1" ht="61.9" customHeight="1" x14ac:dyDescent="0.2">
      <c r="A88" s="18"/>
      <c r="B88" s="18"/>
      <c r="C88" s="18"/>
      <c r="D88" s="18"/>
      <c r="E88" s="1" t="s">
        <v>76</v>
      </c>
      <c r="F88" s="2" t="s">
        <v>65</v>
      </c>
      <c r="G88" s="29"/>
      <c r="H88" s="2">
        <v>2043580</v>
      </c>
      <c r="I88" s="44"/>
    </row>
    <row r="89" spans="1:9" ht="54" customHeight="1" x14ac:dyDescent="0.2">
      <c r="A89" s="45"/>
      <c r="B89" s="45"/>
      <c r="C89" s="45"/>
      <c r="D89" s="45"/>
      <c r="E89" s="1" t="s">
        <v>77</v>
      </c>
      <c r="F89" s="2" t="s">
        <v>65</v>
      </c>
      <c r="G89" s="45"/>
      <c r="H89" s="2">
        <v>6959860</v>
      </c>
      <c r="I89" s="44"/>
    </row>
    <row r="90" spans="1:9" ht="40.9" customHeight="1" x14ac:dyDescent="0.2">
      <c r="A90" s="45"/>
      <c r="B90" s="45"/>
      <c r="C90" s="45"/>
      <c r="D90" s="45"/>
      <c r="E90" s="42" t="s">
        <v>78</v>
      </c>
      <c r="F90" s="29" t="s">
        <v>66</v>
      </c>
      <c r="G90" s="29">
        <v>25179181</v>
      </c>
      <c r="H90" s="2">
        <f>5000000-2000000</f>
        <v>3000000</v>
      </c>
      <c r="I90" s="40">
        <v>45.43</v>
      </c>
    </row>
    <row r="91" spans="1:9" ht="36" customHeight="1" x14ac:dyDescent="0.2">
      <c r="A91" s="45"/>
      <c r="B91" s="45"/>
      <c r="C91" s="45"/>
      <c r="D91" s="45"/>
      <c r="E91" s="1" t="s">
        <v>79</v>
      </c>
      <c r="F91" s="29" t="s">
        <v>69</v>
      </c>
      <c r="G91" s="29">
        <v>5382485</v>
      </c>
      <c r="H91" s="2">
        <v>1000000</v>
      </c>
      <c r="I91" s="40">
        <v>64.5</v>
      </c>
    </row>
    <row r="92" spans="1:9" ht="101.45" customHeight="1" x14ac:dyDescent="0.2">
      <c r="A92" s="45"/>
      <c r="B92" s="45"/>
      <c r="C92" s="45"/>
      <c r="D92" s="45"/>
      <c r="E92" s="1" t="s">
        <v>80</v>
      </c>
      <c r="F92" s="29" t="s">
        <v>67</v>
      </c>
      <c r="G92" s="29">
        <v>1422026</v>
      </c>
      <c r="H92" s="2">
        <v>500000</v>
      </c>
      <c r="I92" s="40">
        <v>47.9</v>
      </c>
    </row>
    <row r="93" spans="1:9" ht="114.6" customHeight="1" x14ac:dyDescent="0.2">
      <c r="A93" s="45"/>
      <c r="B93" s="45"/>
      <c r="C93" s="45"/>
      <c r="D93" s="45"/>
      <c r="E93" s="1" t="s">
        <v>81</v>
      </c>
      <c r="F93" s="29" t="s">
        <v>67</v>
      </c>
      <c r="G93" s="29">
        <v>1328224</v>
      </c>
      <c r="H93" s="2">
        <v>500000</v>
      </c>
      <c r="I93" s="40">
        <v>60.3</v>
      </c>
    </row>
    <row r="94" spans="1:9" ht="25.9" customHeight="1" x14ac:dyDescent="0.2">
      <c r="A94" s="45"/>
      <c r="B94" s="45"/>
      <c r="C94" s="45"/>
      <c r="D94" s="48" t="s">
        <v>56</v>
      </c>
      <c r="E94" s="45"/>
      <c r="F94" s="45"/>
      <c r="G94" s="45"/>
      <c r="H94" s="49">
        <f>H35+H15+H11</f>
        <v>180276680</v>
      </c>
      <c r="I94" s="45"/>
    </row>
    <row r="95" spans="1:9" s="47" customFormat="1" x14ac:dyDescent="0.2"/>
    <row r="98" spans="1:9" s="46" customFormat="1" ht="18.75" x14ac:dyDescent="0.3">
      <c r="A98" s="66" t="s">
        <v>97</v>
      </c>
      <c r="B98" s="66"/>
      <c r="C98" s="66"/>
      <c r="D98" s="66"/>
      <c r="E98" s="66"/>
      <c r="H98" s="67" t="s">
        <v>98</v>
      </c>
      <c r="I98" s="67"/>
    </row>
    <row r="99" spans="1:9" s="46" customFormat="1" ht="18.75" x14ac:dyDescent="0.3">
      <c r="A99" s="53"/>
      <c r="B99" s="53"/>
      <c r="C99" s="53"/>
      <c r="D99" s="54"/>
      <c r="E99" s="54"/>
      <c r="F99" s="54"/>
      <c r="G99" s="54"/>
      <c r="H99" s="54"/>
      <c r="I99" s="55"/>
    </row>
    <row r="100" spans="1:9" s="46" customFormat="1" ht="18.75" x14ac:dyDescent="0.3">
      <c r="A100" s="56" t="s">
        <v>99</v>
      </c>
      <c r="B100" s="57"/>
      <c r="C100" s="58"/>
      <c r="D100" s="59"/>
      <c r="H100" s="60"/>
      <c r="I100" s="61"/>
    </row>
  </sheetData>
  <mergeCells count="7">
    <mergeCell ref="F2:I2"/>
    <mergeCell ref="F1:I1"/>
    <mergeCell ref="F4:I4"/>
    <mergeCell ref="A98:E98"/>
    <mergeCell ref="H98:I98"/>
    <mergeCell ref="A7:I7"/>
    <mergeCell ref="F3:I3"/>
  </mergeCells>
  <printOptions horizontalCentered="1"/>
  <pageMargins left="0.19685039370078741" right="0.19685039370078741" top="1.1811023622047245" bottom="0.51181102362204722" header="0.31496062992125984" footer="0.31496062992125984"/>
  <pageSetup paperSize="9" scale="93" fitToHeight="9" orientation="landscape" verticalDpi="0" r:id="rId1"/>
  <headerFooter>
    <oddFooter>&amp;R&amp;"Times New Roman,обычный"&amp;12Сторінка &amp;P</oddFooter>
  </headerFooter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7 (с)</vt:lpstr>
      <vt:lpstr>'дод 7 (с)'!Заголовки_для_печати</vt:lpstr>
      <vt:lpstr>'дод 7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2018-12-20T15:42:28Z</cp:lastPrinted>
  <dcterms:created xsi:type="dcterms:W3CDTF">2018-10-18T06:20:50Z</dcterms:created>
  <dcterms:modified xsi:type="dcterms:W3CDTF">2018-12-22T07:44:39Z</dcterms:modified>
</cp:coreProperties>
</file>