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<sst xmlns="http://schemas.openxmlformats.org/spreadsheetml/2006/main" count="485" uniqueCount="293">
  <si>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</si>
  <si>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</si>
  <si>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</si>
  <si>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</si>
  <si>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</si>
  <si>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</si>
  <si>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</si>
  <si>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</si>
  <si>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</si>
  <si>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</si>
  <si>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2018 рік (прогноз)</t>
  </si>
  <si>
    <t xml:space="preserve">Результативні показники виконання завдань комплексної міської програми «Освіта м. Суми на 2016-2018 роки» 
</t>
  </si>
  <si>
    <t xml:space="preserve">КТКВК 070807 </t>
  </si>
  <si>
    <t xml:space="preserve">Показник продукту : </t>
  </si>
  <si>
    <t>Показник якості:</t>
  </si>
  <si>
    <t>кількість учнів, яким призначено  стипендію міського голови, осіб</t>
  </si>
  <si>
    <t xml:space="preserve">динаміка обсягу витрат на надання додаткових соціальних гарантій у порівнянні з попереднім роком, % </t>
  </si>
  <si>
    <t xml:space="preserve">кількість переможців олімпіад, турнірів, конкурсів міського, обласного та  всеукраїнського рівнів, осіб </t>
  </si>
  <si>
    <t xml:space="preserve">Показники виконання: </t>
  </si>
  <si>
    <t>Підпрограма 2. Дошкільна освіта</t>
  </si>
  <si>
    <t xml:space="preserve">Показник продукту: </t>
  </si>
  <si>
    <t xml:space="preserve">забезпечення підручниками учнів загальноосвітніх навчальних закладів, % </t>
  </si>
  <si>
    <t>КТКВК 070101</t>
  </si>
  <si>
    <t>Мета: надання дошкільної освіти дошкільними навчальними закладами</t>
  </si>
  <si>
    <t>Підпрограма 1. Якість освіти</t>
  </si>
  <si>
    <t>кількість громадян, які отримують освіту екстерном</t>
  </si>
  <si>
    <t>КТКВК 070401</t>
  </si>
  <si>
    <t>кількість нагороджених, %</t>
  </si>
  <si>
    <t>кількість  семінарів, од.</t>
  </si>
  <si>
    <t xml:space="preserve">Мета: створення умов для розвитку доступної та якісної системи освіти, покращення рівня її ефективності 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</si>
  <si>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</si>
  <si>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Мета: забезпечення належних умов виховання дітей в умовах позашкільної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</si>
  <si>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</si>
  <si>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КТКВК 070201</t>
  </si>
  <si>
    <t>КТКВК  070201</t>
  </si>
  <si>
    <t>Виконавець: Данильченко А. М.</t>
  </si>
  <si>
    <t>кількість учнів, яким призначено  стипендію Президента України переможцям Міжнародного конкурсу з української мови імені Петра Яцика, осіб</t>
  </si>
  <si>
    <t>кількість учнів, яким призначено стипендію імені Тараса Шевченка, осіб</t>
  </si>
  <si>
    <t>кількість учнів, яким призначено стипендію Президента України переможцям Міжнародної учнівської олімпіади з географії</t>
  </si>
  <si>
    <t>кількість виплат стипендій міського голови протягом року, од.</t>
  </si>
  <si>
    <t>кількість виплат стипендій Президента України переможцям Міжнародного конкурсу з української мови імені Петра Яцика протягом року, од.</t>
  </si>
  <si>
    <t>кількість виплат стипендій імені Тараса Шевченка протягом року, од.</t>
  </si>
  <si>
    <t>кількість виплат стипендій Президента України учасникам та призерам міжнародної учнівської олімпіади з географії, од.</t>
  </si>
  <si>
    <t>кількість призерів, які нагороджуються під час проведення свята, чол.</t>
  </si>
  <si>
    <t>Підпрограма 4. Виховання творчої та духовно багатої особистості</t>
  </si>
  <si>
    <t>Підпрограма 5. Робота з обдарованою учнівською молоддю</t>
  </si>
  <si>
    <t>Підпрограма 6. Сучасні інформаційні технології</t>
  </si>
  <si>
    <t>кількість нагороджених учасників, осіб</t>
  </si>
  <si>
    <t>кількість  конкурсів правоосвітнього спрямування, од.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</si>
  <si>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</si>
  <si>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>Мета: виховання гармонійної особистості з високим почуттям патріотизму, удосконалення системи правової освіти, сприяння формування поваги до права, чинного законодавства України, виховання нетерпимості до насильства, правопорушень та злочинів</t>
  </si>
  <si>
    <t xml:space="preserve">Мета: підвищення фахового рівня працівників управління освіти і науки Сумської міської ради, Інформаційно-методичного центру, навчальних закладів 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</si>
  <si>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</si>
  <si>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Забезпечення умов для повноцінного, своєчасного і різнобічного розвитку дитини</t>
  </si>
  <si>
    <t>КТКВК 070101,070201,070304</t>
  </si>
  <si>
    <t>Мета: зміцнення здоров'я школярів, популяризація фізичної культури та спорту серед молоді, виявлення кращих шкільних команд, формування спортивного резерву</t>
  </si>
  <si>
    <t>Код програмної класифікації видатків та кредитування (КПКВК)</t>
  </si>
  <si>
    <t>Мета, КТКВК, завдання та результативні показники Програми</t>
  </si>
  <si>
    <t>Показник витрат:</t>
  </si>
  <si>
    <t>захист учасників</t>
  </si>
  <si>
    <t>навчально-виховного процесу</t>
  </si>
  <si>
    <t>Соціальний захист учасників навчально-виховного процесу</t>
  </si>
  <si>
    <t>Підпрограма 7. Заходи з позашкільної освіти</t>
  </si>
  <si>
    <t>Підпрограма 9. Забезпечення безпечних і комфортних умов для дітей та учнів навчальних закладів</t>
  </si>
  <si>
    <t>Мета: покращення умов перебування дітей та учнів у навчальних закладах</t>
  </si>
  <si>
    <t>КТКВК 070304</t>
  </si>
  <si>
    <t>КТКВК 070806</t>
  </si>
  <si>
    <t>Створення умов для творчого, інтелектуального, духовного та фізичного розвитку дітей та учнівської молоді у вільний від навчання час</t>
  </si>
  <si>
    <t>кількість працівників, які   отримують надбавку до посадового окладу,осіб</t>
  </si>
  <si>
    <t>кількість переможців, осіб</t>
  </si>
  <si>
    <t>кількість лауреатів,осіб</t>
  </si>
  <si>
    <t>кількість учнів у загальноосвітніх навчальних закладах, осіб</t>
  </si>
  <si>
    <t>кількість загальноосвітніх навчальних закладів, од.</t>
  </si>
  <si>
    <t>кількість вихованців у дошкільних навчальних закладах, осіб</t>
  </si>
  <si>
    <t>кількість конкурсів патріотичного спрямування, од.</t>
  </si>
  <si>
    <t>кількість  конкурсів художньо-естетичного спрямування,од.</t>
  </si>
  <si>
    <t>кількість дітей у загальноосвітніх школах, осіб</t>
  </si>
  <si>
    <t>кількість дітей у дошкільних закладах, осіб</t>
  </si>
  <si>
    <t>кількість підручників,од.</t>
  </si>
  <si>
    <t>кількість  примірників літератури, од.</t>
  </si>
  <si>
    <t xml:space="preserve">витрати на поповнення бібліотечних фондів у порівнянні з попереднім роком, % </t>
  </si>
  <si>
    <t>кількість  примірників періодичних видань, од.</t>
  </si>
  <si>
    <t>кількість кабінетів хімії, фізики, математики, географії, біології, які потребують оснащення, од.</t>
  </si>
  <si>
    <t>кількість екземплярів періодичних видань, які планується придбати, од.</t>
  </si>
  <si>
    <t xml:space="preserve">обсяг витрат на періодичну пресу, % </t>
  </si>
  <si>
    <t>КТКВК 070101,070201,070304,070401,070806</t>
  </si>
  <si>
    <t>Підвищення рівня комфортних умов для дітей та учнів навчальних закладів</t>
  </si>
  <si>
    <t>КТКВК 070201,070202,070304</t>
  </si>
  <si>
    <t>кількість класів, од.</t>
  </si>
  <si>
    <t>кількість учнів 11 класів, осіб</t>
  </si>
  <si>
    <t>кількість класів з поглибленим вивчення предметів, од.</t>
  </si>
  <si>
    <t>кількість дітей від 6 до 18 років, осіб</t>
  </si>
  <si>
    <t>кількість учнів, які мають високий та достатній рівень знань, осіб</t>
  </si>
  <si>
    <t>кількість консультативних пунктів при ДНЗ та НВК, од.</t>
  </si>
  <si>
    <t xml:space="preserve">кількість навчальних закладів учасників конкурсу, од. </t>
  </si>
  <si>
    <t>кількість конкурсів фахової майстерності, од.</t>
  </si>
  <si>
    <t>кількість школярів, які беруть участь у міських масових захадах,осіб</t>
  </si>
  <si>
    <t>Підпрограма 8. Професійне зростання педагогічних працівників</t>
  </si>
  <si>
    <t>кількість учасників конкурсу, осіб</t>
  </si>
  <si>
    <t>кількість учасників заходів, осіб</t>
  </si>
  <si>
    <t>відсоток учнів, які навчаються на достатньому та високому рівні, %</t>
  </si>
  <si>
    <t xml:space="preserve"> відсоток учнів, які охоплені навчанням,%</t>
  </si>
  <si>
    <t>відсоток охоплення громадян екстерном,%</t>
  </si>
  <si>
    <t>Підпрограма 3. Здоров'я дитини</t>
  </si>
  <si>
    <t>відсоток охоплення дітей групами з різним режимом перебування,%</t>
  </si>
  <si>
    <t>кількість дітей з вадами у розвитку, що відвідують ДНЗ загального розвитку, од.</t>
  </si>
  <si>
    <t>кількість консультативних пунктів при ДНЗ та НВК</t>
  </si>
  <si>
    <t>кількість інклюзивних груп в ДНЗ, які планується відкрити, од.</t>
  </si>
  <si>
    <t>відсоток забезпечення харчуванням вихованців у ДНЗ, %</t>
  </si>
  <si>
    <t>відсоток забезпечення харчуванням учнів у школах, %</t>
  </si>
  <si>
    <t>кількість вихованців у дошкільних закладах, які забезпечуються харчуванням, осіб</t>
  </si>
  <si>
    <t>кількість учнів у загальноосвітніх школах, які забезпечуються харчуванням, осіб</t>
  </si>
  <si>
    <r>
      <t>Заохочення до активної участі кожної дитини у творенні власного фізичного і духовного здоров’я</t>
    </r>
    <r>
      <rPr>
        <sz val="12"/>
        <rFont val="Times New Roman"/>
        <family val="1"/>
      </rPr>
      <t xml:space="preserve"> </t>
    </r>
  </si>
  <si>
    <t xml:space="preserve">Показник витрат: </t>
  </si>
  <si>
    <t>кількість дітей від 0 до 6 років, всього, осіб</t>
  </si>
  <si>
    <t>кількість дітей від 0 до 6 років, які мають вади у розвитку, осіб</t>
  </si>
  <si>
    <t>кількість міських фізкультурно-оздоровчих, спортивно-масових та інформаційно-просвітницьких заходів та змагань, од.</t>
  </si>
  <si>
    <t>кількість учнів, залучених до участі у міських фізкультурно-оздоровчих, спортивно-масових та інформаційно-просвітницьких заходах та змаганнях, осіб</t>
  </si>
  <si>
    <t>кількість школярів, залучених до занять у спортивних гуртках та секціях у ДЮСШ №1,2, осіб</t>
  </si>
  <si>
    <t>кількість переможців міських фізкультурно-оздоровчих, спортивно-масових та інформаційно-просвітницьких заходів та змагань, осіб</t>
  </si>
  <si>
    <t>кількість навчальних закладів, од.</t>
  </si>
  <si>
    <t xml:space="preserve">кількість закладів, у яких планується приведення системи пожежної сигналізації до вимог чинного законодавства, од. </t>
  </si>
  <si>
    <t>відсоток забезпечення коштами на утримання, %</t>
  </si>
  <si>
    <t>відсоток закладів, у яких планується приведення системи пожежної сигналізації до вимог чинного законодавства до кількості закладів, які цього потребують, %</t>
  </si>
  <si>
    <t>кількість обладнання для харчоблоків та пралень, яке потребує першочергового оновлення,од.</t>
  </si>
  <si>
    <t>кількість комп'ютерної техніки та мультимедійного обладнання, яке потребує першочергового оновлення,од.</t>
  </si>
  <si>
    <t>кількість закладів, які потребують добудови, од.</t>
  </si>
  <si>
    <t>кількість обладнання для харчоблоків та пралень, яке планується оновити,од.</t>
  </si>
  <si>
    <t>кількість комп'ютерної техніки та мультимедійного обладнання, яке планується оновити,од.</t>
  </si>
  <si>
    <t>кількість закладів, які планується добудувати, од.</t>
  </si>
  <si>
    <t>відсоток оновленого обладнання для харчоблоків та пралень, %</t>
  </si>
  <si>
    <t>відсоток оновленої комп'ютерної техніки та мультимедійного обладнання, %</t>
  </si>
  <si>
    <t>відсоток відремонтованої площі будівлі, %</t>
  </si>
  <si>
    <t>відсоток відремонтованих інженерних мереж, %</t>
  </si>
  <si>
    <t>відсоток відремонтованої території, %</t>
  </si>
  <si>
    <t>відсоток добудованих закладів, %</t>
  </si>
  <si>
    <t>кількість обладнання для харчоблоків, яке потребує першочергового оновлення,од.</t>
  </si>
  <si>
    <t>кількість обладнання для харчоблоків, яке планується оновити,од.</t>
  </si>
  <si>
    <t>відсоток оновленого обладнання для харчоблоків, %</t>
  </si>
  <si>
    <t>кількість обладнання для харчоблоку, яке потребує першочергового оновлення,од.</t>
  </si>
  <si>
    <t>кількість обладнання для харчоблоку, яке планується оновити, од.</t>
  </si>
  <si>
    <t>відсоток оновленого обладнання для харчоблоку, %</t>
  </si>
  <si>
    <t>кількість комп'ютерної техніки та мультимедійного обладнання, яке потребує першочергового оновлення, од.</t>
  </si>
  <si>
    <t>кількість обладнання для котельні, яке потребує оновлення,од.</t>
  </si>
  <si>
    <t>кількість обладнання для котельні, яке планується придбати,од.</t>
  </si>
  <si>
    <t>відсоток оновленого обладнання для котельні, %</t>
  </si>
  <si>
    <r>
      <t>Підвищення якості освіти, форм і змісту навчального процесу на основі розвитку і використання сучасних інформаційних технологій</t>
    </r>
    <r>
      <rPr>
        <sz val="12"/>
        <rFont val="Times New Roman"/>
        <family val="1"/>
      </rPr>
      <t xml:space="preserve"> </t>
    </r>
  </si>
  <si>
    <t>кількість заходів в рік, од.</t>
  </si>
  <si>
    <t xml:space="preserve">Формування особистості педагогічних працівників з конкурентноспроможними здібностями, створення умов для стимулювання їхньої праці </t>
  </si>
  <si>
    <t>кількість конкурсів в рік, од.</t>
  </si>
  <si>
    <t>кількість колективів-переможців, од.</t>
  </si>
  <si>
    <r>
      <t>Виховання гармонійно розвиненої особистості</t>
    </r>
    <r>
      <rPr>
        <sz val="12"/>
        <rFont val="Times New Roman"/>
        <family val="1"/>
      </rPr>
      <t xml:space="preserve"> </t>
    </r>
  </si>
  <si>
    <t>відсоток забезпеченості закладів фаховими періодичними виданнями, %</t>
  </si>
  <si>
    <t>відсоток забезпеченості закладів кабінетами хімії, фізики, математики, гографії, біології,%</t>
  </si>
  <si>
    <t>Мета:підвищення професійної майстерності педагогічних працівників</t>
  </si>
  <si>
    <t>кількість міських конкурсів для дітей та учнівської молоді за напрямами позашкільної освіти, од.</t>
  </si>
  <si>
    <t>кількість масових заходів для школярів, од.</t>
  </si>
  <si>
    <t>кількість дітей п'ятирічного віку, осіб</t>
  </si>
  <si>
    <t>кількість дітей п'ятирічного віку, які охоплені різними формами дошкільної освіти, осіб</t>
  </si>
  <si>
    <t>відсоток дітей п'ятирічного віку, охоплених різними формами дошкільної освіти, %</t>
  </si>
  <si>
    <t>Розвиток та модернізація матеріально-технічної бази загальноосвітніх навчальних закладів</t>
  </si>
  <si>
    <t>протяжність інженерних мереж,  які планується відремонтувати, тис.м.</t>
  </si>
  <si>
    <t>площа території,  яку планується відремонтувати, тис.кв.м.</t>
  </si>
  <si>
    <t xml:space="preserve"> комп'ютерної техніки та мультимедійного обладнання</t>
  </si>
  <si>
    <t xml:space="preserve"> будівлі </t>
  </si>
  <si>
    <t xml:space="preserve"> приміщення</t>
  </si>
  <si>
    <t xml:space="preserve"> покрівлі</t>
  </si>
  <si>
    <t xml:space="preserve"> інженерних мереж</t>
  </si>
  <si>
    <t xml:space="preserve"> території</t>
  </si>
  <si>
    <t xml:space="preserve"> обладнання для харчоблоків та пралень</t>
  </si>
  <si>
    <t>Розвиток та модернізація матеріально-технічної бази спеціальної загальноосвітньої школи</t>
  </si>
  <si>
    <t>загальна площа будівлі, тис.кв.м.</t>
  </si>
  <si>
    <t>загальна площа приміщень, тис.кв.м.</t>
  </si>
  <si>
    <t>загальна протяжність інженерних мереж, тис.м.</t>
  </si>
  <si>
    <t>загальна площа території, тис.кв.м.</t>
  </si>
  <si>
    <t xml:space="preserve"> обладнання для харчоблоку</t>
  </si>
  <si>
    <t>котельня</t>
  </si>
  <si>
    <t>Всього</t>
  </si>
  <si>
    <t>протяжність інженерних мереж, які потребують ремонту, тис.м.</t>
  </si>
  <si>
    <t>Підпрограма 10. Матеріально-технічне забезпечення закладів</t>
  </si>
  <si>
    <t>фасад</t>
  </si>
  <si>
    <t>площа територій, які потребують  ремонту, тис.кв.м.</t>
  </si>
  <si>
    <t>відсоток відремонтованої площі фасадів, %</t>
  </si>
  <si>
    <t>відсоток відремонтованої площі приміщень, %</t>
  </si>
  <si>
    <t>відсоток відремонтованої площі покрівель, %</t>
  </si>
  <si>
    <t>відсоток відремонтованих територій, %</t>
  </si>
  <si>
    <t>площа фасадів, які потребують ремонту, тис.кв.м.</t>
  </si>
  <si>
    <t>площа приміщень, які потребують ремонту, тис.кв.м.</t>
  </si>
  <si>
    <t>площа покрівель, які потребують ремонту, тис. кв.м.</t>
  </si>
  <si>
    <t>площа територій, які потребують ремонту, тис.кв.м.</t>
  </si>
  <si>
    <t>площа фасадів, які планується відремонтувати, тис.кв.м.</t>
  </si>
  <si>
    <t>площа приміщень, які планується відремонтувати, тис.кв.м.</t>
  </si>
  <si>
    <t>площа покрівель,  які планується відремонтувати, тис.кв.м.</t>
  </si>
  <si>
    <t>площа територій,  які планується відремонтувати, тис.кв.м.</t>
  </si>
  <si>
    <t>площа фасаду, яку планується відремонтувати, тис.кв.м.</t>
  </si>
  <si>
    <t>площа приміщень,  які планується відремонтувати, тис.кв.м.</t>
  </si>
  <si>
    <t>загальна площа фасадів, тис.кв.м.</t>
  </si>
  <si>
    <t>загальна площа покрівель, тис. кв.м.</t>
  </si>
  <si>
    <t>загальна площа територій, тис.кв.м.</t>
  </si>
  <si>
    <t>фасади</t>
  </si>
  <si>
    <t>Сумський міський голова                                                                                                                                           О.М. Лисенко</t>
  </si>
  <si>
    <t xml:space="preserve">кількість  короткотривалих груп  </t>
  </si>
  <si>
    <t>кількість дітей в  короткотривалих групах "</t>
  </si>
  <si>
    <t xml:space="preserve">кількість  короткотривалих груп , які планується відкрити </t>
  </si>
  <si>
    <t>кількість іншого обладнання, яке планується оновити,од.</t>
  </si>
  <si>
    <t>відсоток оновлення іншого обладнання, %</t>
  </si>
  <si>
    <t>кількість іншого обладнання, яке потребує першочергового оновлення,од.</t>
  </si>
  <si>
    <t>2017 рік (план)</t>
  </si>
  <si>
    <t>2016 рік (план)</t>
  </si>
  <si>
    <t>тис. грн</t>
  </si>
  <si>
    <t>Всього на виконання програми, тис.грн</t>
  </si>
  <si>
    <t>Всього на виконання підпрограми, тис.грн</t>
  </si>
  <si>
    <t>середня витрата на 1 громадянина, який отримує освіту екстерном, тис.грн</t>
  </si>
  <si>
    <t>витрати на перебування 1 дитини в інклюзивній групі ДНЗ, тис. грн</t>
  </si>
  <si>
    <t xml:space="preserve">вартість утримання 1 групи з короткотривалим перебуванням, тис. грн </t>
  </si>
  <si>
    <t xml:space="preserve"> витрати на харчування вихованців в ДНЗ в рік, тис.грн </t>
  </si>
  <si>
    <t xml:space="preserve"> витрати на харчування учнів в школах в рік, тис.грн </t>
  </si>
  <si>
    <t>витрати харчування на одного вихованця ДНЗ в рік, тис. грн</t>
  </si>
  <si>
    <t>витрати харчування на одного учня в школах в рік, тис. грн</t>
  </si>
  <si>
    <t xml:space="preserve">видатки на проведення міських фізкультурно-оздоровчих, спортивно-масових та інформаційно-просвітницьких заходів та змагань, тис.грн </t>
  </si>
  <si>
    <t>середня вартість нагородження одного переможця, грн</t>
  </si>
  <si>
    <t xml:space="preserve">видатки на проведення конкурсів та заходів, тис.грн </t>
  </si>
  <si>
    <t>середні витрати на проведення заходів та конкурсів , тис. грн</t>
  </si>
  <si>
    <t>середня вартість проведення одного заходу, тис. грн</t>
  </si>
  <si>
    <t>розмір стипендії міського голови на одного учня, тис. грн</t>
  </si>
  <si>
    <t>розмір стипендії  Президента України переможцям Міжнародного конкурсу з української мови імені Петра Яцика на одного учня, тис. грн</t>
  </si>
  <si>
    <t>розмір стипендії  імені Тараса Шевченка на одного учня, тис. грн</t>
  </si>
  <si>
    <t xml:space="preserve">розмір стипендії Президента України переможцям Міжнародної учнівської олімпіади з географії, тис. грн </t>
  </si>
  <si>
    <t>середня вартість  подарунка, тис. грн</t>
  </si>
  <si>
    <t xml:space="preserve">видатки на забезпечення сучасними інформаційними технологіями, тис.грн </t>
  </si>
  <si>
    <t>середня вартість одного періодичного видання, тис. грн</t>
  </si>
  <si>
    <t>середня вартість одного підручника, тис. грн</t>
  </si>
  <si>
    <t>середня вартість одного примірника літератури, тис. грн</t>
  </si>
  <si>
    <t>витрати на 1 кабінет, тис. грн</t>
  </si>
  <si>
    <t xml:space="preserve">витрата на 1 фахове періодичне видання, тис. грн </t>
  </si>
  <si>
    <t xml:space="preserve">видатки на проведення конкурсів та нагородження переможців, тис.грн </t>
  </si>
  <si>
    <t>середня вартість одного подарунка для переможця міського конкурсу, тис. грн</t>
  </si>
  <si>
    <t>витрати на проведення заходу, тис.грн</t>
  </si>
  <si>
    <t>середня вартість одного подарунка для переможця конкурсу фахової майстерності, тис. грн</t>
  </si>
  <si>
    <t xml:space="preserve">видатки загального фонду,  тис.грн </t>
  </si>
  <si>
    <t>вартість проведення нагородження переможців конкурсу, тис. грн</t>
  </si>
  <si>
    <t>вартість проведення заходів, тис. грн</t>
  </si>
  <si>
    <t>середня вартість надбавки до посадового окладу на рік на 1 особу, тис. грн</t>
  </si>
  <si>
    <t>кошти, необхідні для утримання закладів, тис.грн</t>
  </si>
  <si>
    <t>кошти, необхідні для приведення системи пожежної сигналізації до вимог чинного законодавства, тис.грн</t>
  </si>
  <si>
    <t>кошти, які передбачені на утримання закладів, тис.грн</t>
  </si>
  <si>
    <t>середні витрати на утримання одного закладу, тис. грн</t>
  </si>
  <si>
    <t>середні витрати для одного закладу, необхідні для приведення системи пожежної сигналізації до вимог чинного законодавства, тис.грн</t>
  </si>
  <si>
    <t>середні витрати на одиницю обладнання для харчоблоків та пралень, яке планується оновити, тис.грн</t>
  </si>
  <si>
    <t>середні витрати на одиницю комп'ютерної техніки та мультимедійного обладнання, яке планується оновити, тис. грн</t>
  </si>
  <si>
    <t>середні витрати на одиницю ішого обладнання, яке планується оновити, тис. грн</t>
  </si>
  <si>
    <t>середні витрати на 1 кв.м. фасаду, яку планується відремонтувати, тис.грн</t>
  </si>
  <si>
    <t>середні витрати на 1 кв.м. приміщення, яке планується відремонтувати, тис.грн</t>
  </si>
  <si>
    <t>середні витрати на 1 кв.м. покрівлі, яку планується відремонтувати, тис.грн</t>
  </si>
  <si>
    <t>середні витрати на 1 м.інженерних мереж,  які планується відремонтувати, тис.грн</t>
  </si>
  <si>
    <t>середні витрати на 1 кв.м. території,  яку планується відремонтувати, тис.грн</t>
  </si>
  <si>
    <t>витрати на добудову 1 закладу, тис.грн</t>
  </si>
  <si>
    <t>середні витрати на одиницю обладнання для харчоблоків, яке планується оновити, тис.грн</t>
  </si>
  <si>
    <t>середні витрати на одиницю комп'ютерної техніки та мультимедійного обладнання, яке планується оновити,тис.грн</t>
  </si>
  <si>
    <t>середні витрати на одиницю обладнання для харчоблоку, яке планується оновити, тис.грн</t>
  </si>
  <si>
    <t>середні витрати на одиницю комп'ютерної техніки та мультимедійного обладнання, яке планується оновити, тис.грн</t>
  </si>
  <si>
    <t>середні витрати на одиницю іншого обладнання, яке планується оновити, тис.грн</t>
  </si>
  <si>
    <t>середні витрати на одиницю обладнання для котельні, яке планується придбати, тис.грн</t>
  </si>
  <si>
    <t xml:space="preserve">Обов’язкове здобуття громадянами повної загальної середньої освіти, урізноманітнення моделей організації освіти </t>
  </si>
  <si>
    <t>Підпрограма 11. Компенсаційні виплати на пільговий проїзд електротранстпортом окремим категоріям громадян</t>
  </si>
  <si>
    <t>Мета: забезпечення пільговим проїздом в електротранспорті окремих категорій громадян</t>
  </si>
  <si>
    <t>КТКВК 170602</t>
  </si>
  <si>
    <t>кільіксть підприємств - отримувачів компенсації за пільговий проїзд учнів 1-4 класів, од.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</si>
  <si>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</si>
  <si>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</si>
  <si>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</si>
  <si>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 xml:space="preserve">до рішення Сумської міської ради "Про внесення змін до рішення Сумської місьої ради від 24 грудня 2015 року №168-МР "Про комплексну міську програму "Освіта м. Суми на 2016-2018 роки"                                                                                  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</si>
  <si>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1-4 класів, які навчаються в загальноосвітніх навчальних закладах міста Суми, грн</t>
  </si>
  <si>
    <t>кількість осіб, які мають право на пільговий проїзд у міському електротранспорті, осіб</t>
  </si>
  <si>
    <t>кількість осіб, які мають право на пільговий проїзд на автобусних маршрутах загального користування, осіб</t>
  </si>
  <si>
    <t>середньомісячний розмір компенсації за пільговий проїзд на автобусних маршрутах загального користування, грн</t>
  </si>
  <si>
    <r>
      <t>Забезпечення можливостей використання творчого потенціалу дітей, створення умов для розвитку і підтримки талантів</t>
    </r>
    <r>
      <rPr>
        <sz val="12"/>
        <rFont val="Times New Roman"/>
        <family val="1"/>
      </rPr>
      <t xml:space="preserve"> </t>
    </r>
  </si>
  <si>
    <t>Розвиток та модернізація матеріально-технічної бази дошкільних навчальних закладів</t>
  </si>
  <si>
    <r>
      <t>Розвиток та модернізація матеріально-технічної бази позашкільних навчальних закладів</t>
    </r>
    <r>
      <rPr>
        <sz val="12"/>
        <rFont val="Times New Roman"/>
        <family val="1"/>
      </rPr>
      <t xml:space="preserve"> </t>
    </r>
  </si>
  <si>
    <t>Розвиток та модернізація матеріально-технічної бази міського міжшкільного навчально-виробничого комбінату</t>
  </si>
  <si>
    <t>Додаток 3</t>
  </si>
  <si>
    <t>1011020, 1011030,  1011070/ 0611020, 0611030, 0611070</t>
  </si>
  <si>
    <t>1011010 / 0611010</t>
  </si>
  <si>
    <t>1011010,   1011020, 1011070 / 0611010, 0611020, 0611070</t>
  </si>
  <si>
    <t>1011020 / 0611020</t>
  </si>
  <si>
    <t>1011220 / 0611160</t>
  </si>
  <si>
    <t>1011090 / 0611090</t>
  </si>
  <si>
    <t>1011010, 1011020, 1011070, 1011090, 1011210 / 0611010, 0611020, 0611070, 0611090, 0611160</t>
  </si>
  <si>
    <t>1011070 / 0611070</t>
  </si>
  <si>
    <t>1011210 / 0611210</t>
  </si>
  <si>
    <t>313038, 313035/ 213036, 213033</t>
  </si>
  <si>
    <t>від  29 листопада 2017 року № 2783-МР</t>
  </si>
  <si>
    <t>_________________ 29.11.2017 р.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</si>
</sst>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0.000"/>
    <numFmt numFmtId="210" formatCode="#,##0.0"/>
    <numFmt numFmtId="211" formatCode="#,##0.0\ &quot;грн.&quot;"/>
    <numFmt numFmtId="212" formatCode="0.00000"/>
    <numFmt numFmtId="213" formatCode="0.0000"/>
    <numFmt numFmtId="214" formatCode="#,##0.000"/>
    <numFmt numFmtId="215" formatCode="#,##0.0000"/>
    <numFmt numFmtId="216" formatCode="&quot;Так&quot;;&quot;Так&quot;;&quot;Ні&quot;"/>
    <numFmt numFmtId="217" formatCode="&quot;Істина&quot;;&quot;Істина&quot;;&quot;Хибність&quot;"/>
    <numFmt numFmtId="218" formatCode="&quot;Увімк&quot;;&quot;Увімк&quot;;&quot;Вимк&quot;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0"/>
      <name val="TimesNewRomanPS-BoldMT"/>
      <family val="0"/>
    </font>
    <font>
      <b/>
      <i/>
      <sz val="14"/>
      <name val="Times New Roman"/>
      <family val="1"/>
    </font>
    <font>
      <b/>
      <sz val="12"/>
      <name val="TimesNewRomanPS-BoldMT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>
      <alignment horizontal="left"/>
      <protection/>
    </xf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 textRotation="180"/>
    </xf>
    <xf numFmtId="1" fontId="5" fillId="0" borderId="0" xfId="0" applyNumberFormat="1" applyFont="1" applyFill="1" applyBorder="1" applyAlignment="1">
      <alignment horizontal="left" wrapText="1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12" fillId="32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1" fontId="6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textRotation="180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wrapText="1"/>
    </xf>
    <xf numFmtId="208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3" fillId="0" borderId="0" xfId="0" applyFont="1" applyFill="1" applyAlignment="1">
      <alignment horizontal="center" textRotation="180"/>
    </xf>
    <xf numFmtId="0" fontId="18" fillId="0" borderId="1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top" wrapText="1"/>
    </xf>
    <xf numFmtId="210" fontId="18" fillId="0" borderId="10" xfId="0" applyNumberFormat="1" applyFont="1" applyFill="1" applyBorder="1" applyAlignment="1">
      <alignment horizontal="center" vertical="top" wrapText="1"/>
    </xf>
    <xf numFmtId="210" fontId="9" fillId="0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wrapText="1"/>
    </xf>
    <xf numFmtId="210" fontId="6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21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wrapText="1"/>
    </xf>
    <xf numFmtId="21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 shrinkToFi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53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justify" vertical="top" wrapText="1"/>
    </xf>
    <xf numFmtId="210" fontId="5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210" fontId="2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4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210" fontId="1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 shrinkToFit="1"/>
    </xf>
    <xf numFmtId="0" fontId="2" fillId="33" borderId="10" xfId="0" applyFont="1" applyFill="1" applyBorder="1" applyAlignment="1">
      <alignment horizontal="center" vertical="center" wrapText="1"/>
    </xf>
    <xf numFmtId="21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208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10" fontId="2" fillId="33" borderId="10" xfId="0" applyNumberFormat="1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1" fontId="6" fillId="33" borderId="10" xfId="0" applyNumberFormat="1" applyFont="1" applyFill="1" applyBorder="1" applyAlignment="1">
      <alignment horizontal="center" vertical="center"/>
    </xf>
    <xf numFmtId="208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208" fontId="6" fillId="33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center" vertical="top" wrapText="1"/>
    </xf>
    <xf numFmtId="208" fontId="5" fillId="33" borderId="10" xfId="0" applyNumberFormat="1" applyFont="1" applyFill="1" applyBorder="1" applyAlignment="1">
      <alignment horizontal="center" vertical="top" wrapText="1"/>
    </xf>
    <xf numFmtId="208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3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/>
    </xf>
    <xf numFmtId="208" fontId="6" fillId="33" borderId="10" xfId="53" applyNumberFormat="1" applyFont="1" applyFill="1" applyBorder="1" applyAlignment="1">
      <alignment horizontal="center" vertical="center"/>
      <protection/>
    </xf>
    <xf numFmtId="210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208" fontId="5" fillId="33" borderId="10" xfId="0" applyNumberFormat="1" applyFont="1" applyFill="1" applyBorder="1" applyAlignment="1">
      <alignment horizontal="center" vertical="center" wrapText="1"/>
    </xf>
    <xf numFmtId="208" fontId="2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208" fontId="2" fillId="33" borderId="10" xfId="53" applyNumberFormat="1" applyFont="1" applyFill="1" applyBorder="1" applyAlignment="1">
      <alignment horizontal="center" vertical="center" wrapText="1"/>
      <protection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208" fontId="6" fillId="33" borderId="10" xfId="0" applyNumberFormat="1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left" wrapText="1"/>
    </xf>
    <xf numFmtId="210" fontId="3" fillId="33" borderId="10" xfId="0" applyNumberFormat="1" applyFont="1" applyFill="1" applyBorder="1" applyAlignment="1">
      <alignment horizontal="center" wrapText="1"/>
    </xf>
    <xf numFmtId="210" fontId="2" fillId="33" borderId="10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vertical="top" wrapText="1"/>
    </xf>
    <xf numFmtId="210" fontId="5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53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 shrinkToFit="1"/>
    </xf>
    <xf numFmtId="0" fontId="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1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" fontId="6" fillId="33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wrapText="1"/>
    </xf>
    <xf numFmtId="0" fontId="2" fillId="33" borderId="10" xfId="53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0" fillId="33" borderId="1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2"/>
  <sheetViews>
    <sheetView tabSelected="1" zoomScale="75" zoomScaleNormal="75" zoomScaleSheetLayoutView="75" zoomScalePageLayoutView="0" workbookViewId="0" topLeftCell="A1">
      <selection activeCell="C435" sqref="C435"/>
    </sheetView>
  </sheetViews>
  <sheetFormatPr defaultColWidth="9.140625" defaultRowHeight="12.75"/>
  <cols>
    <col min="1" max="1" width="62.7109375" style="0" customWidth="1"/>
    <col min="2" max="2" width="14.7109375" style="2" customWidth="1"/>
    <col min="3" max="3" width="16.140625" style="0" customWidth="1"/>
    <col min="4" max="4" width="16.57421875" style="0" customWidth="1"/>
    <col min="5" max="5" width="14.140625" style="0" customWidth="1"/>
    <col min="6" max="7" width="14.7109375" style="2" customWidth="1"/>
    <col min="8" max="8" width="14.421875" style="2" customWidth="1"/>
    <col min="9" max="10" width="14.57421875" style="0" customWidth="1"/>
    <col min="11" max="11" width="14.421875" style="0" customWidth="1"/>
    <col min="12" max="12" width="7.140625" style="2" customWidth="1"/>
    <col min="13" max="13" width="4.00390625" style="2" customWidth="1"/>
    <col min="14" max="14" width="4.57421875" style="4" customWidth="1"/>
    <col min="15" max="15" width="12.7109375" style="2" bestFit="1" customWidth="1"/>
  </cols>
  <sheetData>
    <row r="1" spans="8:11" ht="20.25" customHeight="1">
      <c r="H1" s="168" t="s">
        <v>280</v>
      </c>
      <c r="I1" s="168"/>
      <c r="J1" s="168"/>
      <c r="K1" s="6"/>
    </row>
    <row r="2" spans="1:12" ht="71.25" customHeight="1">
      <c r="A2" s="7"/>
      <c r="H2" s="171" t="s">
        <v>271</v>
      </c>
      <c r="I2" s="171"/>
      <c r="J2" s="171"/>
      <c r="K2" s="171"/>
      <c r="L2" s="14"/>
    </row>
    <row r="3" spans="1:11" ht="15.75">
      <c r="A3" s="9"/>
      <c r="H3" s="170" t="s">
        <v>291</v>
      </c>
      <c r="I3" s="170"/>
      <c r="J3" s="170"/>
      <c r="K3" s="170"/>
    </row>
    <row r="4" spans="8:10" ht="15.75">
      <c r="H4" s="11"/>
      <c r="I4" s="3"/>
      <c r="J4" s="3"/>
    </row>
    <row r="5" spans="1:12" ht="30.75" customHeight="1">
      <c r="A5" s="169" t="s">
        <v>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5"/>
    </row>
    <row r="6" spans="1:11" ht="15.75">
      <c r="A6" s="1"/>
      <c r="K6" s="33" t="s">
        <v>209</v>
      </c>
    </row>
    <row r="7" spans="1:14" s="2" customFormat="1" ht="32.25" customHeight="1">
      <c r="A7" s="163" t="s">
        <v>57</v>
      </c>
      <c r="B7" s="162" t="s">
        <v>56</v>
      </c>
      <c r="C7" s="162" t="s">
        <v>208</v>
      </c>
      <c r="D7" s="162"/>
      <c r="E7" s="162"/>
      <c r="F7" s="162" t="s">
        <v>207</v>
      </c>
      <c r="G7" s="162"/>
      <c r="H7" s="162"/>
      <c r="I7" s="162" t="s">
        <v>10</v>
      </c>
      <c r="J7" s="162"/>
      <c r="K7" s="162"/>
      <c r="L7" s="10"/>
      <c r="N7" s="4"/>
    </row>
    <row r="8" spans="1:14" s="2" customFormat="1" ht="15" customHeight="1">
      <c r="A8" s="163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0"/>
      <c r="N8" s="4"/>
    </row>
    <row r="9" spans="1:14" s="2" customFormat="1" ht="18.75" customHeight="1">
      <c r="A9" s="163"/>
      <c r="B9" s="162"/>
      <c r="C9" s="161" t="s">
        <v>0</v>
      </c>
      <c r="D9" s="161" t="s">
        <v>1</v>
      </c>
      <c r="E9" s="161"/>
      <c r="F9" s="161" t="s">
        <v>0</v>
      </c>
      <c r="G9" s="161" t="s">
        <v>1</v>
      </c>
      <c r="H9" s="161"/>
      <c r="I9" s="161" t="s">
        <v>0</v>
      </c>
      <c r="J9" s="161" t="s">
        <v>1</v>
      </c>
      <c r="K9" s="161"/>
      <c r="L9" s="8"/>
      <c r="N9" s="4"/>
    </row>
    <row r="10" spans="1:14" s="2" customFormat="1" ht="28.5">
      <c r="A10" s="163"/>
      <c r="B10" s="162"/>
      <c r="C10" s="161"/>
      <c r="D10" s="39" t="s">
        <v>2</v>
      </c>
      <c r="E10" s="39" t="s">
        <v>3</v>
      </c>
      <c r="F10" s="161"/>
      <c r="G10" s="39" t="s">
        <v>2</v>
      </c>
      <c r="H10" s="39" t="s">
        <v>3</v>
      </c>
      <c r="I10" s="161"/>
      <c r="J10" s="39" t="s">
        <v>2</v>
      </c>
      <c r="K10" s="39" t="s">
        <v>3</v>
      </c>
      <c r="L10" s="8"/>
      <c r="N10" s="4"/>
    </row>
    <row r="11" spans="1:14" s="2" customFormat="1" ht="15.75" customHeight="1">
      <c r="A11" s="40">
        <v>1</v>
      </c>
      <c r="B11" s="42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8"/>
      <c r="N11" s="4"/>
    </row>
    <row r="12" spans="1:15" s="12" customFormat="1" ht="29.25" customHeight="1">
      <c r="A12" s="35" t="s">
        <v>210</v>
      </c>
      <c r="B12" s="44">
        <f>C12+F12+I12</f>
        <v>471608.4</v>
      </c>
      <c r="C12" s="43">
        <f>C17+C39+C64+C98+C115+C144+C170+C189+C211+C229</f>
        <v>134744</v>
      </c>
      <c r="D12" s="43">
        <f>D17+D39+D64+D98+D115+D144+D170+D189+D211+D229</f>
        <v>52848.4</v>
      </c>
      <c r="E12" s="43">
        <f>E17+E39+E64+E98+E115+E144+E170+E189+E211+E229</f>
        <v>81895.6</v>
      </c>
      <c r="F12" s="43">
        <f aca="true" t="shared" si="0" ref="F12:K12">F17+F39+F64+F98+F115+F144+F170+F189+F211+F229+F443</f>
        <v>165036.90000000002</v>
      </c>
      <c r="G12" s="43">
        <f t="shared" si="0"/>
        <v>64460</v>
      </c>
      <c r="H12" s="43">
        <f t="shared" si="0"/>
        <v>100576.9</v>
      </c>
      <c r="I12" s="43">
        <f t="shared" si="0"/>
        <v>171827.5</v>
      </c>
      <c r="J12" s="43">
        <f t="shared" si="0"/>
        <v>74682.29999999999</v>
      </c>
      <c r="K12" s="43">
        <f t="shared" si="0"/>
        <v>97145.20000000001</v>
      </c>
      <c r="L12" s="16"/>
      <c r="M12" s="2"/>
      <c r="N12" s="4"/>
      <c r="O12" s="17"/>
    </row>
    <row r="13" spans="1:15" s="12" customFormat="1" ht="54.75" customHeight="1">
      <c r="A13" s="160" t="s">
        <v>52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"/>
      <c r="M13" s="2"/>
      <c r="N13" s="4"/>
      <c r="O13" s="17"/>
    </row>
    <row r="14" spans="1:15" s="12" customFormat="1" ht="21" customHeight="1">
      <c r="A14" s="151" t="s">
        <v>24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6"/>
      <c r="M14" s="2"/>
      <c r="N14" s="4"/>
      <c r="O14" s="17"/>
    </row>
    <row r="15" spans="1:15" s="12" customFormat="1" ht="21" customHeight="1">
      <c r="A15" s="156" t="s">
        <v>29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6"/>
      <c r="M15" s="2"/>
      <c r="N15" s="4"/>
      <c r="O15" s="17"/>
    </row>
    <row r="16" spans="1:15" s="12" customFormat="1" ht="97.5" customHeight="1">
      <c r="A16" s="28" t="s">
        <v>87</v>
      </c>
      <c r="B16" s="37" t="s">
        <v>281</v>
      </c>
      <c r="C16" s="38"/>
      <c r="D16" s="38"/>
      <c r="E16" s="38"/>
      <c r="F16" s="38"/>
      <c r="G16" s="38"/>
      <c r="H16" s="38"/>
      <c r="I16" s="38"/>
      <c r="J16" s="38"/>
      <c r="K16" s="38"/>
      <c r="L16" s="16"/>
      <c r="M16" s="2"/>
      <c r="N16" s="4"/>
      <c r="O16" s="17"/>
    </row>
    <row r="17" spans="1:15" s="12" customFormat="1" ht="18.75" customHeight="1">
      <c r="A17" s="66" t="s">
        <v>211</v>
      </c>
      <c r="B17" s="67"/>
      <c r="C17" s="68">
        <v>6.7</v>
      </c>
      <c r="D17" s="68">
        <v>6.7</v>
      </c>
      <c r="E17" s="68"/>
      <c r="F17" s="68">
        <f>G17+H17</f>
        <v>555.3</v>
      </c>
      <c r="G17" s="68">
        <f>G18</f>
        <v>555.3</v>
      </c>
      <c r="H17" s="68"/>
      <c r="I17" s="68">
        <f>J17+K17</f>
        <v>588.7</v>
      </c>
      <c r="J17" s="68">
        <f>J18</f>
        <v>588.7</v>
      </c>
      <c r="K17" s="68"/>
      <c r="L17" s="16"/>
      <c r="M17" s="2"/>
      <c r="N17" s="4"/>
      <c r="O17" s="17"/>
    </row>
    <row r="18" spans="1:15" s="12" customFormat="1" ht="50.25" customHeight="1">
      <c r="A18" s="69" t="s">
        <v>263</v>
      </c>
      <c r="B18" s="67"/>
      <c r="C18" s="70">
        <v>6.7</v>
      </c>
      <c r="D18" s="70">
        <v>6.7</v>
      </c>
      <c r="E18" s="70"/>
      <c r="F18" s="70">
        <f>G18+H18</f>
        <v>555.3</v>
      </c>
      <c r="G18" s="70">
        <f>10+545.3</f>
        <v>555.3</v>
      </c>
      <c r="H18" s="70"/>
      <c r="I18" s="70">
        <f>J18+K18</f>
        <v>588.7</v>
      </c>
      <c r="J18" s="70">
        <f>10.7+578</f>
        <v>588.7</v>
      </c>
      <c r="K18" s="68"/>
      <c r="L18" s="16"/>
      <c r="M18" s="2"/>
      <c r="N18" s="4"/>
      <c r="O18" s="17"/>
    </row>
    <row r="19" spans="1:15" s="12" customFormat="1" ht="17.25" customHeight="1">
      <c r="A19" s="71" t="s">
        <v>5</v>
      </c>
      <c r="B19" s="67"/>
      <c r="C19" s="72"/>
      <c r="D19" s="72"/>
      <c r="E19" s="72"/>
      <c r="F19" s="72"/>
      <c r="G19" s="72"/>
      <c r="H19" s="72"/>
      <c r="I19" s="72"/>
      <c r="J19" s="72"/>
      <c r="K19" s="73"/>
      <c r="L19" s="16"/>
      <c r="M19" s="2"/>
      <c r="N19" s="4"/>
      <c r="O19" s="17"/>
    </row>
    <row r="20" spans="1:15" s="12" customFormat="1" ht="17.25" customHeight="1">
      <c r="A20" s="69" t="s">
        <v>58</v>
      </c>
      <c r="B20" s="67"/>
      <c r="C20" s="72"/>
      <c r="D20" s="72"/>
      <c r="E20" s="72"/>
      <c r="F20" s="72"/>
      <c r="G20" s="72"/>
      <c r="H20" s="72"/>
      <c r="I20" s="72"/>
      <c r="J20" s="72"/>
      <c r="K20" s="73"/>
      <c r="L20" s="16"/>
      <c r="M20" s="2"/>
      <c r="N20" s="4"/>
      <c r="O20" s="17"/>
    </row>
    <row r="21" spans="1:15" s="12" customFormat="1" ht="17.25" customHeight="1">
      <c r="A21" s="71" t="s">
        <v>72</v>
      </c>
      <c r="B21" s="67"/>
      <c r="C21" s="74">
        <v>39</v>
      </c>
      <c r="D21" s="74"/>
      <c r="E21" s="74"/>
      <c r="F21" s="74">
        <v>39</v>
      </c>
      <c r="G21" s="74"/>
      <c r="H21" s="74"/>
      <c r="I21" s="74">
        <v>39</v>
      </c>
      <c r="J21" s="72"/>
      <c r="K21" s="73"/>
      <c r="L21" s="16"/>
      <c r="M21" s="2"/>
      <c r="N21" s="4"/>
      <c r="O21" s="17"/>
    </row>
    <row r="22" spans="1:15" s="12" customFormat="1" ht="17.25" customHeight="1">
      <c r="A22" s="71" t="s">
        <v>71</v>
      </c>
      <c r="B22" s="67"/>
      <c r="C22" s="74">
        <v>25493</v>
      </c>
      <c r="D22" s="74"/>
      <c r="E22" s="74"/>
      <c r="F22" s="74">
        <v>26450</v>
      </c>
      <c r="G22" s="74"/>
      <c r="H22" s="74"/>
      <c r="I22" s="74">
        <v>26500</v>
      </c>
      <c r="J22" s="72"/>
      <c r="K22" s="73"/>
      <c r="L22" s="16"/>
      <c r="M22" s="2"/>
      <c r="N22" s="4"/>
      <c r="O22" s="17"/>
    </row>
    <row r="23" spans="1:15" s="12" customFormat="1" ht="17.25" customHeight="1">
      <c r="A23" s="71" t="s">
        <v>88</v>
      </c>
      <c r="B23" s="67"/>
      <c r="C23" s="74">
        <v>933</v>
      </c>
      <c r="D23" s="74"/>
      <c r="E23" s="74"/>
      <c r="F23" s="74">
        <v>956</v>
      </c>
      <c r="G23" s="74"/>
      <c r="H23" s="74"/>
      <c r="I23" s="74">
        <v>960</v>
      </c>
      <c r="J23" s="72"/>
      <c r="K23" s="73"/>
      <c r="L23" s="16"/>
      <c r="M23" s="2"/>
      <c r="N23" s="4"/>
      <c r="O23" s="17"/>
    </row>
    <row r="24" spans="1:15" s="12" customFormat="1" ht="17.25" customHeight="1">
      <c r="A24" s="69" t="s">
        <v>6</v>
      </c>
      <c r="B24" s="67"/>
      <c r="C24" s="72"/>
      <c r="D24" s="72"/>
      <c r="E24" s="72"/>
      <c r="F24" s="72"/>
      <c r="G24" s="72"/>
      <c r="H24" s="72"/>
      <c r="I24" s="72"/>
      <c r="J24" s="72"/>
      <c r="K24" s="73"/>
      <c r="L24" s="16"/>
      <c r="M24" s="2"/>
      <c r="N24" s="4"/>
      <c r="O24" s="17"/>
    </row>
    <row r="25" spans="1:15" s="12" customFormat="1" ht="17.25" customHeight="1">
      <c r="A25" s="71" t="s">
        <v>89</v>
      </c>
      <c r="B25" s="75"/>
      <c r="C25" s="76">
        <v>1315</v>
      </c>
      <c r="D25" s="76"/>
      <c r="E25" s="76"/>
      <c r="F25" s="76">
        <v>1372</v>
      </c>
      <c r="G25" s="76"/>
      <c r="H25" s="76"/>
      <c r="I25" s="76">
        <v>1369</v>
      </c>
      <c r="J25" s="75"/>
      <c r="K25" s="75"/>
      <c r="L25" s="16"/>
      <c r="M25" s="2"/>
      <c r="N25" s="4"/>
      <c r="O25" s="17"/>
    </row>
    <row r="26" spans="1:15" s="12" customFormat="1" ht="17.25" customHeight="1">
      <c r="A26" s="77" t="s">
        <v>90</v>
      </c>
      <c r="B26" s="67"/>
      <c r="C26" s="74">
        <v>244</v>
      </c>
      <c r="D26" s="74"/>
      <c r="E26" s="72"/>
      <c r="F26" s="74">
        <v>244</v>
      </c>
      <c r="G26" s="74"/>
      <c r="H26" s="72"/>
      <c r="I26" s="74">
        <v>244</v>
      </c>
      <c r="J26" s="74"/>
      <c r="K26" s="73"/>
      <c r="L26" s="16"/>
      <c r="M26" s="2"/>
      <c r="N26" s="4"/>
      <c r="O26" s="17"/>
    </row>
    <row r="27" spans="1:15" s="12" customFormat="1" ht="17.25" customHeight="1">
      <c r="A27" s="77" t="s">
        <v>91</v>
      </c>
      <c r="B27" s="67"/>
      <c r="C27" s="74">
        <v>25180</v>
      </c>
      <c r="D27" s="74"/>
      <c r="E27" s="72"/>
      <c r="F27" s="74">
        <v>25282</v>
      </c>
      <c r="G27" s="74"/>
      <c r="H27" s="72"/>
      <c r="I27" s="74">
        <v>25459</v>
      </c>
      <c r="J27" s="74"/>
      <c r="K27" s="73"/>
      <c r="L27" s="16"/>
      <c r="M27" s="2"/>
      <c r="N27" s="4"/>
      <c r="O27" s="17"/>
    </row>
    <row r="28" spans="1:15" s="12" customFormat="1" ht="17.25" customHeight="1">
      <c r="A28" s="77" t="s">
        <v>25</v>
      </c>
      <c r="B28" s="67"/>
      <c r="C28" s="74">
        <v>22</v>
      </c>
      <c r="D28" s="74"/>
      <c r="E28" s="72"/>
      <c r="F28" s="74">
        <v>30</v>
      </c>
      <c r="G28" s="74"/>
      <c r="H28" s="72"/>
      <c r="I28" s="74">
        <v>30</v>
      </c>
      <c r="J28" s="74"/>
      <c r="K28" s="73"/>
      <c r="L28" s="16"/>
      <c r="M28" s="2"/>
      <c r="N28" s="4"/>
      <c r="O28" s="17"/>
    </row>
    <row r="29" spans="1:15" s="12" customFormat="1" ht="30.75" customHeight="1">
      <c r="A29" s="77" t="s">
        <v>92</v>
      </c>
      <c r="B29" s="67"/>
      <c r="C29" s="74">
        <v>10387</v>
      </c>
      <c r="D29" s="74"/>
      <c r="E29" s="72"/>
      <c r="F29" s="74">
        <v>10498</v>
      </c>
      <c r="G29" s="74"/>
      <c r="H29" s="72"/>
      <c r="I29" s="74">
        <v>10783</v>
      </c>
      <c r="J29" s="74"/>
      <c r="K29" s="73"/>
      <c r="L29" s="16"/>
      <c r="M29" s="2"/>
      <c r="N29" s="4"/>
      <c r="O29" s="17"/>
    </row>
    <row r="30" spans="1:15" s="12" customFormat="1" ht="17.25" customHeight="1">
      <c r="A30" s="78" t="s">
        <v>9</v>
      </c>
      <c r="B30" s="67"/>
      <c r="C30" s="72"/>
      <c r="D30" s="72"/>
      <c r="E30" s="72"/>
      <c r="F30" s="74"/>
      <c r="G30" s="72"/>
      <c r="H30" s="72"/>
      <c r="I30" s="74"/>
      <c r="J30" s="72"/>
      <c r="K30" s="73"/>
      <c r="L30" s="16"/>
      <c r="M30" s="2"/>
      <c r="N30" s="4"/>
      <c r="O30" s="17"/>
    </row>
    <row r="31" spans="1:15" s="12" customFormat="1" ht="31.5" customHeight="1">
      <c r="A31" s="77" t="s">
        <v>212</v>
      </c>
      <c r="B31" s="67"/>
      <c r="C31" s="72">
        <v>0.3</v>
      </c>
      <c r="D31" s="72">
        <v>0.3</v>
      </c>
      <c r="E31" s="72"/>
      <c r="F31" s="72">
        <v>0.3</v>
      </c>
      <c r="G31" s="72">
        <v>0.3</v>
      </c>
      <c r="H31" s="72"/>
      <c r="I31" s="72">
        <v>0.4</v>
      </c>
      <c r="J31" s="72">
        <v>0.4</v>
      </c>
      <c r="K31" s="73"/>
      <c r="L31" s="16"/>
      <c r="M31" s="2"/>
      <c r="N31" s="4"/>
      <c r="O31" s="17"/>
    </row>
    <row r="32" spans="1:15" s="12" customFormat="1" ht="17.25" customHeight="1">
      <c r="A32" s="79" t="s">
        <v>8</v>
      </c>
      <c r="B32" s="67"/>
      <c r="C32" s="72"/>
      <c r="D32" s="72"/>
      <c r="E32" s="72"/>
      <c r="F32" s="74"/>
      <c r="G32" s="72"/>
      <c r="H32" s="72"/>
      <c r="I32" s="74"/>
      <c r="J32" s="72"/>
      <c r="K32" s="73"/>
      <c r="L32" s="16"/>
      <c r="M32" s="2"/>
      <c r="N32" s="4"/>
      <c r="O32" s="17"/>
    </row>
    <row r="33" spans="1:15" s="12" customFormat="1" ht="30" customHeight="1">
      <c r="A33" s="77" t="s">
        <v>100</v>
      </c>
      <c r="B33" s="75"/>
      <c r="C33" s="80">
        <v>51</v>
      </c>
      <c r="D33" s="81"/>
      <c r="E33" s="81"/>
      <c r="F33" s="81">
        <v>51</v>
      </c>
      <c r="G33" s="81"/>
      <c r="H33" s="81"/>
      <c r="I33" s="80">
        <v>51</v>
      </c>
      <c r="J33" s="75"/>
      <c r="K33" s="75"/>
      <c r="L33" s="16"/>
      <c r="M33" s="2"/>
      <c r="N33" s="4"/>
      <c r="O33" s="17"/>
    </row>
    <row r="34" spans="1:15" s="12" customFormat="1" ht="21" customHeight="1">
      <c r="A34" s="77" t="s">
        <v>101</v>
      </c>
      <c r="B34" s="67"/>
      <c r="C34" s="82">
        <v>98.2</v>
      </c>
      <c r="D34" s="82"/>
      <c r="E34" s="82"/>
      <c r="F34" s="82">
        <v>98.4</v>
      </c>
      <c r="G34" s="82"/>
      <c r="H34" s="82"/>
      <c r="I34" s="82">
        <v>98.5</v>
      </c>
      <c r="J34" s="73"/>
      <c r="K34" s="73"/>
      <c r="L34" s="16"/>
      <c r="M34" s="2"/>
      <c r="N34" s="4"/>
      <c r="O34" s="17"/>
    </row>
    <row r="35" spans="1:15" s="12" customFormat="1" ht="21" customHeight="1">
      <c r="A35" s="83" t="s">
        <v>102</v>
      </c>
      <c r="B35" s="67"/>
      <c r="C35" s="74">
        <v>100</v>
      </c>
      <c r="D35" s="74"/>
      <c r="E35" s="72"/>
      <c r="F35" s="74">
        <v>100</v>
      </c>
      <c r="G35" s="74"/>
      <c r="H35" s="72"/>
      <c r="I35" s="74">
        <v>100</v>
      </c>
      <c r="J35" s="74"/>
      <c r="K35" s="73"/>
      <c r="L35" s="16"/>
      <c r="M35" s="2"/>
      <c r="N35" s="4"/>
      <c r="O35" s="17"/>
    </row>
    <row r="36" spans="1:15" s="12" customFormat="1" ht="18" customHeight="1">
      <c r="A36" s="149" t="s">
        <v>19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6"/>
      <c r="M36" s="2"/>
      <c r="N36" s="4"/>
      <c r="O36" s="17"/>
    </row>
    <row r="37" spans="1:15" s="12" customFormat="1" ht="21" customHeight="1">
      <c r="A37" s="140" t="s">
        <v>23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6"/>
      <c r="M37" s="2"/>
      <c r="N37" s="4"/>
      <c r="O37" s="17"/>
    </row>
    <row r="38" spans="1:15" s="12" customFormat="1" ht="36.75" customHeight="1">
      <c r="A38" s="54" t="s">
        <v>22</v>
      </c>
      <c r="B38" s="84" t="s">
        <v>282</v>
      </c>
      <c r="C38" s="73"/>
      <c r="D38" s="73"/>
      <c r="E38" s="73"/>
      <c r="F38" s="73"/>
      <c r="G38" s="73"/>
      <c r="H38" s="73"/>
      <c r="I38" s="71"/>
      <c r="J38" s="71"/>
      <c r="K38" s="71"/>
      <c r="L38" s="16"/>
      <c r="M38" s="2"/>
      <c r="N38" s="4"/>
      <c r="O38" s="17"/>
    </row>
    <row r="39" spans="1:15" s="12" customFormat="1" ht="21" customHeight="1">
      <c r="A39" s="66" t="s">
        <v>211</v>
      </c>
      <c r="B39" s="67"/>
      <c r="C39" s="85">
        <v>2</v>
      </c>
      <c r="D39" s="85">
        <v>2</v>
      </c>
      <c r="E39" s="86"/>
      <c r="F39" s="85">
        <v>20.1</v>
      </c>
      <c r="G39" s="86">
        <v>20.1</v>
      </c>
      <c r="H39" s="86"/>
      <c r="I39" s="85">
        <v>21.5</v>
      </c>
      <c r="J39" s="86">
        <v>21.5</v>
      </c>
      <c r="K39" s="86"/>
      <c r="L39" s="16"/>
      <c r="M39" s="2"/>
      <c r="N39" s="4"/>
      <c r="O39" s="17"/>
    </row>
    <row r="40" spans="1:15" s="12" customFormat="1" ht="33" customHeight="1">
      <c r="A40" s="87" t="s">
        <v>53</v>
      </c>
      <c r="B40" s="67"/>
      <c r="C40" s="50">
        <v>2</v>
      </c>
      <c r="D40" s="50">
        <v>2</v>
      </c>
      <c r="E40" s="88"/>
      <c r="F40" s="50">
        <v>20.1</v>
      </c>
      <c r="G40" s="88">
        <v>20.1</v>
      </c>
      <c r="H40" s="88"/>
      <c r="I40" s="50">
        <v>32.4</v>
      </c>
      <c r="J40" s="88">
        <v>32.4</v>
      </c>
      <c r="K40" s="68"/>
      <c r="L40" s="16"/>
      <c r="M40" s="2"/>
      <c r="N40" s="4"/>
      <c r="O40" s="17"/>
    </row>
    <row r="41" spans="1:15" s="12" customFormat="1" ht="21" customHeight="1">
      <c r="A41" s="71" t="s">
        <v>5</v>
      </c>
      <c r="B41" s="67"/>
      <c r="C41" s="74"/>
      <c r="D41" s="74"/>
      <c r="E41" s="74"/>
      <c r="F41" s="82"/>
      <c r="G41" s="74"/>
      <c r="H41" s="74"/>
      <c r="I41" s="74"/>
      <c r="J41" s="73"/>
      <c r="K41" s="73"/>
      <c r="L41" s="16"/>
      <c r="M41" s="2"/>
      <c r="N41" s="4"/>
      <c r="O41" s="17"/>
    </row>
    <row r="42" spans="1:15" s="12" customFormat="1" ht="21" customHeight="1">
      <c r="A42" s="69" t="s">
        <v>58</v>
      </c>
      <c r="B42" s="67"/>
      <c r="C42" s="74"/>
      <c r="D42" s="74"/>
      <c r="E42" s="74"/>
      <c r="F42" s="82"/>
      <c r="G42" s="74"/>
      <c r="H42" s="74"/>
      <c r="I42" s="74"/>
      <c r="J42" s="73"/>
      <c r="K42" s="73"/>
      <c r="L42" s="16"/>
      <c r="M42" s="2"/>
      <c r="N42" s="4"/>
      <c r="O42" s="17"/>
    </row>
    <row r="43" spans="1:15" s="12" customFormat="1" ht="21" customHeight="1">
      <c r="A43" s="71" t="s">
        <v>73</v>
      </c>
      <c r="B43" s="67"/>
      <c r="C43" s="74">
        <v>11347</v>
      </c>
      <c r="D43" s="74"/>
      <c r="E43" s="74"/>
      <c r="F43" s="74">
        <v>11347</v>
      </c>
      <c r="G43" s="74"/>
      <c r="H43" s="74"/>
      <c r="I43" s="74">
        <v>11347</v>
      </c>
      <c r="J43" s="74"/>
      <c r="K43" s="73"/>
      <c r="L43" s="16"/>
      <c r="M43" s="2"/>
      <c r="N43" s="4"/>
      <c r="O43" s="17"/>
    </row>
    <row r="44" spans="1:15" s="12" customFormat="1" ht="21" customHeight="1">
      <c r="A44" s="71" t="s">
        <v>114</v>
      </c>
      <c r="B44" s="67"/>
      <c r="C44" s="74">
        <v>18805</v>
      </c>
      <c r="D44" s="74"/>
      <c r="E44" s="74"/>
      <c r="F44" s="74">
        <v>18805</v>
      </c>
      <c r="G44" s="74"/>
      <c r="H44" s="74"/>
      <c r="I44" s="74">
        <v>18805</v>
      </c>
      <c r="J44" s="74"/>
      <c r="K44" s="73"/>
      <c r="L44" s="16"/>
      <c r="M44" s="2"/>
      <c r="N44" s="4"/>
      <c r="O44" s="17"/>
    </row>
    <row r="45" spans="1:15" s="12" customFormat="1" ht="39" customHeight="1">
      <c r="A45" s="71" t="s">
        <v>115</v>
      </c>
      <c r="B45" s="67"/>
      <c r="C45" s="74">
        <v>2566</v>
      </c>
      <c r="D45" s="74"/>
      <c r="E45" s="74"/>
      <c r="F45" s="74">
        <v>2566</v>
      </c>
      <c r="G45" s="74"/>
      <c r="H45" s="74"/>
      <c r="I45" s="74">
        <v>2566</v>
      </c>
      <c r="J45" s="74"/>
      <c r="K45" s="73"/>
      <c r="L45" s="16"/>
      <c r="M45" s="2"/>
      <c r="N45" s="4"/>
      <c r="O45" s="17"/>
    </row>
    <row r="46" spans="1:15" s="12" customFormat="1" ht="21.75" customHeight="1">
      <c r="A46" s="71" t="s">
        <v>157</v>
      </c>
      <c r="B46" s="67"/>
      <c r="C46" s="74">
        <v>3008</v>
      </c>
      <c r="D46" s="74"/>
      <c r="E46" s="74"/>
      <c r="F46" s="74">
        <v>3008</v>
      </c>
      <c r="G46" s="74"/>
      <c r="H46" s="74"/>
      <c r="I46" s="74">
        <v>3008</v>
      </c>
      <c r="J46" s="74"/>
      <c r="K46" s="73"/>
      <c r="L46" s="16"/>
      <c r="M46" s="2"/>
      <c r="N46" s="4"/>
      <c r="O46" s="17"/>
    </row>
    <row r="47" spans="1:15" s="12" customFormat="1" ht="21" customHeight="1">
      <c r="A47" s="69" t="s">
        <v>6</v>
      </c>
      <c r="B47" s="67"/>
      <c r="C47" s="74"/>
      <c r="D47" s="74"/>
      <c r="E47" s="74"/>
      <c r="F47" s="82"/>
      <c r="G47" s="74"/>
      <c r="H47" s="74"/>
      <c r="I47" s="74"/>
      <c r="J47" s="73"/>
      <c r="K47" s="73"/>
      <c r="L47" s="16"/>
      <c r="M47" s="2"/>
      <c r="N47" s="4"/>
      <c r="O47" s="17"/>
    </row>
    <row r="48" spans="1:15" s="12" customFormat="1" ht="35.25" customHeight="1">
      <c r="A48" s="71" t="s">
        <v>105</v>
      </c>
      <c r="B48" s="67"/>
      <c r="C48" s="74">
        <v>2339</v>
      </c>
      <c r="D48" s="74"/>
      <c r="E48" s="74"/>
      <c r="F48" s="74">
        <v>2339</v>
      </c>
      <c r="G48" s="74"/>
      <c r="H48" s="74"/>
      <c r="I48" s="74">
        <v>2339</v>
      </c>
      <c r="J48" s="74"/>
      <c r="K48" s="73"/>
      <c r="L48" s="16"/>
      <c r="M48" s="2"/>
      <c r="N48" s="4"/>
      <c r="O48" s="17"/>
    </row>
    <row r="49" spans="1:15" s="12" customFormat="1" ht="33.75" customHeight="1">
      <c r="A49" s="71" t="s">
        <v>201</v>
      </c>
      <c r="B49" s="67"/>
      <c r="C49" s="74">
        <v>7</v>
      </c>
      <c r="D49" s="74"/>
      <c r="E49" s="74"/>
      <c r="F49" s="74">
        <v>7</v>
      </c>
      <c r="G49" s="74"/>
      <c r="H49" s="74"/>
      <c r="I49" s="74">
        <v>7</v>
      </c>
      <c r="J49" s="74"/>
      <c r="K49" s="73"/>
      <c r="L49" s="16"/>
      <c r="M49" s="2"/>
      <c r="N49" s="4"/>
      <c r="O49" s="17"/>
    </row>
    <row r="50" spans="1:15" s="12" customFormat="1" ht="33.75" customHeight="1">
      <c r="A50" s="71" t="s">
        <v>202</v>
      </c>
      <c r="B50" s="67"/>
      <c r="C50" s="74">
        <v>195</v>
      </c>
      <c r="D50" s="74"/>
      <c r="E50" s="74"/>
      <c r="F50" s="74">
        <v>195</v>
      </c>
      <c r="G50" s="74"/>
      <c r="H50" s="74"/>
      <c r="I50" s="74">
        <v>195</v>
      </c>
      <c r="J50" s="74"/>
      <c r="K50" s="73"/>
      <c r="L50" s="16"/>
      <c r="M50" s="2"/>
      <c r="N50" s="4"/>
      <c r="O50" s="17"/>
    </row>
    <row r="51" spans="1:15" s="12" customFormat="1" ht="18" customHeight="1">
      <c r="A51" s="71" t="s">
        <v>106</v>
      </c>
      <c r="B51" s="67"/>
      <c r="C51" s="74">
        <v>12</v>
      </c>
      <c r="D51" s="74"/>
      <c r="E51" s="74"/>
      <c r="F51" s="74">
        <v>12</v>
      </c>
      <c r="G51" s="74"/>
      <c r="H51" s="74"/>
      <c r="I51" s="74">
        <v>12</v>
      </c>
      <c r="J51" s="74"/>
      <c r="K51" s="73"/>
      <c r="L51" s="16"/>
      <c r="M51" s="2"/>
      <c r="N51" s="4"/>
      <c r="O51" s="17"/>
    </row>
    <row r="52" spans="1:15" s="12" customFormat="1" ht="21" customHeight="1">
      <c r="A52" s="78" t="s">
        <v>9</v>
      </c>
      <c r="B52" s="67"/>
      <c r="C52" s="74"/>
      <c r="D52" s="74"/>
      <c r="E52" s="74"/>
      <c r="F52" s="82"/>
      <c r="G52" s="74"/>
      <c r="H52" s="74"/>
      <c r="I52" s="74"/>
      <c r="J52" s="73"/>
      <c r="K52" s="73"/>
      <c r="L52" s="16"/>
      <c r="M52" s="2"/>
      <c r="N52" s="4"/>
      <c r="O52" s="17"/>
    </row>
    <row r="53" spans="1:15" s="12" customFormat="1" ht="34.5" customHeight="1">
      <c r="A53" s="89" t="s">
        <v>213</v>
      </c>
      <c r="B53" s="67"/>
      <c r="C53" s="74"/>
      <c r="D53" s="74"/>
      <c r="E53" s="74"/>
      <c r="F53" s="82">
        <v>5.3</v>
      </c>
      <c r="G53" s="82"/>
      <c r="H53" s="74"/>
      <c r="I53" s="82">
        <v>5.6</v>
      </c>
      <c r="J53" s="82"/>
      <c r="K53" s="73"/>
      <c r="L53" s="16"/>
      <c r="M53" s="2"/>
      <c r="N53" s="4"/>
      <c r="O53" s="17"/>
    </row>
    <row r="54" spans="1:15" s="12" customFormat="1" ht="32.25" customHeight="1">
      <c r="A54" s="89" t="s">
        <v>214</v>
      </c>
      <c r="B54" s="67"/>
      <c r="C54" s="82">
        <v>0.3</v>
      </c>
      <c r="D54" s="82">
        <v>0.3</v>
      </c>
      <c r="E54" s="74"/>
      <c r="F54" s="82">
        <v>2.9</v>
      </c>
      <c r="G54" s="82">
        <v>2.9</v>
      </c>
      <c r="H54" s="74"/>
      <c r="I54" s="82">
        <v>3.1</v>
      </c>
      <c r="J54" s="82">
        <v>3.1</v>
      </c>
      <c r="K54" s="73"/>
      <c r="L54" s="16"/>
      <c r="M54" s="2"/>
      <c r="N54" s="4"/>
      <c r="O54" s="17"/>
    </row>
    <row r="55" spans="1:15" s="12" customFormat="1" ht="32.25" customHeight="1">
      <c r="A55" s="71" t="s">
        <v>158</v>
      </c>
      <c r="B55" s="67"/>
      <c r="C55" s="74">
        <v>3008</v>
      </c>
      <c r="D55" s="74"/>
      <c r="E55" s="74"/>
      <c r="F55" s="74">
        <v>3008</v>
      </c>
      <c r="G55" s="74"/>
      <c r="H55" s="74"/>
      <c r="I55" s="74">
        <v>3008</v>
      </c>
      <c r="J55" s="82"/>
      <c r="K55" s="73"/>
      <c r="L55" s="16"/>
      <c r="M55" s="2"/>
      <c r="N55" s="4"/>
      <c r="O55" s="17"/>
    </row>
    <row r="56" spans="1:15" s="12" customFormat="1" ht="21" customHeight="1">
      <c r="A56" s="79" t="s">
        <v>8</v>
      </c>
      <c r="B56" s="67"/>
      <c r="C56" s="74"/>
      <c r="D56" s="74"/>
      <c r="E56" s="74"/>
      <c r="F56" s="82"/>
      <c r="G56" s="74"/>
      <c r="H56" s="74"/>
      <c r="I56" s="74"/>
      <c r="J56" s="73"/>
      <c r="K56" s="73"/>
      <c r="L56" s="16"/>
      <c r="M56" s="2"/>
      <c r="N56" s="4"/>
      <c r="O56" s="17"/>
    </row>
    <row r="57" spans="1:15" s="12" customFormat="1" ht="35.25" customHeight="1">
      <c r="A57" s="83" t="s">
        <v>107</v>
      </c>
      <c r="B57" s="67"/>
      <c r="C57" s="74"/>
      <c r="D57" s="74"/>
      <c r="E57" s="74"/>
      <c r="F57" s="74">
        <v>3</v>
      </c>
      <c r="G57" s="74"/>
      <c r="H57" s="74"/>
      <c r="I57" s="74">
        <v>5</v>
      </c>
      <c r="J57" s="74"/>
      <c r="K57" s="73"/>
      <c r="L57" s="16"/>
      <c r="M57" s="2"/>
      <c r="N57" s="4"/>
      <c r="O57" s="17"/>
    </row>
    <row r="58" spans="1:15" s="12" customFormat="1" ht="31.5" customHeight="1">
      <c r="A58" s="83" t="s">
        <v>203</v>
      </c>
      <c r="B58" s="67"/>
      <c r="C58" s="74">
        <v>1</v>
      </c>
      <c r="D58" s="74"/>
      <c r="E58" s="74"/>
      <c r="F58" s="74">
        <v>2</v>
      </c>
      <c r="G58" s="74"/>
      <c r="H58" s="74"/>
      <c r="I58" s="74">
        <v>2</v>
      </c>
      <c r="J58" s="74"/>
      <c r="K58" s="68"/>
      <c r="L58" s="16"/>
      <c r="M58" s="2"/>
      <c r="N58" s="4"/>
      <c r="O58" s="17"/>
    </row>
    <row r="59" spans="1:15" s="12" customFormat="1" ht="21" customHeight="1">
      <c r="A59" s="71" t="s">
        <v>93</v>
      </c>
      <c r="B59" s="67"/>
      <c r="C59" s="74">
        <v>1</v>
      </c>
      <c r="D59" s="74"/>
      <c r="E59" s="74"/>
      <c r="F59" s="74">
        <v>1</v>
      </c>
      <c r="G59" s="74"/>
      <c r="H59" s="74"/>
      <c r="I59" s="74">
        <v>1</v>
      </c>
      <c r="J59" s="74"/>
      <c r="K59" s="73"/>
      <c r="L59" s="16"/>
      <c r="M59" s="2"/>
      <c r="N59" s="4"/>
      <c r="O59" s="17"/>
    </row>
    <row r="60" spans="1:15" s="12" customFormat="1" ht="35.25" customHeight="1">
      <c r="A60" s="83" t="s">
        <v>104</v>
      </c>
      <c r="B60" s="67"/>
      <c r="C60" s="82">
        <v>2.3</v>
      </c>
      <c r="D60" s="82"/>
      <c r="E60" s="72"/>
      <c r="F60" s="82">
        <v>2.4</v>
      </c>
      <c r="G60" s="82"/>
      <c r="H60" s="72"/>
      <c r="I60" s="82">
        <v>2.5</v>
      </c>
      <c r="J60" s="82"/>
      <c r="K60" s="73"/>
      <c r="L60" s="16"/>
      <c r="M60" s="2"/>
      <c r="N60" s="4"/>
      <c r="O60" s="17"/>
    </row>
    <row r="61" spans="1:15" s="12" customFormat="1" ht="35.25" customHeight="1">
      <c r="A61" s="71" t="s">
        <v>159</v>
      </c>
      <c r="B61" s="67"/>
      <c r="C61" s="74">
        <v>100</v>
      </c>
      <c r="D61" s="74"/>
      <c r="E61" s="74"/>
      <c r="F61" s="74">
        <v>100</v>
      </c>
      <c r="G61" s="74"/>
      <c r="H61" s="74"/>
      <c r="I61" s="74">
        <v>100</v>
      </c>
      <c r="J61" s="82"/>
      <c r="K61" s="73"/>
      <c r="L61" s="16"/>
      <c r="M61" s="2"/>
      <c r="N61" s="4"/>
      <c r="O61" s="17"/>
    </row>
    <row r="62" spans="1:15" s="12" customFormat="1" ht="17.25" customHeight="1">
      <c r="A62" s="149" t="s">
        <v>103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6"/>
      <c r="M62" s="2"/>
      <c r="N62" s="4"/>
      <c r="O62" s="17"/>
    </row>
    <row r="63" spans="1:15" s="12" customFormat="1" ht="22.5" customHeight="1">
      <c r="A63" s="140" t="s">
        <v>55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6"/>
      <c r="M63" s="2"/>
      <c r="N63" s="4"/>
      <c r="O63" s="17"/>
    </row>
    <row r="64" spans="1:15" s="12" customFormat="1" ht="22.5" customHeight="1">
      <c r="A64" s="66" t="s">
        <v>7</v>
      </c>
      <c r="B64" s="67"/>
      <c r="C64" s="68">
        <f aca="true" t="shared" si="1" ref="C64:H64">C66+C84</f>
        <v>64963.5</v>
      </c>
      <c r="D64" s="68">
        <f t="shared" si="1"/>
        <v>30450.5</v>
      </c>
      <c r="E64" s="68">
        <f t="shared" si="1"/>
        <v>34513</v>
      </c>
      <c r="F64" s="68">
        <f t="shared" si="1"/>
        <v>68389.5</v>
      </c>
      <c r="G64" s="68">
        <f>G66+G84</f>
        <v>30287.300000000003</v>
      </c>
      <c r="H64" s="68">
        <f t="shared" si="1"/>
        <v>38102.2</v>
      </c>
      <c r="I64" s="68">
        <f>I66+I84</f>
        <v>79690.7</v>
      </c>
      <c r="J64" s="68">
        <f>J66+J84</f>
        <v>38335.899999999994</v>
      </c>
      <c r="K64" s="68">
        <f>K66+K84</f>
        <v>41354.8</v>
      </c>
      <c r="L64" s="16"/>
      <c r="M64" s="2"/>
      <c r="N64" s="4"/>
      <c r="O64" s="17"/>
    </row>
    <row r="65" spans="1:15" s="12" customFormat="1" ht="99" customHeight="1">
      <c r="A65" s="90" t="s">
        <v>54</v>
      </c>
      <c r="B65" s="84" t="s">
        <v>283</v>
      </c>
      <c r="C65" s="68"/>
      <c r="D65" s="68"/>
      <c r="E65" s="73"/>
      <c r="F65" s="68"/>
      <c r="G65" s="68"/>
      <c r="H65" s="73"/>
      <c r="I65" s="68"/>
      <c r="J65" s="68"/>
      <c r="K65" s="73"/>
      <c r="L65" s="16"/>
      <c r="M65" s="2"/>
      <c r="N65" s="4"/>
      <c r="O65" s="17"/>
    </row>
    <row r="66" spans="1:15" s="12" customFormat="1" ht="38.25" customHeight="1">
      <c r="A66" s="91" t="s">
        <v>61</v>
      </c>
      <c r="B66" s="67"/>
      <c r="C66" s="70">
        <v>64954.5</v>
      </c>
      <c r="D66" s="70">
        <v>30441.5</v>
      </c>
      <c r="E66" s="92">
        <v>34513</v>
      </c>
      <c r="F66" s="70">
        <f>G66+H66</f>
        <v>68379.5</v>
      </c>
      <c r="G66" s="70">
        <f>G77+G78</f>
        <v>30277.300000000003</v>
      </c>
      <c r="H66" s="92">
        <v>38102.2</v>
      </c>
      <c r="I66" s="70">
        <f>J66+K66</f>
        <v>79680</v>
      </c>
      <c r="J66" s="92">
        <f>J77+J78</f>
        <v>38325.2</v>
      </c>
      <c r="K66" s="92">
        <f>K77+K78</f>
        <v>41354.8</v>
      </c>
      <c r="L66" s="16"/>
      <c r="M66" s="2"/>
      <c r="N66" s="4"/>
      <c r="O66" s="17"/>
    </row>
    <row r="67" spans="1:15" s="12" customFormat="1" ht="22.5" customHeight="1" hidden="1">
      <c r="A67" s="93" t="s">
        <v>59</v>
      </c>
      <c r="B67" s="94"/>
      <c r="C67" s="95">
        <v>11</v>
      </c>
      <c r="D67" s="95">
        <v>11</v>
      </c>
      <c r="E67" s="96"/>
      <c r="F67" s="97">
        <v>11.7</v>
      </c>
      <c r="G67" s="97">
        <v>11.7</v>
      </c>
      <c r="H67" s="96"/>
      <c r="I67" s="97">
        <v>12.3</v>
      </c>
      <c r="J67" s="97">
        <v>12.3</v>
      </c>
      <c r="K67" s="94"/>
      <c r="L67" s="16"/>
      <c r="M67" s="2"/>
      <c r="N67" s="4"/>
      <c r="O67" s="17"/>
    </row>
    <row r="68" spans="1:15" s="12" customFormat="1" ht="22.5" customHeight="1" hidden="1">
      <c r="A68" s="93" t="s">
        <v>60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16"/>
      <c r="M68" s="2"/>
      <c r="N68" s="4"/>
      <c r="O68" s="17"/>
    </row>
    <row r="69" spans="1:15" s="12" customFormat="1" ht="22.5" customHeight="1">
      <c r="A69" s="71" t="s">
        <v>5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16"/>
      <c r="M69" s="2"/>
      <c r="N69" s="4"/>
      <c r="O69" s="17"/>
    </row>
    <row r="70" spans="1:15" s="12" customFormat="1" ht="22.5" customHeight="1">
      <c r="A70" s="98" t="s">
        <v>58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16"/>
      <c r="M70" s="2"/>
      <c r="N70" s="4"/>
      <c r="O70" s="17"/>
    </row>
    <row r="71" spans="1:15" s="12" customFormat="1" ht="26.25" customHeight="1">
      <c r="A71" s="99" t="s">
        <v>77</v>
      </c>
      <c r="B71" s="94"/>
      <c r="C71" s="74">
        <v>11347</v>
      </c>
      <c r="D71" s="74"/>
      <c r="E71" s="74"/>
      <c r="F71" s="74">
        <v>11347</v>
      </c>
      <c r="G71" s="74"/>
      <c r="H71" s="74"/>
      <c r="I71" s="74">
        <v>11347</v>
      </c>
      <c r="J71" s="94"/>
      <c r="K71" s="94"/>
      <c r="L71" s="16"/>
      <c r="M71" s="2"/>
      <c r="N71" s="4"/>
      <c r="O71" s="17"/>
    </row>
    <row r="72" spans="1:15" s="12" customFormat="1" ht="26.25" customHeight="1">
      <c r="A72" s="99" t="s">
        <v>76</v>
      </c>
      <c r="B72" s="94"/>
      <c r="C72" s="74">
        <v>25493</v>
      </c>
      <c r="D72" s="74"/>
      <c r="E72" s="74"/>
      <c r="F72" s="74">
        <v>26450</v>
      </c>
      <c r="G72" s="74"/>
      <c r="H72" s="74"/>
      <c r="I72" s="74">
        <v>26500</v>
      </c>
      <c r="J72" s="94"/>
      <c r="K72" s="94"/>
      <c r="L72" s="16"/>
      <c r="M72" s="2"/>
      <c r="N72" s="4"/>
      <c r="O72" s="17"/>
    </row>
    <row r="73" spans="1:15" s="12" customFormat="1" ht="22.5" customHeight="1">
      <c r="A73" s="98" t="s">
        <v>13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16"/>
      <c r="M73" s="2"/>
      <c r="N73" s="4"/>
      <c r="O73" s="17"/>
    </row>
    <row r="74" spans="1:15" s="12" customFormat="1" ht="39" customHeight="1">
      <c r="A74" s="99" t="s">
        <v>110</v>
      </c>
      <c r="B74" s="94"/>
      <c r="C74" s="100">
        <v>11347</v>
      </c>
      <c r="D74" s="100"/>
      <c r="E74" s="100"/>
      <c r="F74" s="100">
        <v>11347</v>
      </c>
      <c r="G74" s="100"/>
      <c r="H74" s="100"/>
      <c r="I74" s="100">
        <v>11347</v>
      </c>
      <c r="J74" s="94"/>
      <c r="K74" s="94"/>
      <c r="L74" s="16"/>
      <c r="M74" s="2"/>
      <c r="N74" s="4"/>
      <c r="O74" s="17"/>
    </row>
    <row r="75" spans="1:15" s="12" customFormat="1" ht="36.75" customHeight="1">
      <c r="A75" s="99" t="s">
        <v>111</v>
      </c>
      <c r="B75" s="94"/>
      <c r="C75" s="100">
        <v>21287</v>
      </c>
      <c r="D75" s="100"/>
      <c r="E75" s="100"/>
      <c r="F75" s="100">
        <v>22328</v>
      </c>
      <c r="G75" s="100"/>
      <c r="H75" s="100"/>
      <c r="I75" s="100">
        <v>22636</v>
      </c>
      <c r="J75" s="94"/>
      <c r="K75" s="94"/>
      <c r="L75" s="16"/>
      <c r="M75" s="2"/>
      <c r="N75" s="4"/>
      <c r="O75" s="17"/>
    </row>
    <row r="76" spans="1:15" s="12" customFormat="1" ht="22.5" customHeight="1">
      <c r="A76" s="98" t="s">
        <v>9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16"/>
      <c r="M76" s="2"/>
      <c r="N76" s="4"/>
      <c r="O76" s="17"/>
    </row>
    <row r="77" spans="1:15" s="12" customFormat="1" ht="22.5" customHeight="1">
      <c r="A77" s="99" t="s">
        <v>215</v>
      </c>
      <c r="B77" s="94"/>
      <c r="C77" s="101">
        <v>25916.1</v>
      </c>
      <c r="D77" s="101">
        <v>11780.1</v>
      </c>
      <c r="E77" s="101">
        <v>14136</v>
      </c>
      <c r="F77" s="101">
        <v>28708.7</v>
      </c>
      <c r="G77" s="101">
        <v>11964.1</v>
      </c>
      <c r="H77" s="101">
        <v>15606</v>
      </c>
      <c r="I77" s="101">
        <f>J77+K77</f>
        <v>32832.2</v>
      </c>
      <c r="J77" s="94">
        <v>16180.6</v>
      </c>
      <c r="K77" s="94">
        <v>16651.6</v>
      </c>
      <c r="L77" s="16"/>
      <c r="M77" s="2"/>
      <c r="N77" s="4"/>
      <c r="O77" s="17"/>
    </row>
    <row r="78" spans="1:15" s="12" customFormat="1" ht="22.5" customHeight="1">
      <c r="A78" s="99" t="s">
        <v>216</v>
      </c>
      <c r="B78" s="94"/>
      <c r="C78" s="101">
        <f>D78+E78</f>
        <v>39038.4</v>
      </c>
      <c r="D78" s="101">
        <v>18661.4</v>
      </c>
      <c r="E78" s="101">
        <v>20377</v>
      </c>
      <c r="F78" s="101">
        <v>41994.4</v>
      </c>
      <c r="G78" s="101">
        <v>18313.2</v>
      </c>
      <c r="H78" s="101">
        <v>22496.2</v>
      </c>
      <c r="I78" s="101">
        <f>J78+K78</f>
        <v>46847.8</v>
      </c>
      <c r="J78" s="94">
        <v>22144.6</v>
      </c>
      <c r="K78" s="94">
        <v>24703.2</v>
      </c>
      <c r="L78" s="16"/>
      <c r="M78" s="2"/>
      <c r="N78" s="4"/>
      <c r="O78" s="17"/>
    </row>
    <row r="79" spans="1:15" s="12" customFormat="1" ht="22.5" customHeight="1">
      <c r="A79" s="99" t="s">
        <v>217</v>
      </c>
      <c r="B79" s="94"/>
      <c r="C79" s="101">
        <v>2.2</v>
      </c>
      <c r="D79" s="101">
        <v>1</v>
      </c>
      <c r="E79" s="101">
        <v>1.2</v>
      </c>
      <c r="F79" s="101">
        <v>2.6</v>
      </c>
      <c r="G79" s="101">
        <v>1.2</v>
      </c>
      <c r="H79" s="101">
        <v>1.4</v>
      </c>
      <c r="I79" s="94">
        <f>J79+K79</f>
        <v>2.9299999999999997</v>
      </c>
      <c r="J79" s="94">
        <v>1.43</v>
      </c>
      <c r="K79" s="94">
        <v>1.5</v>
      </c>
      <c r="L79" s="16"/>
      <c r="M79" s="2"/>
      <c r="N79" s="4"/>
      <c r="O79" s="17"/>
    </row>
    <row r="80" spans="1:15" s="12" customFormat="1" ht="22.5" customHeight="1">
      <c r="A80" s="99" t="s">
        <v>218</v>
      </c>
      <c r="B80" s="94"/>
      <c r="C80" s="101">
        <v>2</v>
      </c>
      <c r="D80" s="101">
        <v>0.9</v>
      </c>
      <c r="E80" s="101">
        <v>1.1</v>
      </c>
      <c r="F80" s="101">
        <v>1.9</v>
      </c>
      <c r="G80" s="101">
        <v>0.9</v>
      </c>
      <c r="H80" s="101">
        <v>1</v>
      </c>
      <c r="I80" s="94">
        <f>J80+K80</f>
        <v>2.09132355539848</v>
      </c>
      <c r="J80" s="101">
        <v>1</v>
      </c>
      <c r="K80" s="94">
        <f>K78/I75</f>
        <v>1.0913235553984804</v>
      </c>
      <c r="L80" s="16"/>
      <c r="M80" s="2"/>
      <c r="N80" s="4"/>
      <c r="O80" s="17"/>
    </row>
    <row r="81" spans="1:15" s="12" customFormat="1" ht="22.5" customHeight="1">
      <c r="A81" s="98" t="s">
        <v>14</v>
      </c>
      <c r="B81" s="94"/>
      <c r="C81" s="101"/>
      <c r="D81" s="101"/>
      <c r="E81" s="101"/>
      <c r="F81" s="101"/>
      <c r="G81" s="101"/>
      <c r="H81" s="101"/>
      <c r="I81" s="101"/>
      <c r="J81" s="94"/>
      <c r="K81" s="94"/>
      <c r="L81" s="16"/>
      <c r="M81" s="2"/>
      <c r="N81" s="4"/>
      <c r="O81" s="17"/>
    </row>
    <row r="82" spans="1:15" s="12" customFormat="1" ht="22.5" customHeight="1">
      <c r="A82" s="99" t="s">
        <v>108</v>
      </c>
      <c r="B82" s="94"/>
      <c r="C82" s="100">
        <v>100</v>
      </c>
      <c r="D82" s="100"/>
      <c r="E82" s="100"/>
      <c r="F82" s="100">
        <v>100</v>
      </c>
      <c r="G82" s="100"/>
      <c r="H82" s="100"/>
      <c r="I82" s="100">
        <v>100</v>
      </c>
      <c r="J82" s="94"/>
      <c r="K82" s="94"/>
      <c r="L82" s="16"/>
      <c r="M82" s="2"/>
      <c r="N82" s="4"/>
      <c r="O82" s="17"/>
    </row>
    <row r="83" spans="1:15" s="12" customFormat="1" ht="22.5" customHeight="1">
      <c r="A83" s="99" t="s">
        <v>109</v>
      </c>
      <c r="B83" s="94"/>
      <c r="C83" s="100">
        <v>83</v>
      </c>
      <c r="D83" s="94"/>
      <c r="E83" s="94"/>
      <c r="F83" s="100">
        <v>84</v>
      </c>
      <c r="G83" s="100"/>
      <c r="H83" s="100"/>
      <c r="I83" s="100">
        <v>85</v>
      </c>
      <c r="J83" s="94"/>
      <c r="K83" s="94"/>
      <c r="L83" s="16"/>
      <c r="M83" s="2"/>
      <c r="N83" s="4"/>
      <c r="O83" s="17"/>
    </row>
    <row r="84" spans="1:15" s="12" customFormat="1" ht="37.5" customHeight="1">
      <c r="A84" s="87" t="s">
        <v>112</v>
      </c>
      <c r="B84" s="67"/>
      <c r="C84" s="95">
        <v>9</v>
      </c>
      <c r="D84" s="95">
        <v>9</v>
      </c>
      <c r="E84" s="95"/>
      <c r="F84" s="95">
        <v>10</v>
      </c>
      <c r="G84" s="95">
        <v>10</v>
      </c>
      <c r="H84" s="95"/>
      <c r="I84" s="95">
        <v>10.7</v>
      </c>
      <c r="J84" s="95">
        <v>10.7</v>
      </c>
      <c r="K84" s="73"/>
      <c r="L84" s="16"/>
      <c r="M84" s="2"/>
      <c r="N84" s="4"/>
      <c r="O84" s="17"/>
    </row>
    <row r="85" spans="1:15" s="12" customFormat="1" ht="19.5" customHeight="1">
      <c r="A85" s="99" t="s">
        <v>5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16"/>
      <c r="M85" s="2"/>
      <c r="N85" s="4"/>
      <c r="O85" s="17"/>
    </row>
    <row r="86" spans="1:15" s="12" customFormat="1" ht="19.5" customHeight="1">
      <c r="A86" s="98" t="s">
        <v>113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16"/>
      <c r="M86" s="2"/>
      <c r="N86" s="4"/>
      <c r="O86" s="17"/>
    </row>
    <row r="87" spans="1:15" s="12" customFormat="1" ht="51" customHeight="1">
      <c r="A87" s="99" t="s">
        <v>219</v>
      </c>
      <c r="B87" s="94"/>
      <c r="C87" s="101">
        <v>9</v>
      </c>
      <c r="D87" s="101">
        <v>9</v>
      </c>
      <c r="E87" s="101"/>
      <c r="F87" s="101">
        <v>10</v>
      </c>
      <c r="G87" s="101">
        <v>10</v>
      </c>
      <c r="H87" s="101"/>
      <c r="I87" s="101">
        <v>10.7</v>
      </c>
      <c r="J87" s="101">
        <v>10.7</v>
      </c>
      <c r="K87" s="101"/>
      <c r="L87" s="16"/>
      <c r="M87" s="2"/>
      <c r="N87" s="4"/>
      <c r="O87" s="17"/>
    </row>
    <row r="88" spans="1:15" s="12" customFormat="1" ht="19.5" customHeight="1">
      <c r="A88" s="98" t="s">
        <v>13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16"/>
      <c r="M88" s="2"/>
      <c r="N88" s="4"/>
      <c r="O88" s="17"/>
    </row>
    <row r="89" spans="1:15" s="12" customFormat="1" ht="33" customHeight="1">
      <c r="A89" s="71" t="s">
        <v>116</v>
      </c>
      <c r="B89" s="102"/>
      <c r="C89" s="102">
        <v>12</v>
      </c>
      <c r="D89" s="102"/>
      <c r="E89" s="102"/>
      <c r="F89" s="102">
        <v>12</v>
      </c>
      <c r="G89" s="102"/>
      <c r="H89" s="102"/>
      <c r="I89" s="102">
        <v>12</v>
      </c>
      <c r="J89" s="102"/>
      <c r="K89" s="102"/>
      <c r="L89" s="16"/>
      <c r="M89" s="2"/>
      <c r="N89" s="4"/>
      <c r="O89" s="17"/>
    </row>
    <row r="90" spans="1:15" s="12" customFormat="1" ht="51" customHeight="1">
      <c r="A90" s="99" t="s">
        <v>117</v>
      </c>
      <c r="B90" s="94"/>
      <c r="C90" s="103">
        <v>9860</v>
      </c>
      <c r="D90" s="103"/>
      <c r="E90" s="103"/>
      <c r="F90" s="103">
        <v>9970</v>
      </c>
      <c r="G90" s="103"/>
      <c r="H90" s="103"/>
      <c r="I90" s="103">
        <v>10040</v>
      </c>
      <c r="J90" s="103"/>
      <c r="K90" s="103"/>
      <c r="L90" s="16"/>
      <c r="M90" s="2"/>
      <c r="N90" s="4"/>
      <c r="O90" s="17"/>
    </row>
    <row r="91" spans="1:15" s="12" customFormat="1" ht="30.75" customHeight="1">
      <c r="A91" s="99" t="s">
        <v>118</v>
      </c>
      <c r="B91" s="94"/>
      <c r="C91" s="103">
        <v>791</v>
      </c>
      <c r="D91" s="103"/>
      <c r="E91" s="103"/>
      <c r="F91" s="103">
        <v>800</v>
      </c>
      <c r="G91" s="103"/>
      <c r="H91" s="103"/>
      <c r="I91" s="103">
        <v>850</v>
      </c>
      <c r="J91" s="103"/>
      <c r="K91" s="103"/>
      <c r="L91" s="16"/>
      <c r="M91" s="2"/>
      <c r="N91" s="4"/>
      <c r="O91" s="17"/>
    </row>
    <row r="92" spans="1:15" s="12" customFormat="1" ht="51.75" customHeight="1">
      <c r="A92" s="99" t="s">
        <v>119</v>
      </c>
      <c r="B92" s="94"/>
      <c r="C92" s="103">
        <v>1294</v>
      </c>
      <c r="D92" s="103"/>
      <c r="E92" s="103"/>
      <c r="F92" s="103">
        <v>1294</v>
      </c>
      <c r="G92" s="103"/>
      <c r="H92" s="103"/>
      <c r="I92" s="103">
        <v>1306</v>
      </c>
      <c r="J92" s="103"/>
      <c r="K92" s="103"/>
      <c r="L92" s="16"/>
      <c r="M92" s="2"/>
      <c r="N92" s="4"/>
      <c r="O92" s="17"/>
    </row>
    <row r="93" spans="1:15" s="12" customFormat="1" ht="19.5" customHeight="1">
      <c r="A93" s="98" t="s">
        <v>9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16"/>
      <c r="M93" s="2"/>
      <c r="N93" s="4"/>
      <c r="O93" s="17"/>
    </row>
    <row r="94" spans="1:15" s="12" customFormat="1" ht="18.75" customHeight="1">
      <c r="A94" s="99" t="s">
        <v>220</v>
      </c>
      <c r="B94" s="94"/>
      <c r="C94" s="101">
        <v>7</v>
      </c>
      <c r="D94" s="101">
        <v>7</v>
      </c>
      <c r="E94" s="94"/>
      <c r="F94" s="101">
        <v>7.7</v>
      </c>
      <c r="G94" s="101">
        <v>7.7</v>
      </c>
      <c r="H94" s="94"/>
      <c r="I94" s="101">
        <v>8.2</v>
      </c>
      <c r="J94" s="101">
        <v>8.2</v>
      </c>
      <c r="K94" s="94"/>
      <c r="L94" s="16"/>
      <c r="M94" s="2"/>
      <c r="N94" s="4"/>
      <c r="O94" s="17"/>
    </row>
    <row r="95" spans="1:15" s="12" customFormat="1" ht="16.5" customHeight="1">
      <c r="A95" s="143" t="s">
        <v>44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6"/>
      <c r="M95" s="2"/>
      <c r="N95" s="4"/>
      <c r="O95" s="17"/>
    </row>
    <row r="96" spans="1:15" s="12" customFormat="1" ht="35.25" customHeight="1">
      <c r="A96" s="140" t="s">
        <v>50</v>
      </c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6"/>
      <c r="M96" s="2"/>
      <c r="N96" s="4"/>
      <c r="O96" s="17"/>
    </row>
    <row r="97" spans="1:15" s="12" customFormat="1" ht="33" customHeight="1">
      <c r="A97" s="90" t="s">
        <v>33</v>
      </c>
      <c r="B97" s="84" t="s">
        <v>284</v>
      </c>
      <c r="C97" s="73"/>
      <c r="D97" s="71"/>
      <c r="E97" s="71"/>
      <c r="F97" s="71"/>
      <c r="G97" s="71"/>
      <c r="H97" s="71"/>
      <c r="I97" s="71"/>
      <c r="J97" s="71"/>
      <c r="K97" s="71"/>
      <c r="L97" s="16"/>
      <c r="M97" s="2"/>
      <c r="N97" s="4"/>
      <c r="O97" s="17"/>
    </row>
    <row r="98" spans="1:15" s="12" customFormat="1" ht="16.5" customHeight="1">
      <c r="A98" s="66" t="s">
        <v>7</v>
      </c>
      <c r="B98" s="67"/>
      <c r="C98" s="68">
        <v>18</v>
      </c>
      <c r="D98" s="68">
        <v>18</v>
      </c>
      <c r="E98" s="68"/>
      <c r="F98" s="68">
        <v>20.1</v>
      </c>
      <c r="G98" s="68">
        <v>20.1</v>
      </c>
      <c r="H98" s="68"/>
      <c r="I98" s="68">
        <v>21.4</v>
      </c>
      <c r="J98" s="68">
        <v>21.4</v>
      </c>
      <c r="K98" s="68"/>
      <c r="L98" s="16"/>
      <c r="M98" s="2"/>
      <c r="N98" s="4"/>
      <c r="O98" s="17"/>
    </row>
    <row r="99" spans="1:15" s="12" customFormat="1" ht="15.75" customHeight="1">
      <c r="A99" s="104" t="s">
        <v>151</v>
      </c>
      <c r="B99" s="67"/>
      <c r="C99" s="70">
        <v>18</v>
      </c>
      <c r="D99" s="70">
        <v>18</v>
      </c>
      <c r="E99" s="70"/>
      <c r="F99" s="70">
        <v>20.1</v>
      </c>
      <c r="G99" s="70">
        <v>20.1</v>
      </c>
      <c r="H99" s="70"/>
      <c r="I99" s="70">
        <v>21.4</v>
      </c>
      <c r="J99" s="70">
        <v>21.4</v>
      </c>
      <c r="K99" s="73"/>
      <c r="L99" s="16"/>
      <c r="M99" s="2"/>
      <c r="N99" s="4"/>
      <c r="O99" s="17"/>
    </row>
    <row r="100" spans="1:15" s="12" customFormat="1" ht="18.75" customHeight="1">
      <c r="A100" s="71" t="s">
        <v>5</v>
      </c>
      <c r="B100" s="67"/>
      <c r="C100" s="73"/>
      <c r="D100" s="73"/>
      <c r="E100" s="73"/>
      <c r="F100" s="73"/>
      <c r="G100" s="73"/>
      <c r="H100" s="73"/>
      <c r="I100" s="73"/>
      <c r="J100" s="73"/>
      <c r="K100" s="73"/>
      <c r="L100" s="16"/>
      <c r="M100" s="2"/>
      <c r="N100" s="4"/>
      <c r="O100" s="17"/>
    </row>
    <row r="101" spans="1:15" s="12" customFormat="1" ht="16.5" customHeight="1">
      <c r="A101" s="69" t="s">
        <v>58</v>
      </c>
      <c r="B101" s="67"/>
      <c r="C101" s="73"/>
      <c r="D101" s="73"/>
      <c r="E101" s="73"/>
      <c r="F101" s="73"/>
      <c r="G101" s="73"/>
      <c r="H101" s="73"/>
      <c r="I101" s="73"/>
      <c r="J101" s="73"/>
      <c r="K101" s="73"/>
      <c r="L101" s="16"/>
      <c r="M101" s="2"/>
      <c r="N101" s="4"/>
      <c r="O101" s="17"/>
    </row>
    <row r="102" spans="1:15" s="12" customFormat="1" ht="16.5" customHeight="1">
      <c r="A102" s="99" t="s">
        <v>221</v>
      </c>
      <c r="B102" s="67"/>
      <c r="C102" s="82">
        <v>18</v>
      </c>
      <c r="D102" s="82"/>
      <c r="E102" s="82"/>
      <c r="F102" s="82">
        <v>20.1</v>
      </c>
      <c r="G102" s="82"/>
      <c r="H102" s="82"/>
      <c r="I102" s="82">
        <v>21.4</v>
      </c>
      <c r="J102" s="82"/>
      <c r="K102" s="73"/>
      <c r="L102" s="16"/>
      <c r="M102" s="2"/>
      <c r="N102" s="4"/>
      <c r="O102" s="17"/>
    </row>
    <row r="103" spans="1:15" s="12" customFormat="1" ht="16.5" customHeight="1">
      <c r="A103" s="69" t="s">
        <v>6</v>
      </c>
      <c r="B103" s="67"/>
      <c r="C103" s="73"/>
      <c r="D103" s="73"/>
      <c r="E103" s="73"/>
      <c r="F103" s="73"/>
      <c r="G103" s="73"/>
      <c r="H103" s="73"/>
      <c r="I103" s="73"/>
      <c r="J103" s="73"/>
      <c r="K103" s="73"/>
      <c r="L103" s="16"/>
      <c r="M103" s="2"/>
      <c r="N103" s="4"/>
      <c r="O103" s="17"/>
    </row>
    <row r="104" spans="1:15" s="12" customFormat="1" ht="16.5" customHeight="1">
      <c r="A104" s="99" t="s">
        <v>94</v>
      </c>
      <c r="B104" s="102"/>
      <c r="C104" s="74">
        <v>35</v>
      </c>
      <c r="D104" s="74"/>
      <c r="E104" s="74"/>
      <c r="F104" s="74">
        <v>25</v>
      </c>
      <c r="G104" s="74"/>
      <c r="H104" s="74"/>
      <c r="I104" s="74">
        <v>30</v>
      </c>
      <c r="J104" s="74"/>
      <c r="K104" s="105"/>
      <c r="L104" s="16"/>
      <c r="M104" s="2"/>
      <c r="N104" s="4"/>
      <c r="O104" s="17"/>
    </row>
    <row r="105" spans="1:15" s="12" customFormat="1" ht="16.5" customHeight="1">
      <c r="A105" s="99" t="s">
        <v>74</v>
      </c>
      <c r="B105" s="102"/>
      <c r="C105" s="102">
        <v>1</v>
      </c>
      <c r="D105" s="102"/>
      <c r="E105" s="102"/>
      <c r="F105" s="102">
        <v>1</v>
      </c>
      <c r="G105" s="102"/>
      <c r="H105" s="102"/>
      <c r="I105" s="102">
        <v>1</v>
      </c>
      <c r="J105" s="102"/>
      <c r="K105" s="102"/>
      <c r="L105" s="16"/>
      <c r="M105" s="2"/>
      <c r="N105" s="4"/>
      <c r="O105" s="17"/>
    </row>
    <row r="106" spans="1:15" s="12" customFormat="1" ht="16.5" customHeight="1">
      <c r="A106" s="99" t="s">
        <v>75</v>
      </c>
      <c r="B106" s="102"/>
      <c r="C106" s="102">
        <v>7</v>
      </c>
      <c r="D106" s="102"/>
      <c r="E106" s="102"/>
      <c r="F106" s="102">
        <v>7</v>
      </c>
      <c r="G106" s="102"/>
      <c r="H106" s="102"/>
      <c r="I106" s="102">
        <v>7</v>
      </c>
      <c r="J106" s="102"/>
      <c r="K106" s="102"/>
      <c r="L106" s="16"/>
      <c r="M106" s="2"/>
      <c r="N106" s="4"/>
      <c r="O106" s="17"/>
    </row>
    <row r="107" spans="1:15" s="12" customFormat="1" ht="16.5" customHeight="1">
      <c r="A107" s="99" t="s">
        <v>48</v>
      </c>
      <c r="B107" s="102"/>
      <c r="C107" s="102">
        <v>2</v>
      </c>
      <c r="D107" s="102"/>
      <c r="E107" s="102"/>
      <c r="F107" s="102">
        <v>4</v>
      </c>
      <c r="G107" s="102"/>
      <c r="H107" s="102"/>
      <c r="I107" s="102">
        <v>4</v>
      </c>
      <c r="J107" s="102"/>
      <c r="K107" s="102"/>
      <c r="L107" s="16"/>
      <c r="M107" s="2"/>
      <c r="N107" s="4"/>
      <c r="O107" s="17"/>
    </row>
    <row r="108" spans="1:15" s="12" customFormat="1" ht="16.5" customHeight="1">
      <c r="A108" s="99" t="s">
        <v>69</v>
      </c>
      <c r="B108" s="102"/>
      <c r="C108" s="102">
        <v>180</v>
      </c>
      <c r="D108" s="102"/>
      <c r="E108" s="102"/>
      <c r="F108" s="102">
        <v>188</v>
      </c>
      <c r="G108" s="102"/>
      <c r="H108" s="102"/>
      <c r="I108" s="102">
        <v>190</v>
      </c>
      <c r="J108" s="102"/>
      <c r="K108" s="102"/>
      <c r="L108" s="16"/>
      <c r="M108" s="2"/>
      <c r="N108" s="4"/>
      <c r="O108" s="17"/>
    </row>
    <row r="109" spans="1:15" s="12" customFormat="1" ht="16.5" customHeight="1">
      <c r="A109" s="99" t="s">
        <v>150</v>
      </c>
      <c r="B109" s="102"/>
      <c r="C109" s="102">
        <v>126</v>
      </c>
      <c r="D109" s="102"/>
      <c r="E109" s="102"/>
      <c r="F109" s="102">
        <v>128</v>
      </c>
      <c r="G109" s="102"/>
      <c r="H109" s="102"/>
      <c r="I109" s="102">
        <v>130</v>
      </c>
      <c r="J109" s="102"/>
      <c r="K109" s="102"/>
      <c r="L109" s="16"/>
      <c r="M109" s="2"/>
      <c r="N109" s="4"/>
      <c r="O109" s="17"/>
    </row>
    <row r="110" spans="1:15" s="12" customFormat="1" ht="16.5" customHeight="1">
      <c r="A110" s="78" t="s">
        <v>9</v>
      </c>
      <c r="B110" s="67"/>
      <c r="C110" s="74"/>
      <c r="D110" s="74"/>
      <c r="E110" s="74"/>
      <c r="F110" s="74"/>
      <c r="G110" s="74"/>
      <c r="H110" s="74"/>
      <c r="I110" s="74"/>
      <c r="J110" s="74"/>
      <c r="K110" s="73"/>
      <c r="L110" s="16"/>
      <c r="M110" s="2"/>
      <c r="N110" s="4"/>
      <c r="O110" s="17"/>
    </row>
    <row r="111" spans="1:15" s="12" customFormat="1" ht="19.5" customHeight="1">
      <c r="A111" s="99" t="s">
        <v>222</v>
      </c>
      <c r="B111" s="102"/>
      <c r="C111" s="106">
        <v>1.8</v>
      </c>
      <c r="D111" s="106">
        <v>1.8</v>
      </c>
      <c r="E111" s="106"/>
      <c r="F111" s="106">
        <v>1.7</v>
      </c>
      <c r="G111" s="106">
        <v>1.7</v>
      </c>
      <c r="H111" s="106"/>
      <c r="I111" s="106">
        <v>1.8</v>
      </c>
      <c r="J111" s="106">
        <v>1.8</v>
      </c>
      <c r="K111" s="106"/>
      <c r="L111" s="16"/>
      <c r="M111" s="2"/>
      <c r="N111" s="4"/>
      <c r="O111" s="17"/>
    </row>
    <row r="112" spans="1:15" s="12" customFormat="1" ht="21" customHeight="1">
      <c r="A112" s="144" t="s">
        <v>45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6"/>
      <c r="M112" s="2"/>
      <c r="N112" s="4"/>
      <c r="O112" s="17"/>
    </row>
    <row r="113" spans="1:15" s="12" customFormat="1" ht="21" customHeight="1">
      <c r="A113" s="141" t="s">
        <v>30</v>
      </c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6"/>
      <c r="M113" s="2"/>
      <c r="N113" s="4"/>
      <c r="O113" s="17"/>
    </row>
    <row r="114" spans="1:15" s="12" customFormat="1" ht="34.5" customHeight="1">
      <c r="A114" s="65" t="s">
        <v>12</v>
      </c>
      <c r="B114" s="84" t="s">
        <v>285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6"/>
      <c r="M114" s="2"/>
      <c r="N114" s="4"/>
      <c r="O114" s="17"/>
    </row>
    <row r="115" spans="1:15" s="12" customFormat="1" ht="21" customHeight="1">
      <c r="A115" s="66" t="s">
        <v>211</v>
      </c>
      <c r="B115" s="108"/>
      <c r="C115" s="109">
        <v>75.1</v>
      </c>
      <c r="D115" s="109">
        <v>75.1</v>
      </c>
      <c r="E115" s="109"/>
      <c r="F115" s="109">
        <v>98.6</v>
      </c>
      <c r="G115" s="109">
        <v>98.6</v>
      </c>
      <c r="H115" s="109"/>
      <c r="I115" s="109">
        <v>105.2</v>
      </c>
      <c r="J115" s="109">
        <v>105.2</v>
      </c>
      <c r="K115" s="110"/>
      <c r="L115" s="16"/>
      <c r="M115" s="2"/>
      <c r="N115" s="4"/>
      <c r="O115" s="17"/>
    </row>
    <row r="116" spans="1:15" s="12" customFormat="1" ht="50.25" customHeight="1">
      <c r="A116" s="65" t="s">
        <v>276</v>
      </c>
      <c r="B116" s="111"/>
      <c r="C116" s="95"/>
      <c r="D116" s="95"/>
      <c r="E116" s="95"/>
      <c r="F116" s="95"/>
      <c r="G116" s="95"/>
      <c r="H116" s="95"/>
      <c r="I116" s="95"/>
      <c r="J116" s="95"/>
      <c r="K116" s="112"/>
      <c r="L116" s="16"/>
      <c r="M116" s="2"/>
      <c r="N116" s="4"/>
      <c r="O116" s="17"/>
    </row>
    <row r="117" spans="1:15" s="12" customFormat="1" ht="17.25" customHeight="1">
      <c r="A117" s="99" t="s">
        <v>5</v>
      </c>
      <c r="B117" s="111"/>
      <c r="C117" s="113"/>
      <c r="D117" s="112"/>
      <c r="E117" s="112"/>
      <c r="F117" s="112"/>
      <c r="G117" s="112"/>
      <c r="H117" s="112"/>
      <c r="I117" s="112"/>
      <c r="J117" s="112"/>
      <c r="K117" s="112"/>
      <c r="L117" s="16"/>
      <c r="M117" s="2"/>
      <c r="N117" s="4"/>
      <c r="O117" s="17"/>
    </row>
    <row r="118" spans="1:15" s="12" customFormat="1" ht="17.25" customHeight="1">
      <c r="A118" s="98" t="s">
        <v>113</v>
      </c>
      <c r="B118" s="111"/>
      <c r="C118" s="113"/>
      <c r="D118" s="112"/>
      <c r="E118" s="112"/>
      <c r="F118" s="112"/>
      <c r="G118" s="112"/>
      <c r="H118" s="112"/>
      <c r="I118" s="112"/>
      <c r="J118" s="112"/>
      <c r="K118" s="112"/>
      <c r="L118" s="16"/>
      <c r="M118" s="2"/>
      <c r="N118" s="4"/>
      <c r="O118" s="17"/>
    </row>
    <row r="119" spans="1:15" s="12" customFormat="1" ht="17.25" customHeight="1">
      <c r="A119" s="99" t="s">
        <v>28</v>
      </c>
      <c r="B119" s="111"/>
      <c r="C119" s="114">
        <v>2</v>
      </c>
      <c r="D119" s="114"/>
      <c r="E119" s="114"/>
      <c r="F119" s="114">
        <v>2</v>
      </c>
      <c r="G119" s="114"/>
      <c r="H119" s="114"/>
      <c r="I119" s="114">
        <v>2</v>
      </c>
      <c r="J119" s="114"/>
      <c r="K119" s="112"/>
      <c r="L119" s="16"/>
      <c r="M119" s="2"/>
      <c r="N119" s="4"/>
      <c r="O119" s="17"/>
    </row>
    <row r="120" spans="1:15" s="12" customFormat="1" ht="38.25" customHeight="1">
      <c r="A120" s="99" t="s">
        <v>15</v>
      </c>
      <c r="B120" s="111"/>
      <c r="C120" s="115">
        <v>12</v>
      </c>
      <c r="D120" s="115"/>
      <c r="E120" s="115"/>
      <c r="F120" s="115">
        <v>20</v>
      </c>
      <c r="G120" s="115"/>
      <c r="H120" s="115"/>
      <c r="I120" s="115">
        <v>20</v>
      </c>
      <c r="J120" s="115"/>
      <c r="K120" s="116"/>
      <c r="L120" s="16"/>
      <c r="M120" s="2"/>
      <c r="N120" s="4"/>
      <c r="O120" s="17"/>
    </row>
    <row r="121" spans="1:15" s="12" customFormat="1" ht="51.75" customHeight="1">
      <c r="A121" s="117" t="s">
        <v>36</v>
      </c>
      <c r="B121" s="111"/>
      <c r="C121" s="115">
        <v>1</v>
      </c>
      <c r="D121" s="115"/>
      <c r="E121" s="115"/>
      <c r="F121" s="115">
        <v>1</v>
      </c>
      <c r="G121" s="115"/>
      <c r="H121" s="115"/>
      <c r="I121" s="115">
        <v>1</v>
      </c>
      <c r="J121" s="115"/>
      <c r="K121" s="116"/>
      <c r="L121" s="16"/>
      <c r="M121" s="2"/>
      <c r="N121" s="4"/>
      <c r="O121" s="17"/>
    </row>
    <row r="122" spans="1:15" s="12" customFormat="1" ht="33" customHeight="1">
      <c r="A122" s="117" t="s">
        <v>37</v>
      </c>
      <c r="B122" s="111"/>
      <c r="C122" s="115">
        <v>1</v>
      </c>
      <c r="D122" s="115"/>
      <c r="E122" s="115"/>
      <c r="F122" s="115">
        <v>1</v>
      </c>
      <c r="G122" s="115"/>
      <c r="H122" s="115"/>
      <c r="I122" s="115">
        <v>1</v>
      </c>
      <c r="J122" s="115"/>
      <c r="K122" s="116"/>
      <c r="L122" s="16"/>
      <c r="M122" s="2"/>
      <c r="N122" s="4"/>
      <c r="O122" s="17"/>
    </row>
    <row r="123" spans="1:15" s="12" customFormat="1" ht="52.5" customHeight="1">
      <c r="A123" s="117" t="s">
        <v>38</v>
      </c>
      <c r="B123" s="111"/>
      <c r="C123" s="115">
        <v>1</v>
      </c>
      <c r="D123" s="115"/>
      <c r="E123" s="115"/>
      <c r="F123" s="115">
        <v>1</v>
      </c>
      <c r="G123" s="115"/>
      <c r="H123" s="115"/>
      <c r="I123" s="115">
        <v>1</v>
      </c>
      <c r="J123" s="115"/>
      <c r="K123" s="116"/>
      <c r="L123" s="16"/>
      <c r="M123" s="2"/>
      <c r="N123" s="4"/>
      <c r="O123" s="17"/>
    </row>
    <row r="124" spans="1:15" s="12" customFormat="1" ht="16.5" customHeight="1">
      <c r="A124" s="98" t="s">
        <v>20</v>
      </c>
      <c r="B124" s="111"/>
      <c r="C124" s="115"/>
      <c r="D124" s="115"/>
      <c r="E124" s="115"/>
      <c r="F124" s="115"/>
      <c r="G124" s="115"/>
      <c r="H124" s="115"/>
      <c r="I124" s="115"/>
      <c r="J124" s="115"/>
      <c r="K124" s="116"/>
      <c r="L124" s="16"/>
      <c r="M124" s="2"/>
      <c r="N124" s="4"/>
      <c r="O124" s="17"/>
    </row>
    <row r="125" spans="1:15" s="12" customFormat="1" ht="35.25" customHeight="1">
      <c r="A125" s="46" t="s">
        <v>39</v>
      </c>
      <c r="B125" s="118"/>
      <c r="C125" s="81">
        <v>10</v>
      </c>
      <c r="D125" s="81"/>
      <c r="E125" s="81"/>
      <c r="F125" s="81">
        <v>10</v>
      </c>
      <c r="G125" s="81"/>
      <c r="H125" s="81"/>
      <c r="I125" s="81">
        <v>10</v>
      </c>
      <c r="J125" s="81"/>
      <c r="K125" s="116"/>
      <c r="L125" s="16"/>
      <c r="M125" s="2"/>
      <c r="N125" s="4"/>
      <c r="O125" s="17"/>
    </row>
    <row r="126" spans="1:15" s="12" customFormat="1" ht="48.75" customHeight="1">
      <c r="A126" s="46" t="s">
        <v>40</v>
      </c>
      <c r="B126" s="119"/>
      <c r="C126" s="81">
        <v>8</v>
      </c>
      <c r="D126" s="81"/>
      <c r="E126" s="120"/>
      <c r="F126" s="81">
        <v>12</v>
      </c>
      <c r="G126" s="81"/>
      <c r="H126" s="120"/>
      <c r="I126" s="81">
        <v>12</v>
      </c>
      <c r="J126" s="81"/>
      <c r="K126" s="116"/>
      <c r="L126" s="16"/>
      <c r="M126" s="2"/>
      <c r="N126" s="4"/>
      <c r="O126" s="17"/>
    </row>
    <row r="127" spans="1:15" s="12" customFormat="1" ht="36" customHeight="1">
      <c r="A127" s="46" t="s">
        <v>41</v>
      </c>
      <c r="B127" s="119"/>
      <c r="C127" s="81">
        <v>8</v>
      </c>
      <c r="D127" s="81"/>
      <c r="E127" s="120"/>
      <c r="F127" s="81">
        <v>12</v>
      </c>
      <c r="G127" s="81"/>
      <c r="H127" s="81"/>
      <c r="I127" s="81">
        <v>12</v>
      </c>
      <c r="J127" s="81"/>
      <c r="K127" s="116"/>
      <c r="L127" s="16"/>
      <c r="M127" s="2"/>
      <c r="N127" s="4"/>
      <c r="O127" s="17"/>
    </row>
    <row r="128" spans="1:15" s="12" customFormat="1" ht="31.5" customHeight="1">
      <c r="A128" s="46" t="s">
        <v>42</v>
      </c>
      <c r="B128" s="119"/>
      <c r="C128" s="81">
        <v>8</v>
      </c>
      <c r="D128" s="81"/>
      <c r="E128" s="120"/>
      <c r="F128" s="81">
        <v>12</v>
      </c>
      <c r="G128" s="81"/>
      <c r="H128" s="81"/>
      <c r="I128" s="81">
        <v>12</v>
      </c>
      <c r="J128" s="81"/>
      <c r="K128" s="116"/>
      <c r="L128" s="16"/>
      <c r="M128" s="2"/>
      <c r="N128" s="4"/>
      <c r="O128" s="17"/>
    </row>
    <row r="129" spans="1:15" s="12" customFormat="1" ht="40.5" customHeight="1">
      <c r="A129" s="46" t="s">
        <v>43</v>
      </c>
      <c r="B129" s="118"/>
      <c r="C129" s="81">
        <v>125</v>
      </c>
      <c r="D129" s="81"/>
      <c r="E129" s="81"/>
      <c r="F129" s="81">
        <v>130</v>
      </c>
      <c r="G129" s="81"/>
      <c r="H129" s="81"/>
      <c r="I129" s="81">
        <v>140</v>
      </c>
      <c r="J129" s="81"/>
      <c r="K129" s="116"/>
      <c r="L129" s="16"/>
      <c r="M129" s="2"/>
      <c r="N129" s="4"/>
      <c r="O129" s="17"/>
    </row>
    <row r="130" spans="1:15" s="12" customFormat="1" ht="36" customHeight="1">
      <c r="A130" s="99" t="s">
        <v>17</v>
      </c>
      <c r="B130" s="111"/>
      <c r="C130" s="100">
        <v>210</v>
      </c>
      <c r="D130" s="100"/>
      <c r="E130" s="112"/>
      <c r="F130" s="100">
        <v>220</v>
      </c>
      <c r="G130" s="100"/>
      <c r="H130" s="112"/>
      <c r="I130" s="100">
        <v>240</v>
      </c>
      <c r="J130" s="100"/>
      <c r="K130" s="112"/>
      <c r="L130" s="16"/>
      <c r="M130" s="2"/>
      <c r="N130" s="4"/>
      <c r="O130" s="17"/>
    </row>
    <row r="131" spans="1:15" s="12" customFormat="1" ht="18" customHeight="1">
      <c r="A131" s="98" t="s">
        <v>9</v>
      </c>
      <c r="B131" s="111"/>
      <c r="C131" s="113"/>
      <c r="D131" s="112"/>
      <c r="E131" s="112"/>
      <c r="F131" s="112"/>
      <c r="G131" s="112"/>
      <c r="H131" s="112"/>
      <c r="I131" s="112"/>
      <c r="J131" s="112"/>
      <c r="K131" s="112"/>
      <c r="L131" s="16"/>
      <c r="M131" s="2"/>
      <c r="N131" s="4"/>
      <c r="O131" s="17"/>
    </row>
    <row r="132" spans="1:15" s="12" customFormat="1" ht="23.25" customHeight="1">
      <c r="A132" s="99" t="s">
        <v>223</v>
      </c>
      <c r="B132" s="111"/>
      <c r="C132" s="101">
        <v>1</v>
      </c>
      <c r="D132" s="101">
        <v>1</v>
      </c>
      <c r="E132" s="101"/>
      <c r="F132" s="101">
        <v>1.1</v>
      </c>
      <c r="G132" s="101">
        <v>1.1</v>
      </c>
      <c r="H132" s="101"/>
      <c r="I132" s="101">
        <v>1.2</v>
      </c>
      <c r="J132" s="101">
        <v>1.2</v>
      </c>
      <c r="K132" s="112"/>
      <c r="L132" s="16"/>
      <c r="M132" s="2"/>
      <c r="N132" s="4"/>
      <c r="O132" s="17"/>
    </row>
    <row r="133" spans="1:15" s="12" customFormat="1" ht="26.25" customHeight="1">
      <c r="A133" s="99" t="s">
        <v>224</v>
      </c>
      <c r="B133" s="111"/>
      <c r="C133" s="106">
        <v>0.29</v>
      </c>
      <c r="D133" s="106">
        <v>0.3</v>
      </c>
      <c r="E133" s="106"/>
      <c r="F133" s="106">
        <v>0.3</v>
      </c>
      <c r="G133" s="106">
        <v>0.3</v>
      </c>
      <c r="H133" s="121"/>
      <c r="I133" s="105">
        <v>0.31</v>
      </c>
      <c r="J133" s="105">
        <v>0.31</v>
      </c>
      <c r="K133" s="116"/>
      <c r="L133" s="16"/>
      <c r="M133" s="2"/>
      <c r="N133" s="4"/>
      <c r="O133" s="17"/>
    </row>
    <row r="134" spans="1:15" s="12" customFormat="1" ht="51" customHeight="1">
      <c r="A134" s="99" t="s">
        <v>225</v>
      </c>
      <c r="B134" s="111"/>
      <c r="C134" s="106">
        <v>0.6</v>
      </c>
      <c r="D134" s="106">
        <v>0.6</v>
      </c>
      <c r="E134" s="106"/>
      <c r="F134" s="106"/>
      <c r="G134" s="106"/>
      <c r="H134" s="121"/>
      <c r="I134" s="106"/>
      <c r="J134" s="106"/>
      <c r="K134" s="116"/>
      <c r="L134" s="16"/>
      <c r="M134" s="2"/>
      <c r="N134" s="4"/>
      <c r="O134" s="17"/>
    </row>
    <row r="135" spans="1:15" s="12" customFormat="1" ht="34.5" customHeight="1">
      <c r="A135" s="99" t="s">
        <v>226</v>
      </c>
      <c r="B135" s="111"/>
      <c r="C135" s="106">
        <v>1.3</v>
      </c>
      <c r="D135" s="106">
        <v>1.3</v>
      </c>
      <c r="E135" s="106"/>
      <c r="F135" s="106"/>
      <c r="G135" s="106"/>
      <c r="H135" s="121"/>
      <c r="I135" s="106"/>
      <c r="J135" s="106"/>
      <c r="K135" s="116"/>
      <c r="L135" s="16"/>
      <c r="M135" s="2"/>
      <c r="N135" s="4"/>
      <c r="O135" s="17"/>
    </row>
    <row r="136" spans="1:15" s="12" customFormat="1" ht="39.75" customHeight="1">
      <c r="A136" s="117" t="s">
        <v>227</v>
      </c>
      <c r="B136" s="111"/>
      <c r="C136" s="106">
        <v>1.3</v>
      </c>
      <c r="D136" s="106">
        <v>1.3</v>
      </c>
      <c r="E136" s="106"/>
      <c r="F136" s="106"/>
      <c r="G136" s="106"/>
      <c r="H136" s="121"/>
      <c r="I136" s="106"/>
      <c r="J136" s="106"/>
      <c r="K136" s="116"/>
      <c r="L136" s="16"/>
      <c r="M136" s="2"/>
      <c r="N136" s="4"/>
      <c r="O136" s="17"/>
    </row>
    <row r="137" spans="1:15" s="12" customFormat="1" ht="23.25" customHeight="1">
      <c r="A137" s="99" t="s">
        <v>228</v>
      </c>
      <c r="B137" s="111"/>
      <c r="C137" s="122">
        <v>0.1</v>
      </c>
      <c r="D137" s="122">
        <v>0.1</v>
      </c>
      <c r="E137" s="123"/>
      <c r="F137" s="124">
        <v>0.12</v>
      </c>
      <c r="G137" s="124">
        <v>0.12</v>
      </c>
      <c r="H137" s="123"/>
      <c r="I137" s="124">
        <v>0.13</v>
      </c>
      <c r="J137" s="124">
        <v>0.13</v>
      </c>
      <c r="K137" s="101"/>
      <c r="L137" s="16"/>
      <c r="M137" s="2"/>
      <c r="N137" s="4"/>
      <c r="O137" s="17"/>
    </row>
    <row r="138" spans="1:15" s="12" customFormat="1" ht="69" customHeight="1">
      <c r="A138" s="99" t="s">
        <v>49</v>
      </c>
      <c r="B138" s="111"/>
      <c r="C138" s="112">
        <v>45</v>
      </c>
      <c r="D138" s="112"/>
      <c r="E138" s="112"/>
      <c r="F138" s="112">
        <v>50</v>
      </c>
      <c r="G138" s="112"/>
      <c r="H138" s="112"/>
      <c r="I138" s="112">
        <v>55</v>
      </c>
      <c r="J138" s="112"/>
      <c r="K138" s="112"/>
      <c r="L138" s="16"/>
      <c r="M138" s="2"/>
      <c r="N138" s="4"/>
      <c r="O138" s="17"/>
    </row>
    <row r="139" spans="1:15" s="12" customFormat="1" ht="18" customHeight="1">
      <c r="A139" s="98" t="s">
        <v>14</v>
      </c>
      <c r="B139" s="111"/>
      <c r="C139" s="113"/>
      <c r="D139" s="112"/>
      <c r="E139" s="112"/>
      <c r="F139" s="112"/>
      <c r="G139" s="112"/>
      <c r="H139" s="112"/>
      <c r="I139" s="112"/>
      <c r="J139" s="112"/>
      <c r="K139" s="112"/>
      <c r="L139" s="16"/>
      <c r="M139" s="2"/>
      <c r="N139" s="4"/>
      <c r="O139" s="17"/>
    </row>
    <row r="140" spans="1:15" s="12" customFormat="1" ht="39.75" customHeight="1">
      <c r="A140" s="99" t="s">
        <v>16</v>
      </c>
      <c r="B140" s="111"/>
      <c r="C140" s="101">
        <v>107</v>
      </c>
      <c r="D140" s="101"/>
      <c r="E140" s="101"/>
      <c r="F140" s="101">
        <v>155.6</v>
      </c>
      <c r="G140" s="101"/>
      <c r="H140" s="101"/>
      <c r="I140" s="101">
        <v>114.3</v>
      </c>
      <c r="J140" s="101"/>
      <c r="K140" s="101"/>
      <c r="L140" s="16"/>
      <c r="M140" s="2"/>
      <c r="N140" s="4"/>
      <c r="O140" s="17"/>
    </row>
    <row r="141" spans="1:15" s="12" customFormat="1" ht="20.25" customHeight="1">
      <c r="A141" s="155" t="s">
        <v>46</v>
      </c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6"/>
      <c r="M141" s="2"/>
      <c r="N141" s="4"/>
      <c r="O141" s="17"/>
    </row>
    <row r="142" spans="1:15" s="12" customFormat="1" ht="18.75" customHeight="1">
      <c r="A142" s="141" t="s">
        <v>51</v>
      </c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6"/>
      <c r="M142" s="2"/>
      <c r="N142" s="4"/>
      <c r="O142" s="17"/>
    </row>
    <row r="143" spans="1:15" s="12" customFormat="1" ht="39" customHeight="1">
      <c r="A143" s="65" t="s">
        <v>34</v>
      </c>
      <c r="B143" s="84" t="s">
        <v>284</v>
      </c>
      <c r="C143" s="141"/>
      <c r="D143" s="142"/>
      <c r="E143" s="142"/>
      <c r="F143" s="142"/>
      <c r="G143" s="142"/>
      <c r="H143" s="142"/>
      <c r="I143" s="142"/>
      <c r="J143" s="142"/>
      <c r="K143" s="142"/>
      <c r="L143" s="16"/>
      <c r="M143" s="2"/>
      <c r="N143" s="4"/>
      <c r="O143" s="17"/>
    </row>
    <row r="144" spans="1:15" s="12" customFormat="1" ht="19.5" customHeight="1">
      <c r="A144" s="66" t="s">
        <v>7</v>
      </c>
      <c r="B144" s="56"/>
      <c r="C144" s="125">
        <v>2293.5</v>
      </c>
      <c r="D144" s="125">
        <v>20.2</v>
      </c>
      <c r="E144" s="125">
        <v>2273.3</v>
      </c>
      <c r="F144" s="125">
        <f>F145</f>
        <v>2973.2000000000003</v>
      </c>
      <c r="G144" s="125">
        <f>G145</f>
        <v>30.5</v>
      </c>
      <c r="H144" s="125">
        <f>H145</f>
        <v>2942.7000000000003</v>
      </c>
      <c r="I144" s="125">
        <v>3015.1</v>
      </c>
      <c r="J144" s="125">
        <v>32.5</v>
      </c>
      <c r="K144" s="126">
        <v>2982.6</v>
      </c>
      <c r="L144" s="16"/>
      <c r="M144" s="2"/>
      <c r="N144" s="4"/>
      <c r="O144" s="17"/>
    </row>
    <row r="145" spans="1:15" s="12" customFormat="1" ht="54.75" customHeight="1">
      <c r="A145" s="65" t="s">
        <v>146</v>
      </c>
      <c r="B145" s="56"/>
      <c r="C145" s="125">
        <v>2293.5</v>
      </c>
      <c r="D145" s="125">
        <v>20.2</v>
      </c>
      <c r="E145" s="125">
        <v>2273.3</v>
      </c>
      <c r="F145" s="125">
        <f>F148</f>
        <v>2973.2000000000003</v>
      </c>
      <c r="G145" s="125">
        <f>G148</f>
        <v>30.5</v>
      </c>
      <c r="H145" s="125">
        <f>H148</f>
        <v>2942.7000000000003</v>
      </c>
      <c r="I145" s="125">
        <v>3015.1</v>
      </c>
      <c r="J145" s="125">
        <v>32.5</v>
      </c>
      <c r="K145" s="126">
        <v>2982.6</v>
      </c>
      <c r="L145" s="16"/>
      <c r="M145" s="2"/>
      <c r="N145" s="4"/>
      <c r="O145" s="17"/>
    </row>
    <row r="146" spans="1:15" s="12" customFormat="1" ht="16.5" customHeight="1">
      <c r="A146" s="99" t="s">
        <v>5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16"/>
      <c r="M146" s="2"/>
      <c r="N146" s="4"/>
      <c r="O146" s="17"/>
    </row>
    <row r="147" spans="1:15" s="12" customFormat="1" ht="16.5" customHeight="1">
      <c r="A147" s="69" t="s">
        <v>58</v>
      </c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16"/>
      <c r="M147" s="2"/>
      <c r="N147" s="4"/>
      <c r="O147" s="17"/>
    </row>
    <row r="148" spans="1:15" s="12" customFormat="1" ht="16.5" customHeight="1">
      <c r="A148" s="99" t="s">
        <v>229</v>
      </c>
      <c r="B148" s="56"/>
      <c r="C148" s="125">
        <v>2293.5</v>
      </c>
      <c r="D148" s="125">
        <v>20.2</v>
      </c>
      <c r="E148" s="125">
        <v>2273.3</v>
      </c>
      <c r="F148" s="125">
        <f>G148+H148</f>
        <v>2973.2000000000003</v>
      </c>
      <c r="G148" s="125">
        <v>30.5</v>
      </c>
      <c r="H148" s="125">
        <f>2795.3+147.4</f>
        <v>2942.7000000000003</v>
      </c>
      <c r="I148" s="125">
        <v>3015.1</v>
      </c>
      <c r="J148" s="125">
        <v>32.5</v>
      </c>
      <c r="K148" s="126">
        <v>2982.6</v>
      </c>
      <c r="L148" s="16"/>
      <c r="M148" s="2"/>
      <c r="N148" s="4"/>
      <c r="O148" s="17"/>
    </row>
    <row r="149" spans="1:15" s="12" customFormat="1" ht="15.75" customHeight="1">
      <c r="A149" s="98" t="s">
        <v>20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16"/>
      <c r="M149" s="2"/>
      <c r="N149" s="4"/>
      <c r="O149" s="17"/>
    </row>
    <row r="150" spans="1:15" s="12" customFormat="1" ht="17.25" customHeight="1">
      <c r="A150" s="99" t="s">
        <v>81</v>
      </c>
      <c r="B150" s="56"/>
      <c r="C150" s="56">
        <v>528</v>
      </c>
      <c r="D150" s="56"/>
      <c r="E150" s="56"/>
      <c r="F150" s="56">
        <v>528</v>
      </c>
      <c r="G150" s="56"/>
      <c r="H150" s="56"/>
      <c r="I150" s="56">
        <v>528</v>
      </c>
      <c r="J150" s="56"/>
      <c r="K150" s="56"/>
      <c r="L150" s="16"/>
      <c r="M150" s="2"/>
      <c r="N150" s="4"/>
      <c r="O150" s="17"/>
    </row>
    <row r="151" spans="1:15" s="12" customFormat="1" ht="17.25" customHeight="1">
      <c r="A151" s="99" t="s">
        <v>78</v>
      </c>
      <c r="B151" s="56"/>
      <c r="C151" s="56">
        <v>43157</v>
      </c>
      <c r="D151" s="56"/>
      <c r="E151" s="56"/>
      <c r="F151" s="56">
        <v>43160</v>
      </c>
      <c r="G151" s="56"/>
      <c r="H151" s="56"/>
      <c r="I151" s="56">
        <v>43160</v>
      </c>
      <c r="J151" s="56"/>
      <c r="K151" s="56"/>
      <c r="L151" s="16"/>
      <c r="M151" s="2"/>
      <c r="N151" s="4"/>
      <c r="O151" s="17"/>
    </row>
    <row r="152" spans="1:15" s="12" customFormat="1" ht="17.25" customHeight="1">
      <c r="A152" s="99" t="s">
        <v>79</v>
      </c>
      <c r="B152" s="56"/>
      <c r="C152" s="56">
        <v>400</v>
      </c>
      <c r="D152" s="56"/>
      <c r="E152" s="56"/>
      <c r="F152" s="56">
        <v>600</v>
      </c>
      <c r="G152" s="56"/>
      <c r="H152" s="56"/>
      <c r="I152" s="56">
        <v>800</v>
      </c>
      <c r="J152" s="56"/>
      <c r="K152" s="56"/>
      <c r="L152" s="16"/>
      <c r="M152" s="2"/>
      <c r="N152" s="4"/>
      <c r="O152" s="17"/>
    </row>
    <row r="153" spans="1:15" s="12" customFormat="1" ht="31.5" customHeight="1">
      <c r="A153" s="99" t="s">
        <v>82</v>
      </c>
      <c r="B153" s="56"/>
      <c r="C153" s="56">
        <v>8</v>
      </c>
      <c r="D153" s="56"/>
      <c r="E153" s="56"/>
      <c r="F153" s="56">
        <v>8</v>
      </c>
      <c r="G153" s="56"/>
      <c r="H153" s="56"/>
      <c r="I153" s="56">
        <v>8</v>
      </c>
      <c r="J153" s="56"/>
      <c r="K153" s="56"/>
      <c r="L153" s="16"/>
      <c r="M153" s="2"/>
      <c r="N153" s="4"/>
      <c r="O153" s="17"/>
    </row>
    <row r="154" spans="1:15" s="12" customFormat="1" ht="32.25" customHeight="1">
      <c r="A154" s="99" t="s">
        <v>83</v>
      </c>
      <c r="B154" s="56"/>
      <c r="C154" s="56">
        <v>710</v>
      </c>
      <c r="D154" s="56"/>
      <c r="E154" s="56"/>
      <c r="F154" s="56">
        <v>710</v>
      </c>
      <c r="G154" s="56"/>
      <c r="H154" s="56"/>
      <c r="I154" s="56">
        <v>750</v>
      </c>
      <c r="J154" s="56"/>
      <c r="K154" s="56"/>
      <c r="L154" s="16"/>
      <c r="M154" s="2"/>
      <c r="N154" s="4"/>
      <c r="O154" s="17"/>
    </row>
    <row r="155" spans="1:15" s="12" customFormat="1" ht="15" customHeight="1">
      <c r="A155" s="98" t="s">
        <v>9</v>
      </c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16"/>
      <c r="M155" s="2"/>
      <c r="N155" s="4"/>
      <c r="O155" s="17"/>
    </row>
    <row r="156" spans="1:15" s="12" customFormat="1" ht="18" customHeight="1">
      <c r="A156" s="99" t="s">
        <v>230</v>
      </c>
      <c r="B156" s="56"/>
      <c r="C156" s="56">
        <v>0.04</v>
      </c>
      <c r="D156" s="56">
        <v>0.04</v>
      </c>
      <c r="E156" s="56"/>
      <c r="F156" s="56">
        <v>0.06</v>
      </c>
      <c r="G156" s="56">
        <v>0.06</v>
      </c>
      <c r="H156" s="56"/>
      <c r="I156" s="56">
        <v>0.06</v>
      </c>
      <c r="J156" s="56">
        <v>0.06</v>
      </c>
      <c r="K156" s="56"/>
      <c r="L156" s="16"/>
      <c r="M156" s="2"/>
      <c r="N156" s="4"/>
      <c r="O156" s="17"/>
    </row>
    <row r="157" spans="1:15" s="12" customFormat="1" ht="18" customHeight="1">
      <c r="A157" s="99" t="s">
        <v>231</v>
      </c>
      <c r="B157" s="56"/>
      <c r="C157" s="56">
        <v>0.03</v>
      </c>
      <c r="D157" s="56"/>
      <c r="E157" s="56">
        <v>0.03</v>
      </c>
      <c r="F157" s="56">
        <v>0.04</v>
      </c>
      <c r="G157" s="56"/>
      <c r="H157" s="56">
        <v>0.04</v>
      </c>
      <c r="I157" s="56">
        <v>0.03</v>
      </c>
      <c r="J157" s="56"/>
      <c r="K157" s="56">
        <v>0.03</v>
      </c>
      <c r="L157" s="16"/>
      <c r="M157" s="2"/>
      <c r="N157" s="4"/>
      <c r="O157" s="17"/>
    </row>
    <row r="158" spans="1:15" s="12" customFormat="1" ht="18" customHeight="1">
      <c r="A158" s="99" t="s">
        <v>232</v>
      </c>
      <c r="B158" s="56"/>
      <c r="C158" s="56">
        <v>0.08</v>
      </c>
      <c r="D158" s="56"/>
      <c r="E158" s="56">
        <v>0.08</v>
      </c>
      <c r="F158" s="56">
        <v>0.09</v>
      </c>
      <c r="G158" s="56"/>
      <c r="H158" s="56">
        <v>0.09</v>
      </c>
      <c r="I158" s="56">
        <v>0.07</v>
      </c>
      <c r="J158" s="56"/>
      <c r="K158" s="56">
        <v>0.07</v>
      </c>
      <c r="L158" s="16"/>
      <c r="M158" s="2"/>
      <c r="N158" s="4"/>
      <c r="O158" s="17"/>
    </row>
    <row r="159" spans="1:15" s="12" customFormat="1" ht="18" customHeight="1">
      <c r="A159" s="99" t="s">
        <v>233</v>
      </c>
      <c r="B159" s="56"/>
      <c r="C159" s="106">
        <v>106.2</v>
      </c>
      <c r="D159" s="106"/>
      <c r="E159" s="106">
        <v>106.2</v>
      </c>
      <c r="F159" s="106">
        <v>119.7</v>
      </c>
      <c r="G159" s="106"/>
      <c r="H159" s="106">
        <v>119.7</v>
      </c>
      <c r="I159" s="56">
        <v>127.8</v>
      </c>
      <c r="J159" s="56"/>
      <c r="K159" s="56">
        <v>127.8</v>
      </c>
      <c r="L159" s="16"/>
      <c r="M159" s="2"/>
      <c r="N159" s="4"/>
      <c r="O159" s="17"/>
    </row>
    <row r="160" spans="1:15" s="12" customFormat="1" ht="18" customHeight="1">
      <c r="A160" s="99" t="s">
        <v>234</v>
      </c>
      <c r="B160" s="56"/>
      <c r="C160" s="56">
        <v>0.4</v>
      </c>
      <c r="D160" s="56"/>
      <c r="E160" s="56">
        <v>0.4</v>
      </c>
      <c r="F160" s="56">
        <v>0.5</v>
      </c>
      <c r="G160" s="56"/>
      <c r="H160" s="56">
        <v>0.5</v>
      </c>
      <c r="I160" s="56">
        <v>0.5</v>
      </c>
      <c r="J160" s="56"/>
      <c r="K160" s="56">
        <v>0.5</v>
      </c>
      <c r="L160" s="16"/>
      <c r="M160" s="2"/>
      <c r="N160" s="4"/>
      <c r="O160" s="17"/>
    </row>
    <row r="161" spans="1:15" s="12" customFormat="1" ht="18" customHeight="1">
      <c r="A161" s="98" t="s">
        <v>14</v>
      </c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16"/>
      <c r="M161" s="2"/>
      <c r="N161" s="4"/>
      <c r="O161" s="17"/>
    </row>
    <row r="162" spans="1:15" s="12" customFormat="1" ht="19.5" customHeight="1">
      <c r="A162" s="99" t="s">
        <v>84</v>
      </c>
      <c r="B162" s="56"/>
      <c r="C162" s="56">
        <v>100</v>
      </c>
      <c r="D162" s="56"/>
      <c r="E162" s="56"/>
      <c r="F162" s="56">
        <v>100</v>
      </c>
      <c r="G162" s="56"/>
      <c r="H162" s="56"/>
      <c r="I162" s="56">
        <v>100</v>
      </c>
      <c r="J162" s="56"/>
      <c r="K162" s="56"/>
      <c r="L162" s="16"/>
      <c r="M162" s="2"/>
      <c r="N162" s="4"/>
      <c r="O162" s="17"/>
    </row>
    <row r="163" spans="1:15" s="12" customFormat="1" ht="33" customHeight="1">
      <c r="A163" s="99" t="s">
        <v>21</v>
      </c>
      <c r="B163" s="56"/>
      <c r="C163" s="56">
        <v>100</v>
      </c>
      <c r="D163" s="56"/>
      <c r="E163" s="56"/>
      <c r="F163" s="56">
        <v>100</v>
      </c>
      <c r="G163" s="56"/>
      <c r="H163" s="56"/>
      <c r="I163" s="56">
        <v>100</v>
      </c>
      <c r="J163" s="56"/>
      <c r="K163" s="56"/>
      <c r="L163" s="16"/>
      <c r="M163" s="2"/>
      <c r="N163" s="4"/>
      <c r="O163" s="17"/>
    </row>
    <row r="164" spans="1:15" s="12" customFormat="1" ht="33" customHeight="1">
      <c r="A164" s="99" t="s">
        <v>80</v>
      </c>
      <c r="B164" s="56"/>
      <c r="C164" s="56">
        <v>5</v>
      </c>
      <c r="D164" s="56"/>
      <c r="E164" s="56"/>
      <c r="F164" s="56">
        <v>10</v>
      </c>
      <c r="G164" s="56"/>
      <c r="H164" s="56"/>
      <c r="I164" s="56">
        <v>15</v>
      </c>
      <c r="J164" s="56"/>
      <c r="K164" s="56"/>
      <c r="L164" s="16"/>
      <c r="M164" s="2"/>
      <c r="N164" s="4"/>
      <c r="O164" s="17"/>
    </row>
    <row r="165" spans="1:15" s="12" customFormat="1" ht="35.25" customHeight="1">
      <c r="A165" s="99" t="s">
        <v>153</v>
      </c>
      <c r="B165" s="56"/>
      <c r="C165" s="56">
        <v>10</v>
      </c>
      <c r="D165" s="56"/>
      <c r="E165" s="56"/>
      <c r="F165" s="56">
        <v>14</v>
      </c>
      <c r="G165" s="56"/>
      <c r="H165" s="56"/>
      <c r="I165" s="56">
        <v>20</v>
      </c>
      <c r="J165" s="56"/>
      <c r="K165" s="56"/>
      <c r="L165" s="16"/>
      <c r="M165" s="2"/>
      <c r="N165" s="4"/>
      <c r="O165" s="17"/>
    </row>
    <row r="166" spans="1:15" s="12" customFormat="1" ht="33.75" customHeight="1">
      <c r="A166" s="99" t="s">
        <v>152</v>
      </c>
      <c r="B166" s="56"/>
      <c r="C166" s="56">
        <v>98</v>
      </c>
      <c r="D166" s="56"/>
      <c r="E166" s="56"/>
      <c r="F166" s="56">
        <v>98</v>
      </c>
      <c r="G166" s="56"/>
      <c r="H166" s="56"/>
      <c r="I166" s="56">
        <v>98</v>
      </c>
      <c r="J166" s="56"/>
      <c r="K166" s="56"/>
      <c r="L166" s="16"/>
      <c r="M166" s="2"/>
      <c r="N166" s="4"/>
      <c r="O166" s="17"/>
    </row>
    <row r="167" spans="1:15" s="12" customFormat="1" ht="21" customHeight="1">
      <c r="A167" s="155" t="s">
        <v>62</v>
      </c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6"/>
      <c r="M167" s="2"/>
      <c r="N167" s="4"/>
      <c r="O167" s="17"/>
    </row>
    <row r="168" spans="1:15" s="12" customFormat="1" ht="21" customHeight="1">
      <c r="A168" s="141" t="s">
        <v>31</v>
      </c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6"/>
      <c r="M168" s="2"/>
      <c r="N168" s="4"/>
      <c r="O168" s="17"/>
    </row>
    <row r="169" spans="1:15" s="12" customFormat="1" ht="36.75" customHeight="1">
      <c r="A169" s="65" t="s">
        <v>26</v>
      </c>
      <c r="B169" s="84" t="s">
        <v>286</v>
      </c>
      <c r="C169" s="107"/>
      <c r="D169" s="107"/>
      <c r="E169" s="107"/>
      <c r="F169" s="107"/>
      <c r="G169" s="107"/>
      <c r="H169" s="107"/>
      <c r="I169" s="107"/>
      <c r="J169" s="107"/>
      <c r="K169" s="107"/>
      <c r="L169" s="16"/>
      <c r="M169" s="2"/>
      <c r="N169" s="4"/>
      <c r="O169" s="17"/>
    </row>
    <row r="170" spans="1:15" s="12" customFormat="1" ht="21" customHeight="1">
      <c r="A170" s="69" t="s">
        <v>4</v>
      </c>
      <c r="B170" s="84"/>
      <c r="C170" s="125">
        <v>3</v>
      </c>
      <c r="D170" s="125">
        <v>3</v>
      </c>
      <c r="E170" s="125"/>
      <c r="F170" s="125">
        <v>3.3</v>
      </c>
      <c r="G170" s="125">
        <v>3.3</v>
      </c>
      <c r="H170" s="125"/>
      <c r="I170" s="127">
        <v>3.6</v>
      </c>
      <c r="J170" s="127">
        <v>3.6</v>
      </c>
      <c r="K170" s="84"/>
      <c r="L170" s="16"/>
      <c r="M170" s="2"/>
      <c r="N170" s="4"/>
      <c r="O170" s="17"/>
    </row>
    <row r="171" spans="1:15" s="12" customFormat="1" ht="51.75" customHeight="1">
      <c r="A171" s="65" t="s">
        <v>67</v>
      </c>
      <c r="B171" s="128"/>
      <c r="C171" s="125">
        <v>3</v>
      </c>
      <c r="D171" s="125">
        <v>3</v>
      </c>
      <c r="E171" s="125"/>
      <c r="F171" s="125">
        <v>3.3</v>
      </c>
      <c r="G171" s="125">
        <v>3.3</v>
      </c>
      <c r="H171" s="125"/>
      <c r="I171" s="127">
        <v>3.6</v>
      </c>
      <c r="J171" s="127">
        <v>3.6</v>
      </c>
      <c r="K171" s="84"/>
      <c r="L171" s="16"/>
      <c r="M171" s="2"/>
      <c r="N171" s="4"/>
      <c r="O171" s="17"/>
    </row>
    <row r="172" spans="1:15" s="12" customFormat="1" ht="21" customHeight="1">
      <c r="A172" s="71" t="s">
        <v>18</v>
      </c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6"/>
      <c r="M172" s="2"/>
      <c r="N172" s="4"/>
      <c r="O172" s="17"/>
    </row>
    <row r="173" spans="1:15" s="12" customFormat="1" ht="21" customHeight="1">
      <c r="A173" s="69" t="s">
        <v>58</v>
      </c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6"/>
      <c r="M173" s="2"/>
      <c r="N173" s="4"/>
      <c r="O173" s="17"/>
    </row>
    <row r="174" spans="1:15" s="12" customFormat="1" ht="30.75" customHeight="1">
      <c r="A174" s="99" t="s">
        <v>235</v>
      </c>
      <c r="B174" s="102"/>
      <c r="C174" s="125">
        <v>3</v>
      </c>
      <c r="D174" s="125">
        <v>3</v>
      </c>
      <c r="E174" s="125"/>
      <c r="F174" s="125">
        <v>3.3</v>
      </c>
      <c r="G174" s="125">
        <v>3.3</v>
      </c>
      <c r="H174" s="125"/>
      <c r="I174" s="127">
        <v>3.6</v>
      </c>
      <c r="J174" s="127">
        <v>3.6</v>
      </c>
      <c r="K174" s="84"/>
      <c r="L174" s="16"/>
      <c r="M174" s="2"/>
      <c r="N174" s="4"/>
      <c r="O174" s="17"/>
    </row>
    <row r="175" spans="1:15" s="12" customFormat="1" ht="21" customHeight="1">
      <c r="A175" s="69" t="s">
        <v>20</v>
      </c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6"/>
      <c r="M175" s="2"/>
      <c r="N175" s="4"/>
      <c r="O175" s="17"/>
    </row>
    <row r="176" spans="1:15" s="12" customFormat="1" ht="30.75" customHeight="1">
      <c r="A176" s="71" t="s">
        <v>155</v>
      </c>
      <c r="B176" s="102"/>
      <c r="C176" s="102">
        <v>5</v>
      </c>
      <c r="D176" s="102"/>
      <c r="E176" s="102"/>
      <c r="F176" s="102">
        <v>6</v>
      </c>
      <c r="G176" s="102"/>
      <c r="H176" s="102"/>
      <c r="I176" s="102">
        <v>7</v>
      </c>
      <c r="J176" s="102"/>
      <c r="K176" s="102"/>
      <c r="L176" s="16"/>
      <c r="M176" s="2"/>
      <c r="N176" s="4"/>
      <c r="O176" s="17"/>
    </row>
    <row r="177" spans="1:15" s="12" customFormat="1" ht="15.75" customHeight="1">
      <c r="A177" s="71" t="s">
        <v>156</v>
      </c>
      <c r="B177" s="102"/>
      <c r="C177" s="102">
        <v>1</v>
      </c>
      <c r="D177" s="102"/>
      <c r="E177" s="102"/>
      <c r="F177" s="102">
        <v>1</v>
      </c>
      <c r="G177" s="102"/>
      <c r="H177" s="102"/>
      <c r="I177" s="102">
        <v>1</v>
      </c>
      <c r="J177" s="102"/>
      <c r="K177" s="102"/>
      <c r="L177" s="16"/>
      <c r="M177" s="2"/>
      <c r="N177" s="4"/>
      <c r="O177" s="17"/>
    </row>
    <row r="178" spans="1:15" s="12" customFormat="1" ht="15.75" customHeight="1">
      <c r="A178" s="71" t="s">
        <v>95</v>
      </c>
      <c r="B178" s="102"/>
      <c r="C178" s="102">
        <v>1</v>
      </c>
      <c r="D178" s="102"/>
      <c r="E178" s="102"/>
      <c r="F178" s="102">
        <v>1</v>
      </c>
      <c r="G178" s="102"/>
      <c r="H178" s="102"/>
      <c r="I178" s="102">
        <v>1</v>
      </c>
      <c r="J178" s="102"/>
      <c r="K178" s="102"/>
      <c r="L178" s="16"/>
      <c r="M178" s="2"/>
      <c r="N178" s="4"/>
      <c r="O178" s="17"/>
    </row>
    <row r="179" spans="1:15" s="12" customFormat="1" ht="21" customHeight="1">
      <c r="A179" s="69" t="s">
        <v>9</v>
      </c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6"/>
      <c r="M179" s="2"/>
      <c r="N179" s="4"/>
      <c r="O179" s="17"/>
    </row>
    <row r="180" spans="1:15" s="12" customFormat="1" ht="31.5" customHeight="1">
      <c r="A180" s="71" t="s">
        <v>236</v>
      </c>
      <c r="B180" s="84"/>
      <c r="C180" s="102">
        <v>0.2</v>
      </c>
      <c r="D180" s="102">
        <v>0.2</v>
      </c>
      <c r="E180" s="102"/>
      <c r="F180" s="102">
        <v>0.21</v>
      </c>
      <c r="G180" s="102">
        <v>0.21</v>
      </c>
      <c r="H180" s="102"/>
      <c r="I180" s="102">
        <v>0.22</v>
      </c>
      <c r="J180" s="102">
        <v>0.22</v>
      </c>
      <c r="K180" s="84"/>
      <c r="L180" s="16"/>
      <c r="M180" s="2"/>
      <c r="N180" s="4"/>
      <c r="O180" s="17"/>
    </row>
    <row r="181" spans="1:15" s="12" customFormat="1" ht="17.25" customHeight="1">
      <c r="A181" s="71" t="s">
        <v>47</v>
      </c>
      <c r="B181" s="102"/>
      <c r="C181" s="112">
        <v>0</v>
      </c>
      <c r="D181" s="112"/>
      <c r="E181" s="112"/>
      <c r="F181" s="112">
        <v>6</v>
      </c>
      <c r="G181" s="112"/>
      <c r="H181" s="112"/>
      <c r="I181" s="112">
        <v>7</v>
      </c>
      <c r="J181" s="112"/>
      <c r="K181" s="102"/>
      <c r="L181" s="16"/>
      <c r="M181" s="2"/>
      <c r="N181" s="4"/>
      <c r="O181" s="17"/>
    </row>
    <row r="182" spans="1:15" s="12" customFormat="1" ht="15.75" customHeight="1">
      <c r="A182" s="71" t="s">
        <v>237</v>
      </c>
      <c r="B182" s="84"/>
      <c r="C182" s="106">
        <v>1</v>
      </c>
      <c r="D182" s="106">
        <v>1</v>
      </c>
      <c r="E182" s="102"/>
      <c r="F182" s="102">
        <v>1.1</v>
      </c>
      <c r="G182" s="102">
        <v>1.1</v>
      </c>
      <c r="H182" s="102"/>
      <c r="I182" s="102">
        <v>1.2</v>
      </c>
      <c r="J182" s="102">
        <v>1.2</v>
      </c>
      <c r="K182" s="84"/>
      <c r="L182" s="16"/>
      <c r="M182" s="2"/>
      <c r="N182" s="4"/>
      <c r="O182" s="17"/>
    </row>
    <row r="183" spans="1:15" s="12" customFormat="1" ht="34.5" customHeight="1">
      <c r="A183" s="71" t="s">
        <v>96</v>
      </c>
      <c r="B183" s="102"/>
      <c r="C183" s="112">
        <v>500</v>
      </c>
      <c r="D183" s="112"/>
      <c r="E183" s="112"/>
      <c r="F183" s="112">
        <v>550</v>
      </c>
      <c r="G183" s="112"/>
      <c r="H183" s="112"/>
      <c r="I183" s="112">
        <v>600</v>
      </c>
      <c r="J183" s="112"/>
      <c r="K183" s="102"/>
      <c r="L183" s="16"/>
      <c r="M183" s="2"/>
      <c r="N183" s="4"/>
      <c r="O183" s="17"/>
    </row>
    <row r="184" spans="1:15" s="12" customFormat="1" ht="32.25" customHeight="1">
      <c r="A184" s="71" t="s">
        <v>238</v>
      </c>
      <c r="B184" s="84"/>
      <c r="C184" s="102">
        <v>0.5</v>
      </c>
      <c r="D184" s="102">
        <v>0.5</v>
      </c>
      <c r="E184" s="102"/>
      <c r="F184" s="102">
        <v>0.52</v>
      </c>
      <c r="G184" s="102">
        <v>0.52</v>
      </c>
      <c r="H184" s="102"/>
      <c r="I184" s="102">
        <v>0.54</v>
      </c>
      <c r="J184" s="102">
        <v>0.54</v>
      </c>
      <c r="K184" s="84"/>
      <c r="L184" s="16"/>
      <c r="M184" s="2"/>
      <c r="N184" s="4"/>
      <c r="O184" s="17"/>
    </row>
    <row r="185" spans="1:15" s="12" customFormat="1" ht="15.75" customHeight="1">
      <c r="A185" s="71" t="s">
        <v>47</v>
      </c>
      <c r="B185" s="102"/>
      <c r="C185" s="112">
        <v>0</v>
      </c>
      <c r="D185" s="112"/>
      <c r="E185" s="112"/>
      <c r="F185" s="112">
        <v>2</v>
      </c>
      <c r="G185" s="112">
        <v>2</v>
      </c>
      <c r="H185" s="112"/>
      <c r="I185" s="112">
        <v>2</v>
      </c>
      <c r="J185" s="112">
        <v>2</v>
      </c>
      <c r="K185" s="102"/>
      <c r="L185" s="16"/>
      <c r="M185" s="2"/>
      <c r="N185" s="4"/>
      <c r="O185" s="17"/>
    </row>
    <row r="186" spans="1:15" s="12" customFormat="1" ht="21" customHeight="1">
      <c r="A186" s="144" t="s">
        <v>97</v>
      </c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6"/>
      <c r="M186" s="2"/>
      <c r="N186" s="4"/>
      <c r="O186" s="17"/>
    </row>
    <row r="187" spans="1:15" s="12" customFormat="1" ht="21" customHeight="1">
      <c r="A187" s="140" t="s">
        <v>154</v>
      </c>
      <c r="B187" s="167"/>
      <c r="C187" s="167"/>
      <c r="D187" s="167"/>
      <c r="E187" s="167"/>
      <c r="F187" s="167"/>
      <c r="G187" s="167"/>
      <c r="H187" s="167"/>
      <c r="I187" s="167"/>
      <c r="J187" s="167"/>
      <c r="K187" s="167"/>
      <c r="L187" s="16"/>
      <c r="M187" s="2"/>
      <c r="N187" s="4"/>
      <c r="O187" s="17"/>
    </row>
    <row r="188" spans="1:15" s="12" customFormat="1" ht="36.75" customHeight="1">
      <c r="A188" s="69" t="s">
        <v>33</v>
      </c>
      <c r="B188" s="84" t="s">
        <v>284</v>
      </c>
      <c r="C188" s="112"/>
      <c r="D188" s="112"/>
      <c r="E188" s="112"/>
      <c r="F188" s="112"/>
      <c r="G188" s="112"/>
      <c r="H188" s="112"/>
      <c r="I188" s="112"/>
      <c r="J188" s="112"/>
      <c r="K188" s="102"/>
      <c r="L188" s="16"/>
      <c r="M188" s="2"/>
      <c r="N188" s="4"/>
      <c r="O188" s="17"/>
    </row>
    <row r="189" spans="1:15" s="12" customFormat="1" ht="21" customHeight="1">
      <c r="A189" s="69" t="s">
        <v>7</v>
      </c>
      <c r="B189" s="102"/>
      <c r="C189" s="129">
        <v>461</v>
      </c>
      <c r="D189" s="129">
        <v>461</v>
      </c>
      <c r="E189" s="129"/>
      <c r="F189" s="129">
        <v>1378.6</v>
      </c>
      <c r="G189" s="129">
        <v>1378.6</v>
      </c>
      <c r="H189" s="129"/>
      <c r="I189" s="129">
        <v>1471</v>
      </c>
      <c r="J189" s="129">
        <v>1471</v>
      </c>
      <c r="K189" s="102"/>
      <c r="L189" s="16"/>
      <c r="M189" s="2"/>
      <c r="N189" s="4"/>
      <c r="O189" s="17"/>
    </row>
    <row r="190" spans="1:15" s="12" customFormat="1" ht="53.25" customHeight="1">
      <c r="A190" s="65" t="s">
        <v>148</v>
      </c>
      <c r="B190" s="102"/>
      <c r="C190" s="129">
        <v>461</v>
      </c>
      <c r="D190" s="129">
        <v>461</v>
      </c>
      <c r="E190" s="129"/>
      <c r="F190" s="129">
        <v>1378.6</v>
      </c>
      <c r="G190" s="129">
        <v>1378.6</v>
      </c>
      <c r="H190" s="129"/>
      <c r="I190" s="129">
        <v>1471</v>
      </c>
      <c r="J190" s="129">
        <v>1471</v>
      </c>
      <c r="K190" s="102"/>
      <c r="L190" s="16"/>
      <c r="M190" s="2"/>
      <c r="N190" s="4"/>
      <c r="O190" s="17"/>
    </row>
    <row r="191" spans="1:15" s="12" customFormat="1" ht="24.75" customHeight="1">
      <c r="A191" s="77" t="s">
        <v>18</v>
      </c>
      <c r="B191" s="130"/>
      <c r="C191" s="107"/>
      <c r="D191" s="107"/>
      <c r="E191" s="107"/>
      <c r="F191" s="107"/>
      <c r="G191" s="107"/>
      <c r="H191" s="107"/>
      <c r="I191" s="107"/>
      <c r="J191" s="107"/>
      <c r="K191" s="107"/>
      <c r="L191" s="16"/>
      <c r="M191" s="2"/>
      <c r="N191" s="4"/>
      <c r="O191" s="17"/>
    </row>
    <row r="192" spans="1:15" s="12" customFormat="1" ht="24.75" customHeight="1">
      <c r="A192" s="69" t="s">
        <v>58</v>
      </c>
      <c r="B192" s="130"/>
      <c r="C192" s="107"/>
      <c r="D192" s="107"/>
      <c r="E192" s="107"/>
      <c r="F192" s="107"/>
      <c r="G192" s="107"/>
      <c r="H192" s="107"/>
      <c r="I192" s="107"/>
      <c r="J192" s="107"/>
      <c r="K192" s="107"/>
      <c r="L192" s="16"/>
      <c r="M192" s="2"/>
      <c r="N192" s="4"/>
      <c r="O192" s="17"/>
    </row>
    <row r="193" spans="1:15" s="12" customFormat="1" ht="24.75" customHeight="1">
      <c r="A193" s="99" t="s">
        <v>239</v>
      </c>
      <c r="B193" s="130"/>
      <c r="C193" s="129">
        <v>461</v>
      </c>
      <c r="D193" s="129">
        <v>461</v>
      </c>
      <c r="E193" s="129"/>
      <c r="F193" s="129">
        <v>1378.6</v>
      </c>
      <c r="G193" s="129">
        <v>1378.6</v>
      </c>
      <c r="H193" s="129"/>
      <c r="I193" s="129">
        <v>1471</v>
      </c>
      <c r="J193" s="129">
        <v>1471</v>
      </c>
      <c r="K193" s="102"/>
      <c r="L193" s="16"/>
      <c r="M193" s="2"/>
      <c r="N193" s="4"/>
      <c r="O193" s="17"/>
    </row>
    <row r="194" spans="1:15" s="12" customFormat="1" ht="21" customHeight="1">
      <c r="A194" s="66" t="s">
        <v>6</v>
      </c>
      <c r="B194" s="107"/>
      <c r="C194" s="131"/>
      <c r="D194" s="131"/>
      <c r="E194" s="131"/>
      <c r="F194" s="131"/>
      <c r="G194" s="131"/>
      <c r="H194" s="131"/>
      <c r="I194" s="131"/>
      <c r="J194" s="131"/>
      <c r="K194" s="131"/>
      <c r="L194" s="16"/>
      <c r="M194" s="2"/>
      <c r="N194" s="4"/>
      <c r="O194" s="17"/>
    </row>
    <row r="195" spans="1:15" s="12" customFormat="1" ht="15.75" customHeight="1">
      <c r="A195" s="107" t="s">
        <v>98</v>
      </c>
      <c r="B195" s="107"/>
      <c r="C195" s="132">
        <v>19</v>
      </c>
      <c r="D195" s="132"/>
      <c r="E195" s="132"/>
      <c r="F195" s="132">
        <v>16</v>
      </c>
      <c r="G195" s="132"/>
      <c r="H195" s="132"/>
      <c r="I195" s="132">
        <v>18</v>
      </c>
      <c r="J195" s="132"/>
      <c r="K195" s="131"/>
      <c r="L195" s="16"/>
      <c r="M195" s="2"/>
      <c r="N195" s="4"/>
      <c r="O195" s="17"/>
    </row>
    <row r="196" spans="1:15" s="12" customFormat="1" ht="14.25" customHeight="1">
      <c r="A196" s="77" t="s">
        <v>149</v>
      </c>
      <c r="B196" s="113"/>
      <c r="C196" s="100">
        <v>3</v>
      </c>
      <c r="D196" s="100"/>
      <c r="E196" s="100"/>
      <c r="F196" s="100">
        <v>2</v>
      </c>
      <c r="G196" s="100"/>
      <c r="H196" s="100"/>
      <c r="I196" s="100">
        <v>2</v>
      </c>
      <c r="J196" s="100"/>
      <c r="K196" s="95"/>
      <c r="L196" s="16"/>
      <c r="M196" s="2"/>
      <c r="N196" s="4"/>
      <c r="O196" s="17"/>
    </row>
    <row r="197" spans="1:15" s="12" customFormat="1" ht="15" customHeight="1">
      <c r="A197" s="77" t="s">
        <v>99</v>
      </c>
      <c r="B197" s="113"/>
      <c r="C197" s="100">
        <v>91</v>
      </c>
      <c r="D197" s="100"/>
      <c r="E197" s="100"/>
      <c r="F197" s="100">
        <v>23</v>
      </c>
      <c r="G197" s="100"/>
      <c r="H197" s="100"/>
      <c r="I197" s="100">
        <v>23</v>
      </c>
      <c r="J197" s="100"/>
      <c r="K197" s="95"/>
      <c r="L197" s="16"/>
      <c r="M197" s="2"/>
      <c r="N197" s="4"/>
      <c r="O197" s="17"/>
    </row>
    <row r="198" spans="1:15" s="12" customFormat="1" ht="12.75" customHeight="1">
      <c r="A198" s="77" t="s">
        <v>147</v>
      </c>
      <c r="B198" s="113"/>
      <c r="C198" s="100">
        <v>25</v>
      </c>
      <c r="D198" s="100"/>
      <c r="E198" s="100"/>
      <c r="F198" s="100">
        <v>20</v>
      </c>
      <c r="G198" s="100"/>
      <c r="H198" s="100"/>
      <c r="I198" s="100">
        <v>20</v>
      </c>
      <c r="J198" s="100"/>
      <c r="K198" s="95"/>
      <c r="L198" s="16"/>
      <c r="M198" s="2"/>
      <c r="N198" s="4"/>
      <c r="O198" s="17"/>
    </row>
    <row r="199" spans="1:15" s="12" customFormat="1" ht="21" customHeight="1">
      <c r="A199" s="98" t="s">
        <v>9</v>
      </c>
      <c r="B199" s="113"/>
      <c r="C199" s="114"/>
      <c r="D199" s="112"/>
      <c r="E199" s="112"/>
      <c r="F199" s="112"/>
      <c r="G199" s="112"/>
      <c r="H199" s="112"/>
      <c r="I199" s="112"/>
      <c r="J199" s="112"/>
      <c r="K199" s="112"/>
      <c r="L199" s="16"/>
      <c r="M199" s="2"/>
      <c r="N199" s="4"/>
      <c r="O199" s="17"/>
    </row>
    <row r="200" spans="1:15" s="12" customFormat="1" ht="30.75" customHeight="1">
      <c r="A200" s="99" t="s">
        <v>240</v>
      </c>
      <c r="B200" s="113"/>
      <c r="C200" s="101">
        <v>25.8</v>
      </c>
      <c r="D200" s="101">
        <v>25.8</v>
      </c>
      <c r="E200" s="101"/>
      <c r="F200" s="101">
        <v>25</v>
      </c>
      <c r="G200" s="101">
        <v>25</v>
      </c>
      <c r="H200" s="101"/>
      <c r="I200" s="101">
        <v>26.7</v>
      </c>
      <c r="J200" s="101">
        <v>26.7</v>
      </c>
      <c r="K200" s="101"/>
      <c r="L200" s="16"/>
      <c r="M200" s="2"/>
      <c r="N200" s="4"/>
      <c r="O200" s="17"/>
    </row>
    <row r="201" spans="1:15" s="12" customFormat="1" ht="15.75" customHeight="1">
      <c r="A201" s="99" t="s">
        <v>241</v>
      </c>
      <c r="B201" s="113"/>
      <c r="C201" s="133">
        <v>14.3</v>
      </c>
      <c r="D201" s="101">
        <v>14.3</v>
      </c>
      <c r="E201" s="101"/>
      <c r="F201" s="101">
        <v>15.1</v>
      </c>
      <c r="G201" s="101">
        <v>15.1</v>
      </c>
      <c r="H201" s="101"/>
      <c r="I201" s="101">
        <v>16.1</v>
      </c>
      <c r="J201" s="101">
        <v>16.1</v>
      </c>
      <c r="K201" s="101"/>
      <c r="L201" s="16"/>
      <c r="M201" s="2"/>
      <c r="N201" s="4"/>
      <c r="O201" s="17"/>
    </row>
    <row r="202" spans="1:15" s="12" customFormat="1" ht="30" customHeight="1">
      <c r="A202" s="99" t="s">
        <v>242</v>
      </c>
      <c r="B202" s="113"/>
      <c r="C202" s="112">
        <v>4.4</v>
      </c>
      <c r="D202" s="112">
        <v>4.4</v>
      </c>
      <c r="E202" s="112"/>
      <c r="F202" s="112">
        <v>13.3</v>
      </c>
      <c r="G202" s="112">
        <v>13.3</v>
      </c>
      <c r="H202" s="112"/>
      <c r="I202" s="112">
        <v>13.6</v>
      </c>
      <c r="J202" s="112">
        <v>13.6</v>
      </c>
      <c r="K202" s="112"/>
      <c r="L202" s="16"/>
      <c r="M202" s="2"/>
      <c r="N202" s="4"/>
      <c r="O202" s="17"/>
    </row>
    <row r="203" spans="1:15" s="12" customFormat="1" ht="20.25" customHeight="1">
      <c r="A203" s="98" t="s">
        <v>14</v>
      </c>
      <c r="B203" s="113"/>
      <c r="C203" s="113"/>
      <c r="D203" s="112"/>
      <c r="E203" s="112"/>
      <c r="F203" s="112"/>
      <c r="G203" s="112"/>
      <c r="H203" s="112"/>
      <c r="I203" s="112"/>
      <c r="J203" s="112"/>
      <c r="K203" s="112"/>
      <c r="L203" s="16"/>
      <c r="M203" s="2"/>
      <c r="N203" s="4"/>
      <c r="O203" s="17"/>
    </row>
    <row r="204" spans="1:15" s="12" customFormat="1" ht="15.75" customHeight="1">
      <c r="A204" s="99" t="s">
        <v>69</v>
      </c>
      <c r="B204" s="113"/>
      <c r="C204" s="114">
        <v>4</v>
      </c>
      <c r="D204" s="112"/>
      <c r="E204" s="112"/>
      <c r="F204" s="112">
        <v>5</v>
      </c>
      <c r="G204" s="112"/>
      <c r="H204" s="112"/>
      <c r="I204" s="112">
        <v>5</v>
      </c>
      <c r="J204" s="112"/>
      <c r="K204" s="112"/>
      <c r="L204" s="16"/>
      <c r="M204" s="2"/>
      <c r="N204" s="4"/>
      <c r="O204" s="17"/>
    </row>
    <row r="205" spans="1:15" s="12" customFormat="1" ht="16.5" customHeight="1">
      <c r="A205" s="99" t="s">
        <v>70</v>
      </c>
      <c r="B205" s="113"/>
      <c r="C205" s="112">
        <v>8</v>
      </c>
      <c r="D205" s="112"/>
      <c r="E205" s="112"/>
      <c r="F205" s="112">
        <v>4</v>
      </c>
      <c r="G205" s="112"/>
      <c r="H205" s="112"/>
      <c r="I205" s="112">
        <v>5</v>
      </c>
      <c r="J205" s="112"/>
      <c r="K205" s="112"/>
      <c r="L205" s="16"/>
      <c r="M205" s="2"/>
      <c r="N205" s="4"/>
      <c r="O205" s="17"/>
    </row>
    <row r="206" spans="1:15" s="12" customFormat="1" ht="16.5" customHeight="1">
      <c r="A206" s="99" t="s">
        <v>27</v>
      </c>
      <c r="B206" s="113"/>
      <c r="C206" s="112">
        <v>72</v>
      </c>
      <c r="D206" s="112"/>
      <c r="E206" s="112"/>
      <c r="F206" s="112">
        <v>80</v>
      </c>
      <c r="G206" s="112"/>
      <c r="H206" s="112"/>
      <c r="I206" s="112">
        <v>90</v>
      </c>
      <c r="J206" s="112"/>
      <c r="K206" s="112"/>
      <c r="L206" s="16"/>
      <c r="M206" s="2"/>
      <c r="N206" s="4"/>
      <c r="O206" s="17"/>
    </row>
    <row r="207" spans="1:15" s="12" customFormat="1" ht="31.5" customHeight="1">
      <c r="A207" s="99" t="s">
        <v>68</v>
      </c>
      <c r="B207" s="113"/>
      <c r="C207" s="112">
        <v>96</v>
      </c>
      <c r="D207" s="112"/>
      <c r="E207" s="112"/>
      <c r="F207" s="112">
        <v>100</v>
      </c>
      <c r="G207" s="112"/>
      <c r="H207" s="112"/>
      <c r="I207" s="112">
        <v>105</v>
      </c>
      <c r="J207" s="112"/>
      <c r="K207" s="112"/>
      <c r="L207" s="16"/>
      <c r="M207" s="2"/>
      <c r="N207" s="4"/>
      <c r="O207" s="17"/>
    </row>
    <row r="208" spans="1:15" s="12" customFormat="1" ht="20.25" customHeight="1">
      <c r="A208" s="148" t="s">
        <v>63</v>
      </c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6"/>
      <c r="M208" s="2"/>
      <c r="N208" s="4"/>
      <c r="O208" s="17"/>
    </row>
    <row r="209" spans="1:15" s="12" customFormat="1" ht="20.25" customHeight="1">
      <c r="A209" s="150" t="s">
        <v>64</v>
      </c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6"/>
      <c r="M209" s="2"/>
      <c r="N209" s="4"/>
      <c r="O209" s="17"/>
    </row>
    <row r="210" spans="1:15" s="12" customFormat="1" ht="164.25" customHeight="1">
      <c r="A210" s="51" t="s">
        <v>85</v>
      </c>
      <c r="B210" s="84" t="s">
        <v>287</v>
      </c>
      <c r="C210" s="134"/>
      <c r="D210" s="134"/>
      <c r="E210" s="134"/>
      <c r="F210" s="134"/>
      <c r="G210" s="134"/>
      <c r="H210" s="134"/>
      <c r="I210" s="134"/>
      <c r="J210" s="134"/>
      <c r="K210" s="134"/>
      <c r="L210" s="16"/>
      <c r="M210" s="2"/>
      <c r="N210" s="4"/>
      <c r="O210" s="17"/>
    </row>
    <row r="211" spans="1:15" s="12" customFormat="1" ht="20.25" customHeight="1">
      <c r="A211" s="51" t="s">
        <v>7</v>
      </c>
      <c r="B211" s="135"/>
      <c r="C211" s="85">
        <v>21811.9</v>
      </c>
      <c r="D211" s="85">
        <v>21811.9</v>
      </c>
      <c r="E211" s="85"/>
      <c r="F211" s="85">
        <f>G211+H211</f>
        <v>32030</v>
      </c>
      <c r="G211" s="85">
        <f>G212</f>
        <v>32030</v>
      </c>
      <c r="H211" s="85"/>
      <c r="I211" s="85">
        <f>J211+K211</f>
        <v>33998.5</v>
      </c>
      <c r="J211" s="85">
        <f>J212</f>
        <v>33998.5</v>
      </c>
      <c r="K211" s="50"/>
      <c r="L211" s="16"/>
      <c r="M211" s="2"/>
      <c r="N211" s="4"/>
      <c r="O211" s="17"/>
    </row>
    <row r="212" spans="1:15" s="12" customFormat="1" ht="38.25" customHeight="1">
      <c r="A212" s="65" t="s">
        <v>86</v>
      </c>
      <c r="B212" s="135"/>
      <c r="C212" s="85">
        <v>21811.9</v>
      </c>
      <c r="D212" s="85">
        <v>21811.9</v>
      </c>
      <c r="E212" s="85"/>
      <c r="F212" s="85">
        <f>G212+H212</f>
        <v>32030</v>
      </c>
      <c r="G212" s="85">
        <f>G216+G217</f>
        <v>32030</v>
      </c>
      <c r="H212" s="85"/>
      <c r="I212" s="85">
        <f>J212+K212</f>
        <v>33998.5</v>
      </c>
      <c r="J212" s="85">
        <f>J216+J217</f>
        <v>33998.5</v>
      </c>
      <c r="K212" s="50"/>
      <c r="L212" s="16"/>
      <c r="M212" s="2"/>
      <c r="N212" s="4"/>
      <c r="O212" s="17"/>
    </row>
    <row r="213" spans="1:15" s="12" customFormat="1" ht="20.25" customHeight="1">
      <c r="A213" s="46" t="s">
        <v>5</v>
      </c>
      <c r="B213" s="49"/>
      <c r="C213" s="50"/>
      <c r="D213" s="50"/>
      <c r="E213" s="50"/>
      <c r="F213" s="50"/>
      <c r="G213" s="50"/>
      <c r="H213" s="50"/>
      <c r="I213" s="50"/>
      <c r="J213" s="50"/>
      <c r="K213" s="50"/>
      <c r="L213" s="16"/>
      <c r="M213" s="2"/>
      <c r="N213" s="4"/>
      <c r="O213" s="17"/>
    </row>
    <row r="214" spans="1:15" s="12" customFormat="1" ht="20.25" customHeight="1">
      <c r="A214" s="54" t="s">
        <v>58</v>
      </c>
      <c r="B214" s="49"/>
      <c r="C214" s="50"/>
      <c r="D214" s="50"/>
      <c r="E214" s="50"/>
      <c r="F214" s="50"/>
      <c r="G214" s="50"/>
      <c r="H214" s="50"/>
      <c r="I214" s="50"/>
      <c r="J214" s="50"/>
      <c r="K214" s="50"/>
      <c r="L214" s="16"/>
      <c r="M214" s="2"/>
      <c r="N214" s="4"/>
      <c r="O214" s="17"/>
    </row>
    <row r="215" spans="1:15" s="12" customFormat="1" ht="20.25" customHeight="1">
      <c r="A215" s="46" t="s">
        <v>120</v>
      </c>
      <c r="B215" s="49"/>
      <c r="C215" s="61">
        <v>78</v>
      </c>
      <c r="D215" s="61"/>
      <c r="E215" s="61"/>
      <c r="F215" s="61">
        <v>78</v>
      </c>
      <c r="G215" s="61"/>
      <c r="H215" s="61"/>
      <c r="I215" s="61">
        <v>78</v>
      </c>
      <c r="J215" s="61"/>
      <c r="K215" s="50"/>
      <c r="L215" s="16"/>
      <c r="M215" s="2"/>
      <c r="N215" s="4"/>
      <c r="O215" s="17"/>
    </row>
    <row r="216" spans="1:15" s="12" customFormat="1" ht="20.25" customHeight="1">
      <c r="A216" s="46" t="s">
        <v>243</v>
      </c>
      <c r="B216" s="47"/>
      <c r="C216" s="85">
        <v>21811.9</v>
      </c>
      <c r="D216" s="85">
        <v>21811.9</v>
      </c>
      <c r="E216" s="85"/>
      <c r="F216" s="136">
        <f>G216+H216</f>
        <v>28083.6</v>
      </c>
      <c r="G216" s="136">
        <f>G219</f>
        <v>28083.6</v>
      </c>
      <c r="H216" s="85"/>
      <c r="I216" s="136">
        <f>J216+K216</f>
        <v>29787.699999999997</v>
      </c>
      <c r="J216" s="136">
        <f>J219</f>
        <v>29787.699999999997</v>
      </c>
      <c r="K216" s="45"/>
      <c r="L216" s="16"/>
      <c r="M216" s="2"/>
      <c r="N216" s="4"/>
      <c r="O216" s="17"/>
    </row>
    <row r="217" spans="1:15" s="12" customFormat="1" ht="36" customHeight="1">
      <c r="A217" s="46" t="s">
        <v>244</v>
      </c>
      <c r="B217" s="47"/>
      <c r="C217" s="48"/>
      <c r="D217" s="48"/>
      <c r="E217" s="45"/>
      <c r="F217" s="45">
        <f>G217+H217</f>
        <v>3946.4</v>
      </c>
      <c r="G217" s="45">
        <v>3946.4</v>
      </c>
      <c r="H217" s="45"/>
      <c r="I217" s="45">
        <f>J217+K217</f>
        <v>4210.8</v>
      </c>
      <c r="J217" s="45">
        <v>4210.8</v>
      </c>
      <c r="K217" s="45"/>
      <c r="L217" s="16"/>
      <c r="M217" s="2"/>
      <c r="N217" s="4"/>
      <c r="O217" s="17"/>
    </row>
    <row r="218" spans="1:15" s="12" customFormat="1" ht="20.25" customHeight="1">
      <c r="A218" s="54" t="s">
        <v>6</v>
      </c>
      <c r="B218" s="47"/>
      <c r="C218" s="45"/>
      <c r="D218" s="45"/>
      <c r="E218" s="45"/>
      <c r="F218" s="45"/>
      <c r="G218" s="45"/>
      <c r="H218" s="45"/>
      <c r="I218" s="45"/>
      <c r="J218" s="45"/>
      <c r="K218" s="45"/>
      <c r="L218" s="16"/>
      <c r="M218" s="2"/>
      <c r="N218" s="4"/>
      <c r="O218" s="17"/>
    </row>
    <row r="219" spans="1:15" s="12" customFormat="1" ht="20.25" customHeight="1">
      <c r="A219" s="137" t="s">
        <v>245</v>
      </c>
      <c r="B219" s="47"/>
      <c r="C219" s="48">
        <v>21811.9</v>
      </c>
      <c r="D219" s="48">
        <v>21811.9</v>
      </c>
      <c r="E219" s="45"/>
      <c r="F219" s="48">
        <f>G219+H219</f>
        <v>28083.6</v>
      </c>
      <c r="G219" s="48">
        <f>27618.3+50+314.3+100+1</f>
        <v>28083.6</v>
      </c>
      <c r="H219" s="48"/>
      <c r="I219" s="48">
        <f>J219+K219</f>
        <v>29787.699999999997</v>
      </c>
      <c r="J219" s="48">
        <f>128+10214.2+96+144.5+17556.6+540.6+709.3+53.4+223.8+21.3+100</f>
        <v>29787.699999999997</v>
      </c>
      <c r="K219" s="45"/>
      <c r="L219" s="16"/>
      <c r="M219" s="2"/>
      <c r="N219" s="4"/>
      <c r="O219" s="17"/>
    </row>
    <row r="220" spans="1:15" s="12" customFormat="1" ht="38.25" customHeight="1">
      <c r="A220" s="137" t="s">
        <v>121</v>
      </c>
      <c r="B220" s="47"/>
      <c r="C220" s="55"/>
      <c r="D220" s="55"/>
      <c r="E220" s="55"/>
      <c r="F220" s="55">
        <v>20</v>
      </c>
      <c r="G220" s="55"/>
      <c r="H220" s="55"/>
      <c r="I220" s="55">
        <v>21</v>
      </c>
      <c r="J220" s="55"/>
      <c r="K220" s="45"/>
      <c r="L220" s="16"/>
      <c r="M220" s="2"/>
      <c r="N220" s="4"/>
      <c r="O220" s="17"/>
    </row>
    <row r="221" spans="1:15" s="12" customFormat="1" ht="26.25" customHeight="1">
      <c r="A221" s="57" t="s">
        <v>9</v>
      </c>
      <c r="B221" s="47"/>
      <c r="C221" s="45"/>
      <c r="D221" s="45"/>
      <c r="E221" s="45"/>
      <c r="F221" s="45"/>
      <c r="G221" s="45"/>
      <c r="H221" s="45"/>
      <c r="I221" s="45"/>
      <c r="J221" s="45"/>
      <c r="K221" s="45"/>
      <c r="L221" s="16"/>
      <c r="M221" s="2"/>
      <c r="N221" s="4"/>
      <c r="O221" s="17"/>
    </row>
    <row r="222" spans="1:15" s="12" customFormat="1" ht="23.25" customHeight="1">
      <c r="A222" s="137" t="s">
        <v>246</v>
      </c>
      <c r="B222" s="47"/>
      <c r="C222" s="48">
        <v>279.6</v>
      </c>
      <c r="D222" s="48">
        <v>279.6</v>
      </c>
      <c r="E222" s="45"/>
      <c r="F222" s="48">
        <v>354.1</v>
      </c>
      <c r="G222" s="48">
        <v>354.1</v>
      </c>
      <c r="H222" s="48"/>
      <c r="I222" s="48">
        <v>377.8</v>
      </c>
      <c r="J222" s="48">
        <v>377.8</v>
      </c>
      <c r="K222" s="45"/>
      <c r="L222" s="16"/>
      <c r="M222" s="2"/>
      <c r="N222" s="4"/>
      <c r="O222" s="17"/>
    </row>
    <row r="223" spans="1:15" s="12" customFormat="1" ht="54.75" customHeight="1">
      <c r="A223" s="137" t="s">
        <v>247</v>
      </c>
      <c r="B223" s="47"/>
      <c r="C223" s="48"/>
      <c r="D223" s="48"/>
      <c r="E223" s="48"/>
      <c r="F223" s="48">
        <v>197.3</v>
      </c>
      <c r="G223" s="48">
        <v>197.3</v>
      </c>
      <c r="H223" s="48"/>
      <c r="I223" s="48">
        <v>200.5</v>
      </c>
      <c r="J223" s="48">
        <v>200.5</v>
      </c>
      <c r="K223" s="45"/>
      <c r="L223" s="16"/>
      <c r="M223" s="2"/>
      <c r="N223" s="4"/>
      <c r="O223" s="17"/>
    </row>
    <row r="224" spans="1:15" s="12" customFormat="1" ht="20.25" customHeight="1">
      <c r="A224" s="58" t="s">
        <v>8</v>
      </c>
      <c r="B224" s="47"/>
      <c r="C224" s="59"/>
      <c r="D224" s="59"/>
      <c r="E224" s="59"/>
      <c r="F224" s="59"/>
      <c r="G224" s="59"/>
      <c r="H224" s="59"/>
      <c r="I224" s="59"/>
      <c r="J224" s="59"/>
      <c r="K224" s="59"/>
      <c r="L224" s="16"/>
      <c r="M224" s="2"/>
      <c r="N224" s="4"/>
      <c r="O224" s="17"/>
    </row>
    <row r="225" spans="1:15" s="12" customFormat="1" ht="20.25" customHeight="1">
      <c r="A225" s="46" t="s">
        <v>122</v>
      </c>
      <c r="B225" s="47"/>
      <c r="C225" s="61">
        <v>37</v>
      </c>
      <c r="D225" s="61"/>
      <c r="E225" s="61"/>
      <c r="F225" s="61">
        <v>37</v>
      </c>
      <c r="G225" s="61"/>
      <c r="H225" s="61"/>
      <c r="I225" s="61">
        <v>37</v>
      </c>
      <c r="J225" s="61"/>
      <c r="K225" s="50"/>
      <c r="L225" s="16"/>
      <c r="M225" s="2"/>
      <c r="N225" s="4"/>
      <c r="O225" s="17"/>
    </row>
    <row r="226" spans="1:15" s="12" customFormat="1" ht="55.5" customHeight="1">
      <c r="A226" s="137" t="s">
        <v>123</v>
      </c>
      <c r="B226" s="47"/>
      <c r="C226" s="55"/>
      <c r="D226" s="55"/>
      <c r="E226" s="55"/>
      <c r="F226" s="55">
        <v>48</v>
      </c>
      <c r="G226" s="55"/>
      <c r="H226" s="55"/>
      <c r="I226" s="55">
        <v>100</v>
      </c>
      <c r="J226" s="55"/>
      <c r="K226" s="45"/>
      <c r="L226" s="16"/>
      <c r="M226" s="2"/>
      <c r="N226" s="4"/>
      <c r="O226" s="17"/>
    </row>
    <row r="227" spans="1:14" s="2" customFormat="1" ht="15.75" customHeight="1">
      <c r="A227" s="148" t="s">
        <v>179</v>
      </c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5"/>
      <c r="N227" s="4"/>
    </row>
    <row r="228" spans="1:15" s="12" customFormat="1" ht="17.25" customHeight="1">
      <c r="A228" s="150" t="s">
        <v>32</v>
      </c>
      <c r="B228" s="150"/>
      <c r="C228" s="150"/>
      <c r="D228" s="150"/>
      <c r="E228" s="150"/>
      <c r="F228" s="150"/>
      <c r="G228" s="150"/>
      <c r="H228" s="150"/>
      <c r="I228" s="150"/>
      <c r="J228" s="150"/>
      <c r="K228" s="150"/>
      <c r="L228" s="18"/>
      <c r="M228" s="2"/>
      <c r="N228" s="4"/>
      <c r="O228" s="2"/>
    </row>
    <row r="229" spans="1:15" s="13" customFormat="1" ht="23.25" customHeight="1">
      <c r="A229" s="51" t="s">
        <v>7</v>
      </c>
      <c r="B229" s="138"/>
      <c r="C229" s="138">
        <v>45109.3</v>
      </c>
      <c r="D229" s="138"/>
      <c r="E229" s="138">
        <v>45109.3</v>
      </c>
      <c r="F229" s="138">
        <f>G229+H229</f>
        <v>59532</v>
      </c>
      <c r="G229" s="138"/>
      <c r="H229" s="138">
        <f>H230+H273+H320+H358+H398</f>
        <v>59532</v>
      </c>
      <c r="I229" s="138">
        <f>J229+K229</f>
        <v>52807.8</v>
      </c>
      <c r="J229" s="138"/>
      <c r="K229" s="138">
        <f>K230+K273+K320+K358+K398</f>
        <v>52807.8</v>
      </c>
      <c r="L229" s="19"/>
      <c r="M229" s="20"/>
      <c r="N229" s="21"/>
      <c r="O229" s="20"/>
    </row>
    <row r="230" spans="1:15" s="13" customFormat="1" ht="42.75" customHeight="1">
      <c r="A230" s="65" t="s">
        <v>277</v>
      </c>
      <c r="B230" s="49"/>
      <c r="C230" s="50">
        <v>18710.7</v>
      </c>
      <c r="D230" s="50"/>
      <c r="E230" s="50">
        <v>18710.7</v>
      </c>
      <c r="F230" s="50">
        <f>G230+H230</f>
        <v>21341.4</v>
      </c>
      <c r="G230" s="50"/>
      <c r="H230" s="50">
        <v>21341.4</v>
      </c>
      <c r="I230" s="50">
        <f>J230+K230</f>
        <v>12101.6</v>
      </c>
      <c r="J230" s="50"/>
      <c r="K230" s="50">
        <v>12101.6</v>
      </c>
      <c r="L230" s="19"/>
      <c r="M230" s="20"/>
      <c r="N230" s="21"/>
      <c r="O230" s="20"/>
    </row>
    <row r="231" spans="1:15" s="13" customFormat="1" ht="33.75" customHeight="1">
      <c r="A231" s="51" t="s">
        <v>22</v>
      </c>
      <c r="B231" s="49" t="s">
        <v>282</v>
      </c>
      <c r="C231" s="50"/>
      <c r="D231" s="50"/>
      <c r="E231" s="50"/>
      <c r="F231" s="50"/>
      <c r="G231" s="50"/>
      <c r="H231" s="50"/>
      <c r="I231" s="50"/>
      <c r="J231" s="50"/>
      <c r="K231" s="50"/>
      <c r="L231" s="19"/>
      <c r="M231" s="20"/>
      <c r="N231" s="21"/>
      <c r="O231" s="20"/>
    </row>
    <row r="232" spans="1:15" s="12" customFormat="1" ht="18" customHeight="1">
      <c r="A232" s="46" t="s">
        <v>5</v>
      </c>
      <c r="B232" s="47"/>
      <c r="C232" s="45"/>
      <c r="D232" s="45"/>
      <c r="E232" s="45"/>
      <c r="F232" s="45"/>
      <c r="G232" s="45"/>
      <c r="H232" s="45"/>
      <c r="I232" s="45"/>
      <c r="J232" s="45"/>
      <c r="K232" s="45"/>
      <c r="L232" s="22"/>
      <c r="M232" s="2"/>
      <c r="N232" s="4"/>
      <c r="O232" s="2"/>
    </row>
    <row r="233" spans="1:15" s="12" customFormat="1" ht="18" customHeight="1">
      <c r="A233" s="54" t="s">
        <v>58</v>
      </c>
      <c r="B233" s="47"/>
      <c r="C233" s="45"/>
      <c r="D233" s="45"/>
      <c r="E233" s="45"/>
      <c r="F233" s="45"/>
      <c r="G233" s="45"/>
      <c r="H233" s="45"/>
      <c r="I233" s="45"/>
      <c r="J233" s="45"/>
      <c r="K233" s="45"/>
      <c r="L233" s="22"/>
      <c r="M233" s="2"/>
      <c r="N233" s="4"/>
      <c r="O233" s="2"/>
    </row>
    <row r="234" spans="1:15" s="12" customFormat="1" ht="33" customHeight="1">
      <c r="A234" s="46" t="s">
        <v>124</v>
      </c>
      <c r="B234" s="47"/>
      <c r="C234" s="55">
        <v>210</v>
      </c>
      <c r="D234" s="45"/>
      <c r="E234" s="45"/>
      <c r="F234" s="55">
        <v>140</v>
      </c>
      <c r="G234" s="45"/>
      <c r="H234" s="45"/>
      <c r="I234" s="55">
        <v>70</v>
      </c>
      <c r="J234" s="45"/>
      <c r="K234" s="45"/>
      <c r="L234" s="22"/>
      <c r="M234" s="2"/>
      <c r="N234" s="4"/>
      <c r="O234" s="2"/>
    </row>
    <row r="235" spans="1:15" s="12" customFormat="1" ht="35.25" customHeight="1">
      <c r="A235" s="46" t="s">
        <v>125</v>
      </c>
      <c r="B235" s="47"/>
      <c r="C235" s="55">
        <v>210</v>
      </c>
      <c r="D235" s="45"/>
      <c r="E235" s="45"/>
      <c r="F235" s="55">
        <v>140</v>
      </c>
      <c r="G235" s="45"/>
      <c r="H235" s="45"/>
      <c r="I235" s="55">
        <v>70</v>
      </c>
      <c r="J235" s="45"/>
      <c r="K235" s="45"/>
      <c r="L235" s="22"/>
      <c r="M235" s="2"/>
      <c r="N235" s="4"/>
      <c r="O235" s="2"/>
    </row>
    <row r="236" spans="1:15" s="12" customFormat="1" ht="35.25" customHeight="1">
      <c r="A236" s="46" t="s">
        <v>206</v>
      </c>
      <c r="B236" s="47"/>
      <c r="C236" s="55">
        <v>100</v>
      </c>
      <c r="D236" s="45"/>
      <c r="E236" s="45"/>
      <c r="F236" s="55">
        <v>80</v>
      </c>
      <c r="G236" s="45"/>
      <c r="H236" s="45"/>
      <c r="I236" s="55">
        <v>60</v>
      </c>
      <c r="J236" s="45"/>
      <c r="K236" s="45"/>
      <c r="L236" s="22"/>
      <c r="M236" s="2"/>
      <c r="N236" s="4"/>
      <c r="O236" s="2"/>
    </row>
    <row r="237" spans="1:15" s="12" customFormat="1" ht="18.75" customHeight="1">
      <c r="A237" s="46" t="s">
        <v>186</v>
      </c>
      <c r="B237" s="47"/>
      <c r="C237" s="48">
        <v>35.7</v>
      </c>
      <c r="D237" s="45"/>
      <c r="E237" s="45"/>
      <c r="F237" s="48">
        <v>32.1</v>
      </c>
      <c r="G237" s="45"/>
      <c r="H237" s="45"/>
      <c r="I237" s="48">
        <v>28.5</v>
      </c>
      <c r="J237" s="45"/>
      <c r="K237" s="45"/>
      <c r="L237" s="22"/>
      <c r="M237" s="2"/>
      <c r="N237" s="4"/>
      <c r="O237" s="2"/>
    </row>
    <row r="238" spans="1:15" s="12" customFormat="1" ht="21" customHeight="1">
      <c r="A238" s="46" t="s">
        <v>187</v>
      </c>
      <c r="B238" s="47"/>
      <c r="C238" s="48">
        <v>22.8</v>
      </c>
      <c r="D238" s="45"/>
      <c r="E238" s="45"/>
      <c r="F238" s="48">
        <v>20.5</v>
      </c>
      <c r="G238" s="45"/>
      <c r="H238" s="45"/>
      <c r="I238" s="48">
        <v>18.2</v>
      </c>
      <c r="J238" s="45"/>
      <c r="K238" s="45"/>
      <c r="L238" s="22"/>
      <c r="M238" s="2"/>
      <c r="N238" s="4"/>
      <c r="O238" s="2"/>
    </row>
    <row r="239" spans="1:15" s="12" customFormat="1" ht="18.75" customHeight="1">
      <c r="A239" s="46" t="s">
        <v>188</v>
      </c>
      <c r="B239" s="47"/>
      <c r="C239" s="48">
        <v>18</v>
      </c>
      <c r="D239" s="45"/>
      <c r="E239" s="45"/>
      <c r="F239" s="48">
        <v>11.7</v>
      </c>
      <c r="G239" s="45"/>
      <c r="H239" s="45"/>
      <c r="I239" s="48">
        <v>5.4</v>
      </c>
      <c r="J239" s="45"/>
      <c r="K239" s="45"/>
      <c r="L239" s="22"/>
      <c r="M239" s="2"/>
      <c r="N239" s="4"/>
      <c r="O239" s="2"/>
    </row>
    <row r="240" spans="1:15" s="12" customFormat="1" ht="33" customHeight="1">
      <c r="A240" s="46" t="s">
        <v>178</v>
      </c>
      <c r="B240" s="47"/>
      <c r="C240" s="48">
        <v>7.9</v>
      </c>
      <c r="D240" s="45"/>
      <c r="E240" s="45"/>
      <c r="F240" s="48">
        <v>6.6</v>
      </c>
      <c r="G240" s="45"/>
      <c r="H240" s="45"/>
      <c r="I240" s="48">
        <v>5.3</v>
      </c>
      <c r="J240" s="45"/>
      <c r="K240" s="45"/>
      <c r="L240" s="22"/>
      <c r="M240" s="2"/>
      <c r="N240" s="4"/>
      <c r="O240" s="2"/>
    </row>
    <row r="241" spans="1:15" s="12" customFormat="1" ht="17.25" customHeight="1">
      <c r="A241" s="46" t="s">
        <v>181</v>
      </c>
      <c r="B241" s="47"/>
      <c r="C241" s="48">
        <v>9.5</v>
      </c>
      <c r="D241" s="45"/>
      <c r="E241" s="45"/>
      <c r="F241" s="48">
        <v>7.5</v>
      </c>
      <c r="G241" s="45"/>
      <c r="H241" s="45"/>
      <c r="I241" s="48">
        <v>5.5</v>
      </c>
      <c r="J241" s="45"/>
      <c r="K241" s="45"/>
      <c r="L241" s="22"/>
      <c r="M241" s="2"/>
      <c r="N241" s="4"/>
      <c r="O241" s="2"/>
    </row>
    <row r="242" spans="1:15" s="12" customFormat="1" ht="18" customHeight="1">
      <c r="A242" s="46" t="s">
        <v>126</v>
      </c>
      <c r="B242" s="47"/>
      <c r="C242" s="55">
        <v>2</v>
      </c>
      <c r="D242" s="55"/>
      <c r="E242" s="55"/>
      <c r="F242" s="55">
        <v>1</v>
      </c>
      <c r="G242" s="55"/>
      <c r="H242" s="55"/>
      <c r="I242" s="45"/>
      <c r="J242" s="45"/>
      <c r="K242" s="45"/>
      <c r="L242" s="22"/>
      <c r="M242" s="2"/>
      <c r="N242" s="4"/>
      <c r="O242" s="2"/>
    </row>
    <row r="243" spans="1:15" s="12" customFormat="1" ht="15.75">
      <c r="A243" s="54" t="s">
        <v>6</v>
      </c>
      <c r="B243" s="47"/>
      <c r="C243" s="45"/>
      <c r="D243" s="45"/>
      <c r="E243" s="45"/>
      <c r="F243" s="45"/>
      <c r="G243" s="45"/>
      <c r="H243" s="45"/>
      <c r="I243" s="45"/>
      <c r="J243" s="45"/>
      <c r="K243" s="45"/>
      <c r="L243" s="22"/>
      <c r="M243" s="2"/>
      <c r="N243" s="4"/>
      <c r="O243" s="2"/>
    </row>
    <row r="244" spans="1:15" s="12" customFormat="1" ht="31.5">
      <c r="A244" s="46" t="s">
        <v>127</v>
      </c>
      <c r="B244" s="47"/>
      <c r="C244" s="55">
        <v>52</v>
      </c>
      <c r="D244" s="45"/>
      <c r="E244" s="45"/>
      <c r="F244" s="55">
        <v>60</v>
      </c>
      <c r="G244" s="45"/>
      <c r="H244" s="45"/>
      <c r="I244" s="55">
        <v>62</v>
      </c>
      <c r="J244" s="45"/>
      <c r="K244" s="45"/>
      <c r="L244" s="22"/>
      <c r="M244" s="2"/>
      <c r="N244" s="4"/>
      <c r="O244" s="2"/>
    </row>
    <row r="245" spans="1:15" s="12" customFormat="1" ht="31.5">
      <c r="A245" s="46" t="s">
        <v>128</v>
      </c>
      <c r="B245" s="47"/>
      <c r="C245" s="55">
        <v>20</v>
      </c>
      <c r="D245" s="45"/>
      <c r="E245" s="45"/>
      <c r="F245" s="55">
        <v>23</v>
      </c>
      <c r="G245" s="45"/>
      <c r="H245" s="45"/>
      <c r="I245" s="55">
        <v>24</v>
      </c>
      <c r="J245" s="45"/>
      <c r="K245" s="45"/>
      <c r="L245" s="22"/>
      <c r="M245" s="2"/>
      <c r="N245" s="4"/>
      <c r="O245" s="2"/>
    </row>
    <row r="246" spans="1:15" s="12" customFormat="1" ht="15.75">
      <c r="A246" s="46" t="s">
        <v>204</v>
      </c>
      <c r="B246" s="47"/>
      <c r="C246" s="55">
        <v>21</v>
      </c>
      <c r="D246" s="45"/>
      <c r="E246" s="45"/>
      <c r="F246" s="55">
        <v>23</v>
      </c>
      <c r="G246" s="45"/>
      <c r="H246" s="45"/>
      <c r="I246" s="55">
        <v>25</v>
      </c>
      <c r="J246" s="45"/>
      <c r="K246" s="45"/>
      <c r="L246" s="22"/>
      <c r="M246" s="2"/>
      <c r="N246" s="4"/>
      <c r="O246" s="2"/>
    </row>
    <row r="247" spans="1:15" s="12" customFormat="1" ht="15.75">
      <c r="A247" s="46" t="s">
        <v>190</v>
      </c>
      <c r="B247" s="47"/>
      <c r="C247" s="48">
        <v>0.91</v>
      </c>
      <c r="D247" s="45"/>
      <c r="E247" s="45"/>
      <c r="F247" s="48">
        <v>0</v>
      </c>
      <c r="G247" s="45"/>
      <c r="H247" s="45"/>
      <c r="I247" s="48">
        <v>1.08</v>
      </c>
      <c r="J247" s="45"/>
      <c r="K247" s="45"/>
      <c r="L247" s="22"/>
      <c r="M247" s="2"/>
      <c r="N247" s="4"/>
      <c r="O247" s="2"/>
    </row>
    <row r="248" spans="1:15" s="12" customFormat="1" ht="19.5" customHeight="1">
      <c r="A248" s="46" t="s">
        <v>191</v>
      </c>
      <c r="B248" s="47"/>
      <c r="C248" s="48">
        <v>2.9</v>
      </c>
      <c r="D248" s="45"/>
      <c r="E248" s="45"/>
      <c r="F248" s="48">
        <v>2.7</v>
      </c>
      <c r="G248" s="45"/>
      <c r="H248" s="45"/>
      <c r="I248" s="48">
        <v>3.4</v>
      </c>
      <c r="J248" s="45"/>
      <c r="K248" s="45"/>
      <c r="L248" s="22"/>
      <c r="M248" s="2"/>
      <c r="N248" s="4"/>
      <c r="O248" s="2"/>
    </row>
    <row r="249" spans="1:15" s="12" customFormat="1" ht="18.75" customHeight="1">
      <c r="A249" s="46" t="s">
        <v>192</v>
      </c>
      <c r="B249" s="47"/>
      <c r="C249" s="48">
        <v>3.32</v>
      </c>
      <c r="D249" s="45"/>
      <c r="E249" s="45"/>
      <c r="F249" s="48">
        <v>4.8</v>
      </c>
      <c r="G249" s="45"/>
      <c r="H249" s="45"/>
      <c r="I249" s="48">
        <v>3.94</v>
      </c>
      <c r="J249" s="45"/>
      <c r="K249" s="45"/>
      <c r="L249" s="22"/>
      <c r="M249" s="2"/>
      <c r="N249" s="4"/>
      <c r="O249" s="2"/>
    </row>
    <row r="250" spans="1:15" s="12" customFormat="1" ht="31.5">
      <c r="A250" s="46" t="s">
        <v>161</v>
      </c>
      <c r="B250" s="47"/>
      <c r="C250" s="48">
        <v>3.8</v>
      </c>
      <c r="D250" s="45"/>
      <c r="E250" s="45"/>
      <c r="F250" s="48">
        <v>4.3</v>
      </c>
      <c r="G250" s="45"/>
      <c r="H250" s="45"/>
      <c r="I250" s="48">
        <v>4.5</v>
      </c>
      <c r="J250" s="45"/>
      <c r="K250" s="45"/>
      <c r="L250" s="22"/>
      <c r="M250" s="2"/>
      <c r="N250" s="4"/>
      <c r="O250" s="2"/>
    </row>
    <row r="251" spans="1:15" s="12" customFormat="1" ht="15.75">
      <c r="A251" s="46" t="s">
        <v>193</v>
      </c>
      <c r="B251" s="47"/>
      <c r="C251" s="48">
        <v>1</v>
      </c>
      <c r="D251" s="45"/>
      <c r="E251" s="45"/>
      <c r="F251" s="48">
        <v>1.1</v>
      </c>
      <c r="G251" s="45"/>
      <c r="H251" s="45"/>
      <c r="I251" s="48">
        <v>1.2</v>
      </c>
      <c r="J251" s="45"/>
      <c r="K251" s="45"/>
      <c r="L251" s="22"/>
      <c r="M251" s="2"/>
      <c r="N251" s="4"/>
      <c r="O251" s="2"/>
    </row>
    <row r="252" spans="1:15" s="12" customFormat="1" ht="15.75">
      <c r="A252" s="46" t="s">
        <v>129</v>
      </c>
      <c r="B252" s="47"/>
      <c r="C252" s="55">
        <v>1</v>
      </c>
      <c r="D252" s="55"/>
      <c r="E252" s="55"/>
      <c r="F252" s="55">
        <v>1</v>
      </c>
      <c r="G252" s="55"/>
      <c r="H252" s="55"/>
      <c r="I252" s="55"/>
      <c r="J252" s="45"/>
      <c r="K252" s="45"/>
      <c r="L252" s="22"/>
      <c r="M252" s="2"/>
      <c r="N252" s="4"/>
      <c r="O252" s="2"/>
    </row>
    <row r="253" spans="1:15" s="12" customFormat="1" ht="17.25" customHeight="1">
      <c r="A253" s="57" t="s">
        <v>9</v>
      </c>
      <c r="B253" s="47"/>
      <c r="C253" s="45"/>
      <c r="D253" s="45"/>
      <c r="E253" s="45"/>
      <c r="F253" s="45"/>
      <c r="G253" s="45"/>
      <c r="H253" s="45"/>
      <c r="I253" s="45"/>
      <c r="J253" s="45"/>
      <c r="K253" s="45"/>
      <c r="L253" s="22"/>
      <c r="M253" s="34"/>
      <c r="N253" s="4"/>
      <c r="O253" s="2"/>
    </row>
    <row r="254" spans="1:15" s="12" customFormat="1" ht="36.75" customHeight="1">
      <c r="A254" s="46" t="s">
        <v>248</v>
      </c>
      <c r="B254" s="47"/>
      <c r="C254" s="48">
        <v>14.8</v>
      </c>
      <c r="D254" s="45"/>
      <c r="E254" s="48">
        <f>C254</f>
        <v>14.8</v>
      </c>
      <c r="F254" s="48">
        <v>16.1</v>
      </c>
      <c r="G254" s="48"/>
      <c r="H254" s="48">
        <f>F254</f>
        <v>16.1</v>
      </c>
      <c r="I254" s="48">
        <v>16.6</v>
      </c>
      <c r="J254" s="48"/>
      <c r="K254" s="48">
        <f>I254</f>
        <v>16.6</v>
      </c>
      <c r="L254" s="22"/>
      <c r="M254" s="34"/>
      <c r="N254" s="4"/>
      <c r="O254" s="2"/>
    </row>
    <row r="255" spans="1:15" s="12" customFormat="1" ht="34.5" customHeight="1">
      <c r="A255" s="46" t="s">
        <v>249</v>
      </c>
      <c r="B255" s="47"/>
      <c r="C255" s="48">
        <v>38.6</v>
      </c>
      <c r="D255" s="45"/>
      <c r="E255" s="48">
        <f aca="true" t="shared" si="2" ref="E255:E262">C255</f>
        <v>38.6</v>
      </c>
      <c r="F255" s="48">
        <v>37.3</v>
      </c>
      <c r="G255" s="48"/>
      <c r="H255" s="48">
        <f>F255</f>
        <v>37.3</v>
      </c>
      <c r="I255" s="48">
        <v>38.1</v>
      </c>
      <c r="J255" s="48"/>
      <c r="K255" s="48">
        <f aca="true" t="shared" si="3" ref="K255:K261">I255</f>
        <v>38.1</v>
      </c>
      <c r="L255" s="22"/>
      <c r="M255" s="34"/>
      <c r="N255" s="4"/>
      <c r="O255" s="2"/>
    </row>
    <row r="256" spans="1:15" s="12" customFormat="1" ht="34.5" customHeight="1">
      <c r="A256" s="46" t="s">
        <v>250</v>
      </c>
      <c r="B256" s="47"/>
      <c r="C256" s="48">
        <v>8.7</v>
      </c>
      <c r="D256" s="45"/>
      <c r="E256" s="48">
        <f t="shared" si="2"/>
        <v>8.7</v>
      </c>
      <c r="F256" s="48">
        <v>20.3</v>
      </c>
      <c r="G256" s="48"/>
      <c r="H256" s="48">
        <f aca="true" t="shared" si="4" ref="H256:H262">F256</f>
        <v>20.3</v>
      </c>
      <c r="I256" s="48">
        <v>19.9</v>
      </c>
      <c r="J256" s="48"/>
      <c r="K256" s="48">
        <f t="shared" si="3"/>
        <v>19.9</v>
      </c>
      <c r="L256" s="22"/>
      <c r="M256" s="34"/>
      <c r="N256" s="4"/>
      <c r="O256" s="2"/>
    </row>
    <row r="257" spans="1:15" s="12" customFormat="1" ht="32.25" customHeight="1">
      <c r="A257" s="46" t="s">
        <v>251</v>
      </c>
      <c r="B257" s="47"/>
      <c r="C257" s="45">
        <v>0.4</v>
      </c>
      <c r="D257" s="45"/>
      <c r="E257" s="45">
        <f t="shared" si="2"/>
        <v>0.4</v>
      </c>
      <c r="F257" s="45">
        <v>0</v>
      </c>
      <c r="G257" s="45"/>
      <c r="H257" s="45">
        <v>0</v>
      </c>
      <c r="I257" s="45">
        <v>0.36</v>
      </c>
      <c r="J257" s="45"/>
      <c r="K257" s="45">
        <f t="shared" si="3"/>
        <v>0.36</v>
      </c>
      <c r="L257" s="22"/>
      <c r="M257" s="34"/>
      <c r="N257" s="4"/>
      <c r="O257" s="2"/>
    </row>
    <row r="258" spans="1:15" s="12" customFormat="1" ht="32.25" customHeight="1">
      <c r="A258" s="46" t="s">
        <v>252</v>
      </c>
      <c r="B258" s="47"/>
      <c r="C258" s="45">
        <v>1.0858</v>
      </c>
      <c r="D258" s="45"/>
      <c r="E258" s="45">
        <f t="shared" si="2"/>
        <v>1.0858</v>
      </c>
      <c r="F258" s="45">
        <v>1.06</v>
      </c>
      <c r="G258" s="45"/>
      <c r="H258" s="45">
        <f t="shared" si="4"/>
        <v>1.06</v>
      </c>
      <c r="I258" s="45">
        <v>1.14</v>
      </c>
      <c r="J258" s="45"/>
      <c r="K258" s="45">
        <f t="shared" si="3"/>
        <v>1.14</v>
      </c>
      <c r="L258" s="22"/>
      <c r="M258" s="34"/>
      <c r="N258" s="4"/>
      <c r="O258" s="2"/>
    </row>
    <row r="259" spans="1:15" s="12" customFormat="1" ht="36" customHeight="1">
      <c r="A259" s="46" t="s">
        <v>253</v>
      </c>
      <c r="B259" s="47"/>
      <c r="C259" s="45">
        <v>0.342</v>
      </c>
      <c r="D259" s="45"/>
      <c r="E259" s="45">
        <f t="shared" si="2"/>
        <v>0.342</v>
      </c>
      <c r="F259" s="45">
        <v>0.44</v>
      </c>
      <c r="G259" s="45"/>
      <c r="H259" s="45">
        <f t="shared" si="4"/>
        <v>0.44</v>
      </c>
      <c r="I259" s="45">
        <v>0.33</v>
      </c>
      <c r="J259" s="45"/>
      <c r="K259" s="45">
        <f t="shared" si="3"/>
        <v>0.33</v>
      </c>
      <c r="L259" s="22"/>
      <c r="M259" s="34"/>
      <c r="N259" s="4"/>
      <c r="O259" s="2"/>
    </row>
    <row r="260" spans="1:15" s="12" customFormat="1" ht="36" customHeight="1">
      <c r="A260" s="46" t="s">
        <v>254</v>
      </c>
      <c r="B260" s="47"/>
      <c r="C260" s="45">
        <v>0.16</v>
      </c>
      <c r="D260" s="45"/>
      <c r="E260" s="45">
        <f t="shared" si="2"/>
        <v>0.16</v>
      </c>
      <c r="F260" s="45">
        <v>0.23</v>
      </c>
      <c r="G260" s="45"/>
      <c r="H260" s="45">
        <f t="shared" si="4"/>
        <v>0.23</v>
      </c>
      <c r="I260" s="45">
        <v>0.24</v>
      </c>
      <c r="J260" s="45"/>
      <c r="K260" s="45">
        <f t="shared" si="3"/>
        <v>0.24</v>
      </c>
      <c r="L260" s="22"/>
      <c r="M260" s="34"/>
      <c r="N260" s="4"/>
      <c r="O260" s="2"/>
    </row>
    <row r="261" spans="1:15" s="12" customFormat="1" ht="36" customHeight="1">
      <c r="A261" s="46" t="s">
        <v>255</v>
      </c>
      <c r="B261" s="47"/>
      <c r="C261" s="45">
        <v>0.72</v>
      </c>
      <c r="D261" s="45"/>
      <c r="E261" s="45">
        <f t="shared" si="2"/>
        <v>0.72</v>
      </c>
      <c r="F261" s="45">
        <v>0.75</v>
      </c>
      <c r="G261" s="45"/>
      <c r="H261" s="45">
        <f t="shared" si="4"/>
        <v>0.75</v>
      </c>
      <c r="I261" s="45">
        <v>0.73</v>
      </c>
      <c r="J261" s="45"/>
      <c r="K261" s="45">
        <f t="shared" si="3"/>
        <v>0.73</v>
      </c>
      <c r="L261" s="22"/>
      <c r="M261" s="34"/>
      <c r="N261" s="4"/>
      <c r="O261" s="2"/>
    </row>
    <row r="262" spans="1:15" s="12" customFormat="1" ht="17.25" customHeight="1">
      <c r="A262" s="46" t="s">
        <v>256</v>
      </c>
      <c r="B262" s="47"/>
      <c r="C262" s="48">
        <v>11000</v>
      </c>
      <c r="D262" s="48"/>
      <c r="E262" s="48">
        <f t="shared" si="2"/>
        <v>11000</v>
      </c>
      <c r="F262" s="48">
        <v>10000</v>
      </c>
      <c r="G262" s="48"/>
      <c r="H262" s="48">
        <f t="shared" si="4"/>
        <v>10000</v>
      </c>
      <c r="I262" s="45"/>
      <c r="J262" s="45"/>
      <c r="K262" s="45"/>
      <c r="L262" s="22"/>
      <c r="M262" s="34"/>
      <c r="N262" s="4"/>
      <c r="O262" s="2"/>
    </row>
    <row r="263" spans="1:15" s="12" customFormat="1" ht="15.75">
      <c r="A263" s="58" t="s">
        <v>8</v>
      </c>
      <c r="B263" s="47"/>
      <c r="C263" s="59"/>
      <c r="D263" s="59"/>
      <c r="E263" s="59"/>
      <c r="F263" s="59"/>
      <c r="G263" s="59"/>
      <c r="H263" s="59"/>
      <c r="I263" s="59"/>
      <c r="J263" s="59"/>
      <c r="K263" s="59"/>
      <c r="L263" s="24"/>
      <c r="M263" s="2"/>
      <c r="N263" s="4"/>
      <c r="O263" s="2"/>
    </row>
    <row r="264" spans="1:15" s="12" customFormat="1" ht="15.75" customHeight="1">
      <c r="A264" s="60" t="s">
        <v>130</v>
      </c>
      <c r="B264" s="47"/>
      <c r="C264" s="61">
        <f>C244/C234*100</f>
        <v>24.761904761904763</v>
      </c>
      <c r="D264" s="59"/>
      <c r="E264" s="59"/>
      <c r="F264" s="61">
        <f>F244/F234*100</f>
        <v>42.857142857142854</v>
      </c>
      <c r="G264" s="59"/>
      <c r="H264" s="59"/>
      <c r="I264" s="61">
        <f>I244/I234*100</f>
        <v>88.57142857142857</v>
      </c>
      <c r="J264" s="59"/>
      <c r="K264" s="59"/>
      <c r="L264" s="24"/>
      <c r="M264" s="2"/>
      <c r="N264" s="4"/>
      <c r="O264" s="2"/>
    </row>
    <row r="265" spans="1:15" s="12" customFormat="1" ht="31.5">
      <c r="A265" s="60" t="s">
        <v>131</v>
      </c>
      <c r="B265" s="47"/>
      <c r="C265" s="61">
        <f aca="true" t="shared" si="5" ref="C265:C272">C245/C235*100</f>
        <v>9.523809523809524</v>
      </c>
      <c r="D265" s="59"/>
      <c r="E265" s="59"/>
      <c r="F265" s="61">
        <f aca="true" t="shared" si="6" ref="F265:F272">F245/F235*100</f>
        <v>16.428571428571427</v>
      </c>
      <c r="G265" s="59"/>
      <c r="H265" s="59"/>
      <c r="I265" s="61">
        <f aca="true" t="shared" si="7" ref="I265:I271">I245/I235*100</f>
        <v>34.285714285714285</v>
      </c>
      <c r="J265" s="59"/>
      <c r="K265" s="59"/>
      <c r="L265" s="24"/>
      <c r="M265" s="2"/>
      <c r="N265" s="4"/>
      <c r="O265" s="2"/>
    </row>
    <row r="266" spans="1:15" s="12" customFormat="1" ht="15.75">
      <c r="A266" s="60" t="s">
        <v>205</v>
      </c>
      <c r="B266" s="47"/>
      <c r="C266" s="61">
        <f t="shared" si="5"/>
        <v>21</v>
      </c>
      <c r="D266" s="59"/>
      <c r="E266" s="59"/>
      <c r="F266" s="61">
        <f t="shared" si="6"/>
        <v>28.749999999999996</v>
      </c>
      <c r="G266" s="59"/>
      <c r="H266" s="59"/>
      <c r="I266" s="61">
        <f t="shared" si="7"/>
        <v>41.66666666666667</v>
      </c>
      <c r="J266" s="59"/>
      <c r="K266" s="59"/>
      <c r="L266" s="24"/>
      <c r="M266" s="2"/>
      <c r="N266" s="4"/>
      <c r="O266" s="2"/>
    </row>
    <row r="267" spans="1:15" s="12" customFormat="1" ht="15.75" customHeight="1">
      <c r="A267" s="60" t="s">
        <v>182</v>
      </c>
      <c r="B267" s="47"/>
      <c r="C267" s="61">
        <f t="shared" si="5"/>
        <v>2.549019607843137</v>
      </c>
      <c r="D267" s="59"/>
      <c r="E267" s="59"/>
      <c r="F267" s="61">
        <f t="shared" si="6"/>
        <v>0</v>
      </c>
      <c r="G267" s="59"/>
      <c r="H267" s="59"/>
      <c r="I267" s="61">
        <f t="shared" si="7"/>
        <v>3.7894736842105265</v>
      </c>
      <c r="J267" s="59"/>
      <c r="K267" s="59"/>
      <c r="L267" s="24"/>
      <c r="M267" s="2"/>
      <c r="N267" s="4"/>
      <c r="O267" s="2"/>
    </row>
    <row r="268" spans="1:15" s="12" customFormat="1" ht="15.75">
      <c r="A268" s="60" t="s">
        <v>183</v>
      </c>
      <c r="B268" s="47"/>
      <c r="C268" s="61">
        <f t="shared" si="5"/>
        <v>12.719298245614032</v>
      </c>
      <c r="D268" s="59"/>
      <c r="E268" s="59"/>
      <c r="F268" s="61">
        <f>F248/F238*100</f>
        <v>13.170731707317074</v>
      </c>
      <c r="G268" s="59"/>
      <c r="H268" s="59"/>
      <c r="I268" s="61">
        <f t="shared" si="7"/>
        <v>18.681318681318682</v>
      </c>
      <c r="J268" s="59"/>
      <c r="K268" s="59"/>
      <c r="L268" s="24"/>
      <c r="M268" s="2"/>
      <c r="N268" s="4"/>
      <c r="O268" s="2"/>
    </row>
    <row r="269" spans="1:15" s="12" customFormat="1" ht="15.75">
      <c r="A269" s="60" t="s">
        <v>184</v>
      </c>
      <c r="B269" s="47"/>
      <c r="C269" s="61">
        <f t="shared" si="5"/>
        <v>18.444444444444443</v>
      </c>
      <c r="D269" s="59"/>
      <c r="E269" s="59"/>
      <c r="F269" s="61">
        <f t="shared" si="6"/>
        <v>41.02564102564102</v>
      </c>
      <c r="G269" s="59"/>
      <c r="H269" s="59"/>
      <c r="I269" s="61">
        <f t="shared" si="7"/>
        <v>72.96296296296295</v>
      </c>
      <c r="J269" s="59"/>
      <c r="K269" s="59"/>
      <c r="L269" s="24"/>
      <c r="M269" s="2"/>
      <c r="N269" s="4"/>
      <c r="O269" s="2"/>
    </row>
    <row r="270" spans="1:15" s="12" customFormat="1" ht="15.75">
      <c r="A270" s="60" t="s">
        <v>133</v>
      </c>
      <c r="B270" s="47"/>
      <c r="C270" s="61">
        <f t="shared" si="5"/>
        <v>48.101265822784804</v>
      </c>
      <c r="D270" s="59"/>
      <c r="E270" s="59"/>
      <c r="F270" s="61">
        <f t="shared" si="6"/>
        <v>65.15151515151516</v>
      </c>
      <c r="G270" s="59"/>
      <c r="H270" s="59"/>
      <c r="I270" s="61">
        <f t="shared" si="7"/>
        <v>84.90566037735849</v>
      </c>
      <c r="J270" s="59"/>
      <c r="K270" s="59"/>
      <c r="L270" s="24"/>
      <c r="M270" s="2"/>
      <c r="N270" s="4"/>
      <c r="O270" s="2"/>
    </row>
    <row r="271" spans="1:15" s="12" customFormat="1" ht="15.75">
      <c r="A271" s="60" t="s">
        <v>185</v>
      </c>
      <c r="B271" s="47"/>
      <c r="C271" s="61">
        <f t="shared" si="5"/>
        <v>10.526315789473683</v>
      </c>
      <c r="D271" s="59"/>
      <c r="E271" s="59"/>
      <c r="F271" s="61">
        <f t="shared" si="6"/>
        <v>14.666666666666666</v>
      </c>
      <c r="G271" s="59"/>
      <c r="H271" s="59"/>
      <c r="I271" s="61">
        <f t="shared" si="7"/>
        <v>21.818181818181817</v>
      </c>
      <c r="J271" s="59"/>
      <c r="K271" s="59"/>
      <c r="L271" s="24"/>
      <c r="M271" s="2"/>
      <c r="N271" s="4"/>
      <c r="O271" s="2"/>
    </row>
    <row r="272" spans="1:15" s="12" customFormat="1" ht="15.75">
      <c r="A272" s="60" t="s">
        <v>135</v>
      </c>
      <c r="B272" s="47"/>
      <c r="C272" s="61">
        <f t="shared" si="5"/>
        <v>50</v>
      </c>
      <c r="D272" s="61"/>
      <c r="E272" s="61">
        <v>50</v>
      </c>
      <c r="F272" s="61">
        <f t="shared" si="6"/>
        <v>100</v>
      </c>
      <c r="G272" s="61"/>
      <c r="H272" s="61">
        <v>100</v>
      </c>
      <c r="I272" s="61"/>
      <c r="J272" s="59"/>
      <c r="K272" s="59"/>
      <c r="L272" s="24"/>
      <c r="M272" s="2"/>
      <c r="N272" s="4"/>
      <c r="O272" s="2"/>
    </row>
    <row r="273" spans="1:15" s="12" customFormat="1" ht="38.25" customHeight="1">
      <c r="A273" s="65" t="s">
        <v>160</v>
      </c>
      <c r="B273" s="49"/>
      <c r="C273" s="50">
        <v>25438.5</v>
      </c>
      <c r="D273" s="50"/>
      <c r="E273" s="50">
        <v>25438.5</v>
      </c>
      <c r="F273" s="50">
        <f>G273+H273</f>
        <v>36767.9</v>
      </c>
      <c r="G273" s="50"/>
      <c r="H273" s="50">
        <f>1188+1940.7+20+1345.5+3043+1486.3+100+137+11061.2+6270+45+491.8+1752+783+7104.4</f>
        <v>36767.9</v>
      </c>
      <c r="I273" s="50">
        <f>J273+K273</f>
        <v>39134.00000000001</v>
      </c>
      <c r="J273" s="50"/>
      <c r="K273" s="50">
        <f>1267.6+2070.7+21.2+1435.6+3247+1585.9+106+143.1+11802.3+14176.9+48+524.8+1869.4+835.5</f>
        <v>39134.00000000001</v>
      </c>
      <c r="L273" s="24"/>
      <c r="M273" s="2"/>
      <c r="N273" s="4"/>
      <c r="O273" s="2"/>
    </row>
    <row r="274" spans="1:15" s="12" customFormat="1" ht="34.5" customHeight="1">
      <c r="A274" s="51" t="s">
        <v>33</v>
      </c>
      <c r="B274" s="49" t="s">
        <v>284</v>
      </c>
      <c r="C274" s="50"/>
      <c r="D274" s="50"/>
      <c r="E274" s="50"/>
      <c r="F274" s="50"/>
      <c r="G274" s="50"/>
      <c r="H274" s="50"/>
      <c r="I274" s="50"/>
      <c r="J274" s="50"/>
      <c r="K274" s="50"/>
      <c r="L274" s="24"/>
      <c r="M274" s="2"/>
      <c r="N274" s="4"/>
      <c r="O274" s="2"/>
    </row>
    <row r="275" spans="1:15" s="12" customFormat="1" ht="22.5" customHeight="1">
      <c r="A275" s="46" t="s">
        <v>5</v>
      </c>
      <c r="B275" s="47"/>
      <c r="C275" s="45"/>
      <c r="D275" s="45"/>
      <c r="E275" s="45"/>
      <c r="F275" s="45"/>
      <c r="G275" s="45"/>
      <c r="H275" s="45"/>
      <c r="I275" s="45"/>
      <c r="J275" s="45"/>
      <c r="K275" s="45"/>
      <c r="L275" s="24"/>
      <c r="M275" s="2"/>
      <c r="N275" s="4"/>
      <c r="O275" s="2"/>
    </row>
    <row r="276" spans="1:15" s="12" customFormat="1" ht="16.5" customHeight="1" hidden="1">
      <c r="A276" s="46" t="s">
        <v>169</v>
      </c>
      <c r="B276" s="63"/>
      <c r="C276" s="139">
        <f>C294*C303</f>
        <v>1053</v>
      </c>
      <c r="D276" s="139"/>
      <c r="E276" s="139"/>
      <c r="F276" s="139">
        <f>F294*F303</f>
        <v>1188</v>
      </c>
      <c r="G276" s="139"/>
      <c r="H276" s="139"/>
      <c r="I276" s="139">
        <f>I294*I303</f>
        <v>1267.2</v>
      </c>
      <c r="J276" s="139"/>
      <c r="K276" s="139"/>
      <c r="L276" s="24"/>
      <c r="M276" s="2"/>
      <c r="N276" s="4"/>
      <c r="O276" s="2"/>
    </row>
    <row r="277" spans="1:15" s="12" customFormat="1" ht="15.75" customHeight="1" hidden="1">
      <c r="A277" s="46" t="s">
        <v>163</v>
      </c>
      <c r="B277" s="63"/>
      <c r="C277" s="139">
        <f>C295*C304</f>
        <v>5662.8</v>
      </c>
      <c r="D277" s="139"/>
      <c r="E277" s="139"/>
      <c r="F277" s="139">
        <f>F295*F304</f>
        <v>6344.099999999999</v>
      </c>
      <c r="G277" s="139"/>
      <c r="H277" s="139"/>
      <c r="I277" s="139">
        <f>I295*I304</f>
        <v>6765.999999999999</v>
      </c>
      <c r="J277" s="139"/>
      <c r="K277" s="139"/>
      <c r="L277" s="24"/>
      <c r="M277" s="2"/>
      <c r="N277" s="4"/>
      <c r="O277" s="2"/>
    </row>
    <row r="278" spans="1:15" s="12" customFormat="1" ht="16.5" customHeight="1" hidden="1">
      <c r="A278" s="46" t="s">
        <v>180</v>
      </c>
      <c r="B278" s="47"/>
      <c r="C278" s="45">
        <f>C297*C306*1000</f>
        <v>1227.3999999999999</v>
      </c>
      <c r="D278" s="45"/>
      <c r="E278" s="45"/>
      <c r="F278" s="45">
        <f>F297*F306*1000</f>
        <v>610</v>
      </c>
      <c r="G278" s="45"/>
      <c r="H278" s="45"/>
      <c r="I278" s="45">
        <f>I297*I306*1000</f>
        <v>1600</v>
      </c>
      <c r="J278" s="45"/>
      <c r="K278" s="45"/>
      <c r="L278" s="24"/>
      <c r="M278" s="2"/>
      <c r="N278" s="4"/>
      <c r="O278" s="2"/>
    </row>
    <row r="279" spans="1:15" s="12" customFormat="1" ht="17.25" customHeight="1" hidden="1">
      <c r="A279" s="46" t="s">
        <v>165</v>
      </c>
      <c r="B279" s="47"/>
      <c r="C279" s="45">
        <f>C298*C307*1000</f>
        <v>11549.608</v>
      </c>
      <c r="D279" s="45"/>
      <c r="E279" s="45"/>
      <c r="F279" s="45">
        <f>F298*F307*1000</f>
        <v>6336</v>
      </c>
      <c r="G279" s="45"/>
      <c r="H279" s="45"/>
      <c r="I279" s="45">
        <f>I298*I307*1000</f>
        <v>13876.972</v>
      </c>
      <c r="J279" s="45"/>
      <c r="K279" s="45"/>
      <c r="L279" s="24"/>
      <c r="M279" s="2"/>
      <c r="N279" s="4"/>
      <c r="O279" s="2"/>
    </row>
    <row r="280" spans="1:15" s="12" customFormat="1" ht="20.25" customHeight="1" hidden="1">
      <c r="A280" s="46" t="s">
        <v>166</v>
      </c>
      <c r="B280" s="47"/>
      <c r="C280" s="45">
        <f>C299*C308*1000</f>
        <v>2339.61</v>
      </c>
      <c r="D280" s="45"/>
      <c r="E280" s="45"/>
      <c r="F280" s="45">
        <f>F299*F308*1000</f>
        <v>924</v>
      </c>
      <c r="G280" s="45"/>
      <c r="H280" s="45"/>
      <c r="I280" s="45">
        <f>I299*I308*1000</f>
        <v>2484.0000000000005</v>
      </c>
      <c r="J280" s="45"/>
      <c r="K280" s="45"/>
      <c r="L280" s="24"/>
      <c r="M280" s="2"/>
      <c r="N280" s="4"/>
      <c r="O280" s="2"/>
    </row>
    <row r="281" spans="1:15" s="12" customFormat="1" ht="20.25" customHeight="1" hidden="1">
      <c r="A281" s="54" t="s">
        <v>177</v>
      </c>
      <c r="B281" s="63"/>
      <c r="C281" s="139">
        <f>SUM(C278:C280)</f>
        <v>15116.618</v>
      </c>
      <c r="D281" s="139"/>
      <c r="E281" s="139"/>
      <c r="F281" s="139">
        <f>SUM(F278:F280)</f>
        <v>7870</v>
      </c>
      <c r="G281" s="139"/>
      <c r="H281" s="139"/>
      <c r="I281" s="139">
        <f>SUM(I278:I280)</f>
        <v>17960.972</v>
      </c>
      <c r="J281" s="139"/>
      <c r="K281" s="139"/>
      <c r="L281" s="24"/>
      <c r="M281" s="2"/>
      <c r="N281" s="4"/>
      <c r="O281" s="2"/>
    </row>
    <row r="282" spans="1:15" s="12" customFormat="1" ht="17.25" customHeight="1" hidden="1">
      <c r="A282" s="46" t="s">
        <v>167</v>
      </c>
      <c r="B282" s="63"/>
      <c r="C282" s="139">
        <f>C300*C309*1000</f>
        <v>449.99999999999994</v>
      </c>
      <c r="D282" s="139"/>
      <c r="E282" s="139"/>
      <c r="F282" s="139">
        <f>F300*F309*1000</f>
        <v>494.99999999999994</v>
      </c>
      <c r="G282" s="139"/>
      <c r="H282" s="139"/>
      <c r="I282" s="139">
        <f>I300*I309*1000</f>
        <v>540</v>
      </c>
      <c r="J282" s="139"/>
      <c r="K282" s="139"/>
      <c r="L282" s="24"/>
      <c r="M282" s="2"/>
      <c r="N282" s="4"/>
      <c r="O282" s="2"/>
    </row>
    <row r="283" spans="1:15" s="12" customFormat="1" ht="16.5" customHeight="1" hidden="1">
      <c r="A283" s="46" t="s">
        <v>168</v>
      </c>
      <c r="B283" s="63"/>
      <c r="C283" s="139">
        <f>C301*C310*1000</f>
        <v>1836</v>
      </c>
      <c r="D283" s="139"/>
      <c r="E283" s="139"/>
      <c r="F283" s="139">
        <f>F301*F310*1000</f>
        <v>2546</v>
      </c>
      <c r="G283" s="139"/>
      <c r="H283" s="139"/>
      <c r="I283" s="139">
        <f>I301*I310*1000</f>
        <v>2720</v>
      </c>
      <c r="J283" s="139"/>
      <c r="K283" s="139"/>
      <c r="L283" s="24"/>
      <c r="M283" s="2"/>
      <c r="N283" s="4"/>
      <c r="O283" s="2"/>
    </row>
    <row r="284" spans="1:15" s="12" customFormat="1" ht="15.75">
      <c r="A284" s="54" t="s">
        <v>58</v>
      </c>
      <c r="B284" s="47"/>
      <c r="C284" s="45"/>
      <c r="D284" s="45"/>
      <c r="E284" s="45"/>
      <c r="F284" s="45"/>
      <c r="G284" s="45"/>
      <c r="H284" s="45"/>
      <c r="I284" s="45"/>
      <c r="J284" s="45"/>
      <c r="K284" s="45"/>
      <c r="L284" s="22"/>
      <c r="M284" s="2"/>
      <c r="N284" s="4"/>
      <c r="O284" s="2"/>
    </row>
    <row r="285" spans="1:15" s="12" customFormat="1" ht="31.5">
      <c r="A285" s="46" t="s">
        <v>136</v>
      </c>
      <c r="B285" s="47"/>
      <c r="C285" s="55">
        <v>210</v>
      </c>
      <c r="D285" s="45"/>
      <c r="E285" s="45"/>
      <c r="F285" s="55">
        <v>140</v>
      </c>
      <c r="G285" s="55"/>
      <c r="H285" s="55"/>
      <c r="I285" s="55">
        <v>70</v>
      </c>
      <c r="J285" s="45"/>
      <c r="K285" s="45"/>
      <c r="L285" s="22"/>
      <c r="M285" s="2"/>
      <c r="N285" s="4"/>
      <c r="O285" s="2"/>
    </row>
    <row r="286" spans="1:15" s="12" customFormat="1" ht="31.5">
      <c r="A286" s="46" t="s">
        <v>125</v>
      </c>
      <c r="B286" s="47"/>
      <c r="C286" s="55">
        <v>300</v>
      </c>
      <c r="D286" s="45"/>
      <c r="E286" s="45"/>
      <c r="F286" s="55">
        <v>230</v>
      </c>
      <c r="G286" s="55"/>
      <c r="H286" s="55"/>
      <c r="I286" s="55">
        <v>190</v>
      </c>
      <c r="J286" s="45"/>
      <c r="K286" s="45"/>
      <c r="L286" s="22"/>
      <c r="M286" s="2"/>
      <c r="N286" s="4"/>
      <c r="O286" s="2"/>
    </row>
    <row r="287" spans="1:15" s="12" customFormat="1" ht="31.5">
      <c r="A287" s="46" t="s">
        <v>206</v>
      </c>
      <c r="B287" s="47"/>
      <c r="C287" s="55">
        <v>200</v>
      </c>
      <c r="D287" s="45"/>
      <c r="E287" s="45"/>
      <c r="F287" s="55">
        <v>160</v>
      </c>
      <c r="G287" s="55"/>
      <c r="H287" s="55"/>
      <c r="I287" s="55">
        <v>130</v>
      </c>
      <c r="J287" s="45"/>
      <c r="K287" s="45"/>
      <c r="L287" s="22"/>
      <c r="M287" s="2"/>
      <c r="N287" s="4"/>
      <c r="O287" s="2"/>
    </row>
    <row r="288" spans="1:15" s="12" customFormat="1" ht="20.25" customHeight="1">
      <c r="A288" s="46" t="s">
        <v>186</v>
      </c>
      <c r="B288" s="47"/>
      <c r="C288" s="48">
        <v>34</v>
      </c>
      <c r="D288" s="45"/>
      <c r="E288" s="45"/>
      <c r="F288" s="48">
        <v>30.6</v>
      </c>
      <c r="G288" s="48"/>
      <c r="H288" s="48"/>
      <c r="I288" s="48">
        <v>27.2</v>
      </c>
      <c r="J288" s="45"/>
      <c r="K288" s="45"/>
      <c r="L288" s="22"/>
      <c r="M288" s="2"/>
      <c r="N288" s="4"/>
      <c r="O288" s="2"/>
    </row>
    <row r="289" spans="1:15" s="12" customFormat="1" ht="15.75">
      <c r="A289" s="46" t="s">
        <v>187</v>
      </c>
      <c r="B289" s="47"/>
      <c r="C289" s="48">
        <v>42</v>
      </c>
      <c r="D289" s="45"/>
      <c r="E289" s="45"/>
      <c r="F289" s="48">
        <v>37.8</v>
      </c>
      <c r="G289" s="48"/>
      <c r="H289" s="48"/>
      <c r="I289" s="48">
        <v>33.6</v>
      </c>
      <c r="J289" s="45"/>
      <c r="K289" s="45"/>
      <c r="L289" s="22"/>
      <c r="M289" s="2"/>
      <c r="N289" s="4"/>
      <c r="O289" s="2"/>
    </row>
    <row r="290" spans="1:15" s="12" customFormat="1" ht="15.75">
      <c r="A290" s="46" t="s">
        <v>188</v>
      </c>
      <c r="B290" s="47"/>
      <c r="C290" s="48">
        <v>65.1</v>
      </c>
      <c r="D290" s="45"/>
      <c r="E290" s="45"/>
      <c r="F290" s="48">
        <v>42.3</v>
      </c>
      <c r="G290" s="48"/>
      <c r="H290" s="48"/>
      <c r="I290" s="48">
        <v>19.5</v>
      </c>
      <c r="J290" s="45"/>
      <c r="K290" s="45"/>
      <c r="L290" s="22"/>
      <c r="M290" s="2"/>
      <c r="N290" s="4"/>
      <c r="O290" s="2"/>
    </row>
    <row r="291" spans="1:15" s="12" customFormat="1" ht="31.5">
      <c r="A291" s="46" t="s">
        <v>178</v>
      </c>
      <c r="B291" s="47"/>
      <c r="C291" s="48">
        <v>26</v>
      </c>
      <c r="D291" s="45"/>
      <c r="E291" s="45"/>
      <c r="F291" s="48">
        <v>20.8</v>
      </c>
      <c r="G291" s="48"/>
      <c r="H291" s="48"/>
      <c r="I291" s="48">
        <v>15.6</v>
      </c>
      <c r="J291" s="45"/>
      <c r="K291" s="45"/>
      <c r="L291" s="22"/>
      <c r="M291" s="2"/>
      <c r="N291" s="4"/>
      <c r="O291" s="2"/>
    </row>
    <row r="292" spans="1:15" s="12" customFormat="1" ht="17.25" customHeight="1">
      <c r="A292" s="46" t="s">
        <v>189</v>
      </c>
      <c r="B292" s="47"/>
      <c r="C292" s="48">
        <v>27.8</v>
      </c>
      <c r="D292" s="45"/>
      <c r="E292" s="45"/>
      <c r="F292" s="48">
        <v>22.2</v>
      </c>
      <c r="G292" s="48"/>
      <c r="H292" s="48"/>
      <c r="I292" s="48">
        <v>16.6</v>
      </c>
      <c r="J292" s="45"/>
      <c r="K292" s="45"/>
      <c r="L292" s="23"/>
      <c r="M292" s="2"/>
      <c r="N292" s="4"/>
      <c r="O292" s="2"/>
    </row>
    <row r="293" spans="1:15" s="12" customFormat="1" ht="18.75" customHeight="1">
      <c r="A293" s="54" t="s">
        <v>6</v>
      </c>
      <c r="B293" s="47"/>
      <c r="C293" s="45"/>
      <c r="D293" s="45"/>
      <c r="E293" s="45"/>
      <c r="F293" s="45"/>
      <c r="G293" s="45"/>
      <c r="H293" s="45"/>
      <c r="I293" s="45"/>
      <c r="J293" s="45"/>
      <c r="K293" s="45"/>
      <c r="L293" s="22"/>
      <c r="M293" s="2"/>
      <c r="N293" s="4"/>
      <c r="O293" s="2"/>
    </row>
    <row r="294" spans="1:15" s="12" customFormat="1" ht="33" customHeight="1">
      <c r="A294" s="46" t="s">
        <v>137</v>
      </c>
      <c r="B294" s="47"/>
      <c r="C294" s="55">
        <v>27</v>
      </c>
      <c r="D294" s="45"/>
      <c r="E294" s="45"/>
      <c r="F294" s="55">
        <v>30</v>
      </c>
      <c r="G294" s="55"/>
      <c r="H294" s="55"/>
      <c r="I294" s="55">
        <v>32</v>
      </c>
      <c r="J294" s="45"/>
      <c r="K294" s="45"/>
      <c r="L294" s="22"/>
      <c r="M294" s="2"/>
      <c r="N294" s="4"/>
      <c r="O294" s="2"/>
    </row>
    <row r="295" spans="1:15" s="12" customFormat="1" ht="31.5" customHeight="1">
      <c r="A295" s="46" t="s">
        <v>128</v>
      </c>
      <c r="B295" s="47"/>
      <c r="C295" s="55">
        <v>143</v>
      </c>
      <c r="D295" s="45"/>
      <c r="E295" s="45"/>
      <c r="F295" s="55">
        <v>159</v>
      </c>
      <c r="G295" s="55"/>
      <c r="H295" s="55"/>
      <c r="I295" s="55">
        <v>170</v>
      </c>
      <c r="J295" s="45"/>
      <c r="K295" s="45"/>
      <c r="L295" s="22"/>
      <c r="M295" s="2"/>
      <c r="N295" s="4"/>
      <c r="O295" s="2"/>
    </row>
    <row r="296" spans="1:15" s="12" customFormat="1" ht="16.5" customHeight="1">
      <c r="A296" s="46" t="s">
        <v>204</v>
      </c>
      <c r="B296" s="47"/>
      <c r="C296" s="55">
        <v>50</v>
      </c>
      <c r="D296" s="45"/>
      <c r="E296" s="45"/>
      <c r="F296" s="55">
        <v>56</v>
      </c>
      <c r="G296" s="55"/>
      <c r="H296" s="55"/>
      <c r="I296" s="55">
        <v>60</v>
      </c>
      <c r="J296" s="45"/>
      <c r="K296" s="45"/>
      <c r="L296" s="22"/>
      <c r="M296" s="2"/>
      <c r="N296" s="4"/>
      <c r="O296" s="2"/>
    </row>
    <row r="297" spans="1:15" s="12" customFormat="1" ht="18.75" customHeight="1">
      <c r="A297" s="46" t="s">
        <v>190</v>
      </c>
      <c r="B297" s="47"/>
      <c r="C297" s="48">
        <v>3.4</v>
      </c>
      <c r="D297" s="45"/>
      <c r="E297" s="45"/>
      <c r="F297" s="48">
        <v>6.1</v>
      </c>
      <c r="G297" s="45"/>
      <c r="H297" s="45"/>
      <c r="I297" s="48">
        <v>4</v>
      </c>
      <c r="J297" s="45"/>
      <c r="K297" s="45"/>
      <c r="L297" s="22"/>
      <c r="M297" s="2"/>
      <c r="N297" s="4"/>
      <c r="O297" s="2"/>
    </row>
    <row r="298" spans="1:15" s="12" customFormat="1" ht="15.75" customHeight="1">
      <c r="A298" s="46" t="s">
        <v>191</v>
      </c>
      <c r="B298" s="47"/>
      <c r="C298" s="48">
        <v>21.7</v>
      </c>
      <c r="D298" s="45"/>
      <c r="E298" s="45"/>
      <c r="F298" s="48">
        <v>14.4</v>
      </c>
      <c r="G298" s="45"/>
      <c r="H298" s="45"/>
      <c r="I298" s="48">
        <v>25.7</v>
      </c>
      <c r="J298" s="45"/>
      <c r="K298" s="45"/>
      <c r="L298" s="25"/>
      <c r="M298" s="2"/>
      <c r="N298" s="4"/>
      <c r="O298" s="2"/>
    </row>
    <row r="299" spans="1:15" s="12" customFormat="1" ht="15.75">
      <c r="A299" s="46" t="s">
        <v>192</v>
      </c>
      <c r="B299" s="47"/>
      <c r="C299" s="48">
        <v>9.1</v>
      </c>
      <c r="D299" s="45"/>
      <c r="E299" s="45"/>
      <c r="F299" s="48">
        <v>4.2</v>
      </c>
      <c r="G299" s="45"/>
      <c r="H299" s="45"/>
      <c r="I299" s="48">
        <v>10.8</v>
      </c>
      <c r="J299" s="45"/>
      <c r="K299" s="45"/>
      <c r="L299" s="25"/>
      <c r="M299" s="2"/>
      <c r="N299" s="4"/>
      <c r="O299" s="2"/>
    </row>
    <row r="300" spans="1:15" s="12" customFormat="1" ht="34.5" customHeight="1">
      <c r="A300" s="46" t="s">
        <v>161</v>
      </c>
      <c r="B300" s="47"/>
      <c r="C300" s="48">
        <v>3</v>
      </c>
      <c r="D300" s="45"/>
      <c r="E300" s="45"/>
      <c r="F300" s="48">
        <v>3.3</v>
      </c>
      <c r="G300" s="45"/>
      <c r="H300" s="45"/>
      <c r="I300" s="48">
        <v>3.6</v>
      </c>
      <c r="J300" s="45"/>
      <c r="K300" s="45"/>
      <c r="L300" s="25"/>
      <c r="M300" s="2"/>
      <c r="N300" s="4"/>
      <c r="O300" s="2"/>
    </row>
    <row r="301" spans="1:15" s="12" customFormat="1" ht="16.5" customHeight="1">
      <c r="A301" s="46" t="s">
        <v>193</v>
      </c>
      <c r="B301" s="47"/>
      <c r="C301" s="48">
        <v>3.4</v>
      </c>
      <c r="D301" s="45"/>
      <c r="E301" s="45"/>
      <c r="F301" s="48">
        <v>3.8</v>
      </c>
      <c r="G301" s="45"/>
      <c r="H301" s="45"/>
      <c r="I301" s="48">
        <v>4</v>
      </c>
      <c r="J301" s="45"/>
      <c r="K301" s="45"/>
      <c r="L301" s="24"/>
      <c r="M301" s="2"/>
      <c r="N301" s="4"/>
      <c r="O301" s="2"/>
    </row>
    <row r="302" spans="1:15" s="12" customFormat="1" ht="19.5" customHeight="1">
      <c r="A302" s="57" t="s">
        <v>9</v>
      </c>
      <c r="B302" s="47"/>
      <c r="C302" s="45"/>
      <c r="D302" s="45"/>
      <c r="E302" s="45"/>
      <c r="F302" s="45"/>
      <c r="G302" s="45"/>
      <c r="H302" s="45"/>
      <c r="I302" s="45"/>
      <c r="J302" s="45"/>
      <c r="K302" s="45"/>
      <c r="L302" s="24"/>
      <c r="M302" s="2"/>
      <c r="N302" s="4"/>
      <c r="O302" s="2"/>
    </row>
    <row r="303" spans="1:15" s="12" customFormat="1" ht="33" customHeight="1">
      <c r="A303" s="46" t="s">
        <v>257</v>
      </c>
      <c r="B303" s="47"/>
      <c r="C303" s="48">
        <v>39</v>
      </c>
      <c r="D303" s="45"/>
      <c r="E303" s="48">
        <f>C303</f>
        <v>39</v>
      </c>
      <c r="F303" s="48">
        <v>39.6</v>
      </c>
      <c r="G303" s="48"/>
      <c r="H303" s="48">
        <f>F303</f>
        <v>39.6</v>
      </c>
      <c r="I303" s="48">
        <v>39.6</v>
      </c>
      <c r="J303" s="48"/>
      <c r="K303" s="48">
        <f aca="true" t="shared" si="8" ref="K303:K310">I303</f>
        <v>39.6</v>
      </c>
      <c r="L303" s="24"/>
      <c r="M303" s="2"/>
      <c r="N303" s="4"/>
      <c r="O303" s="2"/>
    </row>
    <row r="304" spans="1:15" s="12" customFormat="1" ht="36.75" customHeight="1">
      <c r="A304" s="46" t="s">
        <v>258</v>
      </c>
      <c r="B304" s="47"/>
      <c r="C304" s="48">
        <v>39.6</v>
      </c>
      <c r="D304" s="45"/>
      <c r="E304" s="48">
        <f aca="true" t="shared" si="9" ref="E304:E310">C304</f>
        <v>39.6</v>
      </c>
      <c r="F304" s="48">
        <v>39.9</v>
      </c>
      <c r="G304" s="48"/>
      <c r="H304" s="48">
        <f aca="true" t="shared" si="10" ref="H304:H310">F304</f>
        <v>39.9</v>
      </c>
      <c r="I304" s="48">
        <v>39.8</v>
      </c>
      <c r="J304" s="48"/>
      <c r="K304" s="48">
        <f t="shared" si="8"/>
        <v>39.8</v>
      </c>
      <c r="L304" s="24"/>
      <c r="M304" s="2"/>
      <c r="N304" s="4"/>
      <c r="O304" s="2"/>
    </row>
    <row r="305" spans="1:15" s="12" customFormat="1" ht="36.75" customHeight="1">
      <c r="A305" s="46" t="s">
        <v>250</v>
      </c>
      <c r="B305" s="47"/>
      <c r="C305" s="48">
        <v>26.4</v>
      </c>
      <c r="D305" s="45"/>
      <c r="E305" s="48">
        <f t="shared" si="9"/>
        <v>26.4</v>
      </c>
      <c r="F305" s="48">
        <v>30.7</v>
      </c>
      <c r="G305" s="48"/>
      <c r="H305" s="48">
        <f t="shared" si="10"/>
        <v>30.7</v>
      </c>
      <c r="I305" s="48">
        <v>30.3</v>
      </c>
      <c r="J305" s="48"/>
      <c r="K305" s="48">
        <f t="shared" si="8"/>
        <v>30.3</v>
      </c>
      <c r="L305" s="24"/>
      <c r="M305" s="2"/>
      <c r="N305" s="4"/>
      <c r="O305" s="2"/>
    </row>
    <row r="306" spans="1:15" s="12" customFormat="1" ht="33.75" customHeight="1">
      <c r="A306" s="46" t="s">
        <v>251</v>
      </c>
      <c r="B306" s="47"/>
      <c r="C306" s="45">
        <v>0.361</v>
      </c>
      <c r="D306" s="45"/>
      <c r="E306" s="45">
        <f t="shared" si="9"/>
        <v>0.361</v>
      </c>
      <c r="F306" s="45">
        <v>0.1</v>
      </c>
      <c r="G306" s="45"/>
      <c r="H306" s="45">
        <f t="shared" si="10"/>
        <v>0.1</v>
      </c>
      <c r="I306" s="45">
        <v>0.4</v>
      </c>
      <c r="J306" s="45"/>
      <c r="K306" s="45">
        <f t="shared" si="8"/>
        <v>0.4</v>
      </c>
      <c r="L306" s="24"/>
      <c r="M306" s="2"/>
      <c r="N306" s="4"/>
      <c r="O306" s="2"/>
    </row>
    <row r="307" spans="1:12" ht="31.5">
      <c r="A307" s="46" t="s">
        <v>252</v>
      </c>
      <c r="B307" s="47"/>
      <c r="C307" s="45">
        <v>0.53224</v>
      </c>
      <c r="D307" s="45"/>
      <c r="E307" s="45">
        <f t="shared" si="9"/>
        <v>0.53224</v>
      </c>
      <c r="F307" s="45">
        <v>0.44</v>
      </c>
      <c r="G307" s="45"/>
      <c r="H307" s="45">
        <f t="shared" si="10"/>
        <v>0.44</v>
      </c>
      <c r="I307" s="45">
        <v>0.53996</v>
      </c>
      <c r="J307" s="45"/>
      <c r="K307" s="45">
        <f t="shared" si="8"/>
        <v>0.53996</v>
      </c>
      <c r="L307" s="36"/>
    </row>
    <row r="308" spans="1:12" ht="31.5">
      <c r="A308" s="46" t="s">
        <v>253</v>
      </c>
      <c r="B308" s="47"/>
      <c r="C308" s="45">
        <v>0.2571</v>
      </c>
      <c r="D308" s="45"/>
      <c r="E308" s="45">
        <f t="shared" si="9"/>
        <v>0.2571</v>
      </c>
      <c r="F308" s="45">
        <v>0.22</v>
      </c>
      <c r="G308" s="45"/>
      <c r="H308" s="45">
        <f t="shared" si="10"/>
        <v>0.22</v>
      </c>
      <c r="I308" s="45">
        <v>0.23</v>
      </c>
      <c r="J308" s="45"/>
      <c r="K308" s="45">
        <f t="shared" si="8"/>
        <v>0.23</v>
      </c>
      <c r="L308" s="36"/>
    </row>
    <row r="309" spans="1:12" ht="31.5">
      <c r="A309" s="46" t="s">
        <v>254</v>
      </c>
      <c r="B309" s="47"/>
      <c r="C309" s="45">
        <v>0.15</v>
      </c>
      <c r="D309" s="45"/>
      <c r="E309" s="45">
        <f t="shared" si="9"/>
        <v>0.15</v>
      </c>
      <c r="F309" s="45">
        <v>0.15</v>
      </c>
      <c r="G309" s="45"/>
      <c r="H309" s="45">
        <f t="shared" si="10"/>
        <v>0.15</v>
      </c>
      <c r="I309" s="45">
        <v>0.15</v>
      </c>
      <c r="J309" s="45"/>
      <c r="K309" s="45">
        <f t="shared" si="8"/>
        <v>0.15</v>
      </c>
      <c r="L309" s="36"/>
    </row>
    <row r="310" spans="1:12" ht="31.5">
      <c r="A310" s="46" t="s">
        <v>255</v>
      </c>
      <c r="B310" s="47"/>
      <c r="C310" s="45">
        <v>0.54</v>
      </c>
      <c r="D310" s="45"/>
      <c r="E310" s="45">
        <f t="shared" si="9"/>
        <v>0.54</v>
      </c>
      <c r="F310" s="45">
        <v>0.67</v>
      </c>
      <c r="G310" s="45"/>
      <c r="H310" s="45">
        <f t="shared" si="10"/>
        <v>0.67</v>
      </c>
      <c r="I310" s="45">
        <v>0.68</v>
      </c>
      <c r="J310" s="45"/>
      <c r="K310" s="45">
        <f t="shared" si="8"/>
        <v>0.68</v>
      </c>
      <c r="L310" s="36"/>
    </row>
    <row r="311" spans="1:12" ht="15.75">
      <c r="A311" s="58" t="s">
        <v>8</v>
      </c>
      <c r="B311" s="47"/>
      <c r="C311" s="59"/>
      <c r="D311" s="59"/>
      <c r="E311" s="59"/>
      <c r="F311" s="59"/>
      <c r="G311" s="59"/>
      <c r="H311" s="59"/>
      <c r="I311" s="59"/>
      <c r="J311" s="59"/>
      <c r="K311" s="59"/>
      <c r="L311" s="36"/>
    </row>
    <row r="312" spans="1:12" ht="15.75">
      <c r="A312" s="60" t="s">
        <v>138</v>
      </c>
      <c r="B312" s="47"/>
      <c r="C312" s="61">
        <f>C294/C285*100</f>
        <v>12.857142857142856</v>
      </c>
      <c r="D312" s="59"/>
      <c r="E312" s="59"/>
      <c r="F312" s="61">
        <f>F294/F285*100</f>
        <v>21.428571428571427</v>
      </c>
      <c r="G312" s="59"/>
      <c r="H312" s="59"/>
      <c r="I312" s="61">
        <f>I294/I285*100</f>
        <v>45.714285714285715</v>
      </c>
      <c r="J312" s="59"/>
      <c r="K312" s="59"/>
      <c r="L312" s="36"/>
    </row>
    <row r="313" spans="1:12" ht="31.5">
      <c r="A313" s="60" t="s">
        <v>131</v>
      </c>
      <c r="B313" s="47"/>
      <c r="C313" s="61">
        <f aca="true" t="shared" si="11" ref="C313:C319">C295/C286*100</f>
        <v>47.66666666666667</v>
      </c>
      <c r="D313" s="59"/>
      <c r="E313" s="59"/>
      <c r="F313" s="61">
        <f aca="true" t="shared" si="12" ref="F313:F319">F295/F286*100</f>
        <v>69.1304347826087</v>
      </c>
      <c r="G313" s="59"/>
      <c r="H313" s="59"/>
      <c r="I313" s="61">
        <f aca="true" t="shared" si="13" ref="I313:I319">I295/I286*100</f>
        <v>89.47368421052632</v>
      </c>
      <c r="J313" s="59"/>
      <c r="K313" s="59"/>
      <c r="L313" s="36"/>
    </row>
    <row r="314" spans="1:12" ht="15.75">
      <c r="A314" s="60" t="s">
        <v>205</v>
      </c>
      <c r="B314" s="47"/>
      <c r="C314" s="61">
        <f t="shared" si="11"/>
        <v>25</v>
      </c>
      <c r="D314" s="59"/>
      <c r="E314" s="59"/>
      <c r="F314" s="61">
        <f t="shared" si="12"/>
        <v>35</v>
      </c>
      <c r="G314" s="59"/>
      <c r="H314" s="59"/>
      <c r="I314" s="61">
        <f t="shared" si="13"/>
        <v>46.15384615384615</v>
      </c>
      <c r="J314" s="59"/>
      <c r="K314" s="59"/>
      <c r="L314" s="36"/>
    </row>
    <row r="315" spans="1:12" ht="15.75">
      <c r="A315" s="60" t="s">
        <v>182</v>
      </c>
      <c r="B315" s="47"/>
      <c r="C315" s="61">
        <f t="shared" si="11"/>
        <v>10</v>
      </c>
      <c r="D315" s="59"/>
      <c r="E315" s="59"/>
      <c r="F315" s="61">
        <f t="shared" si="12"/>
        <v>19.934640522875817</v>
      </c>
      <c r="G315" s="59"/>
      <c r="H315" s="59"/>
      <c r="I315" s="61">
        <f t="shared" si="13"/>
        <v>14.705882352941178</v>
      </c>
      <c r="J315" s="59"/>
      <c r="K315" s="59"/>
      <c r="L315" s="36"/>
    </row>
    <row r="316" spans="1:12" ht="15.75">
      <c r="A316" s="60" t="s">
        <v>183</v>
      </c>
      <c r="B316" s="47"/>
      <c r="C316" s="61">
        <f t="shared" si="11"/>
        <v>51.66666666666666</v>
      </c>
      <c r="D316" s="59"/>
      <c r="E316" s="59"/>
      <c r="F316" s="61">
        <f t="shared" si="12"/>
        <v>38.0952380952381</v>
      </c>
      <c r="G316" s="59"/>
      <c r="H316" s="59"/>
      <c r="I316" s="61">
        <f t="shared" si="13"/>
        <v>76.48809523809523</v>
      </c>
      <c r="J316" s="59"/>
      <c r="K316" s="59"/>
      <c r="L316" s="36"/>
    </row>
    <row r="317" spans="1:15" ht="15.75" customHeight="1">
      <c r="A317" s="60" t="s">
        <v>184</v>
      </c>
      <c r="B317" s="47"/>
      <c r="C317" s="61">
        <f t="shared" si="11"/>
        <v>13.978494623655916</v>
      </c>
      <c r="D317" s="59"/>
      <c r="E317" s="59"/>
      <c r="F317" s="61">
        <f t="shared" si="12"/>
        <v>9.929078014184398</v>
      </c>
      <c r="G317" s="59"/>
      <c r="H317" s="59"/>
      <c r="I317" s="61">
        <f t="shared" si="13"/>
        <v>55.38461538461539</v>
      </c>
      <c r="J317" s="59"/>
      <c r="K317" s="59"/>
      <c r="L317" s="32"/>
      <c r="M317" s="32"/>
      <c r="N317" s="32"/>
      <c r="O317" s="32"/>
    </row>
    <row r="318" spans="1:12" ht="15.75">
      <c r="A318" s="60" t="s">
        <v>133</v>
      </c>
      <c r="B318" s="47"/>
      <c r="C318" s="61">
        <f t="shared" si="11"/>
        <v>11.538461538461538</v>
      </c>
      <c r="D318" s="59"/>
      <c r="E318" s="59"/>
      <c r="F318" s="61">
        <f t="shared" si="12"/>
        <v>15.865384615384615</v>
      </c>
      <c r="G318" s="59"/>
      <c r="H318" s="59"/>
      <c r="I318" s="61">
        <f t="shared" si="13"/>
        <v>23.076923076923077</v>
      </c>
      <c r="J318" s="59"/>
      <c r="K318" s="59"/>
      <c r="L318" s="36"/>
    </row>
    <row r="319" spans="1:12" ht="19.5" customHeight="1">
      <c r="A319" s="60" t="s">
        <v>185</v>
      </c>
      <c r="B319" s="49"/>
      <c r="C319" s="61">
        <f t="shared" si="11"/>
        <v>12.230215827338128</v>
      </c>
      <c r="D319" s="59"/>
      <c r="E319" s="59"/>
      <c r="F319" s="61">
        <f t="shared" si="12"/>
        <v>17.117117117117118</v>
      </c>
      <c r="G319" s="59"/>
      <c r="H319" s="59"/>
      <c r="I319" s="61">
        <f t="shared" si="13"/>
        <v>24.096385542168672</v>
      </c>
      <c r="J319" s="59"/>
      <c r="K319" s="59"/>
      <c r="L319" s="36"/>
    </row>
    <row r="320" spans="1:12" ht="36" customHeight="1">
      <c r="A320" s="65" t="s">
        <v>170</v>
      </c>
      <c r="B320" s="49"/>
      <c r="C320" s="50">
        <v>159</v>
      </c>
      <c r="D320" s="50"/>
      <c r="E320" s="50">
        <v>159</v>
      </c>
      <c r="F320" s="50">
        <f>G320+H320</f>
        <v>261.7</v>
      </c>
      <c r="G320" s="50"/>
      <c r="H320" s="50">
        <v>261.7</v>
      </c>
      <c r="I320" s="50">
        <f>J320+K320</f>
        <v>197.4</v>
      </c>
      <c r="J320" s="50"/>
      <c r="K320" s="50">
        <f>21.3+10.7+160.1+5.3</f>
        <v>197.4</v>
      </c>
      <c r="L320" s="36"/>
    </row>
    <row r="321" spans="1:12" ht="30" customHeight="1">
      <c r="A321" s="51" t="s">
        <v>65</v>
      </c>
      <c r="B321" s="49" t="s">
        <v>288</v>
      </c>
      <c r="C321" s="50"/>
      <c r="D321" s="50"/>
      <c r="E321" s="50"/>
      <c r="F321" s="50"/>
      <c r="G321" s="50"/>
      <c r="H321" s="50"/>
      <c r="I321" s="50"/>
      <c r="J321" s="50"/>
      <c r="K321" s="50"/>
      <c r="L321" s="36"/>
    </row>
    <row r="322" spans="1:12" ht="15.75" customHeight="1" hidden="1">
      <c r="A322" s="46" t="s">
        <v>175</v>
      </c>
      <c r="B322" s="52"/>
      <c r="C322" s="50">
        <f>C338*C345</f>
        <v>150.4</v>
      </c>
      <c r="D322" s="50"/>
      <c r="E322" s="50"/>
      <c r="F322" s="50">
        <f>F338*F345</f>
        <v>20</v>
      </c>
      <c r="G322" s="50"/>
      <c r="H322" s="50"/>
      <c r="I322" s="50">
        <f>I338*I345</f>
        <v>21.3</v>
      </c>
      <c r="J322" s="50"/>
      <c r="K322" s="50"/>
      <c r="L322" s="36"/>
    </row>
    <row r="323" spans="1:12" ht="18.75" customHeight="1" hidden="1">
      <c r="A323" s="46" t="s">
        <v>163</v>
      </c>
      <c r="B323" s="52"/>
      <c r="C323" s="50">
        <f>C339*C346</f>
        <v>9</v>
      </c>
      <c r="D323" s="50"/>
      <c r="E323" s="50"/>
      <c r="F323" s="50">
        <f>F339*F346</f>
        <v>85.8</v>
      </c>
      <c r="G323" s="50"/>
      <c r="H323" s="50"/>
      <c r="I323" s="50">
        <f>I339*I346</f>
        <v>10.7</v>
      </c>
      <c r="J323" s="50"/>
      <c r="K323" s="50"/>
      <c r="L323" s="36"/>
    </row>
    <row r="324" spans="1:12" ht="19.5" customHeight="1" hidden="1">
      <c r="A324" s="46" t="s">
        <v>180</v>
      </c>
      <c r="B324" s="49"/>
      <c r="C324" s="53">
        <f>C340*C347*1000</f>
        <v>0</v>
      </c>
      <c r="D324" s="53"/>
      <c r="E324" s="53"/>
      <c r="F324" s="53">
        <f>F340*F348*1000</f>
        <v>0</v>
      </c>
      <c r="G324" s="53"/>
      <c r="H324" s="53"/>
      <c r="I324" s="53">
        <f>I340*I347*1000</f>
        <v>0</v>
      </c>
      <c r="J324" s="50"/>
      <c r="K324" s="50"/>
      <c r="L324" s="36"/>
    </row>
    <row r="325" spans="1:12" ht="18.75" customHeight="1" hidden="1">
      <c r="A325" s="46" t="s">
        <v>165</v>
      </c>
      <c r="B325" s="49"/>
      <c r="C325" s="53">
        <f>C341*C348*1000</f>
        <v>0</v>
      </c>
      <c r="D325" s="53"/>
      <c r="E325" s="53"/>
      <c r="F325" s="53">
        <f>F341*F349*1000</f>
        <v>104.00000000000001</v>
      </c>
      <c r="G325" s="53"/>
      <c r="H325" s="53"/>
      <c r="I325" s="53">
        <f>I341*I348*1000</f>
        <v>176.103</v>
      </c>
      <c r="J325" s="50"/>
      <c r="K325" s="50"/>
      <c r="L325" s="36"/>
    </row>
    <row r="326" spans="1:12" ht="18.75" customHeight="1" hidden="1">
      <c r="A326" s="54" t="s">
        <v>177</v>
      </c>
      <c r="B326" s="49"/>
      <c r="C326" s="50">
        <f>SUM(C324:C325)</f>
        <v>0</v>
      </c>
      <c r="D326" s="50"/>
      <c r="E326" s="50"/>
      <c r="F326" s="50">
        <f>SUM(F324:F325)</f>
        <v>104.00000000000001</v>
      </c>
      <c r="G326" s="50"/>
      <c r="H326" s="50"/>
      <c r="I326" s="50">
        <f>SUM(I324:I325)</f>
        <v>176.103</v>
      </c>
      <c r="J326" s="50"/>
      <c r="K326" s="50"/>
      <c r="L326" s="36"/>
    </row>
    <row r="327" spans="1:12" ht="17.25" customHeight="1" hidden="1">
      <c r="A327" s="46" t="s">
        <v>167</v>
      </c>
      <c r="B327" s="52"/>
      <c r="C327" s="50">
        <f>C342*C349*1000</f>
        <v>0</v>
      </c>
      <c r="D327" s="50"/>
      <c r="E327" s="50"/>
      <c r="F327" s="50">
        <f>F342*F350*1000</f>
        <v>12.120000000000001</v>
      </c>
      <c r="G327" s="50"/>
      <c r="H327" s="50"/>
      <c r="I327" s="50">
        <f>I342*I349*1000</f>
        <v>5.3</v>
      </c>
      <c r="J327" s="50"/>
      <c r="K327" s="50"/>
      <c r="L327" s="36"/>
    </row>
    <row r="328" spans="1:12" ht="18.75" customHeight="1" hidden="1">
      <c r="A328" s="46" t="s">
        <v>168</v>
      </c>
      <c r="B328" s="52"/>
      <c r="C328" s="50">
        <f>C343*C350*1000</f>
        <v>0</v>
      </c>
      <c r="D328" s="50"/>
      <c r="E328" s="50"/>
      <c r="F328" s="50" t="e">
        <f>F343*#REF!*1000</f>
        <v>#REF!</v>
      </c>
      <c r="G328" s="50"/>
      <c r="H328" s="50"/>
      <c r="I328" s="50">
        <f>I343*I350*1000</f>
        <v>10.692</v>
      </c>
      <c r="J328" s="50"/>
      <c r="K328" s="50"/>
      <c r="L328" s="36"/>
    </row>
    <row r="329" spans="1:12" ht="15.75">
      <c r="A329" s="46" t="s">
        <v>5</v>
      </c>
      <c r="B329" s="47"/>
      <c r="C329" s="45"/>
      <c r="D329" s="45"/>
      <c r="E329" s="45"/>
      <c r="F329" s="45"/>
      <c r="G329" s="45"/>
      <c r="H329" s="45"/>
      <c r="I329" s="45"/>
      <c r="J329" s="45"/>
      <c r="K329" s="45"/>
      <c r="L329" s="36"/>
    </row>
    <row r="330" spans="1:12" ht="15.75">
      <c r="A330" s="54" t="s">
        <v>58</v>
      </c>
      <c r="B330" s="47"/>
      <c r="C330" s="45"/>
      <c r="D330" s="45"/>
      <c r="E330" s="45"/>
      <c r="F330" s="45"/>
      <c r="G330" s="45"/>
      <c r="H330" s="45"/>
      <c r="I330" s="45"/>
      <c r="J330" s="45"/>
      <c r="K330" s="45"/>
      <c r="L330" s="36"/>
    </row>
    <row r="331" spans="1:12" ht="31.5">
      <c r="A331" s="46" t="s">
        <v>139</v>
      </c>
      <c r="B331" s="47"/>
      <c r="C331" s="55">
        <v>10</v>
      </c>
      <c r="D331" s="55"/>
      <c r="E331" s="55"/>
      <c r="F331" s="55">
        <v>3</v>
      </c>
      <c r="G331" s="55"/>
      <c r="H331" s="55"/>
      <c r="I331" s="55">
        <v>1</v>
      </c>
      <c r="J331" s="45"/>
      <c r="K331" s="45"/>
      <c r="L331" s="36"/>
    </row>
    <row r="332" spans="1:12" ht="31.5">
      <c r="A332" s="46" t="s">
        <v>125</v>
      </c>
      <c r="B332" s="47"/>
      <c r="C332" s="55">
        <v>22</v>
      </c>
      <c r="D332" s="55"/>
      <c r="E332" s="55"/>
      <c r="F332" s="55">
        <v>15</v>
      </c>
      <c r="G332" s="55"/>
      <c r="H332" s="55"/>
      <c r="I332" s="55">
        <v>8</v>
      </c>
      <c r="J332" s="45"/>
      <c r="K332" s="45"/>
      <c r="L332" s="36"/>
    </row>
    <row r="333" spans="1:12" ht="16.5" customHeight="1">
      <c r="A333" s="46" t="s">
        <v>171</v>
      </c>
      <c r="B333" s="47"/>
      <c r="C333" s="48">
        <v>0</v>
      </c>
      <c r="D333" s="45"/>
      <c r="E333" s="45"/>
      <c r="F333" s="48">
        <v>1.3</v>
      </c>
      <c r="G333" s="45"/>
      <c r="H333" s="45"/>
      <c r="I333" s="48">
        <v>2</v>
      </c>
      <c r="J333" s="45"/>
      <c r="K333" s="45"/>
      <c r="L333" s="36"/>
    </row>
    <row r="334" spans="1:12" ht="15.75">
      <c r="A334" s="46" t="s">
        <v>172</v>
      </c>
      <c r="B334" s="47"/>
      <c r="C334" s="48">
        <v>0</v>
      </c>
      <c r="D334" s="45"/>
      <c r="E334" s="45"/>
      <c r="F334" s="48">
        <v>1.4</v>
      </c>
      <c r="G334" s="48"/>
      <c r="H334" s="48"/>
      <c r="I334" s="48">
        <v>1.6</v>
      </c>
      <c r="J334" s="45"/>
      <c r="K334" s="45"/>
      <c r="L334" s="36"/>
    </row>
    <row r="335" spans="1:12" ht="15.75">
      <c r="A335" s="46" t="s">
        <v>173</v>
      </c>
      <c r="B335" s="47"/>
      <c r="C335" s="48">
        <v>0</v>
      </c>
      <c r="D335" s="45"/>
      <c r="E335" s="45"/>
      <c r="F335" s="48">
        <v>0.6</v>
      </c>
      <c r="G335" s="48"/>
      <c r="H335" s="48"/>
      <c r="I335" s="48">
        <v>0.6</v>
      </c>
      <c r="J335" s="45"/>
      <c r="K335" s="45"/>
      <c r="L335" s="36"/>
    </row>
    <row r="336" spans="1:12" ht="15.75">
      <c r="A336" s="46" t="s">
        <v>174</v>
      </c>
      <c r="B336" s="47"/>
      <c r="C336" s="48">
        <v>0</v>
      </c>
      <c r="D336" s="45"/>
      <c r="E336" s="45"/>
      <c r="F336" s="48">
        <v>0.9</v>
      </c>
      <c r="G336" s="48"/>
      <c r="H336" s="48"/>
      <c r="I336" s="48">
        <v>1.3</v>
      </c>
      <c r="J336" s="45"/>
      <c r="K336" s="45"/>
      <c r="L336" s="36"/>
    </row>
    <row r="337" spans="1:12" ht="15.75">
      <c r="A337" s="54" t="s">
        <v>6</v>
      </c>
      <c r="B337" s="47"/>
      <c r="C337" s="48"/>
      <c r="D337" s="45"/>
      <c r="E337" s="45"/>
      <c r="F337" s="45"/>
      <c r="G337" s="45"/>
      <c r="H337" s="45"/>
      <c r="I337" s="45"/>
      <c r="J337" s="45"/>
      <c r="K337" s="45"/>
      <c r="L337" s="36"/>
    </row>
    <row r="338" spans="1:12" ht="31.5">
      <c r="A338" s="46" t="s">
        <v>140</v>
      </c>
      <c r="B338" s="47"/>
      <c r="C338" s="55">
        <v>8</v>
      </c>
      <c r="D338" s="45"/>
      <c r="E338" s="45"/>
      <c r="F338" s="55">
        <v>2</v>
      </c>
      <c r="G338" s="55"/>
      <c r="H338" s="55"/>
      <c r="I338" s="55">
        <v>1</v>
      </c>
      <c r="J338" s="45"/>
      <c r="K338" s="45"/>
      <c r="L338" s="36"/>
    </row>
    <row r="339" spans="1:12" ht="31.5">
      <c r="A339" s="46" t="s">
        <v>128</v>
      </c>
      <c r="B339" s="47"/>
      <c r="C339" s="55">
        <v>1</v>
      </c>
      <c r="D339" s="45"/>
      <c r="E339" s="45"/>
      <c r="F339" s="55">
        <v>11</v>
      </c>
      <c r="G339" s="55"/>
      <c r="H339" s="55"/>
      <c r="I339" s="55">
        <v>1</v>
      </c>
      <c r="J339" s="45"/>
      <c r="K339" s="45"/>
      <c r="L339" s="36"/>
    </row>
    <row r="340" spans="1:12" ht="15.75">
      <c r="A340" s="46" t="s">
        <v>194</v>
      </c>
      <c r="B340" s="47"/>
      <c r="C340" s="48">
        <v>0</v>
      </c>
      <c r="D340" s="48"/>
      <c r="E340" s="48"/>
      <c r="F340" s="48">
        <v>0</v>
      </c>
      <c r="G340" s="48"/>
      <c r="H340" s="48"/>
      <c r="I340" s="48">
        <v>0</v>
      </c>
      <c r="J340" s="45"/>
      <c r="K340" s="45"/>
      <c r="L340" s="36"/>
    </row>
    <row r="341" spans="1:12" ht="21.75" customHeight="1">
      <c r="A341" s="46" t="s">
        <v>195</v>
      </c>
      <c r="B341" s="47"/>
      <c r="C341" s="48">
        <v>0</v>
      </c>
      <c r="D341" s="45"/>
      <c r="E341" s="45"/>
      <c r="F341" s="48">
        <v>0.8</v>
      </c>
      <c r="G341" s="45"/>
      <c r="H341" s="45"/>
      <c r="I341" s="48">
        <v>0.9</v>
      </c>
      <c r="J341" s="45"/>
      <c r="K341" s="45"/>
      <c r="L341" s="36"/>
    </row>
    <row r="342" spans="1:12" ht="31.5">
      <c r="A342" s="46" t="s">
        <v>161</v>
      </c>
      <c r="B342" s="47"/>
      <c r="C342" s="48">
        <v>0</v>
      </c>
      <c r="D342" s="45"/>
      <c r="E342" s="45"/>
      <c r="F342" s="45">
        <v>0.04</v>
      </c>
      <c r="G342" s="48"/>
      <c r="H342" s="48"/>
      <c r="I342" s="45">
        <v>0.04</v>
      </c>
      <c r="J342" s="45"/>
      <c r="K342" s="45"/>
      <c r="L342" s="36"/>
    </row>
    <row r="343" spans="1:12" ht="15.75">
      <c r="A343" s="46" t="s">
        <v>162</v>
      </c>
      <c r="B343" s="47"/>
      <c r="C343" s="56">
        <v>0</v>
      </c>
      <c r="D343" s="56"/>
      <c r="E343" s="56"/>
      <c r="F343" s="56">
        <v>0.033</v>
      </c>
      <c r="G343" s="56"/>
      <c r="H343" s="56"/>
      <c r="I343" s="56">
        <v>0.033</v>
      </c>
      <c r="J343" s="56"/>
      <c r="K343" s="56"/>
      <c r="L343" s="36"/>
    </row>
    <row r="344" spans="1:12" ht="15.75">
      <c r="A344" s="57" t="s">
        <v>9</v>
      </c>
      <c r="B344" s="47"/>
      <c r="C344" s="45"/>
      <c r="D344" s="45"/>
      <c r="E344" s="45"/>
      <c r="F344" s="45"/>
      <c r="G344" s="45"/>
      <c r="H344" s="45"/>
      <c r="I344" s="45"/>
      <c r="J344" s="45"/>
      <c r="K344" s="45"/>
      <c r="L344" s="36"/>
    </row>
    <row r="345" spans="1:12" ht="31.5">
      <c r="A345" s="46" t="s">
        <v>259</v>
      </c>
      <c r="B345" s="47"/>
      <c r="C345" s="48">
        <v>18.8</v>
      </c>
      <c r="D345" s="45"/>
      <c r="E345" s="48">
        <f aca="true" t="shared" si="14" ref="E345:F350">C345</f>
        <v>18.8</v>
      </c>
      <c r="F345" s="48">
        <v>10</v>
      </c>
      <c r="G345" s="48"/>
      <c r="H345" s="48">
        <f aca="true" t="shared" si="15" ref="H345:H350">F345</f>
        <v>10</v>
      </c>
      <c r="I345" s="48">
        <v>21.3</v>
      </c>
      <c r="J345" s="48"/>
      <c r="K345" s="48">
        <f aca="true" t="shared" si="16" ref="K345:K350">I345</f>
        <v>21.3</v>
      </c>
      <c r="L345" s="36"/>
    </row>
    <row r="346" spans="1:12" ht="37.5" customHeight="1">
      <c r="A346" s="46" t="s">
        <v>260</v>
      </c>
      <c r="B346" s="47"/>
      <c r="C346" s="48">
        <v>9</v>
      </c>
      <c r="D346" s="45"/>
      <c r="E346" s="48">
        <f t="shared" si="14"/>
        <v>9</v>
      </c>
      <c r="F346" s="48">
        <v>7.8</v>
      </c>
      <c r="G346" s="48"/>
      <c r="H346" s="48">
        <f t="shared" si="15"/>
        <v>7.8</v>
      </c>
      <c r="I346" s="48">
        <v>10.7</v>
      </c>
      <c r="J346" s="48"/>
      <c r="K346" s="48">
        <f t="shared" si="16"/>
        <v>10.7</v>
      </c>
      <c r="L346" s="36"/>
    </row>
    <row r="347" spans="1:12" ht="31.5">
      <c r="A347" s="46" t="s">
        <v>251</v>
      </c>
      <c r="B347" s="47"/>
      <c r="C347" s="45"/>
      <c r="D347" s="45"/>
      <c r="E347" s="45">
        <f t="shared" si="14"/>
        <v>0</v>
      </c>
      <c r="F347" s="45">
        <f t="shared" si="14"/>
        <v>0</v>
      </c>
      <c r="G347" s="45"/>
      <c r="H347" s="45">
        <f t="shared" si="15"/>
        <v>0</v>
      </c>
      <c r="I347" s="45">
        <v>0</v>
      </c>
      <c r="J347" s="45"/>
      <c r="K347" s="45">
        <f t="shared" si="16"/>
        <v>0</v>
      </c>
      <c r="L347" s="36"/>
    </row>
    <row r="348" spans="1:12" ht="31.5">
      <c r="A348" s="46" t="s">
        <v>252</v>
      </c>
      <c r="B348" s="47"/>
      <c r="C348" s="45"/>
      <c r="D348" s="45"/>
      <c r="E348" s="45">
        <f t="shared" si="14"/>
        <v>0</v>
      </c>
      <c r="F348" s="45">
        <v>0.20625</v>
      </c>
      <c r="G348" s="45"/>
      <c r="H348" s="45">
        <f t="shared" si="15"/>
        <v>0.20625</v>
      </c>
      <c r="I348" s="45">
        <v>0.19567</v>
      </c>
      <c r="J348" s="45"/>
      <c r="K348" s="45">
        <f t="shared" si="16"/>
        <v>0.19567</v>
      </c>
      <c r="L348" s="36"/>
    </row>
    <row r="349" spans="1:12" ht="31.5">
      <c r="A349" s="46" t="s">
        <v>254</v>
      </c>
      <c r="B349" s="47"/>
      <c r="C349" s="45"/>
      <c r="D349" s="45"/>
      <c r="E349" s="45">
        <f t="shared" si="14"/>
        <v>0</v>
      </c>
      <c r="F349" s="45">
        <v>0.13</v>
      </c>
      <c r="G349" s="45"/>
      <c r="H349" s="45">
        <v>0.1</v>
      </c>
      <c r="I349" s="45">
        <v>0.1325</v>
      </c>
      <c r="J349" s="45"/>
      <c r="K349" s="45">
        <f t="shared" si="16"/>
        <v>0.1325</v>
      </c>
      <c r="L349" s="36"/>
    </row>
    <row r="350" spans="1:12" ht="31.5">
      <c r="A350" s="46" t="s">
        <v>255</v>
      </c>
      <c r="B350" s="47"/>
      <c r="C350" s="45"/>
      <c r="D350" s="45"/>
      <c r="E350" s="45">
        <f t="shared" si="14"/>
        <v>0</v>
      </c>
      <c r="F350" s="45">
        <v>0.303</v>
      </c>
      <c r="G350" s="45"/>
      <c r="H350" s="45">
        <f t="shared" si="15"/>
        <v>0.303</v>
      </c>
      <c r="I350" s="45">
        <v>0.324</v>
      </c>
      <c r="J350" s="45"/>
      <c r="K350" s="45">
        <f t="shared" si="16"/>
        <v>0.324</v>
      </c>
      <c r="L350" s="36"/>
    </row>
    <row r="351" spans="1:12" ht="15.75">
      <c r="A351" s="58" t="s">
        <v>8</v>
      </c>
      <c r="B351" s="47"/>
      <c r="C351" s="59"/>
      <c r="D351" s="59"/>
      <c r="E351" s="59"/>
      <c r="F351" s="59"/>
      <c r="G351" s="59"/>
      <c r="H351" s="59"/>
      <c r="I351" s="59"/>
      <c r="J351" s="59"/>
      <c r="K351" s="59"/>
      <c r="L351" s="36"/>
    </row>
    <row r="352" spans="1:12" ht="15.75">
      <c r="A352" s="60" t="s">
        <v>141</v>
      </c>
      <c r="B352" s="47"/>
      <c r="C352" s="61">
        <f>(C338/C331)*100</f>
        <v>80</v>
      </c>
      <c r="D352" s="61"/>
      <c r="E352" s="61"/>
      <c r="F352" s="61">
        <f aca="true" t="shared" si="17" ref="F352:F357">(F338/F331)*100</f>
        <v>66.66666666666666</v>
      </c>
      <c r="G352" s="61"/>
      <c r="H352" s="61"/>
      <c r="I352" s="61">
        <f aca="true" t="shared" si="18" ref="I352:I357">(I338/I331)*100</f>
        <v>100</v>
      </c>
      <c r="J352" s="61"/>
      <c r="K352" s="61"/>
      <c r="L352" s="36"/>
    </row>
    <row r="353" spans="1:12" ht="31.5">
      <c r="A353" s="60" t="s">
        <v>131</v>
      </c>
      <c r="B353" s="47"/>
      <c r="C353" s="61">
        <f>(C339/C332)*100</f>
        <v>4.545454545454546</v>
      </c>
      <c r="D353" s="61"/>
      <c r="E353" s="61"/>
      <c r="F353" s="61">
        <f t="shared" si="17"/>
        <v>73.33333333333333</v>
      </c>
      <c r="G353" s="61"/>
      <c r="H353" s="61"/>
      <c r="I353" s="61">
        <f t="shared" si="18"/>
        <v>12.5</v>
      </c>
      <c r="J353" s="61"/>
      <c r="K353" s="61"/>
      <c r="L353" s="36"/>
    </row>
    <row r="354" spans="1:12" ht="15.75">
      <c r="A354" s="60" t="s">
        <v>132</v>
      </c>
      <c r="B354" s="47"/>
      <c r="C354" s="61">
        <v>0</v>
      </c>
      <c r="D354" s="61"/>
      <c r="E354" s="61"/>
      <c r="F354" s="61">
        <f t="shared" si="17"/>
        <v>0</v>
      </c>
      <c r="G354" s="61"/>
      <c r="H354" s="61"/>
      <c r="I354" s="61">
        <f t="shared" si="18"/>
        <v>0</v>
      </c>
      <c r="J354" s="61"/>
      <c r="K354" s="61"/>
      <c r="L354" s="36"/>
    </row>
    <row r="355" spans="1:12" ht="15.75">
      <c r="A355" s="60" t="s">
        <v>183</v>
      </c>
      <c r="B355" s="47"/>
      <c r="C355" s="61">
        <v>0</v>
      </c>
      <c r="D355" s="61"/>
      <c r="E355" s="61"/>
      <c r="F355" s="61">
        <f t="shared" si="17"/>
        <v>57.14285714285715</v>
      </c>
      <c r="G355" s="61"/>
      <c r="H355" s="61"/>
      <c r="I355" s="61">
        <f t="shared" si="18"/>
        <v>56.25</v>
      </c>
      <c r="J355" s="61"/>
      <c r="K355" s="61"/>
      <c r="L355" s="36"/>
    </row>
    <row r="356" spans="1:12" ht="15.75">
      <c r="A356" s="60" t="s">
        <v>133</v>
      </c>
      <c r="B356" s="47"/>
      <c r="C356" s="61">
        <v>0</v>
      </c>
      <c r="D356" s="61"/>
      <c r="E356" s="61"/>
      <c r="F356" s="61">
        <f t="shared" si="17"/>
        <v>6.666666666666667</v>
      </c>
      <c r="G356" s="61"/>
      <c r="H356" s="61"/>
      <c r="I356" s="61">
        <f t="shared" si="18"/>
        <v>6.666666666666667</v>
      </c>
      <c r="J356" s="61"/>
      <c r="K356" s="61"/>
      <c r="L356" s="36"/>
    </row>
    <row r="357" spans="1:12" ht="15.75">
      <c r="A357" s="60" t="s">
        <v>134</v>
      </c>
      <c r="B357" s="47"/>
      <c r="C357" s="61">
        <v>0</v>
      </c>
      <c r="D357" s="61"/>
      <c r="E357" s="61"/>
      <c r="F357" s="61">
        <f t="shared" si="17"/>
        <v>3.6666666666666665</v>
      </c>
      <c r="G357" s="61"/>
      <c r="H357" s="61"/>
      <c r="I357" s="61">
        <f t="shared" si="18"/>
        <v>2.5384615384615383</v>
      </c>
      <c r="J357" s="61"/>
      <c r="K357" s="61"/>
      <c r="L357" s="36"/>
    </row>
    <row r="358" spans="1:12" ht="34.5" customHeight="1">
      <c r="A358" s="65" t="s">
        <v>278</v>
      </c>
      <c r="B358" s="49"/>
      <c r="C358" s="50">
        <v>651.1</v>
      </c>
      <c r="D358" s="50"/>
      <c r="E358" s="50">
        <v>651.1</v>
      </c>
      <c r="F358" s="50">
        <f>G358+H358</f>
        <v>933.5</v>
      </c>
      <c r="G358" s="50"/>
      <c r="H358" s="50">
        <f>30+12.3+211.2+600+30+50</f>
        <v>933.5</v>
      </c>
      <c r="I358" s="50">
        <f>J358+K358</f>
        <v>996.1</v>
      </c>
      <c r="J358" s="50"/>
      <c r="K358" s="50">
        <v>996.1</v>
      </c>
      <c r="L358" s="36"/>
    </row>
    <row r="359" spans="1:12" ht="31.5">
      <c r="A359" s="51" t="s">
        <v>26</v>
      </c>
      <c r="B359" s="49" t="s">
        <v>286</v>
      </c>
      <c r="C359" s="50"/>
      <c r="D359" s="50"/>
      <c r="E359" s="50"/>
      <c r="F359" s="50"/>
      <c r="G359" s="50"/>
      <c r="H359" s="50"/>
      <c r="I359" s="50"/>
      <c r="J359" s="50"/>
      <c r="K359" s="50"/>
      <c r="L359" s="36"/>
    </row>
    <row r="360" spans="1:12" ht="15.75" hidden="1">
      <c r="A360" s="46" t="s">
        <v>163</v>
      </c>
      <c r="B360" s="52"/>
      <c r="C360" s="50">
        <f>C376*C384</f>
        <v>0</v>
      </c>
      <c r="D360" s="50"/>
      <c r="E360" s="50"/>
      <c r="F360" s="50">
        <f>F376*F384</f>
        <v>30</v>
      </c>
      <c r="G360" s="50"/>
      <c r="H360" s="50"/>
      <c r="I360" s="50">
        <f>I376*I384</f>
        <v>32</v>
      </c>
      <c r="J360" s="50"/>
      <c r="K360" s="50"/>
      <c r="L360" s="36"/>
    </row>
    <row r="361" spans="1:12" ht="15.75" hidden="1">
      <c r="A361" s="46" t="s">
        <v>199</v>
      </c>
      <c r="B361" s="49"/>
      <c r="C361" s="53">
        <f>(C378*C386)*1000</f>
        <v>150</v>
      </c>
      <c r="D361" s="53"/>
      <c r="E361" s="53"/>
      <c r="F361" s="53">
        <f>(F378*F386)*1000</f>
        <v>300</v>
      </c>
      <c r="G361" s="53"/>
      <c r="H361" s="53"/>
      <c r="I361" s="53">
        <f>(I378*I386)*1000</f>
        <v>500</v>
      </c>
      <c r="J361" s="53"/>
      <c r="K361" s="53"/>
      <c r="L361" s="36"/>
    </row>
    <row r="362" spans="1:12" ht="15.75" hidden="1">
      <c r="A362" s="46" t="s">
        <v>165</v>
      </c>
      <c r="B362" s="49"/>
      <c r="C362" s="53">
        <f>(C379*C387)*1000</f>
        <v>285.00000000000006</v>
      </c>
      <c r="D362" s="53"/>
      <c r="E362" s="53"/>
      <c r="F362" s="53">
        <f>(F379*F387)*1000</f>
        <v>542.4</v>
      </c>
      <c r="G362" s="53"/>
      <c r="H362" s="53"/>
      <c r="I362" s="53">
        <f>(I379*I387)*1000</f>
        <v>846.6</v>
      </c>
      <c r="J362" s="53"/>
      <c r="K362" s="53"/>
      <c r="L362" s="36"/>
    </row>
    <row r="363" spans="1:12" ht="15.75" hidden="1">
      <c r="A363" s="46" t="s">
        <v>166</v>
      </c>
      <c r="B363" s="49"/>
      <c r="C363" s="53">
        <f>(C380*C388)*1000</f>
        <v>0</v>
      </c>
      <c r="D363" s="53"/>
      <c r="E363" s="53"/>
      <c r="F363" s="53">
        <f>(F380*F388)*1000</f>
        <v>0</v>
      </c>
      <c r="G363" s="53"/>
      <c r="H363" s="53"/>
      <c r="I363" s="53">
        <f>(I380*I388)*1000</f>
        <v>0</v>
      </c>
      <c r="J363" s="53"/>
      <c r="K363" s="53"/>
      <c r="L363" s="36"/>
    </row>
    <row r="364" spans="1:12" ht="15.75" hidden="1">
      <c r="A364" s="54" t="s">
        <v>177</v>
      </c>
      <c r="B364" s="49"/>
      <c r="C364" s="50">
        <f>SUM(C361:C363)</f>
        <v>435.00000000000006</v>
      </c>
      <c r="D364" s="50"/>
      <c r="E364" s="50"/>
      <c r="F364" s="50">
        <f>SUM(F361:F363)</f>
        <v>842.4</v>
      </c>
      <c r="G364" s="50"/>
      <c r="H364" s="50"/>
      <c r="I364" s="50">
        <f>SUM(I361:I363)</f>
        <v>1346.6</v>
      </c>
      <c r="J364" s="50"/>
      <c r="K364" s="50"/>
      <c r="L364" s="36"/>
    </row>
    <row r="365" spans="1:12" ht="15.75" hidden="1">
      <c r="A365" s="46" t="s">
        <v>167</v>
      </c>
      <c r="B365" s="49"/>
      <c r="C365" s="50">
        <f>(C381*C389)*1000</f>
        <v>0</v>
      </c>
      <c r="D365" s="50"/>
      <c r="E365" s="50"/>
      <c r="F365" s="50">
        <f>(F381*F389)*1000</f>
        <v>36</v>
      </c>
      <c r="G365" s="50"/>
      <c r="H365" s="50"/>
      <c r="I365" s="50">
        <f>(I381*I389)*1000</f>
        <v>28.16</v>
      </c>
      <c r="J365" s="50"/>
      <c r="K365" s="50"/>
      <c r="L365" s="36"/>
    </row>
    <row r="366" spans="1:12" ht="15.75" hidden="1">
      <c r="A366" s="46" t="s">
        <v>168</v>
      </c>
      <c r="B366" s="49"/>
      <c r="C366" s="50">
        <f>(C382*C390)*1000</f>
        <v>0</v>
      </c>
      <c r="D366" s="50"/>
      <c r="E366" s="50"/>
      <c r="F366" s="50">
        <f>(F382*F390)*1000</f>
        <v>41.25</v>
      </c>
      <c r="G366" s="50"/>
      <c r="H366" s="50"/>
      <c r="I366" s="50">
        <f>(I382*I390)*1000</f>
        <v>44.550000000000004</v>
      </c>
      <c r="J366" s="50"/>
      <c r="K366" s="50"/>
      <c r="L366" s="36"/>
    </row>
    <row r="367" spans="1:12" ht="15.75">
      <c r="A367" s="46" t="s">
        <v>5</v>
      </c>
      <c r="B367" s="47"/>
      <c r="C367" s="45"/>
      <c r="D367" s="45"/>
      <c r="E367" s="45"/>
      <c r="F367" s="45"/>
      <c r="G367" s="45"/>
      <c r="H367" s="45"/>
      <c r="I367" s="45"/>
      <c r="J367" s="45"/>
      <c r="K367" s="45"/>
      <c r="L367" s="36"/>
    </row>
    <row r="368" spans="1:12" ht="15.75">
      <c r="A368" s="54" t="s">
        <v>58</v>
      </c>
      <c r="B368" s="47"/>
      <c r="C368" s="45"/>
      <c r="D368" s="45"/>
      <c r="E368" s="45"/>
      <c r="F368" s="45"/>
      <c r="G368" s="45"/>
      <c r="H368" s="45"/>
      <c r="I368" s="45"/>
      <c r="J368" s="45"/>
      <c r="K368" s="45"/>
      <c r="L368" s="36"/>
    </row>
    <row r="369" spans="1:12" ht="31.5">
      <c r="A369" s="46" t="s">
        <v>142</v>
      </c>
      <c r="B369" s="47"/>
      <c r="C369" s="55">
        <v>45</v>
      </c>
      <c r="D369" s="45"/>
      <c r="E369" s="45"/>
      <c r="F369" s="55">
        <v>30</v>
      </c>
      <c r="G369" s="55"/>
      <c r="H369" s="55"/>
      <c r="I369" s="55">
        <v>15</v>
      </c>
      <c r="J369" s="45"/>
      <c r="K369" s="45"/>
      <c r="L369" s="36"/>
    </row>
    <row r="370" spans="1:12" ht="15.75" customHeight="1">
      <c r="A370" s="46" t="s">
        <v>196</v>
      </c>
      <c r="B370" s="47"/>
      <c r="C370" s="48">
        <v>9.7</v>
      </c>
      <c r="D370" s="45"/>
      <c r="E370" s="45"/>
      <c r="F370" s="48">
        <v>7.7</v>
      </c>
      <c r="G370" s="48"/>
      <c r="H370" s="48"/>
      <c r="I370" s="48">
        <v>5.7</v>
      </c>
      <c r="J370" s="45"/>
      <c r="K370" s="45"/>
      <c r="L370" s="36"/>
    </row>
    <row r="371" spans="1:12" ht="15.75">
      <c r="A371" s="46" t="s">
        <v>172</v>
      </c>
      <c r="B371" s="47"/>
      <c r="C371" s="48">
        <v>14.5</v>
      </c>
      <c r="D371" s="45"/>
      <c r="E371" s="45"/>
      <c r="F371" s="48">
        <v>12.5</v>
      </c>
      <c r="G371" s="48"/>
      <c r="H371" s="48"/>
      <c r="I371" s="48">
        <v>10.5</v>
      </c>
      <c r="J371" s="45"/>
      <c r="K371" s="45"/>
      <c r="L371" s="36"/>
    </row>
    <row r="372" spans="1:12" ht="15.75">
      <c r="A372" s="46" t="s">
        <v>197</v>
      </c>
      <c r="B372" s="47"/>
      <c r="C372" s="48">
        <v>6.6</v>
      </c>
      <c r="D372" s="45"/>
      <c r="E372" s="45"/>
      <c r="F372" s="48">
        <v>4.4</v>
      </c>
      <c r="G372" s="48"/>
      <c r="H372" s="48"/>
      <c r="I372" s="48">
        <v>2.2</v>
      </c>
      <c r="J372" s="45"/>
      <c r="K372" s="45"/>
      <c r="L372" s="36"/>
    </row>
    <row r="373" spans="1:12" ht="15.75">
      <c r="A373" s="46" t="s">
        <v>173</v>
      </c>
      <c r="B373" s="47"/>
      <c r="C373" s="48">
        <v>4</v>
      </c>
      <c r="D373" s="45"/>
      <c r="E373" s="45"/>
      <c r="F373" s="48">
        <v>3</v>
      </c>
      <c r="G373" s="48"/>
      <c r="H373" s="48"/>
      <c r="I373" s="48">
        <v>2</v>
      </c>
      <c r="J373" s="45"/>
      <c r="K373" s="45"/>
      <c r="L373" s="36"/>
    </row>
    <row r="374" spans="1:12" ht="15.75">
      <c r="A374" s="46" t="s">
        <v>198</v>
      </c>
      <c r="B374" s="47"/>
      <c r="C374" s="48">
        <v>2.3</v>
      </c>
      <c r="D374" s="45"/>
      <c r="E374" s="45"/>
      <c r="F374" s="48">
        <v>1.8</v>
      </c>
      <c r="G374" s="48"/>
      <c r="H374" s="48"/>
      <c r="I374" s="48">
        <v>1.3</v>
      </c>
      <c r="J374" s="45"/>
      <c r="K374" s="45"/>
      <c r="L374" s="36"/>
    </row>
    <row r="375" spans="1:12" ht="15.75">
      <c r="A375" s="54" t="s">
        <v>6</v>
      </c>
      <c r="B375" s="47"/>
      <c r="C375" s="45"/>
      <c r="D375" s="45"/>
      <c r="E375" s="45"/>
      <c r="F375" s="45"/>
      <c r="G375" s="45"/>
      <c r="H375" s="45"/>
      <c r="I375" s="45"/>
      <c r="J375" s="45"/>
      <c r="K375" s="45"/>
      <c r="L375" s="36"/>
    </row>
    <row r="376" spans="1:12" ht="31.5">
      <c r="A376" s="46" t="s">
        <v>128</v>
      </c>
      <c r="B376" s="47"/>
      <c r="C376" s="55">
        <v>0</v>
      </c>
      <c r="D376" s="45"/>
      <c r="E376" s="45"/>
      <c r="F376" s="55">
        <v>4</v>
      </c>
      <c r="G376" s="55"/>
      <c r="H376" s="55"/>
      <c r="I376" s="55">
        <v>4</v>
      </c>
      <c r="J376" s="45"/>
      <c r="K376" s="45"/>
      <c r="L376" s="36"/>
    </row>
    <row r="377" spans="1:12" ht="15.75">
      <c r="A377" s="46" t="s">
        <v>204</v>
      </c>
      <c r="B377" s="47"/>
      <c r="C377" s="55">
        <v>15</v>
      </c>
      <c r="D377" s="45"/>
      <c r="E377" s="45"/>
      <c r="F377" s="55">
        <v>15</v>
      </c>
      <c r="G377" s="55"/>
      <c r="H377" s="55"/>
      <c r="I377" s="55">
        <v>15</v>
      </c>
      <c r="J377" s="45"/>
      <c r="K377" s="45"/>
      <c r="L377" s="36"/>
    </row>
    <row r="378" spans="1:12" ht="15.75">
      <c r="A378" s="46" t="s">
        <v>190</v>
      </c>
      <c r="B378" s="47"/>
      <c r="C378" s="48">
        <v>0.5</v>
      </c>
      <c r="D378" s="45"/>
      <c r="E378" s="45"/>
      <c r="F378" s="48">
        <v>2</v>
      </c>
      <c r="G378" s="48"/>
      <c r="H378" s="48"/>
      <c r="I378" s="48">
        <v>2</v>
      </c>
      <c r="J378" s="45"/>
      <c r="K378" s="45"/>
      <c r="L378" s="36"/>
    </row>
    <row r="379" spans="1:12" ht="16.5" customHeight="1">
      <c r="A379" s="46" t="s">
        <v>195</v>
      </c>
      <c r="B379" s="47"/>
      <c r="C379" s="48">
        <v>0.38</v>
      </c>
      <c r="D379" s="45"/>
      <c r="E379" s="45"/>
      <c r="F379" s="48">
        <v>2</v>
      </c>
      <c r="G379" s="48"/>
      <c r="H379" s="48"/>
      <c r="I379" s="48">
        <v>2</v>
      </c>
      <c r="J379" s="45"/>
      <c r="K379" s="45"/>
      <c r="L379" s="36"/>
    </row>
    <row r="380" spans="1:12" ht="15.75">
      <c r="A380" s="46" t="s">
        <v>192</v>
      </c>
      <c r="B380" s="47"/>
      <c r="C380" s="48">
        <v>0</v>
      </c>
      <c r="D380" s="45"/>
      <c r="E380" s="45"/>
      <c r="F380" s="48">
        <v>0</v>
      </c>
      <c r="G380" s="48"/>
      <c r="H380" s="48"/>
      <c r="I380" s="48">
        <v>0</v>
      </c>
      <c r="J380" s="45"/>
      <c r="K380" s="45"/>
      <c r="L380" s="36"/>
    </row>
    <row r="381" spans="1:12" ht="31.5">
      <c r="A381" s="46" t="s">
        <v>161</v>
      </c>
      <c r="B381" s="47"/>
      <c r="C381" s="48">
        <v>0</v>
      </c>
      <c r="D381" s="45"/>
      <c r="E381" s="45"/>
      <c r="F381" s="48">
        <v>0.24</v>
      </c>
      <c r="G381" s="48"/>
      <c r="H381" s="48"/>
      <c r="I381" s="48">
        <v>0.256</v>
      </c>
      <c r="J381" s="45"/>
      <c r="K381" s="45"/>
      <c r="L381" s="36"/>
    </row>
    <row r="382" spans="1:12" ht="15.75">
      <c r="A382" s="46" t="s">
        <v>193</v>
      </c>
      <c r="B382" s="47"/>
      <c r="C382" s="48">
        <v>0</v>
      </c>
      <c r="D382" s="45"/>
      <c r="E382" s="45"/>
      <c r="F382" s="48">
        <v>0.165</v>
      </c>
      <c r="G382" s="48"/>
      <c r="H382" s="48"/>
      <c r="I382" s="48">
        <v>0.165</v>
      </c>
      <c r="J382" s="45"/>
      <c r="K382" s="45"/>
      <c r="L382" s="36"/>
    </row>
    <row r="383" spans="1:12" ht="15.75">
      <c r="A383" s="57" t="s">
        <v>9</v>
      </c>
      <c r="B383" s="47"/>
      <c r="C383" s="45"/>
      <c r="D383" s="45"/>
      <c r="E383" s="45"/>
      <c r="F383" s="45"/>
      <c r="G383" s="45"/>
      <c r="H383" s="45"/>
      <c r="I383" s="45"/>
      <c r="J383" s="45"/>
      <c r="K383" s="45"/>
      <c r="L383" s="36"/>
    </row>
    <row r="384" spans="1:12" ht="47.25">
      <c r="A384" s="46" t="s">
        <v>260</v>
      </c>
      <c r="B384" s="47"/>
      <c r="C384" s="48">
        <v>0</v>
      </c>
      <c r="D384" s="45"/>
      <c r="E384" s="48">
        <f>C384</f>
        <v>0</v>
      </c>
      <c r="F384" s="48">
        <v>7.5</v>
      </c>
      <c r="G384" s="48"/>
      <c r="H384" s="48">
        <f>F384</f>
        <v>7.5</v>
      </c>
      <c r="I384" s="48">
        <v>8</v>
      </c>
      <c r="J384" s="48"/>
      <c r="K384" s="48">
        <f>I384</f>
        <v>8</v>
      </c>
      <c r="L384" s="36"/>
    </row>
    <row r="385" spans="1:12" ht="31.5">
      <c r="A385" s="46" t="s">
        <v>261</v>
      </c>
      <c r="B385" s="47"/>
      <c r="C385" s="48">
        <v>13.4</v>
      </c>
      <c r="D385" s="45"/>
      <c r="E385" s="48">
        <f>C385</f>
        <v>13.4</v>
      </c>
      <c r="F385" s="48">
        <v>14.9</v>
      </c>
      <c r="G385" s="48"/>
      <c r="H385" s="48">
        <f aca="true" t="shared" si="19" ref="H385:H390">F385</f>
        <v>14.9</v>
      </c>
      <c r="I385" s="48">
        <v>15.9</v>
      </c>
      <c r="J385" s="48"/>
      <c r="K385" s="48">
        <f aca="true" t="shared" si="20" ref="K385:K390">I385</f>
        <v>15.9</v>
      </c>
      <c r="L385" s="36"/>
    </row>
    <row r="386" spans="1:12" ht="31.5">
      <c r="A386" s="46" t="s">
        <v>251</v>
      </c>
      <c r="B386" s="47"/>
      <c r="C386" s="45">
        <v>0.3</v>
      </c>
      <c r="D386" s="45"/>
      <c r="E386" s="48">
        <f>C386</f>
        <v>0.3</v>
      </c>
      <c r="F386" s="45">
        <v>0.15</v>
      </c>
      <c r="G386" s="45"/>
      <c r="H386" s="48">
        <f t="shared" si="19"/>
        <v>0.15</v>
      </c>
      <c r="I386" s="45">
        <v>0.25</v>
      </c>
      <c r="J386" s="45"/>
      <c r="K386" s="48">
        <f t="shared" si="20"/>
        <v>0.25</v>
      </c>
      <c r="L386" s="36"/>
    </row>
    <row r="387" spans="1:12" ht="31.5">
      <c r="A387" s="46" t="s">
        <v>252</v>
      </c>
      <c r="B387" s="47"/>
      <c r="C387" s="45">
        <v>0.75</v>
      </c>
      <c r="D387" s="45"/>
      <c r="E387" s="48">
        <f>C387</f>
        <v>0.75</v>
      </c>
      <c r="F387" s="45">
        <v>0.2712</v>
      </c>
      <c r="G387" s="45"/>
      <c r="H387" s="48">
        <f t="shared" si="19"/>
        <v>0.2712</v>
      </c>
      <c r="I387" s="45">
        <v>0.4233</v>
      </c>
      <c r="J387" s="45"/>
      <c r="K387" s="48">
        <f t="shared" si="20"/>
        <v>0.4233</v>
      </c>
      <c r="L387" s="36"/>
    </row>
    <row r="388" spans="1:12" ht="31.5">
      <c r="A388" s="46" t="s">
        <v>253</v>
      </c>
      <c r="B388" s="47"/>
      <c r="C388" s="45">
        <v>0</v>
      </c>
      <c r="D388" s="45"/>
      <c r="E388" s="45">
        <f>C388</f>
        <v>0</v>
      </c>
      <c r="F388" s="45">
        <v>0</v>
      </c>
      <c r="G388" s="45"/>
      <c r="H388" s="45">
        <f t="shared" si="19"/>
        <v>0</v>
      </c>
      <c r="I388" s="45">
        <v>0</v>
      </c>
      <c r="J388" s="45"/>
      <c r="K388" s="45">
        <f t="shared" si="20"/>
        <v>0</v>
      </c>
      <c r="L388" s="36"/>
    </row>
    <row r="389" spans="1:12" ht="31.5">
      <c r="A389" s="46" t="s">
        <v>254</v>
      </c>
      <c r="B389" s="47"/>
      <c r="C389" s="45"/>
      <c r="D389" s="45"/>
      <c r="E389" s="45"/>
      <c r="F389" s="45">
        <v>0.15</v>
      </c>
      <c r="G389" s="45"/>
      <c r="H389" s="45">
        <f t="shared" si="19"/>
        <v>0.15</v>
      </c>
      <c r="I389" s="45">
        <v>0.11</v>
      </c>
      <c r="J389" s="45"/>
      <c r="K389" s="45">
        <f t="shared" si="20"/>
        <v>0.11</v>
      </c>
      <c r="L389" s="36"/>
    </row>
    <row r="390" spans="1:12" ht="31.5">
      <c r="A390" s="46" t="s">
        <v>255</v>
      </c>
      <c r="B390" s="47"/>
      <c r="C390" s="45"/>
      <c r="D390" s="45"/>
      <c r="E390" s="45"/>
      <c r="F390" s="45">
        <v>0.25</v>
      </c>
      <c r="G390" s="45"/>
      <c r="H390" s="45">
        <f t="shared" si="19"/>
        <v>0.25</v>
      </c>
      <c r="I390" s="45">
        <v>0.27</v>
      </c>
      <c r="J390" s="45"/>
      <c r="K390" s="45">
        <f t="shared" si="20"/>
        <v>0.27</v>
      </c>
      <c r="L390" s="36"/>
    </row>
    <row r="391" spans="1:12" ht="15.75">
      <c r="A391" s="58" t="s">
        <v>8</v>
      </c>
      <c r="B391" s="47"/>
      <c r="C391" s="59"/>
      <c r="D391" s="59"/>
      <c r="E391" s="59"/>
      <c r="F391" s="59"/>
      <c r="G391" s="59"/>
      <c r="H391" s="59"/>
      <c r="I391" s="59"/>
      <c r="J391" s="59"/>
      <c r="K391" s="59"/>
      <c r="L391" s="36"/>
    </row>
    <row r="392" spans="1:12" ht="31.5">
      <c r="A392" s="60" t="s">
        <v>131</v>
      </c>
      <c r="B392" s="47"/>
      <c r="C392" s="61">
        <f>(C376/C369)*100</f>
        <v>0</v>
      </c>
      <c r="D392" s="61"/>
      <c r="E392" s="61"/>
      <c r="F392" s="61">
        <f>(F376/F369)*100</f>
        <v>13.333333333333334</v>
      </c>
      <c r="G392" s="61"/>
      <c r="H392" s="61"/>
      <c r="I392" s="61">
        <f>(I376/I369)*100</f>
        <v>26.666666666666668</v>
      </c>
      <c r="J392" s="61"/>
      <c r="K392" s="61"/>
      <c r="L392" s="36"/>
    </row>
    <row r="393" spans="1:12" ht="15.75">
      <c r="A393" s="60" t="s">
        <v>182</v>
      </c>
      <c r="B393" s="47"/>
      <c r="C393" s="61">
        <f>(C378/C370)*100</f>
        <v>5.154639175257732</v>
      </c>
      <c r="D393" s="61"/>
      <c r="E393" s="61"/>
      <c r="F393" s="61">
        <f>(F378/F370)*100</f>
        <v>25.97402597402597</v>
      </c>
      <c r="G393" s="61"/>
      <c r="H393" s="61"/>
      <c r="I393" s="61">
        <f>(I378/I370)*100</f>
        <v>35.08771929824561</v>
      </c>
      <c r="J393" s="61"/>
      <c r="K393" s="61"/>
      <c r="L393" s="36"/>
    </row>
    <row r="394" spans="1:12" ht="15.75">
      <c r="A394" s="60" t="s">
        <v>183</v>
      </c>
      <c r="B394" s="47"/>
      <c r="C394" s="61">
        <f>(C379/C371)*100</f>
        <v>2.6206896551724137</v>
      </c>
      <c r="D394" s="61"/>
      <c r="E394" s="61"/>
      <c r="F394" s="61">
        <f>(F379/F371)*100</f>
        <v>16</v>
      </c>
      <c r="G394" s="61"/>
      <c r="H394" s="61"/>
      <c r="I394" s="61">
        <f>(I379/I371)*100</f>
        <v>19.047619047619047</v>
      </c>
      <c r="J394" s="61"/>
      <c r="K394" s="61"/>
      <c r="L394" s="36"/>
    </row>
    <row r="395" spans="1:12" ht="15.75">
      <c r="A395" s="60" t="s">
        <v>184</v>
      </c>
      <c r="B395" s="47"/>
      <c r="C395" s="61">
        <f>(C380/C372)*100</f>
        <v>0</v>
      </c>
      <c r="D395" s="61"/>
      <c r="E395" s="61"/>
      <c r="F395" s="61">
        <f>(F380/F372)*100</f>
        <v>0</v>
      </c>
      <c r="G395" s="61"/>
      <c r="H395" s="61"/>
      <c r="I395" s="61">
        <f>(I380/I372)*100</f>
        <v>0</v>
      </c>
      <c r="J395" s="61"/>
      <c r="K395" s="61"/>
      <c r="L395" s="36"/>
    </row>
    <row r="396" spans="1:12" ht="15.75">
      <c r="A396" s="60" t="s">
        <v>133</v>
      </c>
      <c r="B396" s="47"/>
      <c r="C396" s="61">
        <f>(C381/C373)*100</f>
        <v>0</v>
      </c>
      <c r="D396" s="61"/>
      <c r="E396" s="61"/>
      <c r="F396" s="61">
        <f>(F381/F373)*100</f>
        <v>8</v>
      </c>
      <c r="G396" s="61"/>
      <c r="H396" s="61"/>
      <c r="I396" s="61">
        <f>(I381/I373)*100</f>
        <v>12.8</v>
      </c>
      <c r="J396" s="61"/>
      <c r="K396" s="61"/>
      <c r="L396" s="36"/>
    </row>
    <row r="397" spans="1:12" ht="15.75">
      <c r="A397" s="60" t="s">
        <v>185</v>
      </c>
      <c r="B397" s="47"/>
      <c r="C397" s="61">
        <f>(C382/C374)*100</f>
        <v>0</v>
      </c>
      <c r="D397" s="61"/>
      <c r="E397" s="61"/>
      <c r="F397" s="61">
        <f>(F382/F374)*100</f>
        <v>9.166666666666668</v>
      </c>
      <c r="G397" s="61"/>
      <c r="H397" s="61"/>
      <c r="I397" s="61">
        <f>(I382/I374)*100</f>
        <v>12.692307692307692</v>
      </c>
      <c r="J397" s="61"/>
      <c r="K397" s="61"/>
      <c r="L397" s="36"/>
    </row>
    <row r="398" spans="1:12" ht="38.25" customHeight="1">
      <c r="A398" s="65" t="s">
        <v>279</v>
      </c>
      <c r="B398" s="49"/>
      <c r="C398" s="50">
        <v>150</v>
      </c>
      <c r="D398" s="50"/>
      <c r="E398" s="50">
        <v>150</v>
      </c>
      <c r="F398" s="50">
        <f>G398+H398</f>
        <v>227.5</v>
      </c>
      <c r="G398" s="50"/>
      <c r="H398" s="50">
        <v>227.5</v>
      </c>
      <c r="I398" s="50">
        <f>J398+K398</f>
        <v>378.7</v>
      </c>
      <c r="J398" s="50"/>
      <c r="K398" s="50">
        <v>378.7</v>
      </c>
      <c r="L398" s="36"/>
    </row>
    <row r="399" spans="1:12" ht="31.5">
      <c r="A399" s="51" t="s">
        <v>66</v>
      </c>
      <c r="B399" s="49" t="s">
        <v>289</v>
      </c>
      <c r="C399" s="50"/>
      <c r="D399" s="50"/>
      <c r="E399" s="50"/>
      <c r="F399" s="50"/>
      <c r="G399" s="50"/>
      <c r="H399" s="50"/>
      <c r="I399" s="50"/>
      <c r="J399" s="50"/>
      <c r="K399" s="50"/>
      <c r="L399" s="36"/>
    </row>
    <row r="400" spans="1:12" ht="15.75" hidden="1">
      <c r="A400" s="62" t="s">
        <v>176</v>
      </c>
      <c r="B400" s="49"/>
      <c r="C400" s="50">
        <f>C418*C426</f>
        <v>0</v>
      </c>
      <c r="D400" s="50"/>
      <c r="E400" s="50"/>
      <c r="F400" s="50">
        <f>F418*F426</f>
        <v>0</v>
      </c>
      <c r="G400" s="50"/>
      <c r="H400" s="50"/>
      <c r="I400" s="50">
        <f>I418*I426</f>
        <v>0</v>
      </c>
      <c r="J400" s="50"/>
      <c r="K400" s="50"/>
      <c r="L400" s="36"/>
    </row>
    <row r="401" spans="1:12" ht="15.75" hidden="1">
      <c r="A401" s="46" t="s">
        <v>163</v>
      </c>
      <c r="B401" s="49"/>
      <c r="C401" s="50">
        <f>C419*C427</f>
        <v>0</v>
      </c>
      <c r="D401" s="50"/>
      <c r="E401" s="50"/>
      <c r="F401" s="50">
        <f>F419*F427</f>
        <v>0</v>
      </c>
      <c r="G401" s="50"/>
      <c r="H401" s="50"/>
      <c r="I401" s="50">
        <f>I419*I427</f>
        <v>56</v>
      </c>
      <c r="J401" s="50"/>
      <c r="K401" s="50"/>
      <c r="L401" s="36"/>
    </row>
    <row r="402" spans="1:12" ht="15.75" hidden="1">
      <c r="A402" s="46" t="s">
        <v>164</v>
      </c>
      <c r="B402" s="49"/>
      <c r="C402" s="53">
        <f>(C420*C428)*1000</f>
        <v>0</v>
      </c>
      <c r="D402" s="53"/>
      <c r="E402" s="53"/>
      <c r="F402" s="53">
        <f>(F420*F428)*1000</f>
        <v>0</v>
      </c>
      <c r="G402" s="53"/>
      <c r="H402" s="53"/>
      <c r="I402" s="53">
        <f>(I420*I428)*1000</f>
        <v>0</v>
      </c>
      <c r="J402" s="53"/>
      <c r="K402" s="50"/>
      <c r="L402" s="36"/>
    </row>
    <row r="403" spans="1:12" ht="15.75" hidden="1">
      <c r="A403" s="46" t="s">
        <v>165</v>
      </c>
      <c r="B403" s="49"/>
      <c r="C403" s="53">
        <f>(C421*C429)*1000</f>
        <v>80.00000000000001</v>
      </c>
      <c r="D403" s="53"/>
      <c r="E403" s="53"/>
      <c r="F403" s="53">
        <f>(F421*F429)*1000</f>
        <v>150</v>
      </c>
      <c r="G403" s="53"/>
      <c r="H403" s="53"/>
      <c r="I403" s="53">
        <f>(I421*I429)*1000</f>
        <v>160</v>
      </c>
      <c r="J403" s="53"/>
      <c r="K403" s="50"/>
      <c r="L403" s="36"/>
    </row>
    <row r="404" spans="1:12" ht="15.75" hidden="1">
      <c r="A404" s="46" t="s">
        <v>166</v>
      </c>
      <c r="B404" s="49"/>
      <c r="C404" s="53">
        <f>(C422*C430)*1000</f>
        <v>0</v>
      </c>
      <c r="D404" s="53"/>
      <c r="E404" s="53"/>
      <c r="F404" s="53">
        <f>(F422*F430)*1000</f>
        <v>0</v>
      </c>
      <c r="G404" s="53"/>
      <c r="H404" s="53"/>
      <c r="I404" s="53">
        <f>(I422*I430)*1000</f>
        <v>0</v>
      </c>
      <c r="J404" s="53"/>
      <c r="K404" s="50"/>
      <c r="L404" s="36"/>
    </row>
    <row r="405" spans="1:12" ht="15.75" hidden="1">
      <c r="A405" s="54" t="s">
        <v>177</v>
      </c>
      <c r="B405" s="49"/>
      <c r="C405" s="50">
        <f>SUM(C402:C404)</f>
        <v>80.00000000000001</v>
      </c>
      <c r="D405" s="50"/>
      <c r="E405" s="50"/>
      <c r="F405" s="50">
        <f>SUM(F402:F404)</f>
        <v>150</v>
      </c>
      <c r="G405" s="50"/>
      <c r="H405" s="50"/>
      <c r="I405" s="50">
        <f>SUM(I402:I404)</f>
        <v>160</v>
      </c>
      <c r="J405" s="50"/>
      <c r="K405" s="50"/>
      <c r="L405" s="36"/>
    </row>
    <row r="406" spans="1:12" ht="15.75" hidden="1">
      <c r="A406" s="46" t="s">
        <v>167</v>
      </c>
      <c r="B406" s="49"/>
      <c r="C406" s="50">
        <f>(C423*C431)*1000</f>
        <v>0</v>
      </c>
      <c r="D406" s="50"/>
      <c r="E406" s="50"/>
      <c r="F406" s="50">
        <f>(F423*F431)*1000</f>
        <v>0</v>
      </c>
      <c r="G406" s="50"/>
      <c r="H406" s="50"/>
      <c r="I406" s="50">
        <f>(I423*I431)*1000</f>
        <v>0</v>
      </c>
      <c r="J406" s="53"/>
      <c r="K406" s="50"/>
      <c r="L406" s="36"/>
    </row>
    <row r="407" spans="1:12" ht="15.75" hidden="1">
      <c r="A407" s="46" t="s">
        <v>168</v>
      </c>
      <c r="B407" s="49"/>
      <c r="C407" s="50">
        <f>(C424*C432)*1000</f>
        <v>0</v>
      </c>
      <c r="D407" s="50"/>
      <c r="E407" s="50"/>
      <c r="F407" s="50">
        <f>(F424*F432)*1000</f>
        <v>60</v>
      </c>
      <c r="G407" s="50"/>
      <c r="H407" s="50"/>
      <c r="I407" s="50">
        <f>(I424*I432)*1000</f>
        <v>60</v>
      </c>
      <c r="J407" s="53"/>
      <c r="K407" s="50"/>
      <c r="L407" s="36"/>
    </row>
    <row r="408" spans="1:12" ht="15.75">
      <c r="A408" s="46" t="s">
        <v>5</v>
      </c>
      <c r="B408" s="47"/>
      <c r="C408" s="45"/>
      <c r="D408" s="45"/>
      <c r="E408" s="45"/>
      <c r="F408" s="45"/>
      <c r="G408" s="45"/>
      <c r="H408" s="45"/>
      <c r="I408" s="45"/>
      <c r="J408" s="45"/>
      <c r="K408" s="45"/>
      <c r="L408" s="36"/>
    </row>
    <row r="409" spans="1:12" ht="15.75">
      <c r="A409" s="54" t="s">
        <v>58</v>
      </c>
      <c r="B409" s="47"/>
      <c r="C409" s="45"/>
      <c r="D409" s="45"/>
      <c r="E409" s="45"/>
      <c r="F409" s="45"/>
      <c r="G409" s="45"/>
      <c r="H409" s="45"/>
      <c r="I409" s="45"/>
      <c r="J409" s="45"/>
      <c r="K409" s="45"/>
      <c r="L409" s="36"/>
    </row>
    <row r="410" spans="1:12" ht="21" customHeight="1">
      <c r="A410" s="46" t="s">
        <v>143</v>
      </c>
      <c r="B410" s="47"/>
      <c r="C410" s="55"/>
      <c r="D410" s="45"/>
      <c r="E410" s="45"/>
      <c r="F410" s="55">
        <v>1</v>
      </c>
      <c r="G410" s="45"/>
      <c r="H410" s="45"/>
      <c r="I410" s="45"/>
      <c r="J410" s="45"/>
      <c r="K410" s="45"/>
      <c r="L410" s="36"/>
    </row>
    <row r="411" spans="1:12" ht="31.5">
      <c r="A411" s="46" t="s">
        <v>125</v>
      </c>
      <c r="B411" s="47"/>
      <c r="C411" s="55"/>
      <c r="D411" s="45"/>
      <c r="E411" s="45"/>
      <c r="F411" s="55"/>
      <c r="G411" s="55"/>
      <c r="H411" s="55"/>
      <c r="I411" s="55">
        <v>5</v>
      </c>
      <c r="J411" s="45"/>
      <c r="K411" s="45"/>
      <c r="L411" s="36"/>
    </row>
    <row r="412" spans="1:12" ht="17.25" customHeight="1">
      <c r="A412" s="46" t="s">
        <v>196</v>
      </c>
      <c r="B412" s="47"/>
      <c r="C412" s="48">
        <v>1.4</v>
      </c>
      <c r="D412" s="45"/>
      <c r="E412" s="45"/>
      <c r="F412" s="48">
        <v>1</v>
      </c>
      <c r="G412" s="48"/>
      <c r="H412" s="48"/>
      <c r="I412" s="48">
        <v>0.6</v>
      </c>
      <c r="J412" s="45"/>
      <c r="K412" s="45"/>
      <c r="L412" s="36"/>
    </row>
    <row r="413" spans="1:12" ht="18.75" customHeight="1">
      <c r="A413" s="46" t="s">
        <v>172</v>
      </c>
      <c r="B413" s="47"/>
      <c r="C413" s="48">
        <v>2.1</v>
      </c>
      <c r="D413" s="45"/>
      <c r="E413" s="45"/>
      <c r="F413" s="48">
        <v>1.6</v>
      </c>
      <c r="G413" s="48"/>
      <c r="H413" s="48"/>
      <c r="I413" s="48">
        <v>1.1</v>
      </c>
      <c r="J413" s="45"/>
      <c r="K413" s="45"/>
      <c r="L413" s="36"/>
    </row>
    <row r="414" spans="1:12" ht="18" customHeight="1">
      <c r="A414" s="46" t="s">
        <v>197</v>
      </c>
      <c r="B414" s="47"/>
      <c r="C414" s="48">
        <v>1.4</v>
      </c>
      <c r="D414" s="45"/>
      <c r="E414" s="45"/>
      <c r="F414" s="48">
        <v>0.9</v>
      </c>
      <c r="G414" s="48"/>
      <c r="H414" s="48"/>
      <c r="I414" s="48">
        <v>0.4</v>
      </c>
      <c r="J414" s="45"/>
      <c r="K414" s="45"/>
      <c r="L414" s="36"/>
    </row>
    <row r="415" spans="1:12" ht="21" customHeight="1">
      <c r="A415" s="46" t="s">
        <v>173</v>
      </c>
      <c r="B415" s="47"/>
      <c r="C415" s="48">
        <v>0.6</v>
      </c>
      <c r="D415" s="45"/>
      <c r="E415" s="45"/>
      <c r="F415" s="48">
        <v>0.4</v>
      </c>
      <c r="G415" s="48"/>
      <c r="H415" s="48"/>
      <c r="I415" s="48">
        <v>0.2</v>
      </c>
      <c r="J415" s="45"/>
      <c r="K415" s="45"/>
      <c r="L415" s="36"/>
    </row>
    <row r="416" spans="1:12" ht="15.75">
      <c r="A416" s="46" t="s">
        <v>198</v>
      </c>
      <c r="B416" s="47"/>
      <c r="C416" s="48">
        <v>1</v>
      </c>
      <c r="D416" s="45"/>
      <c r="E416" s="45"/>
      <c r="F416" s="48">
        <v>0.8</v>
      </c>
      <c r="G416" s="48"/>
      <c r="H416" s="48"/>
      <c r="I416" s="48">
        <v>0.6</v>
      </c>
      <c r="J416" s="45"/>
      <c r="K416" s="45"/>
      <c r="L416" s="36"/>
    </row>
    <row r="417" spans="1:12" ht="15.75">
      <c r="A417" s="54" t="s">
        <v>6</v>
      </c>
      <c r="B417" s="47"/>
      <c r="C417" s="45"/>
      <c r="D417" s="45"/>
      <c r="E417" s="45"/>
      <c r="F417" s="45"/>
      <c r="G417" s="45"/>
      <c r="H417" s="45"/>
      <c r="I417" s="45"/>
      <c r="J417" s="45"/>
      <c r="K417" s="45"/>
      <c r="L417" s="36"/>
    </row>
    <row r="418" spans="1:12" ht="31.5">
      <c r="A418" s="46" t="s">
        <v>144</v>
      </c>
      <c r="B418" s="47"/>
      <c r="C418" s="55">
        <v>0</v>
      </c>
      <c r="D418" s="45"/>
      <c r="E418" s="45"/>
      <c r="F418" s="48">
        <v>17.5</v>
      </c>
      <c r="G418" s="45"/>
      <c r="H418" s="45"/>
      <c r="I418" s="45"/>
      <c r="J418" s="45"/>
      <c r="K418" s="45"/>
      <c r="L418" s="36"/>
    </row>
    <row r="419" spans="1:12" ht="31.5">
      <c r="A419" s="46" t="s">
        <v>128</v>
      </c>
      <c r="B419" s="47"/>
      <c r="C419" s="55">
        <v>0</v>
      </c>
      <c r="D419" s="45"/>
      <c r="E419" s="45"/>
      <c r="F419" s="55">
        <v>0</v>
      </c>
      <c r="G419" s="55"/>
      <c r="H419" s="55"/>
      <c r="I419" s="55">
        <v>5</v>
      </c>
      <c r="J419" s="45"/>
      <c r="K419" s="45"/>
      <c r="L419" s="36"/>
    </row>
    <row r="420" spans="1:12" ht="21.75" customHeight="1">
      <c r="A420" s="46" t="s">
        <v>190</v>
      </c>
      <c r="B420" s="47"/>
      <c r="C420" s="48">
        <v>0</v>
      </c>
      <c r="D420" s="45"/>
      <c r="E420" s="45"/>
      <c r="F420" s="48">
        <v>0.4</v>
      </c>
      <c r="G420" s="45"/>
      <c r="H420" s="45"/>
      <c r="I420" s="48">
        <v>0.4</v>
      </c>
      <c r="J420" s="45"/>
      <c r="K420" s="45"/>
      <c r="L420" s="36"/>
    </row>
    <row r="421" spans="1:12" ht="19.5" customHeight="1">
      <c r="A421" s="46" t="s">
        <v>195</v>
      </c>
      <c r="B421" s="47"/>
      <c r="C421" s="48">
        <v>0.2</v>
      </c>
      <c r="D421" s="45"/>
      <c r="E421" s="45"/>
      <c r="F421" s="48">
        <v>0.5</v>
      </c>
      <c r="G421" s="45"/>
      <c r="H421" s="45"/>
      <c r="I421" s="48">
        <v>0.5</v>
      </c>
      <c r="J421" s="45"/>
      <c r="K421" s="45"/>
      <c r="L421" s="36"/>
    </row>
    <row r="422" spans="1:12" ht="15.75">
      <c r="A422" s="46" t="s">
        <v>192</v>
      </c>
      <c r="B422" s="47"/>
      <c r="C422" s="48">
        <v>0</v>
      </c>
      <c r="D422" s="45"/>
      <c r="E422" s="45"/>
      <c r="F422" s="48">
        <v>0.5</v>
      </c>
      <c r="G422" s="45"/>
      <c r="H422" s="45"/>
      <c r="I422" s="48">
        <v>0.4</v>
      </c>
      <c r="J422" s="45"/>
      <c r="K422" s="45"/>
      <c r="L422" s="36"/>
    </row>
    <row r="423" spans="1:12" ht="31.5">
      <c r="A423" s="46" t="s">
        <v>161</v>
      </c>
      <c r="B423" s="47"/>
      <c r="C423" s="48"/>
      <c r="D423" s="45"/>
      <c r="E423" s="45"/>
      <c r="F423" s="48"/>
      <c r="G423" s="45"/>
      <c r="H423" s="45"/>
      <c r="I423" s="48"/>
      <c r="J423" s="45"/>
      <c r="K423" s="45"/>
      <c r="L423" s="36"/>
    </row>
    <row r="424" spans="1:12" ht="18.75" customHeight="1">
      <c r="A424" s="46" t="s">
        <v>193</v>
      </c>
      <c r="B424" s="47"/>
      <c r="C424" s="48">
        <v>0</v>
      </c>
      <c r="D424" s="45"/>
      <c r="E424" s="45"/>
      <c r="F424" s="48">
        <v>0.2</v>
      </c>
      <c r="G424" s="45"/>
      <c r="H424" s="45"/>
      <c r="I424" s="48">
        <v>0.2</v>
      </c>
      <c r="J424" s="45"/>
      <c r="K424" s="45"/>
      <c r="L424" s="36"/>
    </row>
    <row r="425" spans="1:12" ht="15.75">
      <c r="A425" s="57" t="s">
        <v>9</v>
      </c>
      <c r="B425" s="47"/>
      <c r="C425" s="45"/>
      <c r="D425" s="45"/>
      <c r="E425" s="45"/>
      <c r="F425" s="45"/>
      <c r="G425" s="45"/>
      <c r="H425" s="45"/>
      <c r="I425" s="45"/>
      <c r="J425" s="45"/>
      <c r="K425" s="45"/>
      <c r="L425" s="36"/>
    </row>
    <row r="426" spans="1:12" ht="31.5">
      <c r="A426" s="46" t="s">
        <v>262</v>
      </c>
      <c r="B426" s="47"/>
      <c r="C426" s="48"/>
      <c r="D426" s="45"/>
      <c r="E426" s="45"/>
      <c r="F426" s="45"/>
      <c r="G426" s="45"/>
      <c r="H426" s="45"/>
      <c r="I426" s="45"/>
      <c r="J426" s="45"/>
      <c r="K426" s="45"/>
      <c r="L426" s="36"/>
    </row>
    <row r="427" spans="1:12" ht="36" customHeight="1">
      <c r="A427" s="46" t="s">
        <v>258</v>
      </c>
      <c r="B427" s="47"/>
      <c r="C427" s="48"/>
      <c r="D427" s="45"/>
      <c r="E427" s="48"/>
      <c r="F427" s="48"/>
      <c r="G427" s="48"/>
      <c r="H427" s="48"/>
      <c r="I427" s="48">
        <v>11.2</v>
      </c>
      <c r="J427" s="48"/>
      <c r="K427" s="48">
        <v>11.2</v>
      </c>
      <c r="L427" s="36"/>
    </row>
    <row r="428" spans="1:12" ht="31.5">
      <c r="A428" s="46" t="s">
        <v>251</v>
      </c>
      <c r="B428" s="47"/>
      <c r="C428" s="45">
        <v>0</v>
      </c>
      <c r="D428" s="45"/>
      <c r="E428" s="48">
        <f>C428</f>
        <v>0</v>
      </c>
      <c r="F428" s="45">
        <v>0</v>
      </c>
      <c r="G428" s="45"/>
      <c r="H428" s="48">
        <v>0</v>
      </c>
      <c r="I428" s="45">
        <v>0</v>
      </c>
      <c r="J428" s="45"/>
      <c r="K428" s="48">
        <v>0</v>
      </c>
      <c r="L428" s="36"/>
    </row>
    <row r="429" spans="1:12" ht="31.5">
      <c r="A429" s="46" t="s">
        <v>252</v>
      </c>
      <c r="B429" s="47"/>
      <c r="C429" s="45">
        <v>0.4</v>
      </c>
      <c r="D429" s="45"/>
      <c r="E429" s="48">
        <f>C429</f>
        <v>0.4</v>
      </c>
      <c r="F429" s="45">
        <v>0.3</v>
      </c>
      <c r="G429" s="45"/>
      <c r="H429" s="48">
        <f>F429</f>
        <v>0.3</v>
      </c>
      <c r="I429" s="45">
        <v>0.32</v>
      </c>
      <c r="J429" s="45"/>
      <c r="K429" s="45">
        <v>0.32</v>
      </c>
      <c r="L429" s="36"/>
    </row>
    <row r="430" spans="1:12" ht="31.5">
      <c r="A430" s="46" t="s">
        <v>253</v>
      </c>
      <c r="B430" s="47"/>
      <c r="C430" s="45">
        <v>0</v>
      </c>
      <c r="D430" s="45"/>
      <c r="E430" s="45">
        <f>C430</f>
        <v>0</v>
      </c>
      <c r="F430" s="45">
        <v>0</v>
      </c>
      <c r="G430" s="45"/>
      <c r="H430" s="45">
        <f>F430</f>
        <v>0</v>
      </c>
      <c r="I430" s="45">
        <v>0</v>
      </c>
      <c r="J430" s="45"/>
      <c r="K430" s="45">
        <v>0</v>
      </c>
      <c r="L430" s="36"/>
    </row>
    <row r="431" spans="1:12" ht="31.5">
      <c r="A431" s="46" t="s">
        <v>254</v>
      </c>
      <c r="B431" s="47"/>
      <c r="C431" s="45"/>
      <c r="D431" s="45"/>
      <c r="E431" s="45"/>
      <c r="F431" s="45"/>
      <c r="G431" s="45"/>
      <c r="H431" s="45"/>
      <c r="I431" s="45"/>
      <c r="J431" s="45"/>
      <c r="K431" s="45"/>
      <c r="L431" s="36"/>
    </row>
    <row r="432" spans="1:12" ht="31.5">
      <c r="A432" s="46" t="s">
        <v>255</v>
      </c>
      <c r="B432" s="47"/>
      <c r="C432" s="45"/>
      <c r="D432" s="45"/>
      <c r="E432" s="45"/>
      <c r="F432" s="45">
        <v>0.3</v>
      </c>
      <c r="G432" s="45"/>
      <c r="H432" s="45">
        <v>0.3</v>
      </c>
      <c r="I432" s="45">
        <v>0.3</v>
      </c>
      <c r="J432" s="45"/>
      <c r="K432" s="45">
        <v>0.3</v>
      </c>
      <c r="L432" s="36"/>
    </row>
    <row r="433" spans="1:12" ht="15.75">
      <c r="A433" s="58" t="s">
        <v>8</v>
      </c>
      <c r="B433" s="47"/>
      <c r="C433" s="59"/>
      <c r="D433" s="59"/>
      <c r="E433" s="59"/>
      <c r="F433" s="59"/>
      <c r="G433" s="59"/>
      <c r="H433" s="59"/>
      <c r="I433" s="59"/>
      <c r="J433" s="59"/>
      <c r="K433" s="59"/>
      <c r="L433" s="36"/>
    </row>
    <row r="434" spans="1:12" ht="15.75">
      <c r="A434" s="60" t="s">
        <v>145</v>
      </c>
      <c r="B434" s="47"/>
      <c r="C434" s="61"/>
      <c r="D434" s="61"/>
      <c r="E434" s="61"/>
      <c r="F434" s="61"/>
      <c r="G434" s="61"/>
      <c r="H434" s="61"/>
      <c r="I434" s="61"/>
      <c r="J434" s="61"/>
      <c r="K434" s="61"/>
      <c r="L434" s="36"/>
    </row>
    <row r="435" spans="1:12" ht="31.5">
      <c r="A435" s="60" t="s">
        <v>131</v>
      </c>
      <c r="B435" s="47"/>
      <c r="C435" s="61"/>
      <c r="D435" s="61"/>
      <c r="E435" s="61"/>
      <c r="F435" s="61"/>
      <c r="G435" s="61"/>
      <c r="H435" s="61"/>
      <c r="I435" s="61">
        <f aca="true" t="shared" si="21" ref="I435:I440">(I419/I411)*100</f>
        <v>100</v>
      </c>
      <c r="J435" s="61"/>
      <c r="K435" s="61"/>
      <c r="L435" s="36"/>
    </row>
    <row r="436" spans="1:12" ht="15.75">
      <c r="A436" s="60" t="s">
        <v>182</v>
      </c>
      <c r="B436" s="47"/>
      <c r="C436" s="61">
        <f>(C420/C412)*100</f>
        <v>0</v>
      </c>
      <c r="D436" s="61"/>
      <c r="E436" s="61"/>
      <c r="F436" s="61">
        <f>(F420/F412)*100</f>
        <v>40</v>
      </c>
      <c r="G436" s="61"/>
      <c r="H436" s="61"/>
      <c r="I436" s="61">
        <f t="shared" si="21"/>
        <v>66.66666666666667</v>
      </c>
      <c r="J436" s="61"/>
      <c r="K436" s="61"/>
      <c r="L436" s="36"/>
    </row>
    <row r="437" spans="1:12" ht="15.75">
      <c r="A437" s="60" t="s">
        <v>183</v>
      </c>
      <c r="B437" s="47"/>
      <c r="C437" s="61">
        <v>11</v>
      </c>
      <c r="D437" s="61"/>
      <c r="E437" s="61"/>
      <c r="F437" s="61">
        <f>(F421/F413)*100</f>
        <v>31.25</v>
      </c>
      <c r="G437" s="61"/>
      <c r="H437" s="61"/>
      <c r="I437" s="61">
        <f t="shared" si="21"/>
        <v>45.45454545454545</v>
      </c>
      <c r="J437" s="61"/>
      <c r="K437" s="61"/>
      <c r="L437" s="36"/>
    </row>
    <row r="438" spans="1:12" ht="15.75">
      <c r="A438" s="60" t="s">
        <v>184</v>
      </c>
      <c r="B438" s="47"/>
      <c r="C438" s="61">
        <f>(C422/C414)*100</f>
        <v>0</v>
      </c>
      <c r="D438" s="61"/>
      <c r="E438" s="61"/>
      <c r="F438" s="61">
        <f>(F422/F414)*100</f>
        <v>55.55555555555556</v>
      </c>
      <c r="G438" s="61"/>
      <c r="H438" s="61"/>
      <c r="I438" s="61">
        <f t="shared" si="21"/>
        <v>100</v>
      </c>
      <c r="J438" s="61"/>
      <c r="K438" s="61"/>
      <c r="L438" s="36"/>
    </row>
    <row r="439" spans="1:12" ht="15.75">
      <c r="A439" s="60" t="s">
        <v>133</v>
      </c>
      <c r="B439" s="47"/>
      <c r="C439" s="61">
        <f>(C423/C415)*100</f>
        <v>0</v>
      </c>
      <c r="D439" s="61"/>
      <c r="E439" s="61"/>
      <c r="F439" s="61">
        <f>(F423/F415)*100</f>
        <v>0</v>
      </c>
      <c r="G439" s="61"/>
      <c r="H439" s="61"/>
      <c r="I439" s="61">
        <f t="shared" si="21"/>
        <v>0</v>
      </c>
      <c r="J439" s="61"/>
      <c r="K439" s="61"/>
      <c r="L439" s="36"/>
    </row>
    <row r="440" spans="1:12" ht="15.75">
      <c r="A440" s="60" t="s">
        <v>185</v>
      </c>
      <c r="B440" s="47"/>
      <c r="C440" s="61">
        <f>(C424/C416)*100</f>
        <v>0</v>
      </c>
      <c r="D440" s="61"/>
      <c r="E440" s="61"/>
      <c r="F440" s="61">
        <f>(F424/F416)*100</f>
        <v>25</v>
      </c>
      <c r="G440" s="61"/>
      <c r="H440" s="61"/>
      <c r="I440" s="61">
        <f t="shared" si="21"/>
        <v>33.333333333333336</v>
      </c>
      <c r="J440" s="61"/>
      <c r="K440" s="61"/>
      <c r="L440" s="36"/>
    </row>
    <row r="441" spans="1:12" ht="15.75">
      <c r="A441" s="157" t="s">
        <v>264</v>
      </c>
      <c r="B441" s="158"/>
      <c r="C441" s="158"/>
      <c r="D441" s="158"/>
      <c r="E441" s="158"/>
      <c r="F441" s="158"/>
      <c r="G441" s="158"/>
      <c r="H441" s="158"/>
      <c r="I441" s="158"/>
      <c r="J441" s="158"/>
      <c r="K441" s="159"/>
      <c r="L441" s="36"/>
    </row>
    <row r="442" spans="1:12" ht="15.75">
      <c r="A442" s="164" t="s">
        <v>265</v>
      </c>
      <c r="B442" s="165"/>
      <c r="C442" s="165"/>
      <c r="D442" s="165"/>
      <c r="E442" s="165"/>
      <c r="F442" s="165"/>
      <c r="G442" s="165"/>
      <c r="H442" s="165"/>
      <c r="I442" s="165"/>
      <c r="J442" s="165"/>
      <c r="K442" s="166"/>
      <c r="L442" s="36"/>
    </row>
    <row r="443" spans="1:12" ht="15.75">
      <c r="A443" s="58" t="s">
        <v>7</v>
      </c>
      <c r="B443" s="63"/>
      <c r="C443" s="64">
        <f>D443+E443</f>
        <v>0</v>
      </c>
      <c r="D443" s="64">
        <v>0</v>
      </c>
      <c r="E443" s="64">
        <v>0</v>
      </c>
      <c r="F443" s="50">
        <f>F447</f>
        <v>36.2</v>
      </c>
      <c r="G443" s="50">
        <f>G447</f>
        <v>36.2</v>
      </c>
      <c r="H443" s="50"/>
      <c r="I443" s="50">
        <f>I447</f>
        <v>104</v>
      </c>
      <c r="J443" s="50">
        <f>J447</f>
        <v>104</v>
      </c>
      <c r="K443" s="50"/>
      <c r="L443" s="36"/>
    </row>
    <row r="444" spans="1:12" ht="63">
      <c r="A444" s="60" t="s">
        <v>266</v>
      </c>
      <c r="B444" s="63" t="s">
        <v>290</v>
      </c>
      <c r="C444" s="61"/>
      <c r="D444" s="61"/>
      <c r="E444" s="61"/>
      <c r="F444" s="61"/>
      <c r="G444" s="61"/>
      <c r="H444" s="61"/>
      <c r="I444" s="61"/>
      <c r="J444" s="61"/>
      <c r="K444" s="61"/>
      <c r="L444" s="36"/>
    </row>
    <row r="445" spans="1:12" ht="15.75">
      <c r="A445" s="58" t="s">
        <v>5</v>
      </c>
      <c r="B445" s="47"/>
      <c r="C445" s="61"/>
      <c r="D445" s="61"/>
      <c r="E445" s="61"/>
      <c r="F445" s="61"/>
      <c r="G445" s="61"/>
      <c r="H445" s="61"/>
      <c r="I445" s="61"/>
      <c r="J445" s="61"/>
      <c r="K445" s="61"/>
      <c r="L445" s="36"/>
    </row>
    <row r="446" spans="1:12" ht="15.75">
      <c r="A446" s="58" t="s">
        <v>58</v>
      </c>
      <c r="B446" s="47"/>
      <c r="C446" s="61"/>
      <c r="D446" s="61"/>
      <c r="E446" s="61"/>
      <c r="F446" s="61"/>
      <c r="G446" s="61"/>
      <c r="H446" s="61"/>
      <c r="I446" s="61"/>
      <c r="J446" s="61"/>
      <c r="K446" s="61"/>
      <c r="L446" s="36"/>
    </row>
    <row r="447" spans="1:12" ht="63">
      <c r="A447" s="60" t="s">
        <v>272</v>
      </c>
      <c r="B447" s="47"/>
      <c r="C447" s="64">
        <f>D447+E447</f>
        <v>0</v>
      </c>
      <c r="D447" s="64">
        <v>0</v>
      </c>
      <c r="E447" s="64">
        <v>0</v>
      </c>
      <c r="F447" s="50">
        <f>G447+H447</f>
        <v>36.2</v>
      </c>
      <c r="G447" s="50">
        <v>36.2</v>
      </c>
      <c r="H447" s="50"/>
      <c r="I447" s="50">
        <f>J447+K447</f>
        <v>104</v>
      </c>
      <c r="J447" s="50">
        <v>104</v>
      </c>
      <c r="K447" s="50"/>
      <c r="L447" s="36"/>
    </row>
    <row r="448" spans="1:12" ht="15.75">
      <c r="A448" s="58" t="s">
        <v>6</v>
      </c>
      <c r="B448" s="47"/>
      <c r="C448" s="64"/>
      <c r="D448" s="64"/>
      <c r="E448" s="64"/>
      <c r="F448" s="50"/>
      <c r="G448" s="50"/>
      <c r="H448" s="50"/>
      <c r="I448" s="50"/>
      <c r="J448" s="50"/>
      <c r="K448" s="50"/>
      <c r="L448" s="36"/>
    </row>
    <row r="449" spans="1:12" ht="31.5">
      <c r="A449" s="60" t="s">
        <v>273</v>
      </c>
      <c r="B449" s="47"/>
      <c r="C449" s="61"/>
      <c r="D449" s="61"/>
      <c r="E449" s="61"/>
      <c r="F449" s="61">
        <f>G449</f>
        <v>26314</v>
      </c>
      <c r="G449" s="61">
        <v>26314</v>
      </c>
      <c r="H449" s="61"/>
      <c r="I449" s="61">
        <f>J449</f>
        <v>66015</v>
      </c>
      <c r="J449" s="61">
        <v>66015</v>
      </c>
      <c r="K449" s="53"/>
      <c r="L449" s="36"/>
    </row>
    <row r="450" spans="1:12" ht="31.5">
      <c r="A450" s="60" t="s">
        <v>274</v>
      </c>
      <c r="B450" s="47"/>
      <c r="C450" s="61"/>
      <c r="D450" s="61"/>
      <c r="E450" s="61"/>
      <c r="F450" s="61">
        <f>G450</f>
        <v>6578</v>
      </c>
      <c r="G450" s="61">
        <v>6578</v>
      </c>
      <c r="H450" s="61"/>
      <c r="I450" s="61">
        <f>J450</f>
        <v>25335</v>
      </c>
      <c r="J450" s="61">
        <v>25335</v>
      </c>
      <c r="K450" s="53"/>
      <c r="L450" s="36"/>
    </row>
    <row r="451" spans="1:12" ht="31.5">
      <c r="A451" s="60" t="s">
        <v>267</v>
      </c>
      <c r="B451" s="47"/>
      <c r="C451" s="61"/>
      <c r="D451" s="61"/>
      <c r="E451" s="61"/>
      <c r="F451" s="61">
        <f>G451</f>
        <v>1</v>
      </c>
      <c r="G451" s="61">
        <v>1</v>
      </c>
      <c r="H451" s="61"/>
      <c r="I451" s="61">
        <f>J451</f>
        <v>1</v>
      </c>
      <c r="J451" s="61">
        <v>1</v>
      </c>
      <c r="K451" s="61"/>
      <c r="L451" s="36"/>
    </row>
    <row r="452" spans="1:12" ht="15.75">
      <c r="A452" s="58" t="s">
        <v>268</v>
      </c>
      <c r="B452" s="47"/>
      <c r="C452" s="61"/>
      <c r="D452" s="61"/>
      <c r="E452" s="61"/>
      <c r="F452" s="53"/>
      <c r="G452" s="53"/>
      <c r="H452" s="53"/>
      <c r="I452" s="53"/>
      <c r="J452" s="53"/>
      <c r="K452" s="53"/>
      <c r="L452" s="36"/>
    </row>
    <row r="453" spans="1:12" ht="31.5">
      <c r="A453" s="60" t="s">
        <v>269</v>
      </c>
      <c r="B453" s="47"/>
      <c r="C453" s="61"/>
      <c r="D453" s="61"/>
      <c r="E453" s="61"/>
      <c r="F453" s="53">
        <f>G453</f>
        <v>6287</v>
      </c>
      <c r="G453" s="53">
        <v>6287</v>
      </c>
      <c r="H453" s="53"/>
      <c r="I453" s="53">
        <f>J453</f>
        <v>5501</v>
      </c>
      <c r="J453" s="53">
        <v>5501</v>
      </c>
      <c r="K453" s="53"/>
      <c r="L453" s="36"/>
    </row>
    <row r="454" spans="1:12" ht="31.5">
      <c r="A454" s="60" t="s">
        <v>275</v>
      </c>
      <c r="B454" s="47"/>
      <c r="C454" s="61"/>
      <c r="D454" s="61"/>
      <c r="E454" s="61"/>
      <c r="F454" s="53">
        <f>G454</f>
        <v>3620</v>
      </c>
      <c r="G454" s="53">
        <v>3620</v>
      </c>
      <c r="H454" s="53"/>
      <c r="I454" s="53">
        <f>J454</f>
        <v>3167</v>
      </c>
      <c r="J454" s="53">
        <v>3167</v>
      </c>
      <c r="K454" s="53"/>
      <c r="L454" s="36"/>
    </row>
    <row r="455" spans="1:12" ht="15.75">
      <c r="A455" s="58" t="s">
        <v>14</v>
      </c>
      <c r="B455" s="47"/>
      <c r="C455" s="61"/>
      <c r="D455" s="61"/>
      <c r="E455" s="61"/>
      <c r="F455" s="53"/>
      <c r="G455" s="53"/>
      <c r="H455" s="53"/>
      <c r="I455" s="53"/>
      <c r="J455" s="53"/>
      <c r="K455" s="53"/>
      <c r="L455" s="36"/>
    </row>
    <row r="456" spans="1:12" ht="15.75">
      <c r="A456" s="60" t="s">
        <v>270</v>
      </c>
      <c r="B456" s="47"/>
      <c r="C456" s="61"/>
      <c r="D456" s="61"/>
      <c r="E456" s="61"/>
      <c r="F456" s="61">
        <f>G456</f>
        <v>100</v>
      </c>
      <c r="G456" s="61">
        <v>100</v>
      </c>
      <c r="H456" s="61"/>
      <c r="I456" s="61">
        <f>J456</f>
        <v>100</v>
      </c>
      <c r="J456" s="61">
        <v>100</v>
      </c>
      <c r="K456" s="61"/>
      <c r="L456" s="36"/>
    </row>
    <row r="457" spans="1:12" ht="14.25">
      <c r="A457" s="41"/>
      <c r="B457" s="26"/>
      <c r="C457" s="27"/>
      <c r="D457" s="27"/>
      <c r="E457" s="27"/>
      <c r="F457" s="26"/>
      <c r="G457" s="26"/>
      <c r="H457" s="26"/>
      <c r="I457" s="27"/>
      <c r="J457" s="27"/>
      <c r="K457" s="27"/>
      <c r="L457" s="36"/>
    </row>
    <row r="458" spans="1:12" ht="14.25">
      <c r="A458" s="41"/>
      <c r="B458" s="26"/>
      <c r="C458" s="27"/>
      <c r="D458" s="27"/>
      <c r="E458" s="27"/>
      <c r="F458" s="26"/>
      <c r="G458" s="26"/>
      <c r="H458" s="26"/>
      <c r="I458" s="27"/>
      <c r="J458" s="27"/>
      <c r="K458" s="27"/>
      <c r="L458" s="36"/>
    </row>
    <row r="459" spans="1:12" ht="28.5" customHeight="1">
      <c r="A459" s="146" t="s">
        <v>200</v>
      </c>
      <c r="B459" s="147"/>
      <c r="C459" s="147"/>
      <c r="D459" s="147"/>
      <c r="E459" s="147"/>
      <c r="F459" s="147"/>
      <c r="G459" s="147"/>
      <c r="H459" s="26"/>
      <c r="I459" s="27"/>
      <c r="J459" s="27"/>
      <c r="K459" s="27"/>
      <c r="L459" s="36"/>
    </row>
    <row r="460" spans="1:12" ht="28.5" customHeight="1">
      <c r="A460" s="30" t="s">
        <v>35</v>
      </c>
      <c r="B460" s="29"/>
      <c r="C460" s="29"/>
      <c r="D460" s="29"/>
      <c r="E460" s="29"/>
      <c r="F460" s="29"/>
      <c r="G460" s="29"/>
      <c r="H460" s="26"/>
      <c r="I460" s="27"/>
      <c r="J460" s="27"/>
      <c r="K460" s="27"/>
      <c r="L460" s="36"/>
    </row>
    <row r="461" spans="1:12" ht="25.5" customHeight="1">
      <c r="A461" s="153" t="s">
        <v>292</v>
      </c>
      <c r="B461" s="154"/>
      <c r="C461" s="154"/>
      <c r="D461" s="154"/>
      <c r="E461" s="154"/>
      <c r="F461" s="154"/>
      <c r="G461" s="154"/>
      <c r="H461" s="154"/>
      <c r="I461" s="154"/>
      <c r="J461" s="154"/>
      <c r="K461" s="154"/>
      <c r="L461" s="36"/>
    </row>
    <row r="462" spans="1:11" ht="25.5" customHeight="1">
      <c r="A462" s="30"/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</sheetData>
  <sheetProtection/>
  <mergeCells count="41">
    <mergeCell ref="H1:J1"/>
    <mergeCell ref="A5:K5"/>
    <mergeCell ref="G9:H9"/>
    <mergeCell ref="I7:K8"/>
    <mergeCell ref="B7:B10"/>
    <mergeCell ref="H3:K3"/>
    <mergeCell ref="H2:K2"/>
    <mergeCell ref="F9:F10"/>
    <mergeCell ref="C7:E8"/>
    <mergeCell ref="A13:K13"/>
    <mergeCell ref="J9:K9"/>
    <mergeCell ref="F7:H8"/>
    <mergeCell ref="A7:A10"/>
    <mergeCell ref="A442:K442"/>
    <mergeCell ref="A187:K187"/>
    <mergeCell ref="A113:K113"/>
    <mergeCell ref="C9:C10"/>
    <mergeCell ref="I9:I10"/>
    <mergeCell ref="D9:E9"/>
    <mergeCell ref="A461:K461"/>
    <mergeCell ref="A167:K167"/>
    <mergeCell ref="A168:K168"/>
    <mergeCell ref="A209:K209"/>
    <mergeCell ref="A227:K227"/>
    <mergeCell ref="A141:K141"/>
    <mergeCell ref="A441:K441"/>
    <mergeCell ref="A37:K37"/>
    <mergeCell ref="A112:K112"/>
    <mergeCell ref="A62:K62"/>
    <mergeCell ref="A228:K228"/>
    <mergeCell ref="A142:K142"/>
    <mergeCell ref="A14:K14"/>
    <mergeCell ref="A15:K15"/>
    <mergeCell ref="A36:K36"/>
    <mergeCell ref="A63:K63"/>
    <mergeCell ref="C143:K143"/>
    <mergeCell ref="A95:K95"/>
    <mergeCell ref="A96:K96"/>
    <mergeCell ref="A186:K186"/>
    <mergeCell ref="A459:G459"/>
    <mergeCell ref="A208:K208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59" r:id="rId1"/>
  <colBreaks count="1" manualBreakCount="1">
    <brk id="12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Стеценко Світлана Миколаївна</cp:lastModifiedBy>
  <cp:lastPrinted>2017-11-30T11:11:57Z</cp:lastPrinted>
  <dcterms:created xsi:type="dcterms:W3CDTF">1996-10-08T23:32:33Z</dcterms:created>
  <dcterms:modified xsi:type="dcterms:W3CDTF">2017-11-30T11:13:11Z</dcterms:modified>
  <cp:category/>
  <cp:version/>
  <cp:contentType/>
  <cp:contentStatus/>
</cp:coreProperties>
</file>