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05" activeTab="9"/>
  </bookViews>
  <sheets>
    <sheet name="завд 1 " sheetId="1" r:id="rId1"/>
    <sheet name="Завд. 2" sheetId="2" r:id="rId2"/>
    <sheet name="завд3" sheetId="3" r:id="rId3"/>
    <sheet name="завд 4" sheetId="4" r:id="rId4"/>
    <sheet name="завд 5" sheetId="5" r:id="rId5"/>
    <sheet name="завд 6" sheetId="6" r:id="rId6"/>
    <sheet name="завд8" sheetId="7" r:id="rId7"/>
    <sheet name="завд7" sheetId="8" r:id="rId8"/>
    <sheet name="завд. 9" sheetId="9" r:id="rId9"/>
    <sheet name="завд 10" sheetId="10" r:id="rId10"/>
  </sheets>
  <definedNames>
    <definedName name="_xlnm.Print_Area" localSheetId="0">'завд 1 '!$A$1:$M$114</definedName>
    <definedName name="_xlnm.Print_Area" localSheetId="9">'завд 10'!$A$1:$O$20</definedName>
    <definedName name="_xlnm.Print_Area" localSheetId="3">'завд 4'!$A$1:$N$32</definedName>
    <definedName name="_xlnm.Print_Area" localSheetId="4">'завд 5'!$A$1:$O$32</definedName>
    <definedName name="_xlnm.Print_Area" localSheetId="5">'завд 6'!$A$1:$N$53</definedName>
    <definedName name="_xlnm.Print_Area" localSheetId="1">'Завд. 2'!$A$1:$M$137</definedName>
    <definedName name="_xlnm.Print_Area" localSheetId="8">'завд. 9'!$A$1:$N$28</definedName>
    <definedName name="_xlnm.Print_Area" localSheetId="7">'завд7'!$A$1:$N$38</definedName>
    <definedName name="_xlnm.Print_Area" localSheetId="6">'завд8'!$A$1:$N$27</definedName>
  </definedNames>
  <calcPr fullCalcOnLoad="1"/>
</workbook>
</file>

<file path=xl/sharedStrings.xml><?xml version="1.0" encoding="utf-8"?>
<sst xmlns="http://schemas.openxmlformats.org/spreadsheetml/2006/main" count="759" uniqueCount="336">
  <si>
    <t>Капітальний ремонт ліфтового обладнання</t>
  </si>
  <si>
    <t>1.1.</t>
  </si>
  <si>
    <t>1.2.</t>
  </si>
  <si>
    <t>2.1.</t>
  </si>
  <si>
    <t>1.1.1</t>
  </si>
  <si>
    <t>1.1.3</t>
  </si>
  <si>
    <t>1.1.4</t>
  </si>
  <si>
    <t>2.1.1</t>
  </si>
  <si>
    <t>2.1.3</t>
  </si>
  <si>
    <t>2.1.4</t>
  </si>
  <si>
    <t>1.2.1</t>
  </si>
  <si>
    <t>Площа, кв.м</t>
  </si>
  <si>
    <t>Капітальний ремонт м'якої покрівлі</t>
  </si>
  <si>
    <t>Капітальний ремонт мереж теплопостачання</t>
  </si>
  <si>
    <t>Капітальний ремонт мереж водопостачання та водовідведення</t>
  </si>
  <si>
    <t>Встановлення АВР</t>
  </si>
  <si>
    <t>Встановлення дизельного джерела електропостачання</t>
  </si>
  <si>
    <t>Кількість, од./ площа, кв.м</t>
  </si>
  <si>
    <t>3.1.</t>
  </si>
  <si>
    <t>3.1.1</t>
  </si>
  <si>
    <t>Капітальний ремонт оцинкованої, шиферної покрівлі</t>
  </si>
  <si>
    <t>2.</t>
  </si>
  <si>
    <t>1.1.2</t>
  </si>
  <si>
    <t>Придбання автотранспорту</t>
  </si>
  <si>
    <t>1.1.1.</t>
  </si>
  <si>
    <t>1.</t>
  </si>
  <si>
    <t>КУ "Сумська міська клінічна лікарня №1"</t>
  </si>
  <si>
    <t>Кількість, кв.м</t>
  </si>
  <si>
    <t>Фіброгастроскоп</t>
  </si>
  <si>
    <t>2.1.2</t>
  </si>
  <si>
    <t>2.1.1.</t>
  </si>
  <si>
    <t>Апарат для неінвазивної вентиляції новонароджених з комплектом масок та назальних канюль</t>
  </si>
  <si>
    <t>Завдання 2. Забезпечити придбання  обладнання лікувально-профілактичними закладами для надання необхідної допомоги дорослому населенню міста</t>
  </si>
  <si>
    <t>Завдання Програми, КТКВК та перелік обладнання</t>
  </si>
  <si>
    <t>Завдання Програми, КТКВК та перелік послуг</t>
  </si>
  <si>
    <t>Сума, тис. грн.</t>
  </si>
  <si>
    <t>2.2.</t>
  </si>
  <si>
    <t>КУ "Сумська міська дитяча клінічна лікарня Святої Зінаїди"</t>
  </si>
  <si>
    <t>Середні витрати на 1 од./на 1 кв.м, тис.грн.</t>
  </si>
  <si>
    <t>1.3.</t>
  </si>
  <si>
    <t>1.3.1</t>
  </si>
  <si>
    <t>1.4.</t>
  </si>
  <si>
    <t>Стоматоустановка з кріслом пацієнта</t>
  </si>
  <si>
    <t>Середні витрати на ремонт 1 кв.м.</t>
  </si>
  <si>
    <t>Вартість, тис.         грн.</t>
  </si>
  <si>
    <t>Кіль-        кість, од.</t>
  </si>
  <si>
    <t>КУ "Сумська міська клінічна лікарня № 4"</t>
  </si>
  <si>
    <t>КУ "Сумська міська клінічна лікарня № 5"</t>
  </si>
  <si>
    <t>№ з/п</t>
  </si>
  <si>
    <t>КУ "Сумська міська клінічна лікарня № 1"</t>
  </si>
  <si>
    <t>Інше обладнання</t>
  </si>
  <si>
    <t>___________</t>
  </si>
  <si>
    <t>Придбання обладнання для встановлення пожежної сигналізації</t>
  </si>
  <si>
    <t>Придбання ліфтового обладнання</t>
  </si>
  <si>
    <t>1.1.2.</t>
  </si>
  <si>
    <t>УЗД</t>
  </si>
  <si>
    <t>2.3.</t>
  </si>
  <si>
    <t>Вартість тис.         грн.</t>
  </si>
  <si>
    <t>КЗ "Центр первинної медикосанітарної допомоги №3"</t>
  </si>
  <si>
    <t>____________</t>
  </si>
  <si>
    <t>1.4.1</t>
  </si>
  <si>
    <t>2.2.1</t>
  </si>
  <si>
    <t>2.3.1</t>
  </si>
  <si>
    <t>Вартість, тис.    грн.</t>
  </si>
  <si>
    <t>Вартість, тис. грн.</t>
  </si>
  <si>
    <t>Сума, тис.грн.</t>
  </si>
  <si>
    <t>Вартість тис.грн.</t>
  </si>
  <si>
    <t>3.</t>
  </si>
  <si>
    <t xml:space="preserve">Капітальний ремонт електричних мереж </t>
  </si>
  <si>
    <t>3.1</t>
  </si>
  <si>
    <t>УЗД апарат для обстеження судин</t>
  </si>
  <si>
    <t>Гематологічний аналізатор</t>
  </si>
  <si>
    <t>О.М. Лисенко</t>
  </si>
  <si>
    <t>КЗ "Центр первинної медикосанітарної допомоги №3 м. Суми"</t>
  </si>
  <si>
    <t>КЗ"Центр первинної медико-санітарної допомоги №3            м. Суми"</t>
  </si>
  <si>
    <t>2018 - прогноз</t>
  </si>
  <si>
    <t>2019 - прогноз</t>
  </si>
  <si>
    <t>2020 - прогноз</t>
  </si>
  <si>
    <t>Лабораторне облаладнання</t>
  </si>
  <si>
    <t>Діагностичне обладнання:</t>
  </si>
  <si>
    <t>Електроенцелограф</t>
  </si>
  <si>
    <t>Комплекс рентген-діагностичний</t>
  </si>
  <si>
    <t>Флюорографічний цифровий апарат</t>
  </si>
  <si>
    <t>Ректосигмоскоп</t>
  </si>
  <si>
    <t>Томограф</t>
  </si>
  <si>
    <t>Апарат УЗД</t>
  </si>
  <si>
    <t>Ангіограф</t>
  </si>
  <si>
    <t>Наркозно-дихальна апаратура, у т.ч.</t>
  </si>
  <si>
    <t>3.2.</t>
  </si>
  <si>
    <t>3.2.1</t>
  </si>
  <si>
    <t xml:space="preserve">  3.1.1</t>
  </si>
  <si>
    <t>Монітор пацієнта</t>
  </si>
  <si>
    <t>Фіброгастродуоденоскоп</t>
  </si>
  <si>
    <t>Лабораторне:</t>
  </si>
  <si>
    <t>4.</t>
  </si>
  <si>
    <t xml:space="preserve">Капітальний ремонт вентиляційних мереж </t>
  </si>
  <si>
    <t>4.1.</t>
  </si>
  <si>
    <t>4.1.1</t>
  </si>
  <si>
    <t xml:space="preserve">  3.1.2</t>
  </si>
  <si>
    <t xml:space="preserve">Апарат ШВЛ </t>
  </si>
  <si>
    <t>Апарат наркозно-дихальний</t>
  </si>
  <si>
    <t>Фізіотерапевтичне:</t>
  </si>
  <si>
    <t>Апарат для плазмоферезу</t>
  </si>
  <si>
    <t>Апаарт штучної нирки</t>
  </si>
  <si>
    <t>Аналізатор біохімічний</t>
  </si>
  <si>
    <t>Мікроскоп офтольмологічний</t>
  </si>
  <si>
    <t>Факоемульсифікатор</t>
  </si>
  <si>
    <t>Рентгенівський комплекс на три робочих місця</t>
  </si>
  <si>
    <t>Монітор для стеження за хворим</t>
  </si>
  <si>
    <t>Дефібрилятор</t>
  </si>
  <si>
    <t xml:space="preserve">Холтерівський добовий монітор </t>
  </si>
  <si>
    <t>Гастрофіброскоп</t>
  </si>
  <si>
    <t>Електрокардіограф</t>
  </si>
  <si>
    <t>до рішення Сумської міської ради "Про затвердження міської комплексної</t>
  </si>
  <si>
    <t xml:space="preserve">                                           Розвиток матеріально-технічної бази лікувально-профілактичних закладів міста </t>
  </si>
  <si>
    <t>Додаток 3.14 до додатку 3</t>
  </si>
  <si>
    <t xml:space="preserve">Завдання 3. Забезпечити  проведення капітальних ремонтів та придбання ліфтового обладнання лікувально-профілактичних закладів міста </t>
  </si>
  <si>
    <t>Завдання 4. Забезпечити проведення капітальних ремонтів приміщень лікувально-профілактичних закладів міста</t>
  </si>
  <si>
    <t>Додаток 3.15 до додатку 3</t>
  </si>
  <si>
    <t>Додаток 3.16 до додатку 3</t>
  </si>
  <si>
    <t>Завдання 5. Забезпечити проведення капітальних ремонтів покрівель лікувально-профілактичних закладів міста</t>
  </si>
  <si>
    <t>Додаток 3.17 до додатку 3</t>
  </si>
  <si>
    <t>Завдання 6. Забезпечити проведення капітальних ремонтів інженерних мереж лікувально-профілактичних закладів міста</t>
  </si>
  <si>
    <t>Додаток 3.18 до додатку 3</t>
  </si>
  <si>
    <t>0 / 0,110</t>
  </si>
  <si>
    <t xml:space="preserve"> </t>
  </si>
  <si>
    <t xml:space="preserve">Завдання 8. Забезпечити  придбання та переобладнання автотранспорту для лікувально-профілактичних закладів міста </t>
  </si>
  <si>
    <t>3.1.1.</t>
  </si>
  <si>
    <t>3.2</t>
  </si>
  <si>
    <t>3.3</t>
  </si>
  <si>
    <t>3.3.1</t>
  </si>
  <si>
    <t>Завдання 7. Забезпечити приведення системи пожежної сигналізації та категорійності електропостачання до вимог чинного заканодавства, тис. грн.</t>
  </si>
  <si>
    <t>Додаток 3.19 до додатку 3</t>
  </si>
  <si>
    <t>Завдання1.Забезпечити придбання медичного обладнання для надання медичної допомоги дитячому населенню міста</t>
  </si>
  <si>
    <t xml:space="preserve">                                                               Розрахунок орієнтовних витрат на виконання Підпрограми VII. </t>
  </si>
  <si>
    <t>КУ "Сумський міський клінічний пологовий будинок"</t>
  </si>
  <si>
    <t>КУ "Сумська міська клінічна стоматологічна поліклініка"</t>
  </si>
  <si>
    <t xml:space="preserve">                                                               Розрахунок орієнтовних витрат на виконання Підпрограми VII </t>
  </si>
  <si>
    <t>Контактний лазерний літотріптер</t>
  </si>
  <si>
    <t>4.1.2</t>
  </si>
  <si>
    <t>КУ "Сумський міський клінічний пологовий будинок Пресвятої Діви Марії"</t>
  </si>
  <si>
    <t>3.1.2</t>
  </si>
  <si>
    <t>Карато-рефлектометр</t>
  </si>
  <si>
    <t>0 /2727,3</t>
  </si>
  <si>
    <t>0 /300,0</t>
  </si>
  <si>
    <t>0 /7727,3</t>
  </si>
  <si>
    <t>0 /850,0</t>
  </si>
  <si>
    <t>Крісло хірургічнестоматологічне</t>
  </si>
  <si>
    <t>Апарат для вакуумного масажу</t>
  </si>
  <si>
    <t>Капітальний ремонт медичного обладнання</t>
  </si>
  <si>
    <t>Мамограф</t>
  </si>
  <si>
    <t>КУ "Сумська міська клінічна  стоматологічна поліклініка"</t>
  </si>
  <si>
    <t>Обладнання для операційної</t>
  </si>
  <si>
    <t>Камерва "Помед -1"</t>
  </si>
  <si>
    <t>Ультрозвукова ванна</t>
  </si>
  <si>
    <t>Фотометр</t>
  </si>
  <si>
    <t>4.2</t>
  </si>
  <si>
    <t>4.2.1</t>
  </si>
  <si>
    <t>Пересувний флюорограф</t>
  </si>
  <si>
    <t>Флюроавтомобіль</t>
  </si>
  <si>
    <t>Фіброколоноскоп</t>
  </si>
  <si>
    <t>Сумський міський голова                                                                                                                                                         О.М. Лисенко</t>
  </si>
  <si>
    <t>Сумський міський голова                                                                                                                                                                    О.М. Лисенко</t>
  </si>
  <si>
    <t>Сумський міський голова</t>
  </si>
  <si>
    <t>2017 - план</t>
  </si>
  <si>
    <t>крім того поточний ремонт</t>
  </si>
  <si>
    <t>Завдання 10. Забезпечити  проведення капітальнихта поточний ремонтів медичного обладнання лікувально - профілактичними закладами міста</t>
  </si>
  <si>
    <t>Поточний ремонт медичного обладнання</t>
  </si>
  <si>
    <t xml:space="preserve">                                            міської комплексної програми "Охорона здоров'я на 2017-2020 роки"</t>
  </si>
  <si>
    <t xml:space="preserve">                                            міської комплексної Програми "Охорона здоров'я на 2017-2020 роки"</t>
  </si>
  <si>
    <t xml:space="preserve"> Програми "Охорона здоров'я на 2017-2020 роки"</t>
  </si>
  <si>
    <t xml:space="preserve"> Програми "Охорона здоров'я  на 2017-2020 роки"</t>
  </si>
  <si>
    <t>Апарат для магнітотерапії</t>
  </si>
  <si>
    <t>Система киснева терапевтична</t>
  </si>
  <si>
    <t>Монітор неонатальний</t>
  </si>
  <si>
    <t>Ендоскоп</t>
  </si>
  <si>
    <t>Фетальний монітолр</t>
  </si>
  <si>
    <t>Аквадисцилятор</t>
  </si>
  <si>
    <t>Кальпоскоп</t>
  </si>
  <si>
    <t>Вакуумний екстрат</t>
  </si>
  <si>
    <t>КУ "Сумський міський клінічний пологовий будинок Пресвятої Діви Маірії"</t>
  </si>
  <si>
    <t>крім того згальний фонд</t>
  </si>
  <si>
    <t>Комплекс рентгенівський дігностичний</t>
  </si>
  <si>
    <t>Отоларингологічне обладнання</t>
  </si>
  <si>
    <t>Комп'ютерне обладнання</t>
  </si>
  <si>
    <t>Дерматоскоп</t>
  </si>
  <si>
    <t>Апарат УВЧ</t>
  </si>
  <si>
    <t>Електростимулятор черезшкірний</t>
  </si>
  <si>
    <t xml:space="preserve">Апарат для лазеротерапії </t>
  </si>
  <si>
    <t xml:space="preserve">Апарат для імпульсної електротерапії </t>
  </si>
  <si>
    <t xml:space="preserve">Апарат для УЗТ-терапії портативний </t>
  </si>
  <si>
    <t xml:space="preserve">Апарат для мікрохвильової терапії </t>
  </si>
  <si>
    <t>Опромінювач бактерицидний</t>
  </si>
  <si>
    <t>2-канальний апарат для електротерапії</t>
  </si>
  <si>
    <t>Апарат магнітотерапевтичний</t>
  </si>
  <si>
    <t>Пульсоксиметр (USA)</t>
  </si>
  <si>
    <t>Пульсоксиметр (Китай)</t>
  </si>
  <si>
    <t>Лампа операційна (безтіньова)</t>
  </si>
  <si>
    <t>Стіл операційний</t>
  </si>
  <si>
    <t>Шприцевий насос</t>
  </si>
  <si>
    <t>Спектрофотометр</t>
  </si>
  <si>
    <t>Шкаф сухожаровий 80л</t>
  </si>
  <si>
    <t>Крісло отоларингологічне</t>
  </si>
  <si>
    <t>Холодильник</t>
  </si>
  <si>
    <t>Комп'ютер</t>
  </si>
  <si>
    <t>БПФ</t>
  </si>
  <si>
    <t>Картофелечистка</t>
  </si>
  <si>
    <t>Холодильна шкафа</t>
  </si>
  <si>
    <t>Камера холодильна</t>
  </si>
  <si>
    <t>Система моніторингу глибини наркозу</t>
  </si>
  <si>
    <t>Крім того з загального фонду:</t>
  </si>
  <si>
    <t xml:space="preserve">Державні кошти які плануються додатково </t>
  </si>
  <si>
    <t>Обладнання (держ.кошти)</t>
  </si>
  <si>
    <t xml:space="preserve">          в.т.ч (місцеві кошти)</t>
  </si>
  <si>
    <t>Монітори з сенсорним екраном</t>
  </si>
  <si>
    <t>добовий монітор артеріального тиску АВРМ-04 з ПЗ+дитячі манжети</t>
  </si>
  <si>
    <t>Апарат дерматологічний ультрафіолетовий з комплектом ламп</t>
  </si>
  <si>
    <t>Коагулометр Coadulation Analyzer TS</t>
  </si>
  <si>
    <t>Аналізатор біохімічний напівавтоматичний (відкрита система)</t>
  </si>
  <si>
    <t>електро нейромиограф М Тест 4</t>
  </si>
  <si>
    <t>Гематологічний аналізатор ABACUS 18 показників</t>
  </si>
  <si>
    <t>ЛОР кресло 2042-1</t>
  </si>
  <si>
    <t>Крісло стоматологічне</t>
  </si>
  <si>
    <t xml:space="preserve">Мікроскоп бінокулярний </t>
  </si>
  <si>
    <t>електрокардіограф 6 канальний Юкард 200</t>
  </si>
  <si>
    <t xml:space="preserve">Електрокардіограф  канальний Heart Mirror </t>
  </si>
  <si>
    <t>Дистилятор</t>
  </si>
  <si>
    <t>Сухожарова шафа ГП-80</t>
  </si>
  <si>
    <t>Аналізатор параметрів крові ABACUS 18 показників</t>
  </si>
  <si>
    <t>Холодильний шкаф 2-х двірний</t>
  </si>
  <si>
    <t>Пральна машина Веко</t>
  </si>
  <si>
    <t xml:space="preserve">Холодильник побутовий </t>
  </si>
  <si>
    <t>Котел електричний паровий із зливним краном КХЕ-100</t>
  </si>
  <si>
    <t>Котел електричний паровий із зливним краном КХЕ-60</t>
  </si>
  <si>
    <t>Бойлер електричний накопичувальний 100 літрів</t>
  </si>
  <si>
    <t>Бойлер електричний накопичувальний 50 літрів</t>
  </si>
  <si>
    <t>Плита кухонна ПЕ -0,48 М ( 4 комфорки)</t>
  </si>
  <si>
    <t>Плита кухонна ПЕ -0,48 М ( 3 комфорки)</t>
  </si>
  <si>
    <t>Овочерізка виробнича</t>
  </si>
  <si>
    <t>М’ясорубка виробнича</t>
  </si>
  <si>
    <t>Комп’ютер ( Системний блок AMD A8X49600(3.1 GHz/</t>
  </si>
  <si>
    <t xml:space="preserve">HDD SATA 500 ГБ </t>
  </si>
  <si>
    <t xml:space="preserve">MSI A320M PRO-VD </t>
  </si>
  <si>
    <t xml:space="preserve">DDR4 (4GB) </t>
  </si>
  <si>
    <t>FRIME FC-002B 400 W  монітор LG 21''5 22M38A/клавіатура/миш/</t>
  </si>
  <si>
    <t>мережевий фільтр)</t>
  </si>
  <si>
    <t>Шафа холодильна ШХ-1.12</t>
  </si>
  <si>
    <t>Добовий монітор артеріальний тиску "АВР-04"</t>
  </si>
  <si>
    <t>Комплект камертонів для невролога Hartmamm 12-093-00</t>
  </si>
  <si>
    <t>Костний денситометр Mini Omni</t>
  </si>
  <si>
    <t>Апарат для мікрохвильової терапії ВТІ_21</t>
  </si>
  <si>
    <t>Апарат для магнітотерапії - "Полюс-2М"</t>
  </si>
  <si>
    <t>Медичне обладнання першочергове:</t>
  </si>
  <si>
    <t>Комплекс энцефалографический компьютерний та комп’ютерна техніка (ноутбук, монітор TFT22, лазерний принтер,ліцензійне ПО  BRAINTEST VIDEO 16)</t>
  </si>
  <si>
    <t>Відееогастроскоп EG-290Kp</t>
  </si>
  <si>
    <t>Апарат для озоно-терапії HYPER-MEDOZON COMFORT (Германія)</t>
  </si>
  <si>
    <t>2-канальний апарат для електротерапії ВТ1-5620 РІЛ_8</t>
  </si>
  <si>
    <t>Обладнання для плавки парафінової маси Месіеп- ІптесІ Р-40</t>
  </si>
  <si>
    <t>Кушетка для загального УФО Е5 І І_іеде фірми Зааїтапп ОтЬН (Сальманн ГмбХ),</t>
  </si>
  <si>
    <t>ВИ- 5940 МАОМЕТ (2-х канальна магнітотерапія)</t>
  </si>
  <si>
    <t>Всього медичне обладнання:</t>
  </si>
  <si>
    <t>Технічне обладнання</t>
  </si>
  <si>
    <t>Електроплита 2-х комфорна</t>
  </si>
  <si>
    <t>Бойлер на 100 л</t>
  </si>
  <si>
    <t>Машина протирочна МП-1000</t>
  </si>
  <si>
    <t>Всього технічне обладнання:</t>
  </si>
  <si>
    <t>Рентгенологічне обладнання, у т.ч.:</t>
  </si>
  <si>
    <t>Цифровий рентгенапарат на 2 робочих місця</t>
  </si>
  <si>
    <t>Ендоскопічне обладнання, у т.ч.:</t>
  </si>
  <si>
    <t>Колоноскоп з відеосистемою</t>
  </si>
  <si>
    <t xml:space="preserve">Дефібрилятор </t>
  </si>
  <si>
    <t>Радіохірургічний апарат "Сургітрон - ЕМС"</t>
  </si>
  <si>
    <t xml:space="preserve">Обладнання для пресотерапії Pressomed 2900 </t>
  </si>
  <si>
    <t>Обладнання для високочастотного електрозварювання та діатермокоагуляції біологічних тканин (комплект ЕК-300М (або ЕК-300М1))</t>
  </si>
  <si>
    <t>Апарат для магнітотерапії (Алімп-1)</t>
  </si>
  <si>
    <t>Апарат тубус-кварц (ОГН-1)</t>
  </si>
  <si>
    <t>Ларингоскоп з набором клинків</t>
  </si>
  <si>
    <t>Монітор комп'ютерний</t>
  </si>
  <si>
    <t xml:space="preserve">Комп'ютер </t>
  </si>
  <si>
    <t>Імунологічний  аналізатор CL 2000 і</t>
  </si>
  <si>
    <t>Гематологічний аналізатор 5-diff BC-5800</t>
  </si>
  <si>
    <t>Апарат ШВЛ " Бриз"</t>
  </si>
  <si>
    <t>Монітор пацієнта Біомед ВМ 800 А</t>
  </si>
  <si>
    <t xml:space="preserve">Шейвер для артроскопічних операцій </t>
  </si>
  <si>
    <t>Пристрій MOTOmed viva2</t>
  </si>
  <si>
    <t>Пристрій MOTOmed Letto2</t>
  </si>
  <si>
    <t>Динамічні сходи-бруси DST 8000</t>
  </si>
  <si>
    <t>Універсальна кабіна для підвісної терапії  (УКПТ) - реабілітаційна клітка</t>
  </si>
  <si>
    <t>Коагулятор лазерний універсальний " Ліка-хірург М"</t>
  </si>
  <si>
    <t>Комп'ютерна техніка для облаштування 57 роб місць для автоматизації E health</t>
  </si>
  <si>
    <t>Лампа хірургічна операційна</t>
  </si>
  <si>
    <t>Портативна стоматустановка</t>
  </si>
  <si>
    <t>0 / 0,076</t>
  </si>
  <si>
    <t>Автоклав</t>
  </si>
  <si>
    <t>Апарат для ультрозвукової терапії</t>
  </si>
  <si>
    <t>Лазерний апарат АФЛ-2</t>
  </si>
  <si>
    <t>Крмплекс рентгенівський</t>
  </si>
  <si>
    <t>Шафа сухожарова</t>
  </si>
  <si>
    <t>Дезкамера</t>
  </si>
  <si>
    <t>Морозильна камера</t>
  </si>
  <si>
    <t>Кисневий концентратор</t>
  </si>
  <si>
    <t>ЕХВЧ Надія</t>
  </si>
  <si>
    <t>крім того загальний фонд</t>
  </si>
  <si>
    <t>Контур дихальний</t>
  </si>
  <si>
    <t>Гістероскоп</t>
  </si>
  <si>
    <t>крім того по загальному фонду</t>
  </si>
  <si>
    <t>Державна субвенція на виконання заходів соціально-економічного розвитку</t>
  </si>
  <si>
    <t>Джерело світла для реанімації</t>
  </si>
  <si>
    <t>Електровідсмоктувач</t>
  </si>
  <si>
    <t>Циосткоп</t>
  </si>
  <si>
    <t>Прилад для візуалізації периферичних вен</t>
  </si>
  <si>
    <t>Електрохірургічний апарат</t>
  </si>
  <si>
    <t>субвенція з держаного бюджету місцевим бюджетам на здійсненя заходів щодо соціально-екномічного розвитку окремих територій</t>
  </si>
  <si>
    <t>Виконавець: Кіпенко Н.Б.</t>
  </si>
  <si>
    <t>КУ "Сумський міський клінічний пологовий будинок Пресвятої Діви Марії""</t>
  </si>
  <si>
    <t>Додаток 3.20 до додатку 3</t>
  </si>
  <si>
    <t>Додаток 3.21 до додатку 3</t>
  </si>
  <si>
    <t>Додаток 3.22 до додатку 3</t>
  </si>
  <si>
    <t>0 /2108,0</t>
  </si>
  <si>
    <t>0 /25080</t>
  </si>
  <si>
    <t>1,0/0</t>
  </si>
  <si>
    <t>500,0/0</t>
  </si>
  <si>
    <t>Завдання 10. На виконання підпрограми 8    Реалізація лотних проектів щодо впровадження електронних сервісів в місті Суми Міської програми «Автоматизація муніципальних телекомунікаційних систем на 2017-2019 роки в м. Суми»</t>
  </si>
  <si>
    <t xml:space="preserve">спеціальний фонд </t>
  </si>
  <si>
    <t>загальний фонд</t>
  </si>
  <si>
    <t>Додаток 3.23 до додатку 3</t>
  </si>
  <si>
    <t>КПКВК 1412010/КПКВК0712010  Багатопрофільна стаціонарна медична допомога населенню</t>
  </si>
  <si>
    <t>КПКВК 1412010/ КПКВК0712010  Багатопрофільна стаціонарна медична допомога населенню</t>
  </si>
  <si>
    <t>КПКВК 1412050КПКВК/0712030 Лікарсько-акушерська допомога  вагітним, породіллям та новонародженим</t>
  </si>
  <si>
    <t>КПКВК 1412050/КПКВК0712030 Лікарсько-акушерська допомога  вагітним, породіллям та новонародженим</t>
  </si>
  <si>
    <t>КПКВК 1412050/ КПКВК0712030 Лікарсько-акушерська допомога  вагітним, породіллям та новонародженим</t>
  </si>
  <si>
    <t>КПКВК 1412180/КПКВК0712111 Первинна медична допомога населенню</t>
  </si>
  <si>
    <t xml:space="preserve"> КПКВК1412010/КПКВК 0712010  Багатопрофільна стаціонарна медична допомога населенню (КУ "Сумська міська дитяча клінічна лікарня Святої Зінаїди")</t>
  </si>
  <si>
    <t>КПКВК 1412140 Надання стоматологічної допомоги населенню/КПКВК 0712100 Стоматологічна допомога населенню</t>
  </si>
  <si>
    <t>КПКВК 1412180 "Первинна медико -санітарна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</si>
  <si>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від 21 грудня 2017 року № 2920 -МР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</si>
</sst>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0"/>
    <numFmt numFmtId="192" formatCode="0.0000000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(* #,##0_);_(* \(#,##0\);_(* &quot;-&quot;??_);_(@_)"/>
    <numFmt numFmtId="199" formatCode="_(* #,##0.0_);_(* \(#,##0.0\);_(* &quot;-&quot;??_);_(@_)"/>
    <numFmt numFmtId="200" formatCode="_-* #,##0.0\ _₽_-;\-* #,##0.0\ _₽_-;_-* &quot;-&quot;?\ _₽_-;_-@_-"/>
  </numFmts>
  <fonts count="61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name val="Arial Cyr"/>
      <family val="0"/>
    </font>
    <font>
      <sz val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b/>
      <sz val="12"/>
      <color indexed="3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" fontId="6" fillId="32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1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188" fontId="11" fillId="0" borderId="10" xfId="0" applyNumberFormat="1" applyFont="1" applyBorder="1" applyAlignment="1">
      <alignment horizontal="center" vertical="center" wrapText="1"/>
    </xf>
    <xf numFmtId="18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88" fontId="1" fillId="32" borderId="10" xfId="0" applyNumberFormat="1" applyFont="1" applyFill="1" applyBorder="1" applyAlignment="1">
      <alignment horizontal="center" vertical="center" wrapText="1"/>
    </xf>
    <xf numFmtId="189" fontId="1" fillId="32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88" fontId="1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8" fontId="1" fillId="0" borderId="10" xfId="0" applyNumberFormat="1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1" fillId="32" borderId="10" xfId="0" applyFont="1" applyFill="1" applyBorder="1" applyAlignment="1">
      <alignment horizontal="justify" vertical="center" wrapText="1"/>
    </xf>
    <xf numFmtId="188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188" fontId="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88" fontId="1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188" fontId="1" fillId="0" borderId="10" xfId="0" applyNumberFormat="1" applyFont="1" applyBorder="1" applyAlignment="1">
      <alignment horizontal="left" vertical="center" wrapText="1"/>
    </xf>
    <xf numFmtId="2" fontId="1" fillId="32" borderId="10" xfId="0" applyNumberFormat="1" applyFont="1" applyFill="1" applyBorder="1" applyAlignment="1">
      <alignment horizontal="left" vertical="center" wrapText="1"/>
    </xf>
    <xf numFmtId="0" fontId="11" fillId="0" borderId="10" xfId="53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left" wrapText="1"/>
    </xf>
    <xf numFmtId="188" fontId="1" fillId="0" borderId="11" xfId="0" applyNumberFormat="1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vertical="center" wrapText="1"/>
    </xf>
    <xf numFmtId="188" fontId="1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188" fontId="1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188" fontId="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center" wrapText="1"/>
    </xf>
    <xf numFmtId="188" fontId="1" fillId="32" borderId="10" xfId="0" applyNumberFormat="1" applyFont="1" applyFill="1" applyBorder="1" applyAlignment="1">
      <alignment horizontal="left" vertical="center" wrapText="1"/>
    </xf>
    <xf numFmtId="1" fontId="1" fillId="32" borderId="10" xfId="0" applyNumberFormat="1" applyFont="1" applyFill="1" applyBorder="1" applyAlignment="1">
      <alignment horizontal="left" vertical="center" wrapText="1"/>
    </xf>
    <xf numFmtId="1" fontId="11" fillId="32" borderId="10" xfId="0" applyNumberFormat="1" applyFont="1" applyFill="1" applyBorder="1" applyAlignment="1">
      <alignment horizontal="left" vertical="center" wrapText="1"/>
    </xf>
    <xf numFmtId="188" fontId="11" fillId="32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0" fontId="14" fillId="32" borderId="10" xfId="0" applyFont="1" applyFill="1" applyBorder="1" applyAlignment="1">
      <alignment horizontal="left" wrapText="1"/>
    </xf>
    <xf numFmtId="188" fontId="1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1" fontId="11" fillId="0" borderId="10" xfId="0" applyNumberFormat="1" applyFont="1" applyBorder="1" applyAlignment="1">
      <alignment horizontal="left"/>
    </xf>
    <xf numFmtId="188" fontId="11" fillId="0" borderId="10" xfId="0" applyNumberFormat="1" applyFont="1" applyBorder="1" applyAlignment="1">
      <alignment horizontal="left" vertical="center"/>
    </xf>
    <xf numFmtId="1" fontId="11" fillId="0" borderId="10" xfId="0" applyNumberFormat="1" applyFont="1" applyBorder="1" applyAlignment="1">
      <alignment horizontal="left" vertical="center"/>
    </xf>
    <xf numFmtId="188" fontId="1" fillId="0" borderId="10" xfId="0" applyNumberFormat="1" applyFont="1" applyFill="1" applyBorder="1" applyAlignment="1">
      <alignment horizontal="left" vertical="center" wrapText="1"/>
    </xf>
    <xf numFmtId="188" fontId="14" fillId="0" borderId="10" xfId="0" applyNumberFormat="1" applyFont="1" applyFill="1" applyBorder="1" applyAlignment="1">
      <alignment horizontal="left" vertical="center" wrapText="1"/>
    </xf>
    <xf numFmtId="188" fontId="11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188" fontId="1" fillId="0" borderId="10" xfId="0" applyNumberFormat="1" applyFont="1" applyBorder="1" applyAlignment="1">
      <alignment horizontal="left" vertical="center"/>
    </xf>
    <xf numFmtId="188" fontId="1" fillId="32" borderId="10" xfId="0" applyNumberFormat="1" applyFont="1" applyFill="1" applyBorder="1" applyAlignment="1">
      <alignment horizontal="left" wrapText="1"/>
    </xf>
    <xf numFmtId="1" fontId="1" fillId="0" borderId="10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188" fontId="11" fillId="0" borderId="10" xfId="0" applyNumberFormat="1" applyFont="1" applyFill="1" applyBorder="1" applyAlignment="1">
      <alignment horizontal="left" vertical="center"/>
    </xf>
    <xf numFmtId="188" fontId="1" fillId="0" borderId="10" xfId="0" applyNumberFormat="1" applyFont="1" applyFill="1" applyBorder="1" applyAlignment="1">
      <alignment horizontal="left"/>
    </xf>
    <xf numFmtId="0" fontId="1" fillId="32" borderId="10" xfId="0" applyFont="1" applyFill="1" applyBorder="1" applyAlignment="1">
      <alignment horizontal="left" vertical="center"/>
    </xf>
    <xf numFmtId="188" fontId="1" fillId="32" borderId="10" xfId="0" applyNumberFormat="1" applyFont="1" applyFill="1" applyBorder="1" applyAlignment="1">
      <alignment horizontal="left" vertical="center"/>
    </xf>
    <xf numFmtId="2" fontId="1" fillId="0" borderId="10" xfId="0" applyNumberFormat="1" applyFont="1" applyBorder="1" applyAlignment="1">
      <alignment horizontal="left"/>
    </xf>
    <xf numFmtId="2" fontId="11" fillId="0" borderId="10" xfId="0" applyNumberFormat="1" applyFont="1" applyBorder="1" applyAlignment="1">
      <alignment horizontal="left" vertical="center"/>
    </xf>
    <xf numFmtId="0" fontId="13" fillId="0" borderId="10" xfId="0" applyFont="1" applyBorder="1" applyAlignment="1">
      <alignment horizontal="left"/>
    </xf>
    <xf numFmtId="188" fontId="13" fillId="0" borderId="10" xfId="0" applyNumberFormat="1" applyFont="1" applyBorder="1" applyAlignment="1">
      <alignment horizontal="left"/>
    </xf>
    <xf numFmtId="0" fontId="1" fillId="32" borderId="10" xfId="0" applyFont="1" applyFill="1" applyBorder="1" applyAlignment="1">
      <alignment horizontal="left"/>
    </xf>
    <xf numFmtId="188" fontId="1" fillId="32" borderId="10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2" fontId="11" fillId="0" borderId="13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left" vertical="center" wrapText="1"/>
    </xf>
    <xf numFmtId="1" fontId="11" fillId="0" borderId="14" xfId="0" applyNumberFormat="1" applyFont="1" applyBorder="1" applyAlignment="1">
      <alignment horizontal="left" vertical="center" wrapText="1"/>
    </xf>
    <xf numFmtId="188" fontId="12" fillId="0" borderId="10" xfId="0" applyNumberFormat="1" applyFont="1" applyBorder="1" applyAlignment="1">
      <alignment horizontal="left"/>
    </xf>
    <xf numFmtId="1" fontId="11" fillId="0" borderId="13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justify" vertical="center"/>
    </xf>
    <xf numFmtId="1" fontId="11" fillId="0" borderId="10" xfId="0" applyNumberFormat="1" applyFont="1" applyBorder="1" applyAlignment="1">
      <alignment horizontal="justify" vertical="center"/>
    </xf>
    <xf numFmtId="0" fontId="11" fillId="0" borderId="10" xfId="0" applyFont="1" applyBorder="1" applyAlignment="1">
      <alignment horizontal="left" vertical="top"/>
    </xf>
    <xf numFmtId="188" fontId="11" fillId="0" borderId="10" xfId="0" applyNumberFormat="1" applyFont="1" applyBorder="1" applyAlignment="1">
      <alignment horizontal="left" vertical="top"/>
    </xf>
    <xf numFmtId="1" fontId="14" fillId="0" borderId="10" xfId="0" applyNumberFormat="1" applyFont="1" applyFill="1" applyBorder="1" applyAlignment="1">
      <alignment horizontal="left" vertical="center" wrapText="1"/>
    </xf>
    <xf numFmtId="1" fontId="1" fillId="32" borderId="10" xfId="0" applyNumberFormat="1" applyFont="1" applyFill="1" applyBorder="1" applyAlignment="1">
      <alignment horizontal="left" wrapText="1"/>
    </xf>
    <xf numFmtId="0" fontId="11" fillId="0" borderId="10" xfId="0" applyFont="1" applyBorder="1" applyAlignment="1">
      <alignment horizontal="left" vertical="top" wrapText="1"/>
    </xf>
    <xf numFmtId="189" fontId="11" fillId="0" borderId="10" xfId="0" applyNumberFormat="1" applyFont="1" applyBorder="1" applyAlignment="1">
      <alignment horizontal="left" vertical="center" wrapText="1"/>
    </xf>
    <xf numFmtId="189" fontId="1" fillId="0" borderId="10" xfId="0" applyNumberFormat="1" applyFont="1" applyBorder="1" applyAlignment="1">
      <alignment horizontal="left" vertical="center" wrapText="1"/>
    </xf>
    <xf numFmtId="189" fontId="1" fillId="32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189" fontId="11" fillId="32" borderId="10" xfId="0" applyNumberFormat="1" applyFont="1" applyFill="1" applyBorder="1" applyAlignment="1">
      <alignment horizontal="left" vertical="center" wrapText="1"/>
    </xf>
    <xf numFmtId="188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  <xf numFmtId="189" fontId="11" fillId="0" borderId="10" xfId="0" applyNumberFormat="1" applyFont="1" applyBorder="1" applyAlignment="1">
      <alignment horizontal="left" vertical="center"/>
    </xf>
    <xf numFmtId="189" fontId="1" fillId="0" borderId="10" xfId="0" applyNumberFormat="1" applyFont="1" applyBorder="1" applyAlignment="1">
      <alignment horizontal="left" vertical="center"/>
    </xf>
    <xf numFmtId="188" fontId="11" fillId="0" borderId="10" xfId="0" applyNumberFormat="1" applyFont="1" applyFill="1" applyBorder="1" applyAlignment="1">
      <alignment horizontal="left" vertical="top" wrapText="1"/>
    </xf>
    <xf numFmtId="189" fontId="11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2" fontId="11" fillId="32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188" fontId="11" fillId="0" borderId="10" xfId="0" applyNumberFormat="1" applyFont="1" applyBorder="1" applyAlignment="1">
      <alignment horizontal="left" vertical="top" wrapText="1"/>
    </xf>
    <xf numFmtId="189" fontId="1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188" fontId="1" fillId="0" borderId="10" xfId="0" applyNumberFormat="1" applyFont="1" applyBorder="1" applyAlignment="1">
      <alignment horizontal="left" vertical="top" wrapText="1"/>
    </xf>
    <xf numFmtId="188" fontId="1" fillId="0" borderId="10" xfId="0" applyNumberFormat="1" applyFont="1" applyFill="1" applyBorder="1" applyAlignment="1">
      <alignment horizontal="left" vertical="top" wrapText="1"/>
    </xf>
    <xf numFmtId="189" fontId="1" fillId="0" borderId="10" xfId="0" applyNumberFormat="1" applyFont="1" applyFill="1" applyBorder="1" applyAlignment="1">
      <alignment horizontal="left" vertical="top" wrapText="1"/>
    </xf>
    <xf numFmtId="18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188" fontId="1" fillId="0" borderId="10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left" vertical="top"/>
    </xf>
    <xf numFmtId="188" fontId="1" fillId="32" borderId="10" xfId="0" applyNumberFormat="1" applyFont="1" applyFill="1" applyBorder="1" applyAlignment="1">
      <alignment horizontal="left" vertical="top" wrapText="1"/>
    </xf>
    <xf numFmtId="189" fontId="1" fillId="32" borderId="10" xfId="0" applyNumberFormat="1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1" fontId="5" fillId="0" borderId="0" xfId="0" applyNumberFormat="1" applyFont="1" applyAlignment="1">
      <alignment/>
    </xf>
    <xf numFmtId="0" fontId="0" fillId="0" borderId="0" xfId="0" applyFont="1" applyAlignment="1">
      <alignment/>
    </xf>
    <xf numFmtId="188" fontId="1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justify"/>
    </xf>
    <xf numFmtId="0" fontId="1" fillId="0" borderId="0" xfId="54" applyFont="1" applyFill="1">
      <alignment/>
      <protection/>
    </xf>
    <xf numFmtId="0" fontId="6" fillId="0" borderId="0" xfId="54" applyFont="1" applyFill="1">
      <alignment/>
      <protection/>
    </xf>
    <xf numFmtId="1" fontId="11" fillId="0" borderId="10" xfId="0" applyNumberFormat="1" applyFont="1" applyBorder="1" applyAlignment="1">
      <alignment horizontal="center" vertical="center"/>
    </xf>
    <xf numFmtId="189" fontId="1" fillId="0" borderId="10" xfId="0" applyNumberFormat="1" applyFont="1" applyBorder="1" applyAlignment="1">
      <alignment horizontal="center"/>
    </xf>
    <xf numFmtId="189" fontId="11" fillId="32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189" fontId="11" fillId="32" borderId="10" xfId="0" applyNumberFormat="1" applyFont="1" applyFill="1" applyBorder="1" applyAlignment="1">
      <alignment horizontal="left" vertical="center"/>
    </xf>
    <xf numFmtId="188" fontId="11" fillId="32" borderId="10" xfId="0" applyNumberFormat="1" applyFont="1" applyFill="1" applyBorder="1" applyAlignment="1">
      <alignment horizontal="left" vertical="center"/>
    </xf>
    <xf numFmtId="188" fontId="11" fillId="32" borderId="10" xfId="0" applyNumberFormat="1" applyFont="1" applyFill="1" applyBorder="1" applyAlignment="1">
      <alignment horizontal="left" vertical="top" wrapText="1"/>
    </xf>
    <xf numFmtId="188" fontId="1" fillId="32" borderId="10" xfId="0" applyNumberFormat="1" applyFont="1" applyFill="1" applyBorder="1" applyAlignment="1">
      <alignment/>
    </xf>
    <xf numFmtId="188" fontId="1" fillId="32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1" fillId="32" borderId="0" xfId="53" applyFont="1" applyFill="1">
      <alignment/>
      <protection/>
    </xf>
    <xf numFmtId="188" fontId="15" fillId="0" borderId="10" xfId="0" applyNumberFormat="1" applyFont="1" applyBorder="1" applyAlignment="1">
      <alignment horizontal="justify" vertical="center"/>
    </xf>
    <xf numFmtId="0" fontId="17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left" vertical="top" wrapText="1"/>
    </xf>
    <xf numFmtId="188" fontId="15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88" fontId="11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/>
    </xf>
    <xf numFmtId="2" fontId="11" fillId="32" borderId="10" xfId="0" applyNumberFormat="1" applyFont="1" applyFill="1" applyBorder="1" applyAlignment="1">
      <alignment horizontal="left" vertical="top" wrapText="1"/>
    </xf>
    <xf numFmtId="189" fontId="11" fillId="32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89" fontId="1" fillId="0" borderId="10" xfId="0" applyNumberFormat="1" applyFont="1" applyBorder="1" applyAlignment="1">
      <alignment horizontal="left" vertical="top"/>
    </xf>
    <xf numFmtId="2" fontId="1" fillId="32" borderId="10" xfId="0" applyNumberFormat="1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left" vertical="top" wrapText="1"/>
    </xf>
    <xf numFmtId="189" fontId="11" fillId="0" borderId="10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188" fontId="1" fillId="32" borderId="10" xfId="0" applyNumberFormat="1" applyFont="1" applyFill="1" applyBorder="1" applyAlignment="1">
      <alignment horizontal="left" vertical="top"/>
    </xf>
    <xf numFmtId="188" fontId="11" fillId="0" borderId="10" xfId="0" applyNumberFormat="1" applyFont="1" applyFill="1" applyBorder="1" applyAlignment="1">
      <alignment horizontal="left" vertical="top"/>
    </xf>
    <xf numFmtId="49" fontId="11" fillId="0" borderId="10" xfId="0" applyNumberFormat="1" applyFont="1" applyBorder="1" applyAlignment="1">
      <alignment horizontal="left" vertical="top" wrapText="1"/>
    </xf>
    <xf numFmtId="1" fontId="11" fillId="0" borderId="10" xfId="0" applyNumberFormat="1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left" vertical="top" wrapText="1"/>
    </xf>
    <xf numFmtId="1" fontId="11" fillId="0" borderId="10" xfId="0" applyNumberFormat="1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left" vertical="top"/>
    </xf>
    <xf numFmtId="188" fontId="16" fillId="32" borderId="10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center" wrapText="1"/>
    </xf>
    <xf numFmtId="0" fontId="1" fillId="32" borderId="15" xfId="0" applyFont="1" applyFill="1" applyBorder="1" applyAlignment="1">
      <alignment horizontal="left" wrapText="1"/>
    </xf>
    <xf numFmtId="1" fontId="1" fillId="0" borderId="15" xfId="0" applyNumberFormat="1" applyFont="1" applyBorder="1" applyAlignment="1">
      <alignment horizontal="left" vertical="center" wrapText="1"/>
    </xf>
    <xf numFmtId="2" fontId="1" fillId="0" borderId="15" xfId="0" applyNumberFormat="1" applyFont="1" applyBorder="1" applyAlignment="1">
      <alignment horizontal="left" vertical="center" wrapText="1"/>
    </xf>
    <xf numFmtId="188" fontId="1" fillId="32" borderId="15" xfId="0" applyNumberFormat="1" applyFont="1" applyFill="1" applyBorder="1" applyAlignment="1">
      <alignment horizontal="left" vertical="center" wrapText="1"/>
    </xf>
    <xf numFmtId="188" fontId="1" fillId="0" borderId="15" xfId="0" applyNumberFormat="1" applyFont="1" applyBorder="1" applyAlignment="1">
      <alignment horizontal="left" vertical="center" wrapText="1"/>
    </xf>
    <xf numFmtId="188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188" fontId="18" fillId="0" borderId="10" xfId="0" applyNumberFormat="1" applyFont="1" applyBorder="1" applyAlignment="1">
      <alignment horizontal="left" vertical="center"/>
    </xf>
    <xf numFmtId="188" fontId="18" fillId="32" borderId="10" xfId="0" applyNumberFormat="1" applyFont="1" applyFill="1" applyBorder="1" applyAlignment="1">
      <alignment horizontal="left" vertical="top"/>
    </xf>
    <xf numFmtId="188" fontId="18" fillId="0" borderId="13" xfId="0" applyNumberFormat="1" applyFont="1" applyBorder="1" applyAlignment="1">
      <alignment horizontal="left" vertical="center" wrapText="1"/>
    </xf>
    <xf numFmtId="188" fontId="18" fillId="0" borderId="10" xfId="0" applyNumberFormat="1" applyFont="1" applyBorder="1" applyAlignment="1">
      <alignment horizontal="left" vertical="center" wrapText="1"/>
    </xf>
    <xf numFmtId="188" fontId="0" fillId="0" borderId="0" xfId="0" applyNumberFormat="1" applyFont="1" applyAlignment="1">
      <alignment/>
    </xf>
    <xf numFmtId="0" fontId="59" fillId="32" borderId="10" xfId="0" applyFont="1" applyFill="1" applyBorder="1" applyAlignment="1">
      <alignment horizontal="left" vertical="center" wrapText="1"/>
    </xf>
    <xf numFmtId="0" fontId="59" fillId="32" borderId="10" xfId="0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59" fillId="32" borderId="10" xfId="0" applyFont="1" applyFill="1" applyBorder="1" applyAlignment="1">
      <alignment vertical="center" wrapText="1"/>
    </xf>
    <xf numFmtId="0" fontId="59" fillId="32" borderId="10" xfId="0" applyFont="1" applyFill="1" applyBorder="1" applyAlignment="1">
      <alignment vertical="top" wrapText="1"/>
    </xf>
    <xf numFmtId="0" fontId="60" fillId="32" borderId="10" xfId="0" applyFont="1" applyFill="1" applyBorder="1" applyAlignment="1">
      <alignment horizontal="justify"/>
    </xf>
    <xf numFmtId="0" fontId="59" fillId="32" borderId="10" xfId="0" applyFont="1" applyFill="1" applyBorder="1" applyAlignment="1">
      <alignment horizontal="justify"/>
    </xf>
    <xf numFmtId="0" fontId="59" fillId="32" borderId="10" xfId="0" applyFont="1" applyFill="1" applyBorder="1" applyAlignment="1">
      <alignment horizontal="justify" vertical="top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188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21" fillId="32" borderId="17" xfId="0" applyFont="1" applyFill="1" applyBorder="1" applyAlignment="1">
      <alignment vertical="top" wrapText="1"/>
    </xf>
    <xf numFmtId="0" fontId="21" fillId="32" borderId="11" xfId="0" applyFont="1" applyFill="1" applyBorder="1" applyAlignment="1">
      <alignment vertical="top" wrapText="1"/>
    </xf>
    <xf numFmtId="0" fontId="20" fillId="32" borderId="11" xfId="0" applyFont="1" applyFill="1" applyBorder="1" applyAlignment="1">
      <alignment vertical="top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188" fontId="1" fillId="32" borderId="13" xfId="0" applyNumberFormat="1" applyFont="1" applyFill="1" applyBorder="1" applyAlignment="1">
      <alignment horizontal="center" vertical="center" wrapText="1"/>
    </xf>
    <xf numFmtId="198" fontId="1" fillId="0" borderId="13" xfId="63" applyNumberFormat="1" applyFont="1" applyBorder="1" applyAlignment="1">
      <alignment vertical="center" wrapText="1"/>
    </xf>
    <xf numFmtId="188" fontId="1" fillId="0" borderId="17" xfId="0" applyNumberFormat="1" applyFont="1" applyBorder="1" applyAlignment="1">
      <alignment horizontal="center" vertical="center" wrapText="1"/>
    </xf>
    <xf numFmtId="198" fontId="1" fillId="32" borderId="14" xfId="63" applyNumberFormat="1" applyFont="1" applyFill="1" applyBorder="1" applyAlignment="1">
      <alignment vertical="center" wrapText="1"/>
    </xf>
    <xf numFmtId="188" fontId="1" fillId="32" borderId="11" xfId="0" applyNumberFormat="1" applyFont="1" applyFill="1" applyBorder="1" applyAlignment="1">
      <alignment horizontal="center" vertical="center" wrapText="1"/>
    </xf>
    <xf numFmtId="198" fontId="1" fillId="0" borderId="10" xfId="63" applyNumberFormat="1" applyFont="1" applyBorder="1" applyAlignment="1">
      <alignment vertical="center" wrapText="1"/>
    </xf>
    <xf numFmtId="188" fontId="1" fillId="32" borderId="14" xfId="0" applyNumberFormat="1" applyFont="1" applyFill="1" applyBorder="1" applyAlignment="1">
      <alignment horizontal="center" vertical="center" wrapText="1"/>
    </xf>
    <xf numFmtId="198" fontId="1" fillId="0" borderId="14" xfId="63" applyNumberFormat="1" applyFont="1" applyBorder="1" applyAlignment="1">
      <alignment vertical="center" wrapText="1"/>
    </xf>
    <xf numFmtId="188" fontId="1" fillId="0" borderId="18" xfId="0" applyNumberFormat="1" applyFont="1" applyBorder="1" applyAlignment="1">
      <alignment horizontal="center" vertical="center" wrapText="1"/>
    </xf>
    <xf numFmtId="198" fontId="1" fillId="32" borderId="10" xfId="63" applyNumberFormat="1" applyFont="1" applyFill="1" applyBorder="1" applyAlignment="1">
      <alignment vertical="center" wrapText="1"/>
    </xf>
    <xf numFmtId="188" fontId="21" fillId="32" borderId="13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88" fontId="21" fillId="32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88" fontId="20" fillId="32" borderId="10" xfId="0" applyNumberFormat="1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188" fontId="11" fillId="0" borderId="10" xfId="0" applyNumberFormat="1" applyFont="1" applyFill="1" applyBorder="1" applyAlignment="1">
      <alignment horizontal="center" vertical="center" wrapText="1"/>
    </xf>
    <xf numFmtId="198" fontId="1" fillId="0" borderId="10" xfId="63" applyNumberFormat="1" applyFont="1" applyFill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wrapText="1"/>
    </xf>
    <xf numFmtId="188" fontId="11" fillId="0" borderId="13" xfId="0" applyNumberFormat="1" applyFont="1" applyFill="1" applyBorder="1" applyAlignment="1">
      <alignment horizontal="center" vertical="center" wrapText="1"/>
    </xf>
    <xf numFmtId="198" fontId="11" fillId="0" borderId="13" xfId="63" applyNumberFormat="1" applyFont="1" applyFill="1" applyBorder="1" applyAlignment="1">
      <alignment vertical="center" wrapText="1"/>
    </xf>
    <xf numFmtId="0" fontId="14" fillId="0" borderId="21" xfId="0" applyFont="1" applyFill="1" applyBorder="1" applyAlignment="1">
      <alignment wrapText="1"/>
    </xf>
    <xf numFmtId="188" fontId="14" fillId="0" borderId="10" xfId="0" applyNumberFormat="1" applyFont="1" applyFill="1" applyBorder="1" applyAlignment="1">
      <alignment horizontal="center" vertical="center" wrapText="1"/>
    </xf>
    <xf numFmtId="198" fontId="14" fillId="0" borderId="10" xfId="63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2" fontId="19" fillId="0" borderId="13" xfId="0" applyNumberFormat="1" applyFont="1" applyFill="1" applyBorder="1" applyAlignment="1">
      <alignment horizontal="center" vertical="center"/>
    </xf>
    <xf numFmtId="198" fontId="1" fillId="0" borderId="13" xfId="63" applyNumberFormat="1" applyFont="1" applyFill="1" applyBorder="1" applyAlignment="1">
      <alignment vertical="center" wrapText="1"/>
    </xf>
    <xf numFmtId="188" fontId="1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188" fontId="1" fillId="0" borderId="1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wrapText="1"/>
    </xf>
    <xf numFmtId="188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88" fontId="22" fillId="32" borderId="10" xfId="0" applyNumberFormat="1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" fillId="33" borderId="10" xfId="55" applyFont="1" applyFill="1" applyBorder="1" applyAlignment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2" fontId="1" fillId="0" borderId="10" xfId="55" applyNumberFormat="1" applyFont="1" applyFill="1" applyBorder="1" applyAlignment="1">
      <alignment horizontal="center" vertical="center" wrapText="1"/>
      <protection/>
    </xf>
    <xf numFmtId="188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188" fontId="14" fillId="33" borderId="10" xfId="0" applyNumberFormat="1" applyFont="1" applyFill="1" applyBorder="1" applyAlignment="1">
      <alignment horizontal="center" vertical="center" wrapText="1"/>
    </xf>
    <xf numFmtId="0" fontId="1" fillId="0" borderId="11" xfId="55" applyFont="1" applyFill="1" applyBorder="1" applyAlignment="1">
      <alignment horizontal="center" vertical="center" wrapText="1"/>
      <protection/>
    </xf>
    <xf numFmtId="2" fontId="1" fillId="0" borderId="10" xfId="65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88" fontId="11" fillId="33" borderId="10" xfId="0" applyNumberFormat="1" applyFont="1" applyFill="1" applyBorder="1" applyAlignment="1">
      <alignment horizontal="center" vertical="center"/>
    </xf>
    <xf numFmtId="188" fontId="1" fillId="0" borderId="10" xfId="55" applyNumberFormat="1" applyFont="1" applyFill="1" applyBorder="1" applyAlignment="1">
      <alignment horizontal="center" vertical="center" wrapText="1"/>
      <protection/>
    </xf>
    <xf numFmtId="1" fontId="23" fillId="0" borderId="10" xfId="0" applyNumberFormat="1" applyFont="1" applyFill="1" applyBorder="1" applyAlignment="1">
      <alignment horizontal="left" vertical="center" wrapText="1"/>
    </xf>
    <xf numFmtId="188" fontId="23" fillId="0" borderId="10" xfId="0" applyNumberFormat="1" applyFont="1" applyFill="1" applyBorder="1" applyAlignment="1">
      <alignment horizontal="left" vertical="center" wrapText="1"/>
    </xf>
    <xf numFmtId="0" fontId="60" fillId="32" borderId="10" xfId="0" applyFont="1" applyFill="1" applyBorder="1" applyAlignment="1">
      <alignment wrapText="1"/>
    </xf>
    <xf numFmtId="0" fontId="59" fillId="32" borderId="10" xfId="0" applyFont="1" applyFill="1" applyBorder="1" applyAlignment="1">
      <alignment horizontal="left" wrapText="1"/>
    </xf>
    <xf numFmtId="0" fontId="59" fillId="0" borderId="10" xfId="0" applyFont="1" applyBorder="1" applyAlignment="1">
      <alignment horizontal="left" wrapText="1"/>
    </xf>
    <xf numFmtId="0" fontId="60" fillId="32" borderId="10" xfId="0" applyFont="1" applyFill="1" applyBorder="1" applyAlignment="1">
      <alignment horizontal="left" wrapText="1"/>
    </xf>
    <xf numFmtId="0" fontId="59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 horizontal="left"/>
    </xf>
    <xf numFmtId="189" fontId="11" fillId="0" borderId="10" xfId="0" applyNumberFormat="1" applyFont="1" applyBorder="1" applyAlignment="1">
      <alignment horizontal="left"/>
    </xf>
    <xf numFmtId="2" fontId="11" fillId="0" borderId="17" xfId="0" applyNumberFormat="1" applyFont="1" applyBorder="1" applyAlignment="1">
      <alignment horizontal="left" vertical="center" wrapText="1"/>
    </xf>
    <xf numFmtId="198" fontId="11" fillId="0" borderId="10" xfId="63" applyNumberFormat="1" applyFont="1" applyFill="1" applyBorder="1" applyAlignment="1">
      <alignment vertical="center" wrapText="1"/>
    </xf>
    <xf numFmtId="189" fontId="18" fillId="0" borderId="10" xfId="0" applyNumberFormat="1" applyFont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188" fontId="11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32" borderId="19" xfId="0" applyNumberFormat="1" applyFont="1" applyFill="1" applyBorder="1" applyAlignment="1">
      <alignment horizontal="center" vertical="center" wrapText="1"/>
    </xf>
    <xf numFmtId="188" fontId="11" fillId="0" borderId="14" xfId="0" applyNumberFormat="1" applyFont="1" applyBorder="1" applyAlignment="1">
      <alignment horizontal="left"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189" fontId="23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wrapText="1"/>
    </xf>
    <xf numFmtId="189" fontId="1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" fillId="0" borderId="22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justify"/>
    </xf>
    <xf numFmtId="0" fontId="8" fillId="0" borderId="0" xfId="0" applyFont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22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1" fillId="32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32" borderId="11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justify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Розрахунки МТБ" xfId="54"/>
    <cellStyle name="Обычный_проект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109"/>
  <sheetViews>
    <sheetView view="pageBreakPreview" zoomScale="75" zoomScaleNormal="75" zoomScaleSheetLayoutView="75" zoomScalePageLayoutView="0" workbookViewId="0" topLeftCell="A1">
      <selection activeCell="E4" sqref="E4:L4"/>
    </sheetView>
  </sheetViews>
  <sheetFormatPr defaultColWidth="9.140625" defaultRowHeight="12.75"/>
  <cols>
    <col min="1" max="1" width="55.7109375" style="3" customWidth="1"/>
    <col min="2" max="2" width="10.57421875" style="3" customWidth="1"/>
    <col min="3" max="3" width="9.140625" style="3" customWidth="1"/>
    <col min="4" max="4" width="9.7109375" style="3" customWidth="1"/>
    <col min="5" max="5" width="11.28125" style="3" customWidth="1"/>
    <col min="6" max="6" width="9.421875" style="3" customWidth="1"/>
    <col min="7" max="7" width="8.57421875" style="3" customWidth="1"/>
    <col min="8" max="8" width="10.421875" style="3" customWidth="1"/>
    <col min="9" max="9" width="9.140625" style="3" customWidth="1"/>
    <col min="10" max="10" width="8.8515625" style="3" customWidth="1"/>
    <col min="11" max="11" width="10.00390625" style="3" customWidth="1"/>
    <col min="12" max="12" width="10.28125" style="3" customWidth="1"/>
    <col min="13" max="13" width="8.421875" style="3" customWidth="1"/>
    <col min="14" max="16384" width="9.140625" style="3" customWidth="1"/>
  </cols>
  <sheetData>
    <row r="1" spans="7:12" ht="18.75">
      <c r="G1" s="1"/>
      <c r="H1" s="23" t="s">
        <v>115</v>
      </c>
      <c r="I1" s="1"/>
      <c r="J1" s="5"/>
      <c r="K1" s="24"/>
      <c r="L1" s="24"/>
    </row>
    <row r="2" spans="2:15" ht="19.5" customHeight="1">
      <c r="B2" s="25"/>
      <c r="C2" s="25"/>
      <c r="D2" s="25"/>
      <c r="E2" s="351" t="s">
        <v>113</v>
      </c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2:15" ht="18" customHeight="1">
      <c r="B3" s="25"/>
      <c r="C3" s="25"/>
      <c r="D3" s="25"/>
      <c r="E3" s="25" t="s">
        <v>170</v>
      </c>
      <c r="F3" s="25"/>
      <c r="G3" s="128"/>
      <c r="H3" s="128"/>
      <c r="I3" s="128"/>
      <c r="J3" s="128"/>
      <c r="K3" s="128"/>
      <c r="L3" s="128"/>
      <c r="M3" s="25"/>
      <c r="N3" s="25"/>
      <c r="O3" s="25"/>
    </row>
    <row r="4" spans="2:15" ht="19.5" customHeight="1">
      <c r="B4" s="25"/>
      <c r="C4" s="25"/>
      <c r="D4" s="25"/>
      <c r="E4" s="358" t="s">
        <v>335</v>
      </c>
      <c r="F4" s="358"/>
      <c r="G4" s="358"/>
      <c r="H4" s="358"/>
      <c r="I4" s="358"/>
      <c r="J4" s="358"/>
      <c r="K4" s="358"/>
      <c r="L4" s="358"/>
      <c r="M4" s="25"/>
      <c r="N4" s="25"/>
      <c r="O4" s="25"/>
    </row>
    <row r="5" spans="1:15" ht="18.75">
      <c r="A5" s="12"/>
      <c r="B5" s="25"/>
      <c r="C5" s="25"/>
      <c r="D5" s="25"/>
      <c r="E5" s="25"/>
      <c r="F5" s="25"/>
      <c r="G5" s="1"/>
      <c r="H5" s="1"/>
      <c r="I5" s="1"/>
      <c r="J5" s="1"/>
      <c r="K5" s="1"/>
      <c r="L5" s="1"/>
      <c r="M5" s="25"/>
      <c r="N5" s="25"/>
      <c r="O5" s="25"/>
    </row>
    <row r="6" spans="1:15" ht="18.75">
      <c r="A6" s="352" t="s">
        <v>134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25"/>
      <c r="O6" s="25"/>
    </row>
    <row r="7" spans="1:15" ht="18.75">
      <c r="A7" s="346" t="s">
        <v>114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25"/>
      <c r="O7" s="25"/>
    </row>
    <row r="8" spans="1:15" ht="18.75">
      <c r="A8" s="346" t="s">
        <v>169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82"/>
      <c r="O8" s="82"/>
    </row>
    <row r="9" spans="1:15" ht="15.7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5"/>
      <c r="M9" s="84"/>
      <c r="N9" s="25"/>
      <c r="O9" s="25"/>
    </row>
    <row r="10" spans="1:15" ht="15.75" customHeight="1">
      <c r="A10" s="83"/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25"/>
      <c r="O10" s="25"/>
    </row>
    <row r="11" spans="1:15" ht="21" customHeight="1">
      <c r="A11" s="353" t="s">
        <v>33</v>
      </c>
      <c r="B11" s="355" t="s">
        <v>164</v>
      </c>
      <c r="C11" s="355"/>
      <c r="D11" s="355"/>
      <c r="E11" s="357" t="s">
        <v>75</v>
      </c>
      <c r="F11" s="357"/>
      <c r="G11" s="357"/>
      <c r="H11" s="356" t="s">
        <v>76</v>
      </c>
      <c r="I11" s="356"/>
      <c r="J11" s="356"/>
      <c r="K11" s="356" t="s">
        <v>77</v>
      </c>
      <c r="L11" s="356"/>
      <c r="M11" s="356"/>
      <c r="N11" s="25"/>
      <c r="O11" s="25"/>
    </row>
    <row r="12" spans="1:15" ht="50.25" customHeight="1">
      <c r="A12" s="354"/>
      <c r="B12" s="29" t="s">
        <v>44</v>
      </c>
      <c r="C12" s="29" t="s">
        <v>45</v>
      </c>
      <c r="D12" s="29" t="s">
        <v>35</v>
      </c>
      <c r="E12" s="29" t="s">
        <v>44</v>
      </c>
      <c r="F12" s="29" t="s">
        <v>45</v>
      </c>
      <c r="G12" s="29" t="s">
        <v>35</v>
      </c>
      <c r="H12" s="29" t="s">
        <v>44</v>
      </c>
      <c r="I12" s="29" t="s">
        <v>45</v>
      </c>
      <c r="J12" s="29" t="s">
        <v>35</v>
      </c>
      <c r="K12" s="29" t="s">
        <v>44</v>
      </c>
      <c r="L12" s="29" t="s">
        <v>45</v>
      </c>
      <c r="M12" s="29" t="s">
        <v>35</v>
      </c>
      <c r="N12" s="25"/>
      <c r="O12" s="25"/>
    </row>
    <row r="13" spans="1:13" ht="53.25" customHeight="1">
      <c r="A13" s="241" t="s">
        <v>133</v>
      </c>
      <c r="B13" s="134">
        <f aca="true" t="shared" si="0" ref="B13:M13">B14</f>
        <v>6458.71615</v>
      </c>
      <c r="C13" s="135">
        <f t="shared" si="0"/>
        <v>127</v>
      </c>
      <c r="D13" s="193">
        <f t="shared" si="0"/>
        <v>15124.469000000001</v>
      </c>
      <c r="E13" s="134">
        <f t="shared" si="0"/>
        <v>238.7923076923077</v>
      </c>
      <c r="F13" s="135">
        <f t="shared" si="0"/>
        <v>13</v>
      </c>
      <c r="G13" s="134">
        <f t="shared" si="0"/>
        <v>3104.3</v>
      </c>
      <c r="H13" s="134">
        <f t="shared" si="0"/>
        <v>127.8</v>
      </c>
      <c r="I13" s="135">
        <f t="shared" si="0"/>
        <v>12</v>
      </c>
      <c r="J13" s="134">
        <f t="shared" si="0"/>
        <v>405.6</v>
      </c>
      <c r="K13" s="134">
        <f t="shared" si="0"/>
        <v>381</v>
      </c>
      <c r="L13" s="135">
        <f t="shared" si="0"/>
        <v>9</v>
      </c>
      <c r="M13" s="134">
        <f t="shared" si="0"/>
        <v>447</v>
      </c>
    </row>
    <row r="14" spans="1:13" ht="63.75" customHeight="1">
      <c r="A14" s="86" t="s">
        <v>332</v>
      </c>
      <c r="B14" s="129">
        <f aca="true" t="shared" si="1" ref="B14:M14">SUM(B16:B44)</f>
        <v>6458.71615</v>
      </c>
      <c r="C14" s="86">
        <f t="shared" si="1"/>
        <v>127</v>
      </c>
      <c r="D14" s="233">
        <f>D16+D17+D18+D19+D20+D48</f>
        <v>15124.469000000001</v>
      </c>
      <c r="E14" s="129">
        <f>G14/F14</f>
        <v>238.7923076923077</v>
      </c>
      <c r="F14" s="133">
        <f>F97+F102</f>
        <v>13</v>
      </c>
      <c r="G14" s="87">
        <f>G97+G102</f>
        <v>3104.3</v>
      </c>
      <c r="H14" s="87">
        <f t="shared" si="1"/>
        <v>127.8</v>
      </c>
      <c r="I14" s="133">
        <f t="shared" si="1"/>
        <v>12</v>
      </c>
      <c r="J14" s="87">
        <f t="shared" si="1"/>
        <v>405.6</v>
      </c>
      <c r="K14" s="87">
        <f t="shared" si="1"/>
        <v>381</v>
      </c>
      <c r="L14" s="133">
        <f t="shared" si="1"/>
        <v>9</v>
      </c>
      <c r="M14" s="87">
        <f t="shared" si="1"/>
        <v>447</v>
      </c>
    </row>
    <row r="15" spans="1:13" ht="20.25" customHeight="1">
      <c r="A15" s="272" t="s">
        <v>210</v>
      </c>
      <c r="B15" s="331">
        <v>5</v>
      </c>
      <c r="C15" s="331">
        <v>3</v>
      </c>
      <c r="D15" s="273">
        <v>15</v>
      </c>
      <c r="E15" s="330"/>
      <c r="F15" s="133"/>
      <c r="G15" s="87"/>
      <c r="H15" s="87"/>
      <c r="I15" s="133"/>
      <c r="J15" s="87"/>
      <c r="K15" s="87"/>
      <c r="L15" s="133"/>
      <c r="M15" s="87"/>
    </row>
    <row r="16" spans="1:13" ht="18.75" customHeight="1">
      <c r="A16" s="173" t="s">
        <v>182</v>
      </c>
      <c r="B16" s="37">
        <v>4488</v>
      </c>
      <c r="C16" s="259">
        <v>1</v>
      </c>
      <c r="D16" s="37">
        <f>B16*C16</f>
        <v>4488</v>
      </c>
      <c r="E16" s="256"/>
      <c r="F16" s="91"/>
      <c r="G16" s="109"/>
      <c r="H16" s="66"/>
      <c r="I16" s="66"/>
      <c r="J16" s="66"/>
      <c r="K16" s="91"/>
      <c r="L16" s="91"/>
      <c r="M16" s="91"/>
    </row>
    <row r="17" spans="1:13" ht="18.75" customHeight="1">
      <c r="A17" s="74" t="s">
        <v>183</v>
      </c>
      <c r="B17" s="37">
        <v>50.34</v>
      </c>
      <c r="C17" s="257">
        <v>3</v>
      </c>
      <c r="D17" s="254">
        <f>B17*C17</f>
        <v>151.02</v>
      </c>
      <c r="E17" s="258"/>
      <c r="F17" s="91"/>
      <c r="G17" s="109"/>
      <c r="H17" s="66"/>
      <c r="I17" s="66"/>
      <c r="J17" s="66"/>
      <c r="K17" s="91"/>
      <c r="L17" s="91"/>
      <c r="M17" s="91"/>
    </row>
    <row r="18" spans="1:13" ht="18.75" customHeight="1">
      <c r="A18" s="73" t="s">
        <v>184</v>
      </c>
      <c r="B18" s="37">
        <v>12.5</v>
      </c>
      <c r="C18" s="259">
        <v>4</v>
      </c>
      <c r="D18" s="254">
        <f>B18*C18</f>
        <v>50</v>
      </c>
      <c r="E18" s="76"/>
      <c r="F18" s="91"/>
      <c r="G18" s="109"/>
      <c r="H18" s="66"/>
      <c r="I18" s="66"/>
      <c r="J18" s="66"/>
      <c r="K18" s="91"/>
      <c r="L18" s="91"/>
      <c r="M18" s="91"/>
    </row>
    <row r="19" spans="1:13" ht="18.75" customHeight="1">
      <c r="A19" s="244" t="s">
        <v>185</v>
      </c>
      <c r="B19" s="260">
        <v>12.3</v>
      </c>
      <c r="C19" s="261">
        <v>1</v>
      </c>
      <c r="D19" s="336">
        <f>B19*C19</f>
        <v>12.3</v>
      </c>
      <c r="E19" s="262"/>
      <c r="F19" s="337"/>
      <c r="G19" s="109"/>
      <c r="H19" s="66"/>
      <c r="I19" s="66"/>
      <c r="J19" s="66"/>
      <c r="K19" s="91"/>
      <c r="L19" s="91"/>
      <c r="M19" s="91"/>
    </row>
    <row r="20" spans="1:13" ht="49.5" customHeight="1">
      <c r="A20" s="73" t="s">
        <v>312</v>
      </c>
      <c r="B20" s="34">
        <f>D20/C20</f>
        <v>111.91915</v>
      </c>
      <c r="C20" s="259">
        <f>SUM(C21:C46)</f>
        <v>60</v>
      </c>
      <c r="D20" s="58">
        <f>SUM(D21:D47)</f>
        <v>6715.149</v>
      </c>
      <c r="E20" s="338"/>
      <c r="F20" s="91"/>
      <c r="G20" s="109"/>
      <c r="H20" s="66"/>
      <c r="I20" s="66"/>
      <c r="J20" s="66"/>
      <c r="K20" s="91"/>
      <c r="L20" s="91"/>
      <c r="M20" s="91"/>
    </row>
    <row r="21" spans="1:13" ht="18.75" customHeight="1">
      <c r="A21" s="245" t="s">
        <v>186</v>
      </c>
      <c r="B21" s="254">
        <v>33.5</v>
      </c>
      <c r="C21" s="255">
        <v>2</v>
      </c>
      <c r="D21" s="254">
        <f>B21*C21</f>
        <v>67</v>
      </c>
      <c r="E21" s="256"/>
      <c r="F21" s="87"/>
      <c r="G21" s="109"/>
      <c r="H21" s="66"/>
      <c r="I21" s="66"/>
      <c r="J21" s="66"/>
      <c r="K21" s="91"/>
      <c r="L21" s="91"/>
      <c r="M21" s="91"/>
    </row>
    <row r="22" spans="1:13" ht="22.5" customHeight="1">
      <c r="A22" s="73" t="s">
        <v>187</v>
      </c>
      <c r="B22" s="37">
        <v>64.9</v>
      </c>
      <c r="C22" s="259">
        <v>1</v>
      </c>
      <c r="D22" s="254">
        <f aca="true" t="shared" si="2" ref="D22:D47">B22*C22</f>
        <v>64.9</v>
      </c>
      <c r="E22" s="76"/>
      <c r="F22" s="91"/>
      <c r="G22" s="109"/>
      <c r="H22" s="66"/>
      <c r="I22" s="66"/>
      <c r="J22" s="66"/>
      <c r="K22" s="91"/>
      <c r="L22" s="91"/>
      <c r="M22" s="91"/>
    </row>
    <row r="23" spans="1:13" ht="18" customHeight="1">
      <c r="A23" s="73" t="s">
        <v>188</v>
      </c>
      <c r="B23" s="37">
        <v>249.6</v>
      </c>
      <c r="C23" s="259">
        <v>1</v>
      </c>
      <c r="D23" s="254">
        <f t="shared" si="2"/>
        <v>249.6</v>
      </c>
      <c r="E23" s="76"/>
      <c r="F23" s="93"/>
      <c r="G23" s="66"/>
      <c r="H23" s="93"/>
      <c r="I23" s="93"/>
      <c r="J23" s="66"/>
      <c r="K23" s="95"/>
      <c r="L23" s="95"/>
      <c r="M23" s="90"/>
    </row>
    <row r="24" spans="1:13" ht="18" customHeight="1">
      <c r="A24" s="73" t="s">
        <v>172</v>
      </c>
      <c r="B24" s="37">
        <v>16.7</v>
      </c>
      <c r="C24" s="259">
        <v>3</v>
      </c>
      <c r="D24" s="254">
        <f t="shared" si="2"/>
        <v>50.099999999999994</v>
      </c>
      <c r="E24" s="76"/>
      <c r="F24" s="93"/>
      <c r="G24" s="66"/>
      <c r="H24" s="93"/>
      <c r="I24" s="93"/>
      <c r="J24" s="66"/>
      <c r="K24" s="130"/>
      <c r="L24" s="130"/>
      <c r="M24" s="131"/>
    </row>
    <row r="25" spans="1:13" ht="19.5" customHeight="1">
      <c r="A25" s="74" t="s">
        <v>189</v>
      </c>
      <c r="B25" s="37">
        <v>26.64</v>
      </c>
      <c r="C25" s="263">
        <v>4</v>
      </c>
      <c r="D25" s="254">
        <f t="shared" si="2"/>
        <v>106.56</v>
      </c>
      <c r="E25" s="258"/>
      <c r="F25" s="93"/>
      <c r="G25" s="66"/>
      <c r="H25" s="93"/>
      <c r="I25" s="93"/>
      <c r="J25" s="66"/>
      <c r="K25" s="130"/>
      <c r="L25" s="130"/>
      <c r="M25" s="131"/>
    </row>
    <row r="26" spans="1:13" ht="15.75" customHeight="1">
      <c r="A26" s="73" t="s">
        <v>190</v>
      </c>
      <c r="B26" s="37">
        <v>81.6</v>
      </c>
      <c r="C26" s="259">
        <v>3</v>
      </c>
      <c r="D26" s="254">
        <f t="shared" si="2"/>
        <v>244.79999999999998</v>
      </c>
      <c r="E26" s="76"/>
      <c r="F26" s="93"/>
      <c r="G26" s="66"/>
      <c r="H26" s="93"/>
      <c r="I26" s="93"/>
      <c r="J26" s="66"/>
      <c r="K26" s="95"/>
      <c r="L26" s="95"/>
      <c r="M26" s="90"/>
    </row>
    <row r="27" spans="1:13" ht="17.25" customHeight="1">
      <c r="A27" s="73" t="s">
        <v>191</v>
      </c>
      <c r="B27" s="37">
        <v>251.7</v>
      </c>
      <c r="C27" s="259">
        <v>2</v>
      </c>
      <c r="D27" s="254">
        <f t="shared" si="2"/>
        <v>503.4</v>
      </c>
      <c r="E27" s="76"/>
      <c r="F27" s="93"/>
      <c r="G27" s="66"/>
      <c r="H27" s="93"/>
      <c r="I27" s="93"/>
      <c r="J27" s="66"/>
      <c r="K27" s="95"/>
      <c r="L27" s="66"/>
      <c r="M27" s="66"/>
    </row>
    <row r="28" spans="1:13" ht="17.25" customHeight="1">
      <c r="A28" s="73" t="s">
        <v>192</v>
      </c>
      <c r="B28" s="37">
        <v>7.7</v>
      </c>
      <c r="C28" s="259">
        <v>2</v>
      </c>
      <c r="D28" s="254">
        <f t="shared" si="2"/>
        <v>15.4</v>
      </c>
      <c r="E28" s="76"/>
      <c r="F28" s="93"/>
      <c r="G28" s="66"/>
      <c r="H28" s="93"/>
      <c r="I28" s="93"/>
      <c r="J28" s="66"/>
      <c r="K28" s="95"/>
      <c r="L28" s="66"/>
      <c r="M28" s="66"/>
    </row>
    <row r="29" spans="1:13" ht="15.75">
      <c r="A29" s="73" t="s">
        <v>193</v>
      </c>
      <c r="B29" s="37">
        <v>99.9</v>
      </c>
      <c r="C29" s="259">
        <v>2</v>
      </c>
      <c r="D29" s="254">
        <f t="shared" si="2"/>
        <v>199.8</v>
      </c>
      <c r="E29" s="76"/>
      <c r="F29" s="92"/>
      <c r="G29" s="92"/>
      <c r="H29" s="93"/>
      <c r="I29" s="93"/>
      <c r="J29" s="93"/>
      <c r="K29" s="93"/>
      <c r="L29" s="93"/>
      <c r="M29" s="93"/>
    </row>
    <row r="30" spans="1:13" ht="15.75">
      <c r="A30" s="73" t="s">
        <v>194</v>
      </c>
      <c r="B30" s="37">
        <v>228.7</v>
      </c>
      <c r="C30" s="259">
        <v>1</v>
      </c>
      <c r="D30" s="254">
        <f t="shared" si="2"/>
        <v>228.7</v>
      </c>
      <c r="E30" s="76"/>
      <c r="F30" s="92"/>
      <c r="G30" s="93"/>
      <c r="H30" s="114"/>
      <c r="I30" s="114"/>
      <c r="J30" s="93"/>
      <c r="K30" s="93">
        <v>120</v>
      </c>
      <c r="L30" s="93">
        <v>1</v>
      </c>
      <c r="M30" s="93">
        <v>120</v>
      </c>
    </row>
    <row r="31" spans="1:13" ht="17.25" customHeight="1">
      <c r="A31" s="73" t="s">
        <v>195</v>
      </c>
      <c r="B31" s="37">
        <v>44.8</v>
      </c>
      <c r="C31" s="259">
        <v>2</v>
      </c>
      <c r="D31" s="254">
        <f t="shared" si="2"/>
        <v>89.6</v>
      </c>
      <c r="E31" s="76"/>
      <c r="F31" s="95"/>
      <c r="G31" s="93"/>
      <c r="H31" s="114"/>
      <c r="I31" s="114"/>
      <c r="J31" s="93"/>
      <c r="K31" s="93">
        <v>250</v>
      </c>
      <c r="L31" s="93">
        <v>1</v>
      </c>
      <c r="M31" s="93">
        <v>250</v>
      </c>
    </row>
    <row r="32" spans="1:13" ht="17.25" customHeight="1">
      <c r="A32" s="73" t="s">
        <v>196</v>
      </c>
      <c r="B32" s="37">
        <v>7.2</v>
      </c>
      <c r="C32" s="259">
        <v>7</v>
      </c>
      <c r="D32" s="254">
        <f t="shared" si="2"/>
        <v>50.4</v>
      </c>
      <c r="E32" s="76"/>
      <c r="F32" s="95"/>
      <c r="G32" s="93"/>
      <c r="H32" s="114">
        <v>100</v>
      </c>
      <c r="I32" s="114">
        <v>1</v>
      </c>
      <c r="J32" s="93">
        <v>100</v>
      </c>
      <c r="K32" s="93"/>
      <c r="L32" s="93"/>
      <c r="M32" s="93"/>
    </row>
    <row r="33" spans="1:13" ht="15.75">
      <c r="A33" s="73" t="s">
        <v>197</v>
      </c>
      <c r="B33" s="37">
        <v>93.8</v>
      </c>
      <c r="C33" s="259">
        <v>2</v>
      </c>
      <c r="D33" s="254">
        <f t="shared" si="2"/>
        <v>187.6</v>
      </c>
      <c r="E33" s="76"/>
      <c r="F33" s="92"/>
      <c r="G33" s="93"/>
      <c r="H33" s="132"/>
      <c r="I33" s="132"/>
      <c r="J33" s="93"/>
      <c r="K33" s="93"/>
      <c r="L33" s="93"/>
      <c r="M33" s="93"/>
    </row>
    <row r="34" spans="1:13" ht="15.75">
      <c r="A34" s="73" t="s">
        <v>198</v>
      </c>
      <c r="B34" s="37">
        <v>106.1</v>
      </c>
      <c r="C34" s="259">
        <v>2</v>
      </c>
      <c r="D34" s="254">
        <f t="shared" si="2"/>
        <v>212.2</v>
      </c>
      <c r="E34" s="76"/>
      <c r="F34" s="92"/>
      <c r="G34" s="93"/>
      <c r="H34" s="132"/>
      <c r="I34" s="132"/>
      <c r="J34" s="93"/>
      <c r="K34" s="93"/>
      <c r="L34" s="93"/>
      <c r="M34" s="93"/>
    </row>
    <row r="35" spans="1:13" ht="15.75">
      <c r="A35" s="73" t="s">
        <v>199</v>
      </c>
      <c r="B35" s="37">
        <v>20.7</v>
      </c>
      <c r="C35" s="259">
        <v>1</v>
      </c>
      <c r="D35" s="254">
        <f t="shared" si="2"/>
        <v>20.7</v>
      </c>
      <c r="E35" s="76"/>
      <c r="F35" s="104"/>
      <c r="G35" s="93"/>
      <c r="H35" s="102"/>
      <c r="I35" s="102"/>
      <c r="J35" s="93"/>
      <c r="K35" s="102"/>
      <c r="L35" s="104"/>
      <c r="M35" s="102"/>
    </row>
    <row r="36" spans="1:13" ht="15.75">
      <c r="A36" s="73" t="s">
        <v>155</v>
      </c>
      <c r="B36" s="37">
        <v>90</v>
      </c>
      <c r="C36" s="259">
        <v>4</v>
      </c>
      <c r="D36" s="254">
        <f t="shared" si="2"/>
        <v>360</v>
      </c>
      <c r="E36" s="76"/>
      <c r="F36" s="104"/>
      <c r="G36" s="93"/>
      <c r="H36" s="102"/>
      <c r="I36" s="102"/>
      <c r="J36" s="93"/>
      <c r="K36" s="102"/>
      <c r="L36" s="104"/>
      <c r="M36" s="102"/>
    </row>
    <row r="37" spans="1:13" ht="15.75">
      <c r="A37" s="73" t="s">
        <v>200</v>
      </c>
      <c r="B37" s="37">
        <v>174</v>
      </c>
      <c r="C37" s="259">
        <v>1</v>
      </c>
      <c r="D37" s="254">
        <f t="shared" si="2"/>
        <v>174</v>
      </c>
      <c r="E37" s="76"/>
      <c r="F37" s="104"/>
      <c r="G37" s="93"/>
      <c r="H37" s="102"/>
      <c r="I37" s="102"/>
      <c r="J37" s="93"/>
      <c r="K37" s="102"/>
      <c r="L37" s="104"/>
      <c r="M37" s="102"/>
    </row>
    <row r="38" spans="1:13" ht="15.75">
      <c r="A38" s="73" t="s">
        <v>201</v>
      </c>
      <c r="B38" s="37">
        <v>15</v>
      </c>
      <c r="C38" s="259">
        <v>5</v>
      </c>
      <c r="D38" s="254">
        <f t="shared" si="2"/>
        <v>75</v>
      </c>
      <c r="E38" s="76"/>
      <c r="F38" s="104"/>
      <c r="G38" s="93"/>
      <c r="H38" s="102"/>
      <c r="I38" s="102"/>
      <c r="J38" s="93"/>
      <c r="K38" s="102"/>
      <c r="L38" s="104"/>
      <c r="M38" s="102"/>
    </row>
    <row r="39" spans="1:13" ht="15.75">
      <c r="A39" s="73" t="s">
        <v>202</v>
      </c>
      <c r="B39" s="37">
        <v>70.7</v>
      </c>
      <c r="C39" s="259">
        <v>1</v>
      </c>
      <c r="D39" s="254">
        <f t="shared" si="2"/>
        <v>70.7</v>
      </c>
      <c r="E39" s="76"/>
      <c r="F39" s="104"/>
      <c r="G39" s="93"/>
      <c r="H39" s="102"/>
      <c r="I39" s="102"/>
      <c r="J39" s="93"/>
      <c r="K39" s="102"/>
      <c r="L39" s="104"/>
      <c r="M39" s="102"/>
    </row>
    <row r="40" spans="1:13" ht="15.75">
      <c r="A40" s="73" t="s">
        <v>203</v>
      </c>
      <c r="B40" s="37">
        <v>18.75</v>
      </c>
      <c r="C40" s="259">
        <v>2</v>
      </c>
      <c r="D40" s="254">
        <f t="shared" si="2"/>
        <v>37.5</v>
      </c>
      <c r="E40" s="76"/>
      <c r="F40" s="104"/>
      <c r="G40" s="93"/>
      <c r="H40" s="102"/>
      <c r="I40" s="102"/>
      <c r="J40" s="93"/>
      <c r="K40" s="102"/>
      <c r="L40" s="104"/>
      <c r="M40" s="102"/>
    </row>
    <row r="41" spans="1:13" ht="15.75">
      <c r="A41" s="73" t="s">
        <v>204</v>
      </c>
      <c r="B41" s="37">
        <v>18.017</v>
      </c>
      <c r="C41" s="259">
        <v>7</v>
      </c>
      <c r="D41" s="254">
        <f t="shared" si="2"/>
        <v>126.119</v>
      </c>
      <c r="E41" s="76"/>
      <c r="F41" s="104"/>
      <c r="G41" s="93"/>
      <c r="H41" s="102"/>
      <c r="I41" s="102"/>
      <c r="J41" s="93"/>
      <c r="K41" s="102"/>
      <c r="L41" s="104"/>
      <c r="M41" s="102"/>
    </row>
    <row r="42" spans="1:13" ht="15.75">
      <c r="A42" s="74" t="s">
        <v>205</v>
      </c>
      <c r="B42" s="37">
        <v>6.05</v>
      </c>
      <c r="C42" s="257">
        <v>1</v>
      </c>
      <c r="D42" s="254">
        <f t="shared" si="2"/>
        <v>6.05</v>
      </c>
      <c r="E42" s="258"/>
      <c r="F42" s="104"/>
      <c r="G42" s="93"/>
      <c r="H42" s="102"/>
      <c r="I42" s="102"/>
      <c r="J42" s="93"/>
      <c r="K42" s="102"/>
      <c r="L42" s="104"/>
      <c r="M42" s="102"/>
    </row>
    <row r="43" spans="1:13" ht="15.75">
      <c r="A43" s="74" t="s">
        <v>206</v>
      </c>
      <c r="B43" s="37">
        <v>22.8</v>
      </c>
      <c r="C43" s="257">
        <v>1</v>
      </c>
      <c r="D43" s="254">
        <f t="shared" si="2"/>
        <v>22.8</v>
      </c>
      <c r="E43" s="258"/>
      <c r="F43" s="104"/>
      <c r="G43" s="93"/>
      <c r="H43" s="102"/>
      <c r="I43" s="102"/>
      <c r="J43" s="93"/>
      <c r="K43" s="102"/>
      <c r="L43" s="104"/>
      <c r="M43" s="102"/>
    </row>
    <row r="44" spans="1:13" ht="15.75">
      <c r="A44" s="74" t="s">
        <v>207</v>
      </c>
      <c r="B44" s="37">
        <v>34.8</v>
      </c>
      <c r="C44" s="257">
        <v>1</v>
      </c>
      <c r="D44" s="254">
        <f t="shared" si="2"/>
        <v>34.8</v>
      </c>
      <c r="E44" s="258"/>
      <c r="F44" s="93"/>
      <c r="G44" s="93"/>
      <c r="H44" s="93">
        <v>27.8</v>
      </c>
      <c r="I44" s="93">
        <v>11</v>
      </c>
      <c r="J44" s="93">
        <v>305.6</v>
      </c>
      <c r="K44" s="93">
        <v>11</v>
      </c>
      <c r="L44" s="93">
        <v>7</v>
      </c>
      <c r="M44" s="93">
        <v>77</v>
      </c>
    </row>
    <row r="45" spans="1:13" ht="18.75">
      <c r="A45" s="74" t="s">
        <v>208</v>
      </c>
      <c r="B45" s="37">
        <v>104</v>
      </c>
      <c r="C45" s="257">
        <v>1</v>
      </c>
      <c r="D45" s="254">
        <f t="shared" si="2"/>
        <v>104</v>
      </c>
      <c r="E45" s="258"/>
      <c r="F45" s="190"/>
      <c r="G45" s="190"/>
      <c r="H45" s="191"/>
      <c r="I45" s="191"/>
      <c r="J45" s="191"/>
      <c r="K45" s="191"/>
      <c r="L45" s="191"/>
      <c r="M45" s="191"/>
    </row>
    <row r="46" spans="1:13" ht="18.75">
      <c r="A46" s="73" t="s">
        <v>55</v>
      </c>
      <c r="B46" s="37">
        <v>2987</v>
      </c>
      <c r="C46" s="259">
        <v>1</v>
      </c>
      <c r="D46" s="254">
        <f t="shared" si="2"/>
        <v>2987</v>
      </c>
      <c r="E46" s="39"/>
      <c r="F46" s="246"/>
      <c r="G46" s="246"/>
      <c r="H46" s="22"/>
      <c r="I46" s="22"/>
      <c r="J46" s="22"/>
      <c r="K46" s="22"/>
      <c r="L46" s="22"/>
      <c r="M46" s="22"/>
    </row>
    <row r="47" spans="1:13" ht="19.5" thickBot="1">
      <c r="A47" s="73" t="s">
        <v>209</v>
      </c>
      <c r="B47" s="37">
        <v>426.42</v>
      </c>
      <c r="C47" s="259">
        <v>1</v>
      </c>
      <c r="D47" s="254">
        <f t="shared" si="2"/>
        <v>426.42</v>
      </c>
      <c r="E47" s="39"/>
      <c r="F47" s="247"/>
      <c r="G47" s="247"/>
      <c r="H47" s="247"/>
      <c r="I47" s="247"/>
      <c r="J47" s="247"/>
      <c r="K47" s="247"/>
      <c r="L47" s="247"/>
      <c r="M47" s="22"/>
    </row>
    <row r="48" spans="1:13" ht="15.75">
      <c r="A48" s="277" t="s">
        <v>211</v>
      </c>
      <c r="B48" s="278">
        <v>49.44</v>
      </c>
      <c r="C48" s="279">
        <f>SUM(C51:C88)</f>
        <v>75</v>
      </c>
      <c r="D48" s="273">
        <f>B48*C48</f>
        <v>3708</v>
      </c>
      <c r="E48" s="273"/>
      <c r="F48" s="174"/>
      <c r="G48" s="174"/>
      <c r="H48" s="174"/>
      <c r="I48" s="174"/>
      <c r="J48" s="174"/>
      <c r="K48" s="174"/>
      <c r="L48" s="174"/>
      <c r="M48" s="247"/>
    </row>
    <row r="49" spans="1:13" ht="15.75">
      <c r="A49" s="280" t="s">
        <v>212</v>
      </c>
      <c r="B49" s="281">
        <v>49.31</v>
      </c>
      <c r="C49" s="282">
        <v>73</v>
      </c>
      <c r="D49" s="275">
        <f aca="true" t="shared" si="3" ref="D49:D76">B49*C49</f>
        <v>3599.63</v>
      </c>
      <c r="E49" s="281"/>
      <c r="F49" s="247"/>
      <c r="G49" s="247"/>
      <c r="H49" s="247"/>
      <c r="I49" s="247"/>
      <c r="J49" s="247"/>
      <c r="K49" s="247"/>
      <c r="L49" s="247"/>
      <c r="M49" s="247"/>
    </row>
    <row r="50" spans="1:13" ht="15.75">
      <c r="A50" s="100" t="s">
        <v>213</v>
      </c>
      <c r="B50" s="281">
        <v>54</v>
      </c>
      <c r="C50" s="282">
        <v>2</v>
      </c>
      <c r="D50" s="275">
        <f t="shared" si="3"/>
        <v>108</v>
      </c>
      <c r="E50" s="281"/>
      <c r="F50" s="247"/>
      <c r="G50" s="247"/>
      <c r="H50" s="247"/>
      <c r="I50" s="247"/>
      <c r="J50" s="247"/>
      <c r="K50" s="247"/>
      <c r="L50" s="247"/>
      <c r="M50" s="247"/>
    </row>
    <row r="51" spans="1:13" ht="15.75">
      <c r="A51" s="283" t="s">
        <v>214</v>
      </c>
      <c r="B51" s="284">
        <v>199.2</v>
      </c>
      <c r="C51" s="285">
        <v>1</v>
      </c>
      <c r="D51" s="286">
        <f t="shared" si="3"/>
        <v>199.2</v>
      </c>
      <c r="E51" s="276"/>
      <c r="F51" s="247"/>
      <c r="G51" s="247"/>
      <c r="H51" s="247"/>
      <c r="I51" s="247"/>
      <c r="J51" s="247"/>
      <c r="K51" s="247"/>
      <c r="L51" s="247"/>
      <c r="M51" s="247"/>
    </row>
    <row r="52" spans="1:13" ht="30">
      <c r="A52" s="287" t="s">
        <v>215</v>
      </c>
      <c r="B52" s="288">
        <v>77</v>
      </c>
      <c r="C52" s="274">
        <v>1</v>
      </c>
      <c r="D52" s="275">
        <f t="shared" si="3"/>
        <v>77</v>
      </c>
      <c r="E52" s="289"/>
      <c r="F52" s="247"/>
      <c r="G52" s="247"/>
      <c r="H52" s="247"/>
      <c r="I52" s="247"/>
      <c r="J52" s="247"/>
      <c r="K52" s="247"/>
      <c r="L52" s="247"/>
      <c r="M52" s="247"/>
    </row>
    <row r="53" spans="1:13" ht="30">
      <c r="A53" s="287" t="s">
        <v>216</v>
      </c>
      <c r="B53" s="288">
        <v>173</v>
      </c>
      <c r="C53" s="274">
        <v>1</v>
      </c>
      <c r="D53" s="275">
        <f t="shared" si="3"/>
        <v>173</v>
      </c>
      <c r="E53" s="289"/>
      <c r="F53" s="247"/>
      <c r="G53" s="247"/>
      <c r="H53" s="247"/>
      <c r="I53" s="247"/>
      <c r="J53" s="247"/>
      <c r="K53" s="247"/>
      <c r="L53" s="247"/>
      <c r="M53" s="247"/>
    </row>
    <row r="54" spans="1:13" ht="15.75">
      <c r="A54" s="287" t="s">
        <v>217</v>
      </c>
      <c r="B54" s="288">
        <v>104.1</v>
      </c>
      <c r="C54" s="274">
        <v>1</v>
      </c>
      <c r="D54" s="275">
        <f t="shared" si="3"/>
        <v>104.1</v>
      </c>
      <c r="E54" s="289"/>
      <c r="F54" s="247"/>
      <c r="G54" s="247"/>
      <c r="H54" s="247"/>
      <c r="I54" s="247"/>
      <c r="J54" s="247"/>
      <c r="K54" s="247"/>
      <c r="L54" s="247"/>
      <c r="M54" s="247"/>
    </row>
    <row r="55" spans="1:13" ht="30">
      <c r="A55" s="287" t="s">
        <v>218</v>
      </c>
      <c r="B55" s="288">
        <v>95.7</v>
      </c>
      <c r="C55" s="274">
        <v>1</v>
      </c>
      <c r="D55" s="275">
        <f t="shared" si="3"/>
        <v>95.7</v>
      </c>
      <c r="E55" s="289"/>
      <c r="F55" s="174"/>
      <c r="G55" s="174"/>
      <c r="H55" s="174"/>
      <c r="I55" s="174"/>
      <c r="J55" s="174"/>
      <c r="K55" s="174"/>
      <c r="L55" s="174"/>
      <c r="M55" s="247"/>
    </row>
    <row r="56" spans="1:13" ht="15.75">
      <c r="A56" s="287" t="s">
        <v>219</v>
      </c>
      <c r="B56" s="288">
        <v>198.7</v>
      </c>
      <c r="C56" s="274">
        <v>1</v>
      </c>
      <c r="D56" s="275">
        <f t="shared" si="3"/>
        <v>198.7</v>
      </c>
      <c r="E56" s="289"/>
      <c r="F56" s="174"/>
      <c r="G56" s="174"/>
      <c r="H56" s="174"/>
      <c r="I56" s="174"/>
      <c r="J56" s="174"/>
      <c r="K56" s="174"/>
      <c r="L56" s="174"/>
      <c r="M56" s="247"/>
    </row>
    <row r="57" spans="1:13" ht="15.75">
      <c r="A57" s="287" t="s">
        <v>220</v>
      </c>
      <c r="B57" s="288">
        <v>199.3</v>
      </c>
      <c r="C57" s="274">
        <v>1</v>
      </c>
      <c r="D57" s="275">
        <f t="shared" si="3"/>
        <v>199.3</v>
      </c>
      <c r="E57" s="289"/>
      <c r="F57" s="174"/>
      <c r="G57" s="174"/>
      <c r="H57" s="174"/>
      <c r="I57" s="174"/>
      <c r="J57" s="174"/>
      <c r="K57" s="174"/>
      <c r="L57" s="174"/>
      <c r="M57" s="247"/>
    </row>
    <row r="58" spans="1:13" ht="15.75">
      <c r="A58" s="287" t="s">
        <v>221</v>
      </c>
      <c r="B58" s="288">
        <v>76.4</v>
      </c>
      <c r="C58" s="274">
        <v>1</v>
      </c>
      <c r="D58" s="275">
        <f t="shared" si="3"/>
        <v>76.4</v>
      </c>
      <c r="E58" s="289"/>
      <c r="F58" s="247"/>
      <c r="G58" s="247"/>
      <c r="H58" s="247"/>
      <c r="I58" s="247"/>
      <c r="J58" s="247"/>
      <c r="K58" s="247"/>
      <c r="L58" s="247"/>
      <c r="M58" s="247"/>
    </row>
    <row r="59" spans="1:13" ht="15.75">
      <c r="A59" s="287" t="s">
        <v>222</v>
      </c>
      <c r="B59" s="288">
        <v>45.9</v>
      </c>
      <c r="C59" s="274">
        <v>1</v>
      </c>
      <c r="D59" s="275">
        <f t="shared" si="3"/>
        <v>45.9</v>
      </c>
      <c r="E59" s="289"/>
      <c r="F59" s="247"/>
      <c r="G59" s="247"/>
      <c r="H59" s="247"/>
      <c r="I59" s="247"/>
      <c r="J59" s="247"/>
      <c r="K59" s="247"/>
      <c r="L59" s="247"/>
      <c r="M59" s="247"/>
    </row>
    <row r="60" spans="1:13" ht="15.75">
      <c r="A60" s="287" t="s">
        <v>223</v>
      </c>
      <c r="B60" s="288">
        <v>14.755</v>
      </c>
      <c r="C60" s="290">
        <v>13</v>
      </c>
      <c r="D60" s="275">
        <f t="shared" si="3"/>
        <v>191.815</v>
      </c>
      <c r="E60" s="289"/>
      <c r="F60" s="247"/>
      <c r="G60" s="247"/>
      <c r="H60" s="247"/>
      <c r="I60" s="247"/>
      <c r="J60" s="247"/>
      <c r="K60" s="247"/>
      <c r="L60" s="247"/>
      <c r="M60" s="247"/>
    </row>
    <row r="61" spans="1:13" ht="15.75">
      <c r="A61" s="291" t="s">
        <v>224</v>
      </c>
      <c r="B61" s="288">
        <v>68.64</v>
      </c>
      <c r="C61" s="274">
        <v>2</v>
      </c>
      <c r="D61" s="275">
        <f t="shared" si="3"/>
        <v>137.28</v>
      </c>
      <c r="E61" s="289"/>
      <c r="F61" s="247"/>
      <c r="G61" s="247"/>
      <c r="H61" s="247"/>
      <c r="I61" s="247"/>
      <c r="J61" s="247"/>
      <c r="K61" s="247"/>
      <c r="L61" s="247"/>
      <c r="M61" s="247"/>
    </row>
    <row r="62" spans="1:13" ht="15.75">
      <c r="A62" s="291" t="s">
        <v>225</v>
      </c>
      <c r="B62" s="288">
        <v>48.9</v>
      </c>
      <c r="C62" s="274">
        <v>1</v>
      </c>
      <c r="D62" s="275">
        <f t="shared" si="3"/>
        <v>48.9</v>
      </c>
      <c r="E62" s="289"/>
      <c r="F62" s="247"/>
      <c r="G62" s="247"/>
      <c r="H62" s="247"/>
      <c r="I62" s="247"/>
      <c r="J62" s="247"/>
      <c r="K62" s="247"/>
      <c r="L62" s="247"/>
      <c r="M62" s="247"/>
    </row>
    <row r="63" spans="1:13" ht="15.75">
      <c r="A63" s="291" t="s">
        <v>226</v>
      </c>
      <c r="B63" s="288">
        <v>15.1</v>
      </c>
      <c r="C63" s="274">
        <v>1</v>
      </c>
      <c r="D63" s="275">
        <f t="shared" si="3"/>
        <v>15.1</v>
      </c>
      <c r="E63" s="289"/>
      <c r="F63" s="247"/>
      <c r="G63" s="247"/>
      <c r="H63" s="247"/>
      <c r="I63" s="247"/>
      <c r="J63" s="247"/>
      <c r="K63" s="247"/>
      <c r="L63" s="247"/>
      <c r="M63" s="247"/>
    </row>
    <row r="64" spans="1:13" ht="15.75">
      <c r="A64" s="291" t="s">
        <v>227</v>
      </c>
      <c r="B64" s="288">
        <v>15.72</v>
      </c>
      <c r="C64" s="274">
        <v>1</v>
      </c>
      <c r="D64" s="275">
        <f t="shared" si="3"/>
        <v>15.72</v>
      </c>
      <c r="E64" s="289"/>
      <c r="F64" s="247"/>
      <c r="G64" s="247"/>
      <c r="H64" s="247"/>
      <c r="I64" s="247"/>
      <c r="J64" s="247"/>
      <c r="K64" s="247"/>
      <c r="L64" s="247"/>
      <c r="M64" s="247"/>
    </row>
    <row r="65" spans="1:13" ht="15.75">
      <c r="A65" s="291" t="s">
        <v>228</v>
      </c>
      <c r="B65" s="288">
        <v>199.6</v>
      </c>
      <c r="C65" s="274">
        <v>1</v>
      </c>
      <c r="D65" s="275">
        <f t="shared" si="3"/>
        <v>199.6</v>
      </c>
      <c r="E65" s="289"/>
      <c r="F65" s="247"/>
      <c r="G65" s="247"/>
      <c r="H65" s="247"/>
      <c r="I65" s="247"/>
      <c r="J65" s="247"/>
      <c r="K65" s="247"/>
      <c r="L65" s="247"/>
      <c r="M65" s="247"/>
    </row>
    <row r="66" spans="1:13" ht="15.75">
      <c r="A66" s="292" t="s">
        <v>229</v>
      </c>
      <c r="B66" s="293">
        <v>37</v>
      </c>
      <c r="C66" s="294">
        <v>1</v>
      </c>
      <c r="D66" s="275">
        <f t="shared" si="3"/>
        <v>37</v>
      </c>
      <c r="E66" s="289"/>
      <c r="F66" s="247"/>
      <c r="G66" s="247"/>
      <c r="H66" s="247"/>
      <c r="I66" s="247"/>
      <c r="J66" s="247"/>
      <c r="K66" s="247"/>
      <c r="L66" s="247"/>
      <c r="M66" s="247"/>
    </row>
    <row r="67" spans="1:13" ht="15.75">
      <c r="A67" s="292" t="s">
        <v>230</v>
      </c>
      <c r="B67" s="295">
        <v>11.85</v>
      </c>
      <c r="C67" s="294">
        <v>1</v>
      </c>
      <c r="D67" s="275">
        <f t="shared" si="3"/>
        <v>11.85</v>
      </c>
      <c r="E67" s="289"/>
      <c r="F67" s="247"/>
      <c r="G67" s="247"/>
      <c r="H67" s="247"/>
      <c r="I67" s="247"/>
      <c r="J67" s="247"/>
      <c r="K67" s="247"/>
      <c r="L67" s="247"/>
      <c r="M67" s="247"/>
    </row>
    <row r="68" spans="1:13" ht="15.75">
      <c r="A68" s="292" t="s">
        <v>231</v>
      </c>
      <c r="B68" s="295">
        <v>11.81</v>
      </c>
      <c r="C68" s="294">
        <v>12</v>
      </c>
      <c r="D68" s="275">
        <f t="shared" si="3"/>
        <v>141.72</v>
      </c>
      <c r="E68" s="289"/>
      <c r="F68" s="247"/>
      <c r="G68" s="247"/>
      <c r="H68" s="247"/>
      <c r="I68" s="247"/>
      <c r="J68" s="247"/>
      <c r="K68" s="247"/>
      <c r="L68" s="247"/>
      <c r="M68" s="247"/>
    </row>
    <row r="69" spans="1:13" ht="31.5">
      <c r="A69" s="292" t="s">
        <v>232</v>
      </c>
      <c r="B69" s="295">
        <v>59.8</v>
      </c>
      <c r="C69" s="294">
        <v>1</v>
      </c>
      <c r="D69" s="275">
        <f t="shared" si="3"/>
        <v>59.8</v>
      </c>
      <c r="E69" s="289"/>
      <c r="F69" s="247"/>
      <c r="G69" s="247"/>
      <c r="H69" s="247"/>
      <c r="I69" s="247"/>
      <c r="J69" s="247"/>
      <c r="K69" s="247"/>
      <c r="L69" s="247"/>
      <c r="M69" s="247"/>
    </row>
    <row r="70" spans="1:13" ht="31.5">
      <c r="A70" s="292" t="s">
        <v>233</v>
      </c>
      <c r="B70" s="295">
        <v>50.1</v>
      </c>
      <c r="C70" s="294">
        <v>1</v>
      </c>
      <c r="D70" s="275">
        <f t="shared" si="3"/>
        <v>50.1</v>
      </c>
      <c r="E70" s="289"/>
      <c r="F70" s="41"/>
      <c r="G70" s="41"/>
      <c r="H70" s="247"/>
      <c r="I70" s="247"/>
      <c r="J70" s="247"/>
      <c r="K70" s="247"/>
      <c r="L70" s="247"/>
      <c r="M70" s="247"/>
    </row>
    <row r="71" spans="1:13" ht="15.75">
      <c r="A71" s="292" t="s">
        <v>234</v>
      </c>
      <c r="B71" s="295">
        <v>8.96</v>
      </c>
      <c r="C71" s="294">
        <v>2</v>
      </c>
      <c r="D71" s="275">
        <f t="shared" si="3"/>
        <v>17.92</v>
      </c>
      <c r="E71" s="289"/>
      <c r="F71" s="41"/>
      <c r="G71" s="41"/>
      <c r="H71" s="247"/>
      <c r="I71" s="247"/>
      <c r="J71" s="247"/>
      <c r="K71" s="247"/>
      <c r="L71" s="247"/>
      <c r="M71" s="247"/>
    </row>
    <row r="72" spans="1:13" ht="15.75">
      <c r="A72" s="292" t="s">
        <v>235</v>
      </c>
      <c r="B72" s="295">
        <v>7.45</v>
      </c>
      <c r="C72" s="294">
        <v>2</v>
      </c>
      <c r="D72" s="275">
        <f t="shared" si="3"/>
        <v>14.9</v>
      </c>
      <c r="E72" s="289"/>
      <c r="F72" s="41"/>
      <c r="G72" s="41"/>
      <c r="H72" s="247"/>
      <c r="I72" s="247"/>
      <c r="J72" s="247"/>
      <c r="K72" s="247"/>
      <c r="L72" s="247"/>
      <c r="M72" s="247"/>
    </row>
    <row r="73" spans="1:13" ht="15.75">
      <c r="A73" s="292" t="s">
        <v>236</v>
      </c>
      <c r="B73" s="295">
        <v>39.97</v>
      </c>
      <c r="C73" s="294">
        <v>4</v>
      </c>
      <c r="D73" s="275">
        <f t="shared" si="3"/>
        <v>159.88</v>
      </c>
      <c r="E73" s="275"/>
      <c r="F73" s="41"/>
      <c r="G73" s="41"/>
      <c r="H73" s="247"/>
      <c r="I73" s="247"/>
      <c r="J73" s="247"/>
      <c r="K73" s="247"/>
      <c r="L73" s="247"/>
      <c r="M73" s="247"/>
    </row>
    <row r="74" spans="1:13" ht="15.75">
      <c r="A74" s="292" t="s">
        <v>237</v>
      </c>
      <c r="B74" s="295">
        <v>32.9</v>
      </c>
      <c r="C74" s="294">
        <v>1</v>
      </c>
      <c r="D74" s="275">
        <f t="shared" si="3"/>
        <v>32.9</v>
      </c>
      <c r="E74" s="275"/>
      <c r="F74" s="41"/>
      <c r="G74" s="41"/>
      <c r="H74" s="247"/>
      <c r="I74" s="247"/>
      <c r="J74" s="247"/>
      <c r="K74" s="247"/>
      <c r="L74" s="247"/>
      <c r="M74" s="247"/>
    </row>
    <row r="75" spans="1:13" ht="15.75">
      <c r="A75" s="292" t="s">
        <v>238</v>
      </c>
      <c r="B75" s="295">
        <v>57.5</v>
      </c>
      <c r="C75" s="294">
        <v>1</v>
      </c>
      <c r="D75" s="275">
        <f t="shared" si="3"/>
        <v>57.5</v>
      </c>
      <c r="E75" s="275"/>
      <c r="F75" s="41"/>
      <c r="G75" s="41"/>
      <c r="H75" s="247"/>
      <c r="I75" s="247"/>
      <c r="J75" s="247"/>
      <c r="K75" s="247"/>
      <c r="L75" s="247"/>
      <c r="M75" s="247"/>
    </row>
    <row r="76" spans="1:13" ht="15.75">
      <c r="A76" s="292" t="s">
        <v>239</v>
      </c>
      <c r="B76" s="295">
        <v>49.9</v>
      </c>
      <c r="C76" s="294">
        <v>2</v>
      </c>
      <c r="D76" s="275">
        <f t="shared" si="3"/>
        <v>99.8</v>
      </c>
      <c r="E76" s="275"/>
      <c r="F76" s="41"/>
      <c r="G76" s="41"/>
      <c r="H76" s="247"/>
      <c r="I76" s="247"/>
      <c r="J76" s="247"/>
      <c r="K76" s="247"/>
      <c r="L76" s="247"/>
      <c r="M76" s="247"/>
    </row>
    <row r="77" spans="1:13" ht="31.5">
      <c r="A77" s="292" t="s">
        <v>240</v>
      </c>
      <c r="B77" s="347">
        <v>16.5</v>
      </c>
      <c r="C77" s="347">
        <v>12</v>
      </c>
      <c r="D77" s="350">
        <v>198</v>
      </c>
      <c r="E77" s="174"/>
      <c r="F77" s="41"/>
      <c r="G77" s="41"/>
      <c r="H77" s="247"/>
      <c r="I77" s="247"/>
      <c r="J77" s="247"/>
      <c r="K77" s="247"/>
      <c r="L77" s="247"/>
      <c r="M77" s="247"/>
    </row>
    <row r="78" spans="1:13" ht="15.75">
      <c r="A78" s="292" t="s">
        <v>241</v>
      </c>
      <c r="B78" s="348"/>
      <c r="C78" s="348"/>
      <c r="D78" s="350"/>
      <c r="E78" s="174"/>
      <c r="F78" s="41"/>
      <c r="G78" s="41"/>
      <c r="H78" s="247"/>
      <c r="I78" s="247"/>
      <c r="J78" s="247"/>
      <c r="K78" s="247"/>
      <c r="L78" s="247"/>
      <c r="M78" s="247"/>
    </row>
    <row r="79" spans="1:13" ht="15.75">
      <c r="A79" s="292" t="s">
        <v>242</v>
      </c>
      <c r="B79" s="348"/>
      <c r="C79" s="348"/>
      <c r="D79" s="350"/>
      <c r="E79" s="174"/>
      <c r="F79" s="41"/>
      <c r="G79" s="41"/>
      <c r="H79" s="247"/>
      <c r="I79" s="247"/>
      <c r="J79" s="247"/>
      <c r="K79" s="247"/>
      <c r="L79" s="247"/>
      <c r="M79" s="247"/>
    </row>
    <row r="80" spans="1:13" ht="15.75">
      <c r="A80" s="292" t="s">
        <v>243</v>
      </c>
      <c r="B80" s="348"/>
      <c r="C80" s="348"/>
      <c r="D80" s="350"/>
      <c r="E80" s="174"/>
      <c r="F80" s="41"/>
      <c r="G80" s="41"/>
      <c r="H80" s="247"/>
      <c r="I80" s="247"/>
      <c r="J80" s="247"/>
      <c r="K80" s="247"/>
      <c r="L80" s="247"/>
      <c r="M80" s="247"/>
    </row>
    <row r="81" spans="1:13" ht="31.5">
      <c r="A81" s="292" t="s">
        <v>244</v>
      </c>
      <c r="B81" s="348"/>
      <c r="C81" s="348"/>
      <c r="D81" s="350"/>
      <c r="E81" s="174"/>
      <c r="F81" s="41"/>
      <c r="G81" s="41"/>
      <c r="H81" s="247"/>
      <c r="I81" s="247"/>
      <c r="J81" s="247"/>
      <c r="K81" s="247"/>
      <c r="L81" s="247"/>
      <c r="M81" s="247"/>
    </row>
    <row r="82" spans="1:13" ht="15.75">
      <c r="A82" s="292" t="s">
        <v>245</v>
      </c>
      <c r="B82" s="349"/>
      <c r="C82" s="349"/>
      <c r="D82" s="350"/>
      <c r="E82" s="174"/>
      <c r="F82" s="41"/>
      <c r="G82" s="41"/>
      <c r="H82" s="247"/>
      <c r="I82" s="247"/>
      <c r="J82" s="247"/>
      <c r="K82" s="247"/>
      <c r="L82" s="247"/>
      <c r="M82" s="247"/>
    </row>
    <row r="83" spans="1:13" ht="15.75">
      <c r="A83" s="292" t="s">
        <v>246</v>
      </c>
      <c r="B83" s="293">
        <v>30</v>
      </c>
      <c r="C83" s="296">
        <v>1</v>
      </c>
      <c r="D83" s="174">
        <f aca="true" t="shared" si="4" ref="D83:D88">B83*C83</f>
        <v>30</v>
      </c>
      <c r="E83" s="174"/>
      <c r="F83" s="41"/>
      <c r="G83" s="41"/>
      <c r="H83" s="247"/>
      <c r="I83" s="247"/>
      <c r="J83" s="247"/>
      <c r="K83" s="247"/>
      <c r="L83" s="247"/>
      <c r="M83" s="247"/>
    </row>
    <row r="84" spans="1:13" ht="15.75">
      <c r="A84" s="292" t="s">
        <v>247</v>
      </c>
      <c r="B84" s="293">
        <v>50</v>
      </c>
      <c r="C84" s="294">
        <v>1</v>
      </c>
      <c r="D84" s="174">
        <f t="shared" si="4"/>
        <v>50</v>
      </c>
      <c r="E84" s="174"/>
      <c r="F84" s="41"/>
      <c r="G84" s="41"/>
      <c r="H84" s="247"/>
      <c r="I84" s="247"/>
      <c r="J84" s="247"/>
      <c r="K84" s="247"/>
      <c r="L84" s="247"/>
      <c r="M84" s="247"/>
    </row>
    <row r="85" spans="1:13" ht="31.5">
      <c r="A85" s="292" t="s">
        <v>248</v>
      </c>
      <c r="B85" s="295">
        <v>7.4</v>
      </c>
      <c r="C85" s="294">
        <v>1</v>
      </c>
      <c r="D85" s="174">
        <f t="shared" si="4"/>
        <v>7.4</v>
      </c>
      <c r="E85" s="174"/>
      <c r="F85" s="41"/>
      <c r="G85" s="41"/>
      <c r="H85" s="247"/>
      <c r="I85" s="247"/>
      <c r="J85" s="247"/>
      <c r="K85" s="247"/>
      <c r="L85" s="247"/>
      <c r="M85" s="247"/>
    </row>
    <row r="86" spans="1:13" ht="15.75">
      <c r="A86" s="292" t="s">
        <v>249</v>
      </c>
      <c r="B86" s="293">
        <v>323.5</v>
      </c>
      <c r="C86" s="294">
        <v>1</v>
      </c>
      <c r="D86" s="174">
        <f t="shared" si="4"/>
        <v>323.5</v>
      </c>
      <c r="E86" s="174"/>
      <c r="F86" s="41"/>
      <c r="G86" s="41"/>
      <c r="H86" s="247"/>
      <c r="I86" s="247"/>
      <c r="J86" s="247"/>
      <c r="K86" s="247"/>
      <c r="L86" s="247"/>
      <c r="M86" s="247"/>
    </row>
    <row r="87" spans="1:13" ht="15.75">
      <c r="A87" s="292" t="s">
        <v>250</v>
      </c>
      <c r="B87" s="293">
        <v>250</v>
      </c>
      <c r="C87" s="294">
        <v>2</v>
      </c>
      <c r="D87" s="174">
        <f t="shared" si="4"/>
        <v>500</v>
      </c>
      <c r="E87" s="174"/>
      <c r="F87" s="41"/>
      <c r="G87" s="41"/>
      <c r="H87" s="247"/>
      <c r="I87" s="247"/>
      <c r="J87" s="247"/>
      <c r="K87" s="247"/>
      <c r="L87" s="247"/>
      <c r="M87" s="247"/>
    </row>
    <row r="88" spans="1:13" ht="15.75">
      <c r="A88" s="292" t="s">
        <v>251</v>
      </c>
      <c r="B88" s="293">
        <v>30</v>
      </c>
      <c r="C88" s="294">
        <v>1</v>
      </c>
      <c r="D88" s="174">
        <f t="shared" si="4"/>
        <v>30</v>
      </c>
      <c r="E88" s="174"/>
      <c r="F88" s="41"/>
      <c r="G88" s="41"/>
      <c r="H88" s="247"/>
      <c r="I88" s="247"/>
      <c r="J88" s="247"/>
      <c r="K88" s="247"/>
      <c r="L88" s="247"/>
      <c r="M88" s="247"/>
    </row>
    <row r="89" spans="1:13" ht="16.5" thickBot="1">
      <c r="A89" s="248" t="s">
        <v>252</v>
      </c>
      <c r="B89" s="41"/>
      <c r="C89" s="41"/>
      <c r="D89" s="41"/>
      <c r="E89" s="41"/>
      <c r="F89" s="41"/>
      <c r="G89" s="41"/>
      <c r="H89" s="247"/>
      <c r="I89" s="247"/>
      <c r="J89" s="247"/>
      <c r="K89" s="247"/>
      <c r="L89" s="247"/>
      <c r="M89" s="247"/>
    </row>
    <row r="90" spans="1:13" ht="63">
      <c r="A90" s="249" t="s">
        <v>253</v>
      </c>
      <c r="B90" s="41"/>
      <c r="C90" s="41"/>
      <c r="D90" s="41"/>
      <c r="E90" s="264">
        <v>129.5</v>
      </c>
      <c r="F90" s="269">
        <v>1</v>
      </c>
      <c r="G90" s="265">
        <f aca="true" t="shared" si="5" ref="G90:G96">F90*E90</f>
        <v>129.5</v>
      </c>
      <c r="H90" s="247"/>
      <c r="I90" s="247"/>
      <c r="J90" s="247"/>
      <c r="K90" s="247"/>
      <c r="L90" s="247"/>
      <c r="M90" s="247"/>
    </row>
    <row r="91" spans="1:13" ht="15.75">
      <c r="A91" s="250" t="s">
        <v>254</v>
      </c>
      <c r="B91" s="41"/>
      <c r="C91" s="41"/>
      <c r="D91" s="41"/>
      <c r="E91" s="266">
        <v>1422.6</v>
      </c>
      <c r="F91" s="270">
        <v>1</v>
      </c>
      <c r="G91" s="267">
        <f t="shared" si="5"/>
        <v>1422.6</v>
      </c>
      <c r="H91" s="247"/>
      <c r="I91" s="247"/>
      <c r="J91" s="247"/>
      <c r="K91" s="247"/>
      <c r="L91" s="247"/>
      <c r="M91" s="247"/>
    </row>
    <row r="92" spans="1:13" ht="31.5">
      <c r="A92" s="251" t="s">
        <v>255</v>
      </c>
      <c r="B92" s="41"/>
      <c r="C92" s="41"/>
      <c r="D92" s="41"/>
      <c r="E92" s="268">
        <v>458.2</v>
      </c>
      <c r="F92" s="271">
        <v>1</v>
      </c>
      <c r="G92" s="28">
        <f t="shared" si="5"/>
        <v>458.2</v>
      </c>
      <c r="H92" s="247"/>
      <c r="I92" s="247"/>
      <c r="J92" s="247"/>
      <c r="K92" s="247"/>
      <c r="L92" s="247"/>
      <c r="M92" s="247"/>
    </row>
    <row r="93" spans="1:13" ht="31.5">
      <c r="A93" s="251" t="s">
        <v>256</v>
      </c>
      <c r="B93" s="41"/>
      <c r="C93" s="41"/>
      <c r="D93" s="41"/>
      <c r="E93" s="268">
        <v>250</v>
      </c>
      <c r="F93" s="271">
        <v>2</v>
      </c>
      <c r="G93" s="39">
        <f t="shared" si="5"/>
        <v>500</v>
      </c>
      <c r="H93" s="247"/>
      <c r="I93" s="247"/>
      <c r="J93" s="247"/>
      <c r="K93" s="247"/>
      <c r="L93" s="247"/>
      <c r="M93" s="247"/>
    </row>
    <row r="94" spans="1:13" ht="31.5">
      <c r="A94" s="251" t="s">
        <v>257</v>
      </c>
      <c r="B94" s="41"/>
      <c r="C94" s="41"/>
      <c r="D94" s="41"/>
      <c r="E94" s="268">
        <v>200</v>
      </c>
      <c r="F94" s="271">
        <v>1</v>
      </c>
      <c r="G94" s="39">
        <f t="shared" si="5"/>
        <v>200</v>
      </c>
      <c r="H94" s="247"/>
      <c r="I94" s="247"/>
      <c r="J94" s="247"/>
      <c r="K94" s="247"/>
      <c r="L94" s="247"/>
      <c r="M94" s="247"/>
    </row>
    <row r="95" spans="1:13" ht="31.5">
      <c r="A95" s="251" t="s">
        <v>258</v>
      </c>
      <c r="B95" s="41"/>
      <c r="C95" s="41"/>
      <c r="D95" s="41"/>
      <c r="E95" s="268">
        <v>200</v>
      </c>
      <c r="F95" s="271">
        <v>1</v>
      </c>
      <c r="G95" s="39">
        <f t="shared" si="5"/>
        <v>200</v>
      </c>
      <c r="H95" s="247"/>
      <c r="I95" s="247"/>
      <c r="J95" s="247"/>
      <c r="K95" s="247"/>
      <c r="L95" s="247"/>
      <c r="M95" s="247"/>
    </row>
    <row r="96" spans="1:13" ht="15.75">
      <c r="A96" s="251" t="s">
        <v>259</v>
      </c>
      <c r="B96" s="41"/>
      <c r="C96" s="41"/>
      <c r="D96" s="41"/>
      <c r="E96" s="268">
        <v>150</v>
      </c>
      <c r="F96" s="271">
        <v>1</v>
      </c>
      <c r="G96" s="39">
        <f t="shared" si="5"/>
        <v>150</v>
      </c>
      <c r="H96" s="247"/>
      <c r="I96" s="247"/>
      <c r="J96" s="247"/>
      <c r="K96" s="247"/>
      <c r="L96" s="247"/>
      <c r="M96" s="247"/>
    </row>
    <row r="97" spans="1:13" ht="15.75">
      <c r="A97" s="252" t="s">
        <v>260</v>
      </c>
      <c r="B97" s="41"/>
      <c r="C97" s="41"/>
      <c r="D97" s="41"/>
      <c r="E97" s="297">
        <f>G97/F97</f>
        <v>382.5375</v>
      </c>
      <c r="F97" s="298">
        <f>SUM(F90:F96)</f>
        <v>8</v>
      </c>
      <c r="G97" s="34">
        <f>G90+G91+G92+G93+G94+G95+G96</f>
        <v>3060.3</v>
      </c>
      <c r="H97" s="247"/>
      <c r="I97" s="247"/>
      <c r="J97" s="247"/>
      <c r="K97" s="247"/>
      <c r="L97" s="247"/>
      <c r="M97" s="247"/>
    </row>
    <row r="98" spans="1:13" ht="15.75">
      <c r="A98" s="253" t="s">
        <v>261</v>
      </c>
      <c r="B98" s="41"/>
      <c r="C98" s="41"/>
      <c r="D98" s="41"/>
      <c r="E98" s="268"/>
      <c r="F98" s="271"/>
      <c r="G98" s="39"/>
      <c r="H98" s="247"/>
      <c r="I98" s="247"/>
      <c r="J98" s="247"/>
      <c r="K98" s="247"/>
      <c r="L98" s="247"/>
      <c r="M98" s="247"/>
    </row>
    <row r="99" spans="1:13" ht="15.75">
      <c r="A99" s="88" t="s">
        <v>262</v>
      </c>
      <c r="B99" s="41"/>
      <c r="C99" s="41"/>
      <c r="D99" s="41"/>
      <c r="E99" s="39">
        <v>7</v>
      </c>
      <c r="F99" s="28">
        <v>2</v>
      </c>
      <c r="G99" s="39">
        <f>F99*E99</f>
        <v>14</v>
      </c>
      <c r="H99" s="247"/>
      <c r="I99" s="247"/>
      <c r="J99" s="247"/>
      <c r="K99" s="247"/>
      <c r="L99" s="247"/>
      <c r="M99" s="247"/>
    </row>
    <row r="100" spans="1:13" ht="15.75">
      <c r="A100" s="88" t="s">
        <v>263</v>
      </c>
      <c r="B100" s="41"/>
      <c r="C100" s="41"/>
      <c r="D100" s="41"/>
      <c r="E100" s="39">
        <v>7.5</v>
      </c>
      <c r="F100" s="28">
        <v>2</v>
      </c>
      <c r="G100" s="39">
        <f>F100*E100</f>
        <v>15</v>
      </c>
      <c r="H100" s="247"/>
      <c r="I100" s="247"/>
      <c r="J100" s="247"/>
      <c r="K100" s="247"/>
      <c r="L100" s="247"/>
      <c r="M100" s="247"/>
    </row>
    <row r="101" spans="1:13" ht="15.75">
      <c r="A101" s="88" t="s">
        <v>264</v>
      </c>
      <c r="B101" s="41"/>
      <c r="C101" s="41"/>
      <c r="D101" s="41"/>
      <c r="E101" s="39">
        <v>15</v>
      </c>
      <c r="F101" s="28">
        <v>1</v>
      </c>
      <c r="G101" s="39">
        <f>F101*E101</f>
        <v>15</v>
      </c>
      <c r="H101" s="247"/>
      <c r="I101" s="247"/>
      <c r="J101" s="247"/>
      <c r="K101" s="247"/>
      <c r="L101" s="247"/>
      <c r="M101" s="247"/>
    </row>
    <row r="102" spans="1:13" ht="15.75">
      <c r="A102" s="252" t="s">
        <v>265</v>
      </c>
      <c r="B102" s="41"/>
      <c r="C102" s="41"/>
      <c r="D102" s="41"/>
      <c r="E102" s="63">
        <f>G102/F102</f>
        <v>8.8</v>
      </c>
      <c r="F102" s="63">
        <f>SUM(F99:F101)</f>
        <v>5</v>
      </c>
      <c r="G102" s="34">
        <f>G99+G100+G101</f>
        <v>44</v>
      </c>
      <c r="H102" s="247"/>
      <c r="I102" s="247"/>
      <c r="J102" s="247"/>
      <c r="K102" s="247"/>
      <c r="L102" s="247"/>
      <c r="M102" s="247"/>
    </row>
    <row r="108" spans="1:10" ht="18.75">
      <c r="A108" s="26" t="s">
        <v>162</v>
      </c>
      <c r="B108" s="26"/>
      <c r="C108" s="26"/>
      <c r="D108" s="26"/>
      <c r="E108" s="26"/>
      <c r="F108" s="26"/>
      <c r="G108" s="26"/>
      <c r="H108" s="26"/>
      <c r="I108" s="26"/>
      <c r="J108" s="26"/>
    </row>
    <row r="109" spans="1:10" ht="15.75">
      <c r="A109" s="61" t="s">
        <v>313</v>
      </c>
      <c r="B109"/>
      <c r="C109" s="1"/>
      <c r="D109" s="1"/>
      <c r="E109" s="1"/>
      <c r="F109" s="1"/>
      <c r="G109" s="1"/>
      <c r="H109" s="1"/>
      <c r="I109" s="1"/>
      <c r="J109" s="1"/>
    </row>
  </sheetData>
  <sheetProtection/>
  <mergeCells count="15">
    <mergeCell ref="H11:J11"/>
    <mergeCell ref="K11:M11"/>
    <mergeCell ref="E11:G11"/>
    <mergeCell ref="E4:L4"/>
    <mergeCell ref="B10:G10"/>
    <mergeCell ref="H10:M10"/>
    <mergeCell ref="A8:M8"/>
    <mergeCell ref="B77:B82"/>
    <mergeCell ref="C77:C82"/>
    <mergeCell ref="D77:D82"/>
    <mergeCell ref="E2:O2"/>
    <mergeCell ref="A6:M6"/>
    <mergeCell ref="A7:M7"/>
    <mergeCell ref="A11:A12"/>
    <mergeCell ref="B11:D11"/>
  </mergeCells>
  <printOptions/>
  <pageMargins left="0.984251968503937" right="0.7874015748031497" top="1.1811023622047245" bottom="0.787401574803149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20"/>
  <sheetViews>
    <sheetView tabSelected="1" view="pageBreakPreview" zoomScale="75" zoomScaleNormal="75" zoomScaleSheetLayoutView="75" zoomScalePageLayoutView="0" workbookViewId="0" topLeftCell="A1">
      <selection activeCell="D22" sqref="D22:D23"/>
    </sheetView>
  </sheetViews>
  <sheetFormatPr defaultColWidth="9.140625" defaultRowHeight="12.75"/>
  <cols>
    <col min="2" max="2" width="47.8515625" style="0" customWidth="1"/>
  </cols>
  <sheetData>
    <row r="2" spans="1:16" ht="15.75">
      <c r="A2" s="25"/>
      <c r="B2" s="25"/>
      <c r="C2" s="25"/>
      <c r="D2" s="25"/>
      <c r="E2" s="25"/>
      <c r="F2" s="25"/>
      <c r="G2" s="1"/>
      <c r="H2" s="179" t="s">
        <v>325</v>
      </c>
      <c r="I2" s="1"/>
      <c r="J2" s="1"/>
      <c r="K2" s="179"/>
      <c r="L2" s="179"/>
      <c r="M2" s="25"/>
      <c r="N2" s="25"/>
      <c r="O2" s="25"/>
      <c r="P2" s="25"/>
    </row>
    <row r="3" spans="1:16" ht="15.75">
      <c r="A3" s="25"/>
      <c r="B3" s="25"/>
      <c r="C3" s="25"/>
      <c r="D3" s="25"/>
      <c r="E3" s="351" t="s">
        <v>113</v>
      </c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</row>
    <row r="4" spans="1:16" ht="15.75">
      <c r="A4" s="25"/>
      <c r="B4" s="25"/>
      <c r="C4" s="25"/>
      <c r="D4" s="25"/>
      <c r="E4" s="25" t="s">
        <v>170</v>
      </c>
      <c r="F4" s="25"/>
      <c r="G4" s="128"/>
      <c r="H4" s="128"/>
      <c r="I4" s="128"/>
      <c r="J4" s="128"/>
      <c r="K4" s="128"/>
      <c r="L4" s="128"/>
      <c r="M4" s="25"/>
      <c r="N4" s="25"/>
      <c r="O4" s="25"/>
      <c r="P4" s="25"/>
    </row>
    <row r="5" spans="1:16" ht="15.75">
      <c r="A5" s="25"/>
      <c r="B5" s="25"/>
      <c r="C5" s="25"/>
      <c r="D5" s="25"/>
      <c r="E5" s="358" t="s">
        <v>335</v>
      </c>
      <c r="F5" s="358"/>
      <c r="G5" s="358"/>
      <c r="H5" s="358"/>
      <c r="I5" s="358"/>
      <c r="J5" s="358"/>
      <c r="K5" s="358"/>
      <c r="L5" s="358"/>
      <c r="M5" s="25"/>
      <c r="N5" s="25"/>
      <c r="O5" s="25"/>
      <c r="P5" s="25"/>
    </row>
    <row r="6" spans="1:16" ht="15.75">
      <c r="A6" s="25"/>
      <c r="B6" s="25"/>
      <c r="C6" s="25"/>
      <c r="D6" s="25"/>
      <c r="E6" s="25"/>
      <c r="F6" s="25"/>
      <c r="G6" s="1"/>
      <c r="H6" s="1"/>
      <c r="I6" s="1"/>
      <c r="J6" s="1"/>
      <c r="K6" s="1"/>
      <c r="L6" s="1"/>
      <c r="M6" s="25"/>
      <c r="N6" s="25"/>
      <c r="O6" s="25"/>
      <c r="P6" s="25"/>
    </row>
    <row r="7" spans="1:16" ht="15.75">
      <c r="A7" s="376" t="s">
        <v>137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25"/>
      <c r="O7" s="25"/>
      <c r="P7" s="25"/>
    </row>
    <row r="8" spans="1:16" ht="15.75">
      <c r="A8" s="377" t="s">
        <v>114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25"/>
      <c r="O8" s="25"/>
      <c r="P8" s="25"/>
    </row>
    <row r="9" spans="1:16" ht="15.75">
      <c r="A9" s="377" t="s">
        <v>168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82"/>
      <c r="O9" s="82"/>
      <c r="P9" s="82"/>
    </row>
    <row r="10" spans="1:16" ht="15.75">
      <c r="A10" s="343"/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82"/>
      <c r="O10" s="82"/>
      <c r="P10" s="82"/>
    </row>
    <row r="11" spans="1:16" ht="15.75">
      <c r="A11" s="344"/>
      <c r="B11" s="344"/>
      <c r="C11" s="378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80"/>
      <c r="O11" s="82"/>
      <c r="P11" s="82"/>
    </row>
    <row r="12" spans="1:16" ht="15.75">
      <c r="A12" s="362" t="s">
        <v>48</v>
      </c>
      <c r="B12" s="353" t="s">
        <v>33</v>
      </c>
      <c r="C12" s="355" t="s">
        <v>164</v>
      </c>
      <c r="D12" s="355"/>
      <c r="E12" s="355"/>
      <c r="F12" s="357" t="s">
        <v>75</v>
      </c>
      <c r="G12" s="357"/>
      <c r="H12" s="357"/>
      <c r="I12" s="356" t="s">
        <v>76</v>
      </c>
      <c r="J12" s="356"/>
      <c r="K12" s="356"/>
      <c r="L12" s="356" t="s">
        <v>77</v>
      </c>
      <c r="M12" s="356"/>
      <c r="N12" s="356"/>
      <c r="O12" s="25"/>
      <c r="P12" s="25"/>
    </row>
    <row r="13" spans="1:16" ht="47.25">
      <c r="A13" s="363"/>
      <c r="B13" s="354"/>
      <c r="C13" s="29" t="s">
        <v>45</v>
      </c>
      <c r="D13" s="29" t="s">
        <v>44</v>
      </c>
      <c r="E13" s="29" t="s">
        <v>35</v>
      </c>
      <c r="F13" s="29" t="s">
        <v>45</v>
      </c>
      <c r="G13" s="29" t="s">
        <v>44</v>
      </c>
      <c r="H13" s="29" t="s">
        <v>35</v>
      </c>
      <c r="I13" s="29" t="s">
        <v>45</v>
      </c>
      <c r="J13" s="29" t="s">
        <v>44</v>
      </c>
      <c r="K13" s="29" t="s">
        <v>35</v>
      </c>
      <c r="L13" s="29" t="s">
        <v>45</v>
      </c>
      <c r="M13" s="29" t="s">
        <v>44</v>
      </c>
      <c r="N13" s="29" t="s">
        <v>35</v>
      </c>
      <c r="O13" s="25"/>
      <c r="P13" s="25"/>
    </row>
    <row r="14" spans="1:16" ht="96.75" customHeight="1">
      <c r="A14" s="28">
        <v>1</v>
      </c>
      <c r="B14" s="33" t="s">
        <v>322</v>
      </c>
      <c r="C14" s="54"/>
      <c r="D14" s="34"/>
      <c r="E14" s="34"/>
      <c r="F14" s="54"/>
      <c r="G14" s="322"/>
      <c r="H14" s="34">
        <f>SUM(H15:H16)</f>
        <v>458</v>
      </c>
      <c r="I14" s="54"/>
      <c r="J14" s="34"/>
      <c r="K14" s="34"/>
      <c r="L14" s="54"/>
      <c r="M14" s="34"/>
      <c r="N14" s="34"/>
      <c r="O14" s="25"/>
      <c r="P14" s="25"/>
    </row>
    <row r="15" spans="1:16" ht="15.75">
      <c r="A15" s="63"/>
      <c r="B15" s="29" t="s">
        <v>323</v>
      </c>
      <c r="C15" s="56"/>
      <c r="D15" s="39"/>
      <c r="E15" s="39"/>
      <c r="F15" s="56"/>
      <c r="G15" s="39"/>
      <c r="H15" s="39">
        <v>350</v>
      </c>
      <c r="I15" s="54"/>
      <c r="J15" s="34"/>
      <c r="K15" s="34"/>
      <c r="L15" s="181"/>
      <c r="M15" s="42"/>
      <c r="N15" s="34"/>
      <c r="O15" s="25"/>
      <c r="P15" s="25"/>
    </row>
    <row r="16" spans="1:16" ht="15.75">
      <c r="A16" s="41"/>
      <c r="B16" s="41" t="s">
        <v>324</v>
      </c>
      <c r="C16" s="41"/>
      <c r="D16" s="41"/>
      <c r="E16" s="41"/>
      <c r="F16" s="41"/>
      <c r="G16" s="41"/>
      <c r="H16" s="52">
        <v>108</v>
      </c>
      <c r="I16" s="41"/>
      <c r="J16" s="41"/>
      <c r="K16" s="41"/>
      <c r="L16" s="41"/>
      <c r="M16" s="41"/>
      <c r="N16" s="41"/>
      <c r="O16" s="25"/>
      <c r="P16" s="25"/>
    </row>
    <row r="17" spans="1:16" ht="15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81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5.75">
      <c r="A19" s="61" t="s">
        <v>162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25"/>
      <c r="M19" s="25"/>
      <c r="N19" s="25"/>
      <c r="O19" s="25"/>
      <c r="P19" s="25"/>
    </row>
    <row r="20" spans="1:16" ht="15.75">
      <c r="A20" s="202" t="s">
        <v>313</v>
      </c>
      <c r="B20" s="202"/>
      <c r="C20" s="25"/>
      <c r="D20" s="25"/>
      <c r="E20" s="25"/>
      <c r="F20" s="25"/>
      <c r="G20" s="25"/>
      <c r="H20" s="25"/>
      <c r="I20" s="25"/>
      <c r="J20" s="25"/>
      <c r="K20" s="25"/>
      <c r="L20" s="61"/>
      <c r="M20" s="25"/>
      <c r="N20" s="25"/>
      <c r="O20" s="25"/>
      <c r="P20" s="25"/>
    </row>
  </sheetData>
  <sheetProtection/>
  <mergeCells count="12">
    <mergeCell ref="E3:P3"/>
    <mergeCell ref="E5:L5"/>
    <mergeCell ref="A7:M7"/>
    <mergeCell ref="A8:M8"/>
    <mergeCell ref="A9:M9"/>
    <mergeCell ref="C11:N11"/>
    <mergeCell ref="A12:A13"/>
    <mergeCell ref="B12:B13"/>
    <mergeCell ref="C12:E12"/>
    <mergeCell ref="F12:H12"/>
    <mergeCell ref="I12:K12"/>
    <mergeCell ref="L12:N1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160"/>
  <sheetViews>
    <sheetView view="pageBreakPreview" zoomScale="75" zoomScaleNormal="75" zoomScaleSheetLayoutView="75" zoomScalePageLayoutView="0" workbookViewId="0" topLeftCell="A1">
      <selection activeCell="E4" sqref="E4:L4"/>
    </sheetView>
  </sheetViews>
  <sheetFormatPr defaultColWidth="9.140625" defaultRowHeight="12.75"/>
  <cols>
    <col min="1" max="1" width="81.57421875" style="0" customWidth="1"/>
    <col min="2" max="2" width="10.28125" style="0" customWidth="1"/>
    <col min="3" max="3" width="10.7109375" style="0" customWidth="1"/>
    <col min="4" max="4" width="9.8515625" style="0" bestFit="1" customWidth="1"/>
    <col min="5" max="5" width="9.7109375" style="0" customWidth="1"/>
    <col min="6" max="6" width="12.00390625" style="0" customWidth="1"/>
    <col min="7" max="7" width="9.8515625" style="0" bestFit="1" customWidth="1"/>
    <col min="8" max="8" width="10.00390625" style="0" customWidth="1"/>
    <col min="9" max="9" width="11.140625" style="0" customWidth="1"/>
    <col min="10" max="11" width="9.8515625" style="0" customWidth="1"/>
    <col min="12" max="12" width="10.28125" style="0" customWidth="1"/>
  </cols>
  <sheetData>
    <row r="1" spans="1:15" ht="18.75">
      <c r="A1" s="3"/>
      <c r="B1" s="3"/>
      <c r="C1" s="3"/>
      <c r="D1" s="3"/>
      <c r="E1" s="3"/>
      <c r="F1" s="3"/>
      <c r="G1" s="1"/>
      <c r="H1" s="23" t="s">
        <v>118</v>
      </c>
      <c r="I1" s="1"/>
      <c r="J1" s="5"/>
      <c r="K1" s="24"/>
      <c r="L1" s="24"/>
      <c r="M1" s="3"/>
      <c r="N1" s="3"/>
      <c r="O1" s="3"/>
    </row>
    <row r="2" spans="1:15" ht="15.75" customHeight="1">
      <c r="A2" s="3"/>
      <c r="B2" s="25"/>
      <c r="C2" s="25"/>
      <c r="D2" s="25"/>
      <c r="E2" s="351" t="s">
        <v>113</v>
      </c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1:15" ht="18.75" customHeight="1">
      <c r="A3" s="3"/>
      <c r="B3" s="25"/>
      <c r="C3" s="25"/>
      <c r="D3" s="25"/>
      <c r="E3" s="25" t="s">
        <v>170</v>
      </c>
      <c r="F3" s="25"/>
      <c r="G3" s="128"/>
      <c r="H3" s="128"/>
      <c r="I3" s="128"/>
      <c r="J3" s="128"/>
      <c r="K3" s="128"/>
      <c r="L3" s="128"/>
      <c r="M3" s="25"/>
      <c r="N3" s="25"/>
      <c r="O3" s="25"/>
    </row>
    <row r="4" spans="1:15" ht="18" customHeight="1">
      <c r="A4" s="3"/>
      <c r="B4" s="25"/>
      <c r="C4" s="25"/>
      <c r="D4" s="25"/>
      <c r="E4" s="358" t="s">
        <v>335</v>
      </c>
      <c r="F4" s="358"/>
      <c r="G4" s="358"/>
      <c r="H4" s="358"/>
      <c r="I4" s="358"/>
      <c r="J4" s="358"/>
      <c r="K4" s="358"/>
      <c r="L4" s="358"/>
      <c r="M4" s="25"/>
      <c r="N4" s="25"/>
      <c r="O4" s="25"/>
    </row>
    <row r="5" spans="1:15" ht="18.75">
      <c r="A5" s="12"/>
      <c r="B5" s="25"/>
      <c r="C5" s="25"/>
      <c r="D5" s="25"/>
      <c r="E5" s="25"/>
      <c r="F5" s="25"/>
      <c r="G5" s="1"/>
      <c r="H5" s="1"/>
      <c r="I5" s="1"/>
      <c r="J5" s="1"/>
      <c r="K5" s="1"/>
      <c r="L5" s="1"/>
      <c r="M5" s="25"/>
      <c r="N5" s="25"/>
      <c r="O5" s="25"/>
    </row>
    <row r="6" spans="1:15" ht="18.75">
      <c r="A6" s="352" t="s">
        <v>134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25"/>
      <c r="O6" s="25"/>
    </row>
    <row r="7" spans="1:15" ht="18.75">
      <c r="A7" s="346" t="s">
        <v>114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25"/>
      <c r="O7" s="25"/>
    </row>
    <row r="8" spans="1:15" ht="18.75" customHeight="1">
      <c r="A8" s="346" t="s">
        <v>168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82"/>
      <c r="O8" s="82"/>
    </row>
    <row r="9" spans="1:13" ht="18.75">
      <c r="A9" s="14"/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</row>
    <row r="10" spans="1:13" ht="18.75" customHeight="1">
      <c r="A10" s="353" t="s">
        <v>33</v>
      </c>
      <c r="B10" s="355" t="s">
        <v>164</v>
      </c>
      <c r="C10" s="355"/>
      <c r="D10" s="355"/>
      <c r="E10" s="357" t="s">
        <v>75</v>
      </c>
      <c r="F10" s="357"/>
      <c r="G10" s="357"/>
      <c r="H10" s="356" t="s">
        <v>76</v>
      </c>
      <c r="I10" s="356"/>
      <c r="J10" s="356"/>
      <c r="K10" s="356" t="s">
        <v>77</v>
      </c>
      <c r="L10" s="356"/>
      <c r="M10" s="356"/>
    </row>
    <row r="11" spans="1:13" ht="33" customHeight="1">
      <c r="A11" s="354"/>
      <c r="B11" s="147" t="s">
        <v>45</v>
      </c>
      <c r="C11" s="147" t="s">
        <v>64</v>
      </c>
      <c r="D11" s="147" t="s">
        <v>35</v>
      </c>
      <c r="E11" s="147" t="s">
        <v>45</v>
      </c>
      <c r="F11" s="147" t="s">
        <v>64</v>
      </c>
      <c r="G11" s="147" t="s">
        <v>35</v>
      </c>
      <c r="H11" s="147" t="s">
        <v>45</v>
      </c>
      <c r="I11" s="147" t="s">
        <v>64</v>
      </c>
      <c r="J11" s="147" t="s">
        <v>35</v>
      </c>
      <c r="K11" s="147" t="s">
        <v>45</v>
      </c>
      <c r="L11" s="147" t="s">
        <v>64</v>
      </c>
      <c r="M11" s="147" t="s">
        <v>35</v>
      </c>
    </row>
    <row r="12" spans="1:13" ht="48" customHeight="1">
      <c r="A12" s="68" t="s">
        <v>32</v>
      </c>
      <c r="B12" s="104">
        <f>B14+B89+B113+B123</f>
        <v>108</v>
      </c>
      <c r="C12" s="102">
        <f>D12/B12</f>
        <v>271.28888888888883</v>
      </c>
      <c r="D12" s="102">
        <f>D14+D89+D113+D123</f>
        <v>29299.199999999997</v>
      </c>
      <c r="E12" s="102">
        <f>E14+E89+E113+E123</f>
        <v>109</v>
      </c>
      <c r="F12" s="102">
        <f>G12/E12</f>
        <v>353.1045871559633</v>
      </c>
      <c r="G12" s="102">
        <f>G14+G89+G113+G123</f>
        <v>38488.4</v>
      </c>
      <c r="H12" s="104">
        <f>H14+H88+H113+H123</f>
        <v>149</v>
      </c>
      <c r="I12" s="102">
        <f>J12/H12</f>
        <v>145.34961073825502</v>
      </c>
      <c r="J12" s="102">
        <f>J14+J88+J113+J123</f>
        <v>21657.092</v>
      </c>
      <c r="K12" s="104">
        <f>K14+K88+K113+K123</f>
        <v>235</v>
      </c>
      <c r="L12" s="102">
        <f>M12/K12</f>
        <v>79.52994532765958</v>
      </c>
      <c r="M12" s="102">
        <f>M14+M88+M113+M123</f>
        <v>18689.537152</v>
      </c>
    </row>
    <row r="13" spans="1:13" ht="18.75" customHeight="1">
      <c r="A13" s="50" t="s">
        <v>181</v>
      </c>
      <c r="B13" s="104">
        <f>B15+B90+B115</f>
        <v>312</v>
      </c>
      <c r="C13" s="328">
        <f>D13/B13</f>
        <v>1.8701923076923077</v>
      </c>
      <c r="D13" s="102">
        <f>D15+D90+D115</f>
        <v>583.5</v>
      </c>
      <c r="E13" s="104">
        <f>E15+E90</f>
        <v>60</v>
      </c>
      <c r="F13" s="104">
        <f>G13/E13</f>
        <v>2.3366666666666664</v>
      </c>
      <c r="G13" s="102">
        <f>G15+G90</f>
        <v>140.2</v>
      </c>
      <c r="H13" s="104"/>
      <c r="I13" s="102"/>
      <c r="J13" s="102"/>
      <c r="K13" s="104"/>
      <c r="L13" s="102"/>
      <c r="M13" s="102"/>
    </row>
    <row r="14" spans="1:14" ht="30.75" customHeight="1">
      <c r="A14" s="46" t="s">
        <v>327</v>
      </c>
      <c r="B14" s="104">
        <f aca="true" t="shared" si="0" ref="B14:H14">B16+B50+B63</f>
        <v>47</v>
      </c>
      <c r="C14" s="102">
        <f t="shared" si="0"/>
        <v>2761.971394230769</v>
      </c>
      <c r="D14" s="102">
        <f t="shared" si="0"/>
        <v>26514.199999999997</v>
      </c>
      <c r="E14" s="104">
        <f t="shared" si="0"/>
        <v>98</v>
      </c>
      <c r="F14" s="104">
        <f t="shared" si="0"/>
        <v>1294.961403508772</v>
      </c>
      <c r="G14" s="102">
        <f t="shared" si="0"/>
        <v>29206.4</v>
      </c>
      <c r="H14" s="104">
        <f t="shared" si="0"/>
        <v>120</v>
      </c>
      <c r="I14" s="102">
        <f>J14/H14</f>
        <v>93.5875</v>
      </c>
      <c r="J14" s="102">
        <f>J16+J50+J63</f>
        <v>11230.5</v>
      </c>
      <c r="K14" s="104">
        <f>K16+K50+K63</f>
        <v>198</v>
      </c>
      <c r="L14" s="102">
        <f>M14/K14</f>
        <v>58.531313131313134</v>
      </c>
      <c r="M14" s="102">
        <f>M16+M50+M63</f>
        <v>11589.2</v>
      </c>
      <c r="N14" s="235">
        <f>SUM(D19:D42)</f>
        <v>13383.699999999999</v>
      </c>
    </row>
    <row r="15" spans="1:14" ht="22.5" customHeight="1">
      <c r="A15" s="50" t="s">
        <v>181</v>
      </c>
      <c r="B15" s="104">
        <f>B17+B51+B64</f>
        <v>142</v>
      </c>
      <c r="C15" s="328">
        <f>D15/B15</f>
        <v>2.5725352112676054</v>
      </c>
      <c r="D15" s="102">
        <f>D17+D51+D64</f>
        <v>365.29999999999995</v>
      </c>
      <c r="E15" s="102">
        <f>E17+E51+E64</f>
        <v>58</v>
      </c>
      <c r="F15" s="329">
        <f>G15/E15</f>
        <v>2.262068965517241</v>
      </c>
      <c r="G15" s="102">
        <f>G17+G51+G64</f>
        <v>131.2</v>
      </c>
      <c r="H15" s="104"/>
      <c r="I15" s="102"/>
      <c r="J15" s="102"/>
      <c r="K15" s="104"/>
      <c r="L15" s="102"/>
      <c r="M15" s="102"/>
      <c r="N15" s="235"/>
    </row>
    <row r="16" spans="1:13" ht="16.5" customHeight="1">
      <c r="A16" s="317" t="s">
        <v>26</v>
      </c>
      <c r="B16" s="106">
        <f>SUM(B19:B49)</f>
        <v>32</v>
      </c>
      <c r="C16" s="123">
        <f>D16/B16</f>
        <v>668.2406249999999</v>
      </c>
      <c r="D16" s="123">
        <f>SUM(D19:D49)</f>
        <v>21383.699999999997</v>
      </c>
      <c r="E16" s="106">
        <f>SUM(E37:E48)</f>
        <v>76</v>
      </c>
      <c r="F16" s="123">
        <f>G16/E16</f>
        <v>235.4197368421053</v>
      </c>
      <c r="G16" s="123">
        <f>SUM(G37:G48)</f>
        <v>17891.9</v>
      </c>
      <c r="H16" s="106">
        <f aca="true" t="shared" si="1" ref="H16:M16">SUM(H18:H42)</f>
        <v>18</v>
      </c>
      <c r="I16" s="105">
        <f>J16/H16</f>
        <v>220.89444444444445</v>
      </c>
      <c r="J16" s="105">
        <f t="shared" si="1"/>
        <v>3976.1</v>
      </c>
      <c r="K16" s="105">
        <f t="shared" si="1"/>
        <v>16</v>
      </c>
      <c r="L16" s="105">
        <f>M16/K16</f>
        <v>292.8125</v>
      </c>
      <c r="M16" s="105">
        <f t="shared" si="1"/>
        <v>4685</v>
      </c>
    </row>
    <row r="17" spans="1:13" ht="16.5" customHeight="1">
      <c r="A17" s="299" t="s">
        <v>302</v>
      </c>
      <c r="B17" s="315">
        <v>88</v>
      </c>
      <c r="C17" s="339">
        <f>D17/B17</f>
        <v>1.6102272727272726</v>
      </c>
      <c r="D17" s="316">
        <v>141.7</v>
      </c>
      <c r="E17" s="315">
        <v>58</v>
      </c>
      <c r="F17" s="333">
        <f>G17/E17</f>
        <v>2.262068965517241</v>
      </c>
      <c r="G17" s="333">
        <v>131.2</v>
      </c>
      <c r="H17" s="138"/>
      <c r="I17" s="108"/>
      <c r="J17" s="108"/>
      <c r="K17" s="108"/>
      <c r="L17" s="108"/>
      <c r="M17" s="108"/>
    </row>
    <row r="18" spans="1:13" ht="16.5" customHeight="1">
      <c r="A18" s="300" t="s">
        <v>266</v>
      </c>
      <c r="B18" s="304"/>
      <c r="C18" s="305"/>
      <c r="D18" s="306"/>
      <c r="E18" s="110"/>
      <c r="F18" s="107"/>
      <c r="G18" s="107"/>
      <c r="H18" s="110"/>
      <c r="I18" s="107"/>
      <c r="J18" s="107"/>
      <c r="K18" s="107"/>
      <c r="L18" s="107"/>
      <c r="M18" s="107"/>
    </row>
    <row r="19" spans="1:13" ht="16.5" customHeight="1">
      <c r="A19" s="301" t="s">
        <v>267</v>
      </c>
      <c r="B19" s="304">
        <v>1</v>
      </c>
      <c r="C19" s="305">
        <v>6000</v>
      </c>
      <c r="D19" s="306">
        <f aca="true" t="shared" si="2" ref="D19:D36">B19*C19</f>
        <v>6000</v>
      </c>
      <c r="E19" s="110"/>
      <c r="F19" s="107"/>
      <c r="G19" s="107"/>
      <c r="H19" s="110">
        <v>1</v>
      </c>
      <c r="I19" s="107">
        <v>150</v>
      </c>
      <c r="J19" s="107">
        <v>150</v>
      </c>
      <c r="K19" s="107">
        <v>1</v>
      </c>
      <c r="L19" s="107">
        <v>150</v>
      </c>
      <c r="M19" s="107">
        <v>150</v>
      </c>
    </row>
    <row r="20" spans="1:13" ht="16.5" customHeight="1">
      <c r="A20" s="300" t="s">
        <v>268</v>
      </c>
      <c r="B20" s="307"/>
      <c r="C20" s="306"/>
      <c r="D20" s="306">
        <f t="shared" si="2"/>
        <v>0</v>
      </c>
      <c r="E20" s="110"/>
      <c r="F20" s="107"/>
      <c r="G20" s="107"/>
      <c r="H20" s="110"/>
      <c r="I20" s="107"/>
      <c r="J20" s="107"/>
      <c r="K20" s="107">
        <v>1</v>
      </c>
      <c r="L20" s="107">
        <v>150</v>
      </c>
      <c r="M20" s="107">
        <v>150</v>
      </c>
    </row>
    <row r="21" spans="1:13" ht="16.5" customHeight="1">
      <c r="A21" s="301" t="s">
        <v>269</v>
      </c>
      <c r="B21" s="304">
        <v>1</v>
      </c>
      <c r="C21" s="305">
        <v>1295</v>
      </c>
      <c r="D21" s="306">
        <f t="shared" si="2"/>
        <v>1295</v>
      </c>
      <c r="E21" s="110"/>
      <c r="F21" s="107"/>
      <c r="G21" s="107"/>
      <c r="H21" s="110">
        <v>1</v>
      </c>
      <c r="I21" s="107">
        <v>385</v>
      </c>
      <c r="J21" s="107">
        <v>385</v>
      </c>
      <c r="K21" s="107">
        <v>1</v>
      </c>
      <c r="L21" s="107">
        <v>385</v>
      </c>
      <c r="M21" s="107">
        <v>385</v>
      </c>
    </row>
    <row r="22" spans="1:13" ht="16.5" customHeight="1">
      <c r="A22" s="301" t="s">
        <v>150</v>
      </c>
      <c r="B22" s="304">
        <v>1</v>
      </c>
      <c r="C22" s="305">
        <v>2996.8</v>
      </c>
      <c r="D22" s="306">
        <f t="shared" si="2"/>
        <v>2996.8</v>
      </c>
      <c r="E22" s="110"/>
      <c r="F22" s="107"/>
      <c r="G22" s="107"/>
      <c r="H22" s="110">
        <v>1</v>
      </c>
      <c r="I22" s="107">
        <v>120</v>
      </c>
      <c r="J22" s="107">
        <v>120</v>
      </c>
      <c r="K22" s="107"/>
      <c r="L22" s="107"/>
      <c r="M22" s="107"/>
    </row>
    <row r="23" spans="1:13" ht="16.5" customHeight="1">
      <c r="A23" s="300" t="s">
        <v>87</v>
      </c>
      <c r="B23" s="308"/>
      <c r="C23" s="309"/>
      <c r="D23" s="306">
        <f t="shared" si="2"/>
        <v>0</v>
      </c>
      <c r="E23" s="138"/>
      <c r="F23" s="108"/>
      <c r="G23" s="108"/>
      <c r="H23" s="138"/>
      <c r="I23" s="108"/>
      <c r="J23" s="108"/>
      <c r="K23" s="108"/>
      <c r="L23" s="108"/>
      <c r="M23" s="108"/>
    </row>
    <row r="24" spans="1:13" ht="16.5" customHeight="1">
      <c r="A24" s="301" t="s">
        <v>270</v>
      </c>
      <c r="B24" s="304">
        <v>1</v>
      </c>
      <c r="C24" s="305">
        <v>216</v>
      </c>
      <c r="D24" s="306">
        <f t="shared" si="2"/>
        <v>216</v>
      </c>
      <c r="E24" s="110"/>
      <c r="F24" s="107"/>
      <c r="G24" s="107"/>
      <c r="H24" s="110"/>
      <c r="I24" s="107"/>
      <c r="J24" s="107"/>
      <c r="K24" s="107"/>
      <c r="L24" s="107"/>
      <c r="M24" s="107"/>
    </row>
    <row r="25" spans="1:13" ht="16.5" customHeight="1">
      <c r="A25" s="300" t="s">
        <v>50</v>
      </c>
      <c r="B25" s="308">
        <v>5</v>
      </c>
      <c r="C25" s="309">
        <f>D25/B25</f>
        <v>4.76</v>
      </c>
      <c r="D25" s="306">
        <v>23.8</v>
      </c>
      <c r="E25" s="110"/>
      <c r="F25" s="107"/>
      <c r="G25" s="107"/>
      <c r="H25" s="110"/>
      <c r="I25" s="107"/>
      <c r="J25" s="107"/>
      <c r="K25" s="107">
        <v>1</v>
      </c>
      <c r="L25" s="107">
        <v>1200</v>
      </c>
      <c r="M25" s="107">
        <v>1200</v>
      </c>
    </row>
    <row r="26" spans="1:13" ht="16.5" customHeight="1">
      <c r="A26" s="301" t="s">
        <v>138</v>
      </c>
      <c r="B26" s="304">
        <v>1</v>
      </c>
      <c r="C26" s="305">
        <v>1893.5</v>
      </c>
      <c r="D26" s="306">
        <f t="shared" si="2"/>
        <v>1893.5</v>
      </c>
      <c r="E26" s="110"/>
      <c r="F26" s="107"/>
      <c r="G26" s="107"/>
      <c r="H26" s="110"/>
      <c r="I26" s="107"/>
      <c r="J26" s="107"/>
      <c r="K26" s="107"/>
      <c r="L26" s="107"/>
      <c r="M26" s="107"/>
    </row>
    <row r="27" spans="1:13" ht="16.5" customHeight="1">
      <c r="A27" s="301" t="s">
        <v>271</v>
      </c>
      <c r="B27" s="304">
        <v>1</v>
      </c>
      <c r="C27" s="305">
        <v>387.5</v>
      </c>
      <c r="D27" s="306">
        <f t="shared" si="2"/>
        <v>387.5</v>
      </c>
      <c r="E27" s="110"/>
      <c r="F27" s="107"/>
      <c r="G27" s="107"/>
      <c r="H27" s="110">
        <v>1</v>
      </c>
      <c r="I27" s="107">
        <v>200</v>
      </c>
      <c r="J27" s="107">
        <v>200</v>
      </c>
      <c r="K27" s="107">
        <v>2</v>
      </c>
      <c r="L27" s="107">
        <v>200</v>
      </c>
      <c r="M27" s="107">
        <v>400</v>
      </c>
    </row>
    <row r="28" spans="1:13" ht="17.25" customHeight="1">
      <c r="A28" s="301" t="s">
        <v>91</v>
      </c>
      <c r="B28" s="304">
        <v>8</v>
      </c>
      <c r="C28" s="305">
        <f>D28/B28</f>
        <v>40</v>
      </c>
      <c r="D28" s="306">
        <v>320</v>
      </c>
      <c r="E28" s="110"/>
      <c r="F28" s="107"/>
      <c r="G28" s="107"/>
      <c r="H28" s="110">
        <v>1</v>
      </c>
      <c r="I28" s="107">
        <v>1200</v>
      </c>
      <c r="J28" s="107">
        <v>1200</v>
      </c>
      <c r="K28" s="107"/>
      <c r="L28" s="107"/>
      <c r="M28" s="107"/>
    </row>
    <row r="29" spans="1:13" ht="16.5" customHeight="1">
      <c r="A29" s="301" t="s">
        <v>272</v>
      </c>
      <c r="B29" s="304">
        <v>1</v>
      </c>
      <c r="C29" s="305">
        <v>100</v>
      </c>
      <c r="D29" s="306">
        <f t="shared" si="2"/>
        <v>100</v>
      </c>
      <c r="E29" s="110"/>
      <c r="F29" s="107"/>
      <c r="G29" s="107"/>
      <c r="H29" s="110"/>
      <c r="I29" s="107"/>
      <c r="J29" s="107"/>
      <c r="K29" s="107">
        <v>1</v>
      </c>
      <c r="L29" s="107">
        <v>1500</v>
      </c>
      <c r="M29" s="107">
        <v>1500</v>
      </c>
    </row>
    <row r="30" spans="1:13" ht="35.25" customHeight="1">
      <c r="A30" s="301" t="s">
        <v>273</v>
      </c>
      <c r="B30" s="304">
        <v>1</v>
      </c>
      <c r="C30" s="305">
        <v>85</v>
      </c>
      <c r="D30" s="306">
        <f t="shared" si="2"/>
        <v>85</v>
      </c>
      <c r="E30" s="110"/>
      <c r="F30" s="107"/>
      <c r="G30" s="107"/>
      <c r="H30" s="110"/>
      <c r="I30" s="107"/>
      <c r="J30" s="107"/>
      <c r="K30" s="107"/>
      <c r="L30" s="107"/>
      <c r="M30" s="107"/>
    </row>
    <row r="31" spans="1:13" ht="21.75" customHeight="1">
      <c r="A31" s="301" t="s">
        <v>274</v>
      </c>
      <c r="B31" s="304">
        <v>1</v>
      </c>
      <c r="C31" s="305">
        <v>13.2</v>
      </c>
      <c r="D31" s="306">
        <f t="shared" si="2"/>
        <v>13.2</v>
      </c>
      <c r="E31" s="110"/>
      <c r="F31" s="107"/>
      <c r="G31" s="107"/>
      <c r="H31" s="110"/>
      <c r="I31" s="107"/>
      <c r="J31" s="107"/>
      <c r="K31" s="107"/>
      <c r="L31" s="107"/>
      <c r="M31" s="107"/>
    </row>
    <row r="32" spans="1:13" ht="19.5" customHeight="1">
      <c r="A32" s="301" t="s">
        <v>275</v>
      </c>
      <c r="B32" s="304">
        <v>1</v>
      </c>
      <c r="C32" s="305">
        <v>8.5</v>
      </c>
      <c r="D32" s="306">
        <f t="shared" si="2"/>
        <v>8.5</v>
      </c>
      <c r="E32" s="138"/>
      <c r="F32" s="108"/>
      <c r="G32" s="107"/>
      <c r="H32" s="110"/>
      <c r="I32" s="107"/>
      <c r="J32" s="107"/>
      <c r="K32" s="107"/>
      <c r="L32" s="107"/>
      <c r="M32" s="107"/>
    </row>
    <row r="33" spans="1:13" ht="19.5" customHeight="1">
      <c r="A33" s="301" t="s">
        <v>276</v>
      </c>
      <c r="B33" s="310">
        <v>2</v>
      </c>
      <c r="C33" s="305">
        <v>10.2</v>
      </c>
      <c r="D33" s="306">
        <f t="shared" si="2"/>
        <v>20.4</v>
      </c>
      <c r="E33" s="110"/>
      <c r="F33" s="107"/>
      <c r="G33" s="107"/>
      <c r="H33" s="110"/>
      <c r="I33" s="107"/>
      <c r="J33" s="107"/>
      <c r="K33" s="107"/>
      <c r="L33" s="107"/>
      <c r="M33" s="107"/>
    </row>
    <row r="34" spans="1:13" ht="19.5" customHeight="1">
      <c r="A34" s="301"/>
      <c r="B34" s="304"/>
      <c r="C34" s="305"/>
      <c r="D34" s="306"/>
      <c r="E34" s="110"/>
      <c r="F34" s="72"/>
      <c r="G34" s="107"/>
      <c r="H34" s="110">
        <v>1</v>
      </c>
      <c r="I34" s="107">
        <v>1000</v>
      </c>
      <c r="J34" s="107">
        <v>1000</v>
      </c>
      <c r="K34" s="72"/>
      <c r="L34" s="72"/>
      <c r="M34" s="107"/>
    </row>
    <row r="35" spans="1:13" ht="18" customHeight="1">
      <c r="A35" s="301" t="s">
        <v>277</v>
      </c>
      <c r="B35" s="304">
        <v>1</v>
      </c>
      <c r="C35" s="305">
        <v>12</v>
      </c>
      <c r="D35" s="306">
        <f t="shared" si="2"/>
        <v>12</v>
      </c>
      <c r="E35" s="138"/>
      <c r="F35" s="108"/>
      <c r="G35" s="108"/>
      <c r="H35" s="138"/>
      <c r="I35" s="108"/>
      <c r="J35" s="108"/>
      <c r="K35" s="108"/>
      <c r="L35" s="108"/>
      <c r="M35" s="108"/>
    </row>
    <row r="36" spans="1:13" ht="21.75" customHeight="1">
      <c r="A36" s="302" t="s">
        <v>278</v>
      </c>
      <c r="B36" s="310">
        <v>1</v>
      </c>
      <c r="C36" s="311">
        <v>12</v>
      </c>
      <c r="D36" s="306">
        <f t="shared" si="2"/>
        <v>12</v>
      </c>
      <c r="E36" s="110"/>
      <c r="F36" s="107"/>
      <c r="G36" s="107"/>
      <c r="H36" s="110"/>
      <c r="I36" s="107"/>
      <c r="J36" s="107"/>
      <c r="K36" s="107">
        <v>1</v>
      </c>
      <c r="L36" s="107">
        <v>500</v>
      </c>
      <c r="M36" s="107">
        <v>500</v>
      </c>
    </row>
    <row r="37" spans="1:13" ht="23.25" customHeight="1">
      <c r="A37" s="303" t="s">
        <v>279</v>
      </c>
      <c r="B37" s="312"/>
      <c r="C37" s="312"/>
      <c r="D37" s="306"/>
      <c r="E37" s="304">
        <v>1</v>
      </c>
      <c r="F37" s="314">
        <v>900</v>
      </c>
      <c r="G37" s="306">
        <f aca="true" t="shared" si="3" ref="G37:G48">E37*F37</f>
        <v>900</v>
      </c>
      <c r="H37" s="110"/>
      <c r="I37" s="72"/>
      <c r="J37" s="107"/>
      <c r="K37" s="72"/>
      <c r="L37" s="72"/>
      <c r="M37" s="107"/>
    </row>
    <row r="38" spans="1:13" ht="19.5" customHeight="1">
      <c r="A38" s="303" t="s">
        <v>86</v>
      </c>
      <c r="B38" s="312"/>
      <c r="C38" s="312"/>
      <c r="D38" s="306"/>
      <c r="E38" s="304">
        <v>1</v>
      </c>
      <c r="F38" s="314">
        <v>12000</v>
      </c>
      <c r="G38" s="306">
        <f t="shared" si="3"/>
        <v>12000</v>
      </c>
      <c r="H38" s="110"/>
      <c r="I38" s="72"/>
      <c r="J38" s="107"/>
      <c r="K38" s="72"/>
      <c r="L38" s="72"/>
      <c r="M38" s="107"/>
    </row>
    <row r="39" spans="1:13" ht="18" customHeight="1">
      <c r="A39" s="303" t="s">
        <v>280</v>
      </c>
      <c r="B39" s="312"/>
      <c r="C39" s="312"/>
      <c r="D39" s="306"/>
      <c r="E39" s="304">
        <v>1</v>
      </c>
      <c r="F39" s="314">
        <v>600</v>
      </c>
      <c r="G39" s="306">
        <f t="shared" si="3"/>
        <v>600</v>
      </c>
      <c r="H39" s="138"/>
      <c r="I39" s="108"/>
      <c r="J39" s="108"/>
      <c r="K39" s="108"/>
      <c r="L39" s="108"/>
      <c r="M39" s="108"/>
    </row>
    <row r="40" spans="1:13" ht="19.5" customHeight="1">
      <c r="A40" s="303" t="s">
        <v>281</v>
      </c>
      <c r="B40" s="312"/>
      <c r="C40" s="312"/>
      <c r="D40" s="306"/>
      <c r="E40" s="304">
        <v>5</v>
      </c>
      <c r="F40" s="314">
        <v>300</v>
      </c>
      <c r="G40" s="306">
        <f t="shared" si="3"/>
        <v>1500</v>
      </c>
      <c r="H40" s="110"/>
      <c r="I40" s="72"/>
      <c r="J40" s="107"/>
      <c r="K40" s="72"/>
      <c r="L40" s="72"/>
      <c r="M40" s="107"/>
    </row>
    <row r="41" spans="1:13" ht="24" customHeight="1">
      <c r="A41" s="303" t="s">
        <v>282</v>
      </c>
      <c r="B41" s="312"/>
      <c r="C41" s="312"/>
      <c r="D41" s="306"/>
      <c r="E41" s="304">
        <v>5</v>
      </c>
      <c r="F41" s="314">
        <v>50</v>
      </c>
      <c r="G41" s="306">
        <f t="shared" si="3"/>
        <v>250</v>
      </c>
      <c r="H41" s="110">
        <v>1</v>
      </c>
      <c r="I41" s="72">
        <v>260</v>
      </c>
      <c r="J41" s="107">
        <v>260</v>
      </c>
      <c r="K41" s="72"/>
      <c r="L41" s="72"/>
      <c r="M41" s="107"/>
    </row>
    <row r="42" spans="1:13" ht="21" customHeight="1">
      <c r="A42" s="303" t="s">
        <v>283</v>
      </c>
      <c r="B42" s="312"/>
      <c r="C42" s="312"/>
      <c r="D42" s="306"/>
      <c r="E42" s="304">
        <v>1</v>
      </c>
      <c r="F42" s="314">
        <v>350</v>
      </c>
      <c r="G42" s="306">
        <f t="shared" si="3"/>
        <v>350</v>
      </c>
      <c r="H42" s="138">
        <v>11</v>
      </c>
      <c r="I42" s="108">
        <f>J42/H42</f>
        <v>60.1</v>
      </c>
      <c r="J42" s="108">
        <v>661.1</v>
      </c>
      <c r="K42" s="108">
        <v>8</v>
      </c>
      <c r="L42" s="111">
        <f>M42/K42</f>
        <v>50</v>
      </c>
      <c r="M42" s="111">
        <v>400</v>
      </c>
    </row>
    <row r="43" spans="1:13" ht="21" customHeight="1">
      <c r="A43" s="303" t="s">
        <v>284</v>
      </c>
      <c r="B43" s="312"/>
      <c r="C43" s="312"/>
      <c r="D43" s="306"/>
      <c r="E43" s="304">
        <v>1</v>
      </c>
      <c r="F43" s="314">
        <v>235.6</v>
      </c>
      <c r="G43" s="306">
        <f t="shared" si="3"/>
        <v>235.6</v>
      </c>
      <c r="H43" s="138"/>
      <c r="I43" s="108"/>
      <c r="J43" s="108"/>
      <c r="K43" s="108"/>
      <c r="L43" s="111"/>
      <c r="M43" s="111"/>
    </row>
    <row r="44" spans="1:13" ht="21" customHeight="1">
      <c r="A44" s="303" t="s">
        <v>285</v>
      </c>
      <c r="B44" s="312"/>
      <c r="C44" s="312"/>
      <c r="D44" s="306"/>
      <c r="E44" s="304">
        <v>1</v>
      </c>
      <c r="F44" s="314">
        <v>458.2</v>
      </c>
      <c r="G44" s="306">
        <f t="shared" si="3"/>
        <v>458.2</v>
      </c>
      <c r="H44" s="138"/>
      <c r="I44" s="108"/>
      <c r="J44" s="108"/>
      <c r="K44" s="108"/>
      <c r="L44" s="111"/>
      <c r="M44" s="111"/>
    </row>
    <row r="45" spans="1:13" ht="21" customHeight="1">
      <c r="A45" s="303" t="s">
        <v>286</v>
      </c>
      <c r="B45" s="312"/>
      <c r="C45" s="312"/>
      <c r="D45" s="306"/>
      <c r="E45" s="304">
        <v>1</v>
      </c>
      <c r="F45" s="314">
        <v>433.8</v>
      </c>
      <c r="G45" s="306">
        <f t="shared" si="3"/>
        <v>433.8</v>
      </c>
      <c r="H45" s="138"/>
      <c r="I45" s="108"/>
      <c r="J45" s="108"/>
      <c r="K45" s="108"/>
      <c r="L45" s="111"/>
      <c r="M45" s="111"/>
    </row>
    <row r="46" spans="1:13" ht="21" customHeight="1">
      <c r="A46" s="303" t="s">
        <v>287</v>
      </c>
      <c r="B46" s="312"/>
      <c r="C46" s="312"/>
      <c r="D46" s="306"/>
      <c r="E46" s="304">
        <v>1</v>
      </c>
      <c r="F46" s="314">
        <v>87.8</v>
      </c>
      <c r="G46" s="306">
        <f t="shared" si="3"/>
        <v>87.8</v>
      </c>
      <c r="H46" s="138"/>
      <c r="I46" s="108"/>
      <c r="J46" s="108"/>
      <c r="K46" s="108"/>
      <c r="L46" s="111"/>
      <c r="M46" s="111"/>
    </row>
    <row r="47" spans="1:13" ht="21" customHeight="1">
      <c r="A47" s="303" t="s">
        <v>288</v>
      </c>
      <c r="B47" s="312"/>
      <c r="C47" s="312"/>
      <c r="D47" s="306"/>
      <c r="E47" s="304">
        <v>1</v>
      </c>
      <c r="F47" s="314">
        <v>164.5</v>
      </c>
      <c r="G47" s="306">
        <f t="shared" si="3"/>
        <v>164.5</v>
      </c>
      <c r="H47" s="138"/>
      <c r="I47" s="108"/>
      <c r="J47" s="108"/>
      <c r="K47" s="108"/>
      <c r="L47" s="111"/>
      <c r="M47" s="111"/>
    </row>
    <row r="48" spans="1:13" ht="21" customHeight="1">
      <c r="A48" s="72" t="s">
        <v>289</v>
      </c>
      <c r="B48" s="313"/>
      <c r="C48" s="313"/>
      <c r="D48" s="313"/>
      <c r="E48" s="304">
        <v>57</v>
      </c>
      <c r="F48" s="314">
        <v>16</v>
      </c>
      <c r="G48" s="306">
        <f t="shared" si="3"/>
        <v>912</v>
      </c>
      <c r="H48" s="138"/>
      <c r="I48" s="108"/>
      <c r="J48" s="108"/>
      <c r="K48" s="108"/>
      <c r="L48" s="111"/>
      <c r="M48" s="111"/>
    </row>
    <row r="49" spans="1:13" ht="21" customHeight="1">
      <c r="A49" s="72" t="s">
        <v>306</v>
      </c>
      <c r="B49" s="313">
        <v>5</v>
      </c>
      <c r="C49" s="313">
        <f>D49/B49</f>
        <v>1600</v>
      </c>
      <c r="D49" s="313">
        <v>8000</v>
      </c>
      <c r="E49" s="304"/>
      <c r="F49" s="314"/>
      <c r="G49" s="306"/>
      <c r="H49" s="138"/>
      <c r="I49" s="108"/>
      <c r="J49" s="108"/>
      <c r="K49" s="108"/>
      <c r="L49" s="111"/>
      <c r="M49" s="111"/>
    </row>
    <row r="50" spans="1:14" ht="15.75" customHeight="1">
      <c r="A50" s="320" t="s">
        <v>46</v>
      </c>
      <c r="B50" s="106">
        <f>SUM(B52:B62)</f>
        <v>2</v>
      </c>
      <c r="C50" s="105">
        <f>D50/B50</f>
        <v>2008</v>
      </c>
      <c r="D50" s="231">
        <f>SUM(D52:D62)</f>
        <v>4016</v>
      </c>
      <c r="E50" s="106">
        <f>SUM(E51:E62)</f>
        <v>12</v>
      </c>
      <c r="F50" s="105">
        <f>G50/E50</f>
        <v>359.5416666666667</v>
      </c>
      <c r="G50" s="105">
        <f>SUM(G51:G62)</f>
        <v>4314.5</v>
      </c>
      <c r="H50" s="106">
        <f>SUM(H52:H62)</f>
        <v>10</v>
      </c>
      <c r="I50" s="105">
        <f>J50/H50</f>
        <v>235.93</v>
      </c>
      <c r="J50" s="113">
        <f>SUM(J52:J62)</f>
        <v>2359.3</v>
      </c>
      <c r="K50" s="103">
        <f>K62</f>
        <v>135</v>
      </c>
      <c r="L50" s="103">
        <f>L62</f>
        <v>9.1</v>
      </c>
      <c r="M50" s="103">
        <f>M62</f>
        <v>1228.5</v>
      </c>
      <c r="N50">
        <v>5473.4</v>
      </c>
    </row>
    <row r="51" spans="1:13" ht="15.75" customHeight="1">
      <c r="A51" s="75" t="s">
        <v>302</v>
      </c>
      <c r="B51" s="106"/>
      <c r="C51" s="105"/>
      <c r="D51" s="231"/>
      <c r="E51" s="106"/>
      <c r="F51" s="105"/>
      <c r="G51" s="105"/>
      <c r="H51" s="106"/>
      <c r="I51" s="105"/>
      <c r="J51" s="113"/>
      <c r="K51" s="103"/>
      <c r="L51" s="103"/>
      <c r="M51" s="103"/>
    </row>
    <row r="52" spans="1:13" ht="20.25" customHeight="1">
      <c r="A52" s="100" t="s">
        <v>79</v>
      </c>
      <c r="B52" s="106"/>
      <c r="C52" s="112"/>
      <c r="D52" s="105"/>
      <c r="E52" s="106"/>
      <c r="F52" s="112"/>
      <c r="G52" s="112"/>
      <c r="H52" s="116"/>
      <c r="I52" s="114"/>
      <c r="J52" s="93"/>
      <c r="K52" s="92"/>
      <c r="L52" s="92"/>
      <c r="M52" s="92"/>
    </row>
    <row r="53" spans="1:13" ht="20.25" customHeight="1">
      <c r="A53" s="74" t="s">
        <v>80</v>
      </c>
      <c r="B53" s="70"/>
      <c r="C53" s="115"/>
      <c r="D53" s="115"/>
      <c r="E53" s="94"/>
      <c r="F53" s="92"/>
      <c r="G53" s="92"/>
      <c r="H53" s="139">
        <v>1</v>
      </c>
      <c r="I53" s="70">
        <v>104</v>
      </c>
      <c r="J53" s="93">
        <f>I53*H53</f>
        <v>104</v>
      </c>
      <c r="K53" s="92"/>
      <c r="L53" s="92"/>
      <c r="M53" s="92"/>
    </row>
    <row r="54" spans="1:13" ht="22.5" customHeight="1">
      <c r="A54" s="47" t="s">
        <v>70</v>
      </c>
      <c r="B54" s="70"/>
      <c r="C54" s="70"/>
      <c r="D54" s="70"/>
      <c r="E54" s="94"/>
      <c r="F54" s="92"/>
      <c r="G54" s="92"/>
      <c r="H54" s="116">
        <v>2</v>
      </c>
      <c r="I54" s="114">
        <v>928.5</v>
      </c>
      <c r="J54" s="93">
        <f>H54*I54</f>
        <v>1857</v>
      </c>
      <c r="K54" s="92"/>
      <c r="L54" s="92"/>
      <c r="M54" s="92"/>
    </row>
    <row r="55" spans="1:13" ht="21" customHeight="1">
      <c r="A55" s="69" t="s">
        <v>81</v>
      </c>
      <c r="B55" s="70">
        <v>1</v>
      </c>
      <c r="C55" s="115">
        <v>4000</v>
      </c>
      <c r="D55" s="115">
        <f>B55*C55</f>
        <v>4000</v>
      </c>
      <c r="E55" s="94">
        <v>1</v>
      </c>
      <c r="F55" s="92">
        <v>4000</v>
      </c>
      <c r="G55" s="92">
        <f>F55*E55</f>
        <v>4000</v>
      </c>
      <c r="H55" s="116"/>
      <c r="I55" s="114"/>
      <c r="J55" s="93"/>
      <c r="K55" s="92"/>
      <c r="L55" s="92"/>
      <c r="M55" s="92"/>
    </row>
    <row r="56" spans="1:13" ht="17.25" customHeight="1">
      <c r="A56" s="72" t="s">
        <v>82</v>
      </c>
      <c r="B56" s="70"/>
      <c r="C56" s="115"/>
      <c r="D56" s="115"/>
      <c r="E56" s="94"/>
      <c r="F56" s="92"/>
      <c r="G56" s="92">
        <f>F56*E56</f>
        <v>0</v>
      </c>
      <c r="H56" s="116"/>
      <c r="I56" s="117"/>
      <c r="J56" s="93"/>
      <c r="K56" s="92"/>
      <c r="L56" s="92"/>
      <c r="M56" s="92"/>
    </row>
    <row r="57" spans="1:13" ht="16.5" customHeight="1">
      <c r="A57" s="71" t="s">
        <v>83</v>
      </c>
      <c r="B57" s="70"/>
      <c r="C57" s="115"/>
      <c r="D57" s="115"/>
      <c r="E57" s="92"/>
      <c r="F57" s="92"/>
      <c r="G57" s="92"/>
      <c r="H57" s="116"/>
      <c r="I57" s="117"/>
      <c r="J57" s="93"/>
      <c r="K57" s="92"/>
      <c r="L57" s="92"/>
      <c r="M57" s="92"/>
    </row>
    <row r="58" spans="1:13" ht="16.5" customHeight="1">
      <c r="A58" s="71" t="s">
        <v>28</v>
      </c>
      <c r="B58" s="70"/>
      <c r="C58" s="115"/>
      <c r="D58" s="115"/>
      <c r="E58" s="92"/>
      <c r="F58" s="92"/>
      <c r="G58" s="92"/>
      <c r="H58" s="116"/>
      <c r="I58" s="117"/>
      <c r="J58" s="93"/>
      <c r="K58" s="92"/>
      <c r="L58" s="92"/>
      <c r="M58" s="92"/>
    </row>
    <row r="59" spans="1:13" ht="16.5" customHeight="1">
      <c r="A59" s="71" t="s">
        <v>84</v>
      </c>
      <c r="B59" s="70"/>
      <c r="C59" s="115"/>
      <c r="D59" s="115"/>
      <c r="E59" s="92"/>
      <c r="F59" s="92"/>
      <c r="G59" s="92">
        <f>F59*E59</f>
        <v>0</v>
      </c>
      <c r="H59" s="116"/>
      <c r="I59" s="117"/>
      <c r="J59" s="93"/>
      <c r="K59" s="92"/>
      <c r="L59" s="92"/>
      <c r="M59" s="92"/>
    </row>
    <row r="60" spans="1:13" ht="16.5" customHeight="1">
      <c r="A60" s="77" t="s">
        <v>78</v>
      </c>
      <c r="B60" s="70"/>
      <c r="C60" s="115"/>
      <c r="D60" s="115"/>
      <c r="E60" s="92">
        <v>5</v>
      </c>
      <c r="F60" s="92">
        <f>G60/E60</f>
        <v>38.9</v>
      </c>
      <c r="G60" s="92">
        <v>194.5</v>
      </c>
      <c r="H60" s="116"/>
      <c r="I60" s="117"/>
      <c r="J60" s="93"/>
      <c r="K60" s="92"/>
      <c r="L60" s="92"/>
      <c r="M60" s="92"/>
    </row>
    <row r="61" spans="1:13" ht="24.75" customHeight="1">
      <c r="A61" s="72" t="s">
        <v>109</v>
      </c>
      <c r="B61" s="70"/>
      <c r="C61" s="70"/>
      <c r="D61" s="115"/>
      <c r="E61" s="92"/>
      <c r="F61" s="92"/>
      <c r="G61" s="92"/>
      <c r="H61" s="116"/>
      <c r="I61" s="117"/>
      <c r="J61" s="93"/>
      <c r="K61" s="92"/>
      <c r="L61" s="92"/>
      <c r="M61" s="92"/>
    </row>
    <row r="62" spans="1:13" ht="21" customHeight="1">
      <c r="A62" s="71" t="s">
        <v>50</v>
      </c>
      <c r="B62" s="65">
        <v>1</v>
      </c>
      <c r="C62" s="114">
        <v>16</v>
      </c>
      <c r="D62" s="115">
        <v>16</v>
      </c>
      <c r="E62" s="65">
        <v>6</v>
      </c>
      <c r="F62" s="114">
        <f>G62/E62</f>
        <v>20</v>
      </c>
      <c r="G62" s="114">
        <v>120</v>
      </c>
      <c r="H62" s="65">
        <v>7</v>
      </c>
      <c r="I62" s="114">
        <v>56.9</v>
      </c>
      <c r="J62" s="93">
        <f>H62*I62</f>
        <v>398.3</v>
      </c>
      <c r="K62" s="92">
        <v>135</v>
      </c>
      <c r="L62" s="92">
        <v>9.1</v>
      </c>
      <c r="M62" s="92">
        <f>L62*K62</f>
        <v>1228.5</v>
      </c>
    </row>
    <row r="63" spans="1:14" ht="20.25" customHeight="1">
      <c r="A63" s="323" t="s">
        <v>47</v>
      </c>
      <c r="B63" s="136">
        <f>SUM(B65:B87)</f>
        <v>13</v>
      </c>
      <c r="C63" s="137">
        <f>D63/B63</f>
        <v>85.73076923076923</v>
      </c>
      <c r="D63" s="232">
        <f>SUM(D65:D87)</f>
        <v>1114.5</v>
      </c>
      <c r="E63" s="136">
        <f>SUM(E65:E87)</f>
        <v>10</v>
      </c>
      <c r="F63" s="137">
        <f>G63/E63</f>
        <v>700</v>
      </c>
      <c r="G63" s="137">
        <f>SUM(G65:G87)</f>
        <v>7000</v>
      </c>
      <c r="H63" s="136">
        <f>SUM(H66:H87)</f>
        <v>92</v>
      </c>
      <c r="I63" s="137">
        <f>J63/H63</f>
        <v>53.207608695652176</v>
      </c>
      <c r="J63" s="137">
        <f>SUM(J66:J87)</f>
        <v>4895.1</v>
      </c>
      <c r="K63" s="137">
        <f>SUM(K66:K87)</f>
        <v>47</v>
      </c>
      <c r="L63" s="137">
        <f>M63/K63</f>
        <v>120.7595744680851</v>
      </c>
      <c r="M63" s="137">
        <f>SUM(M66:M87)</f>
        <v>5675.7</v>
      </c>
      <c r="N63">
        <v>15679.7</v>
      </c>
    </row>
    <row r="64" spans="1:13" ht="21.75" customHeight="1">
      <c r="A64" s="272" t="s">
        <v>302</v>
      </c>
      <c r="B64" s="112">
        <v>54</v>
      </c>
      <c r="C64" s="105">
        <f>D64/B64</f>
        <v>4.140740740740741</v>
      </c>
      <c r="D64" s="118">
        <v>223.6</v>
      </c>
      <c r="E64" s="112"/>
      <c r="F64" s="105"/>
      <c r="G64" s="105"/>
      <c r="H64" s="112"/>
      <c r="I64" s="105"/>
      <c r="J64" s="105"/>
      <c r="K64" s="92"/>
      <c r="L64" s="92"/>
      <c r="M64" s="92"/>
    </row>
    <row r="65" spans="1:13" ht="21.75" customHeight="1">
      <c r="A65" s="73" t="s">
        <v>309</v>
      </c>
      <c r="B65" s="65"/>
      <c r="C65" s="114"/>
      <c r="D65" s="146"/>
      <c r="E65" s="65">
        <v>1</v>
      </c>
      <c r="F65" s="114">
        <v>80</v>
      </c>
      <c r="G65" s="114">
        <v>80</v>
      </c>
      <c r="H65" s="112"/>
      <c r="I65" s="105"/>
      <c r="J65" s="105"/>
      <c r="K65" s="92"/>
      <c r="L65" s="92"/>
      <c r="M65" s="92"/>
    </row>
    <row r="66" spans="1:13" ht="26.25" customHeight="1">
      <c r="A66" s="72" t="s">
        <v>310</v>
      </c>
      <c r="B66" s="112"/>
      <c r="C66" s="105"/>
      <c r="D66" s="105"/>
      <c r="E66" s="65">
        <v>2</v>
      </c>
      <c r="F66" s="114">
        <f>G66/E66</f>
        <v>195</v>
      </c>
      <c r="G66" s="114">
        <v>390</v>
      </c>
      <c r="H66" s="65"/>
      <c r="I66" s="117"/>
      <c r="J66" s="114"/>
      <c r="K66" s="92"/>
      <c r="L66" s="92"/>
      <c r="M66" s="92"/>
    </row>
    <row r="67" spans="1:13" ht="19.5" customHeight="1">
      <c r="A67" s="69" t="s">
        <v>311</v>
      </c>
      <c r="B67" s="94"/>
      <c r="C67" s="119"/>
      <c r="D67" s="93"/>
      <c r="E67" s="92">
        <v>1</v>
      </c>
      <c r="F67" s="93">
        <v>200</v>
      </c>
      <c r="G67" s="93">
        <v>200</v>
      </c>
      <c r="H67" s="92"/>
      <c r="I67" s="92"/>
      <c r="J67" s="114"/>
      <c r="K67" s="92"/>
      <c r="L67" s="92"/>
      <c r="M67" s="92"/>
    </row>
    <row r="68" spans="1:13" ht="19.5" customHeight="1">
      <c r="A68" s="69" t="s">
        <v>92</v>
      </c>
      <c r="B68" s="94">
        <v>1</v>
      </c>
      <c r="C68" s="119">
        <v>350</v>
      </c>
      <c r="D68" s="93">
        <v>350</v>
      </c>
      <c r="E68" s="92"/>
      <c r="F68" s="93"/>
      <c r="G68" s="93"/>
      <c r="H68" s="92"/>
      <c r="I68" s="92"/>
      <c r="J68" s="114"/>
      <c r="K68" s="92"/>
      <c r="L68" s="92"/>
      <c r="M68" s="92"/>
    </row>
    <row r="69" spans="1:13" ht="19.5" customHeight="1">
      <c r="A69" s="69" t="s">
        <v>160</v>
      </c>
      <c r="B69" s="94">
        <v>1</v>
      </c>
      <c r="C69" s="119">
        <v>430</v>
      </c>
      <c r="D69" s="93">
        <v>430</v>
      </c>
      <c r="E69" s="92"/>
      <c r="F69" s="93"/>
      <c r="G69" s="93"/>
      <c r="H69" s="92"/>
      <c r="I69" s="92"/>
      <c r="J69" s="114"/>
      <c r="K69" s="92"/>
      <c r="L69" s="92"/>
      <c r="M69" s="92"/>
    </row>
    <row r="70" spans="1:13" ht="19.5" customHeight="1">
      <c r="A70" s="69" t="s">
        <v>107</v>
      </c>
      <c r="B70" s="94"/>
      <c r="C70" s="119"/>
      <c r="D70" s="93"/>
      <c r="E70" s="41">
        <v>1</v>
      </c>
      <c r="F70" s="52">
        <v>6000</v>
      </c>
      <c r="G70" s="52">
        <v>6000</v>
      </c>
      <c r="H70" s="65">
        <v>1</v>
      </c>
      <c r="I70" s="114">
        <v>2500</v>
      </c>
      <c r="J70" s="114">
        <v>2500</v>
      </c>
      <c r="K70" s="92"/>
      <c r="L70" s="92"/>
      <c r="M70" s="92"/>
    </row>
    <row r="71" spans="1:13" ht="23.25" customHeight="1">
      <c r="A71" s="73" t="s">
        <v>158</v>
      </c>
      <c r="B71" s="120"/>
      <c r="C71" s="121"/>
      <c r="D71" s="121"/>
      <c r="E71" s="92"/>
      <c r="F71" s="93"/>
      <c r="G71" s="93"/>
      <c r="H71" s="65">
        <v>1</v>
      </c>
      <c r="I71" s="114">
        <v>300</v>
      </c>
      <c r="J71" s="93">
        <v>300</v>
      </c>
      <c r="K71" s="92"/>
      <c r="L71" s="92"/>
      <c r="M71" s="92"/>
    </row>
    <row r="72" spans="1:13" ht="23.25" customHeight="1">
      <c r="A72" s="73" t="s">
        <v>85</v>
      </c>
      <c r="B72" s="120"/>
      <c r="C72" s="121"/>
      <c r="D72" s="121"/>
      <c r="E72" s="120"/>
      <c r="F72" s="121"/>
      <c r="G72" s="121"/>
      <c r="H72" s="65"/>
      <c r="I72" s="114"/>
      <c r="J72" s="93"/>
      <c r="K72" s="92"/>
      <c r="L72" s="92"/>
      <c r="M72" s="92"/>
    </row>
    <row r="73" spans="1:13" ht="23.25" customHeight="1">
      <c r="A73" s="73" t="s">
        <v>159</v>
      </c>
      <c r="B73" s="120"/>
      <c r="C73" s="121"/>
      <c r="D73" s="121"/>
      <c r="E73" s="92"/>
      <c r="F73" s="93"/>
      <c r="G73" s="93"/>
      <c r="H73" s="65"/>
      <c r="I73" s="114"/>
      <c r="J73" s="93"/>
      <c r="K73" s="92"/>
      <c r="L73" s="92"/>
      <c r="M73" s="92"/>
    </row>
    <row r="74" spans="1:13" ht="23.25" customHeight="1">
      <c r="A74" s="100" t="s">
        <v>101</v>
      </c>
      <c r="B74" s="120"/>
      <c r="C74" s="121"/>
      <c r="D74" s="121"/>
      <c r="E74" s="92"/>
      <c r="F74" s="93"/>
      <c r="G74" s="93"/>
      <c r="H74" s="65"/>
      <c r="I74" s="114"/>
      <c r="J74" s="93"/>
      <c r="K74" s="92"/>
      <c r="L74" s="92"/>
      <c r="M74" s="92"/>
    </row>
    <row r="75" spans="1:13" ht="23.25" customHeight="1">
      <c r="A75" s="73" t="s">
        <v>308</v>
      </c>
      <c r="B75" s="120">
        <v>1</v>
      </c>
      <c r="C75" s="121">
        <v>6.6</v>
      </c>
      <c r="D75" s="121">
        <v>6.6</v>
      </c>
      <c r="E75" s="92"/>
      <c r="F75" s="93"/>
      <c r="G75" s="93"/>
      <c r="H75" s="65"/>
      <c r="I75" s="114"/>
      <c r="J75" s="93"/>
      <c r="K75" s="92"/>
      <c r="L75" s="92"/>
      <c r="M75" s="92"/>
    </row>
    <row r="76" spans="1:13" ht="23.25" customHeight="1">
      <c r="A76" s="73" t="s">
        <v>102</v>
      </c>
      <c r="B76" s="120"/>
      <c r="C76" s="121"/>
      <c r="D76" s="121"/>
      <c r="E76" s="92"/>
      <c r="F76" s="93"/>
      <c r="G76" s="93"/>
      <c r="H76" s="65">
        <v>1</v>
      </c>
      <c r="I76" s="114">
        <v>350</v>
      </c>
      <c r="J76" s="93">
        <v>350</v>
      </c>
      <c r="K76" s="92"/>
      <c r="L76" s="92"/>
      <c r="M76" s="92"/>
    </row>
    <row r="77" spans="1:13" ht="23.25" customHeight="1">
      <c r="A77" s="73" t="s">
        <v>307</v>
      </c>
      <c r="B77" s="120">
        <v>1</v>
      </c>
      <c r="C77" s="121">
        <v>214.5</v>
      </c>
      <c r="D77" s="121">
        <v>214.5</v>
      </c>
      <c r="E77" s="92"/>
      <c r="F77" s="93"/>
      <c r="G77" s="93"/>
      <c r="H77" s="65"/>
      <c r="I77" s="114"/>
      <c r="J77" s="93"/>
      <c r="K77" s="92"/>
      <c r="L77" s="92"/>
      <c r="M77" s="92"/>
    </row>
    <row r="78" spans="1:13" ht="23.25" customHeight="1">
      <c r="A78" s="73" t="s">
        <v>103</v>
      </c>
      <c r="B78" s="120"/>
      <c r="C78" s="121"/>
      <c r="D78" s="121"/>
      <c r="E78" s="92"/>
      <c r="F78" s="93"/>
      <c r="G78" s="93"/>
      <c r="H78" s="65"/>
      <c r="I78" s="114"/>
      <c r="J78" s="93"/>
      <c r="K78" s="92"/>
      <c r="L78" s="92"/>
      <c r="M78" s="92"/>
    </row>
    <row r="79" spans="1:13" ht="23.25" customHeight="1">
      <c r="A79" s="100" t="s">
        <v>93</v>
      </c>
      <c r="B79" s="120"/>
      <c r="C79" s="121"/>
      <c r="D79" s="121"/>
      <c r="E79" s="92"/>
      <c r="F79" s="93"/>
      <c r="G79" s="93"/>
      <c r="H79" s="65"/>
      <c r="I79" s="114"/>
      <c r="J79" s="93"/>
      <c r="K79" s="92"/>
      <c r="L79" s="92"/>
      <c r="M79" s="92"/>
    </row>
    <row r="80" spans="1:13" ht="23.25" customHeight="1">
      <c r="A80" s="73" t="s">
        <v>104</v>
      </c>
      <c r="B80" s="120"/>
      <c r="C80" s="121"/>
      <c r="D80" s="121"/>
      <c r="E80" s="92"/>
      <c r="F80" s="93"/>
      <c r="G80" s="93"/>
      <c r="H80" s="65"/>
      <c r="I80" s="114"/>
      <c r="J80" s="93"/>
      <c r="K80" s="92"/>
      <c r="L80" s="92"/>
      <c r="M80" s="92"/>
    </row>
    <row r="81" spans="1:13" ht="23.25" customHeight="1">
      <c r="A81" s="73" t="s">
        <v>71</v>
      </c>
      <c r="B81" s="120"/>
      <c r="C81" s="121"/>
      <c r="D81" s="121"/>
      <c r="E81" s="92"/>
      <c r="F81" s="93"/>
      <c r="G81" s="93"/>
      <c r="H81" s="65"/>
      <c r="I81" s="114"/>
      <c r="J81" s="93"/>
      <c r="K81" s="92"/>
      <c r="L81" s="92"/>
      <c r="M81" s="92"/>
    </row>
    <row r="82" spans="1:13" ht="23.25" customHeight="1">
      <c r="A82" s="73" t="s">
        <v>105</v>
      </c>
      <c r="B82" s="120"/>
      <c r="C82" s="121"/>
      <c r="D82" s="121"/>
      <c r="E82" s="92"/>
      <c r="F82" s="93"/>
      <c r="G82" s="93"/>
      <c r="H82" s="65"/>
      <c r="I82" s="114"/>
      <c r="J82" s="93"/>
      <c r="K82" s="65">
        <v>1</v>
      </c>
      <c r="L82" s="114">
        <v>300</v>
      </c>
      <c r="M82" s="93">
        <v>300</v>
      </c>
    </row>
    <row r="83" spans="1:13" ht="23.25" customHeight="1">
      <c r="A83" s="73" t="s">
        <v>106</v>
      </c>
      <c r="B83" s="120"/>
      <c r="C83" s="121"/>
      <c r="D83" s="121"/>
      <c r="E83" s="92"/>
      <c r="F83" s="93"/>
      <c r="G83" s="93"/>
      <c r="H83" s="65"/>
      <c r="I83" s="114"/>
      <c r="J83" s="93"/>
      <c r="K83" s="65">
        <v>1</v>
      </c>
      <c r="L83" s="114">
        <v>700</v>
      </c>
      <c r="M83" s="93">
        <v>700</v>
      </c>
    </row>
    <row r="84" spans="1:13" ht="23.25" customHeight="1">
      <c r="A84" s="73" t="s">
        <v>108</v>
      </c>
      <c r="B84" s="120"/>
      <c r="C84" s="121"/>
      <c r="D84" s="121"/>
      <c r="E84" s="92"/>
      <c r="F84" s="93"/>
      <c r="G84" s="93"/>
      <c r="H84" s="65"/>
      <c r="I84" s="114"/>
      <c r="J84" s="93"/>
      <c r="K84" s="65">
        <v>2</v>
      </c>
      <c r="L84" s="114">
        <v>156</v>
      </c>
      <c r="M84" s="93">
        <f>L84*K84</f>
        <v>312</v>
      </c>
    </row>
    <row r="85" spans="1:13" ht="23.25" customHeight="1">
      <c r="A85" s="73" t="s">
        <v>109</v>
      </c>
      <c r="B85" s="120"/>
      <c r="C85" s="121"/>
      <c r="D85" s="121"/>
      <c r="E85" s="92"/>
      <c r="F85" s="93"/>
      <c r="G85" s="93"/>
      <c r="H85" s="65"/>
      <c r="I85" s="114"/>
      <c r="J85" s="93"/>
      <c r="K85" s="65">
        <v>1</v>
      </c>
      <c r="L85" s="114">
        <v>400</v>
      </c>
      <c r="M85" s="93">
        <v>400</v>
      </c>
    </row>
    <row r="86" spans="1:13" ht="23.25" customHeight="1">
      <c r="A86" s="73" t="s">
        <v>110</v>
      </c>
      <c r="B86" s="120"/>
      <c r="C86" s="121"/>
      <c r="D86" s="121"/>
      <c r="E86" s="92"/>
      <c r="F86" s="93"/>
      <c r="G86" s="93"/>
      <c r="H86" s="65"/>
      <c r="I86" s="114"/>
      <c r="J86" s="93"/>
      <c r="K86" s="92">
        <v>1</v>
      </c>
      <c r="L86" s="92">
        <v>100</v>
      </c>
      <c r="M86" s="92">
        <v>100</v>
      </c>
    </row>
    <row r="87" spans="1:13" ht="17.25" customHeight="1">
      <c r="A87" s="72" t="s">
        <v>50</v>
      </c>
      <c r="B87" s="65">
        <v>9</v>
      </c>
      <c r="C87" s="114">
        <f>D87/B87</f>
        <v>12.600000000000001</v>
      </c>
      <c r="D87" s="121">
        <v>113.4</v>
      </c>
      <c r="E87" s="65">
        <v>5</v>
      </c>
      <c r="F87" s="114">
        <f>G87/E87</f>
        <v>66</v>
      </c>
      <c r="G87" s="114">
        <v>330</v>
      </c>
      <c r="H87" s="65">
        <v>89</v>
      </c>
      <c r="I87" s="114">
        <f>J87/H87</f>
        <v>19.607865168539323</v>
      </c>
      <c r="J87" s="93">
        <v>1745.1</v>
      </c>
      <c r="K87" s="92">
        <v>41</v>
      </c>
      <c r="L87" s="122">
        <f>M87/K87</f>
        <v>94.23658536585366</v>
      </c>
      <c r="M87" s="92">
        <v>3863.7</v>
      </c>
    </row>
    <row r="88" spans="1:13" ht="34.5" customHeight="1">
      <c r="A88" s="75" t="s">
        <v>329</v>
      </c>
      <c r="B88" s="112">
        <f>B89+B90</f>
        <v>206</v>
      </c>
      <c r="C88" s="123">
        <f>D88/B88</f>
        <v>9.678155339805825</v>
      </c>
      <c r="D88" s="105">
        <f>D89+D90</f>
        <v>1993.6999999999998</v>
      </c>
      <c r="E88" s="112">
        <f>E89+E90</f>
        <v>8</v>
      </c>
      <c r="F88" s="123">
        <f>G88/E88</f>
        <v>605.125</v>
      </c>
      <c r="G88" s="105">
        <f>G89+G90</f>
        <v>4841</v>
      </c>
      <c r="H88" s="112">
        <f aca="true" t="shared" si="4" ref="H88:M88">H89</f>
        <v>17</v>
      </c>
      <c r="I88" s="105">
        <f t="shared" si="4"/>
        <v>300.1524705882353</v>
      </c>
      <c r="J88" s="105">
        <f t="shared" si="4"/>
        <v>5102.592000000001</v>
      </c>
      <c r="K88" s="102">
        <f t="shared" si="4"/>
        <v>15</v>
      </c>
      <c r="L88" s="102">
        <f t="shared" si="4"/>
        <v>359.22247680000004</v>
      </c>
      <c r="M88" s="102">
        <f t="shared" si="4"/>
        <v>5388.337152000001</v>
      </c>
    </row>
    <row r="89" spans="1:13" ht="19.5" customHeight="1">
      <c r="A89" s="320" t="s">
        <v>140</v>
      </c>
      <c r="B89" s="112">
        <f>SUM(B91:B110)</f>
        <v>38</v>
      </c>
      <c r="C89" s="123">
        <f>D89/B89</f>
        <v>46.97368421052631</v>
      </c>
      <c r="D89" s="231">
        <f>SUM(D91:D110)</f>
        <v>1784.9999999999998</v>
      </c>
      <c r="E89" s="112">
        <f>SUM(E91:E110)</f>
        <v>6</v>
      </c>
      <c r="F89" s="123">
        <f>G89/E89</f>
        <v>805.3333333333334</v>
      </c>
      <c r="G89" s="105">
        <f>SUM(G91:G112)</f>
        <v>4832</v>
      </c>
      <c r="H89" s="112">
        <f>SUM(H91:H110)</f>
        <v>17</v>
      </c>
      <c r="I89" s="105">
        <f>J89/H89</f>
        <v>300.1524705882353</v>
      </c>
      <c r="J89" s="105">
        <f>G89*1.056</f>
        <v>5102.592000000001</v>
      </c>
      <c r="K89" s="105">
        <f>SUM(K91:K110)</f>
        <v>15</v>
      </c>
      <c r="L89" s="105">
        <f>M89/K89</f>
        <v>359.22247680000004</v>
      </c>
      <c r="M89" s="105">
        <f>J89*1.056</f>
        <v>5388.337152000001</v>
      </c>
    </row>
    <row r="90" spans="1:13" ht="15" customHeight="1">
      <c r="A90" s="75" t="s">
        <v>302</v>
      </c>
      <c r="B90" s="112">
        <v>168</v>
      </c>
      <c r="C90" s="123">
        <f>D90/B90</f>
        <v>1.2422619047619048</v>
      </c>
      <c r="D90" s="231">
        <v>208.7</v>
      </c>
      <c r="E90" s="112">
        <v>2</v>
      </c>
      <c r="F90" s="123">
        <v>4.5</v>
      </c>
      <c r="G90" s="105">
        <v>9</v>
      </c>
      <c r="H90" s="112"/>
      <c r="I90" s="105"/>
      <c r="J90" s="105"/>
      <c r="K90" s="105"/>
      <c r="L90" s="105"/>
      <c r="M90" s="105"/>
    </row>
    <row r="91" spans="1:13" ht="19.5" customHeight="1">
      <c r="A91" s="70" t="s">
        <v>176</v>
      </c>
      <c r="B91" s="120">
        <v>2</v>
      </c>
      <c r="C91" s="121">
        <v>37.1</v>
      </c>
      <c r="D91" s="121">
        <v>74.2</v>
      </c>
      <c r="E91" s="92"/>
      <c r="F91" s="92"/>
      <c r="G91" s="92"/>
      <c r="H91" s="65"/>
      <c r="I91" s="65"/>
      <c r="J91" s="92"/>
      <c r="K91" s="92"/>
      <c r="L91" s="92"/>
      <c r="M91" s="92"/>
    </row>
    <row r="92" spans="1:13" ht="20.25" customHeight="1">
      <c r="A92" s="73" t="s">
        <v>99</v>
      </c>
      <c r="B92" s="65"/>
      <c r="C92" s="114"/>
      <c r="D92" s="93"/>
      <c r="E92" s="92">
        <v>1</v>
      </c>
      <c r="F92" s="92">
        <v>312</v>
      </c>
      <c r="G92" s="93">
        <v>312</v>
      </c>
      <c r="H92" s="92"/>
      <c r="I92" s="92"/>
      <c r="J92" s="92"/>
      <c r="K92" s="92"/>
      <c r="L92" s="92"/>
      <c r="M92" s="92"/>
    </row>
    <row r="93" spans="1:13" ht="20.25" customHeight="1">
      <c r="A93" s="73" t="s">
        <v>173</v>
      </c>
      <c r="B93" s="92">
        <v>1</v>
      </c>
      <c r="C93" s="114">
        <v>16.6</v>
      </c>
      <c r="D93" s="93">
        <v>16.6</v>
      </c>
      <c r="E93" s="92"/>
      <c r="F93" s="92"/>
      <c r="G93" s="93"/>
      <c r="H93" s="92"/>
      <c r="I93" s="92"/>
      <c r="J93" s="92"/>
      <c r="K93" s="92"/>
      <c r="L93" s="92"/>
      <c r="M93" s="92"/>
    </row>
    <row r="94" spans="1:13" ht="30.75" customHeight="1">
      <c r="A94" s="73" t="s">
        <v>31</v>
      </c>
      <c r="B94" s="120">
        <v>1</v>
      </c>
      <c r="C94" s="121">
        <v>219.9</v>
      </c>
      <c r="D94" s="121">
        <v>219.9</v>
      </c>
      <c r="E94" s="92"/>
      <c r="F94" s="93"/>
      <c r="G94" s="93"/>
      <c r="H94" s="65">
        <v>1</v>
      </c>
      <c r="I94" s="65">
        <v>645</v>
      </c>
      <c r="J94" s="93">
        <v>645</v>
      </c>
      <c r="K94" s="92"/>
      <c r="L94" s="92"/>
      <c r="M94" s="92"/>
    </row>
    <row r="95" spans="1:13" ht="18.75" customHeight="1">
      <c r="A95" s="70" t="s">
        <v>100</v>
      </c>
      <c r="B95" s="120"/>
      <c r="C95" s="121"/>
      <c r="D95" s="121"/>
      <c r="E95" s="92"/>
      <c r="F95" s="93"/>
      <c r="G95" s="92"/>
      <c r="H95" s="65">
        <v>1</v>
      </c>
      <c r="I95" s="65">
        <f>J95/H95</f>
        <v>360</v>
      </c>
      <c r="J95" s="93">
        <v>360</v>
      </c>
      <c r="K95" s="92">
        <v>1</v>
      </c>
      <c r="L95" s="92">
        <v>387</v>
      </c>
      <c r="M95" s="92">
        <v>387</v>
      </c>
    </row>
    <row r="96" spans="1:13" ht="18.75" customHeight="1">
      <c r="A96" s="70" t="s">
        <v>174</v>
      </c>
      <c r="B96" s="120">
        <v>1</v>
      </c>
      <c r="C96" s="121">
        <v>30</v>
      </c>
      <c r="D96" s="121">
        <v>30</v>
      </c>
      <c r="E96" s="92"/>
      <c r="F96" s="93"/>
      <c r="G96" s="92"/>
      <c r="H96" s="65"/>
      <c r="I96" s="65"/>
      <c r="J96" s="93"/>
      <c r="K96" s="92"/>
      <c r="L96" s="92"/>
      <c r="M96" s="92"/>
    </row>
    <row r="97" spans="1:13" ht="18.75" customHeight="1">
      <c r="A97" s="70" t="s">
        <v>177</v>
      </c>
      <c r="B97" s="120">
        <v>1</v>
      </c>
      <c r="C97" s="121">
        <v>15</v>
      </c>
      <c r="D97" s="121">
        <v>15</v>
      </c>
      <c r="E97" s="92"/>
      <c r="F97" s="93"/>
      <c r="G97" s="92"/>
      <c r="H97" s="65"/>
      <c r="I97" s="65"/>
      <c r="J97" s="93"/>
      <c r="K97" s="92"/>
      <c r="L97" s="92"/>
      <c r="M97" s="92"/>
    </row>
    <row r="98" spans="1:13" ht="18.75" customHeight="1">
      <c r="A98" s="70" t="s">
        <v>175</v>
      </c>
      <c r="B98" s="120">
        <v>1</v>
      </c>
      <c r="C98" s="121">
        <v>795.9</v>
      </c>
      <c r="D98" s="121">
        <v>795.9</v>
      </c>
      <c r="E98" s="92"/>
      <c r="F98" s="93"/>
      <c r="G98" s="92"/>
      <c r="H98" s="65"/>
      <c r="I98" s="65"/>
      <c r="J98" s="93"/>
      <c r="K98" s="92"/>
      <c r="L98" s="92"/>
      <c r="M98" s="92"/>
    </row>
    <row r="99" spans="1:13" ht="18.75" customHeight="1">
      <c r="A99" s="70" t="s">
        <v>301</v>
      </c>
      <c r="B99" s="120">
        <v>1</v>
      </c>
      <c r="C99" s="121">
        <v>29.6</v>
      </c>
      <c r="D99" s="121">
        <v>29.6</v>
      </c>
      <c r="E99" s="92"/>
      <c r="F99" s="93"/>
      <c r="G99" s="92"/>
      <c r="H99" s="65"/>
      <c r="I99" s="65"/>
      <c r="J99" s="93"/>
      <c r="K99" s="92">
        <v>1</v>
      </c>
      <c r="L99" s="92">
        <v>500</v>
      </c>
      <c r="M99" s="92">
        <v>500</v>
      </c>
    </row>
    <row r="100" spans="1:13" ht="18.75" customHeight="1">
      <c r="A100" s="70" t="s">
        <v>91</v>
      </c>
      <c r="B100" s="120">
        <v>1</v>
      </c>
      <c r="C100" s="121">
        <v>51</v>
      </c>
      <c r="D100" s="121">
        <v>51</v>
      </c>
      <c r="E100" s="92"/>
      <c r="F100" s="93"/>
      <c r="G100" s="92"/>
      <c r="H100" s="65"/>
      <c r="I100" s="65"/>
      <c r="J100" s="93"/>
      <c r="K100" s="92"/>
      <c r="L100" s="92"/>
      <c r="M100" s="92"/>
    </row>
    <row r="101" spans="1:13" ht="20.25" customHeight="1">
      <c r="A101" s="70" t="s">
        <v>112</v>
      </c>
      <c r="B101" s="65">
        <v>1</v>
      </c>
      <c r="C101" s="65">
        <v>18</v>
      </c>
      <c r="D101" s="92">
        <v>18</v>
      </c>
      <c r="E101" s="92"/>
      <c r="F101" s="93"/>
      <c r="G101" s="92"/>
      <c r="H101" s="92"/>
      <c r="I101" s="92"/>
      <c r="J101" s="92"/>
      <c r="K101" s="92">
        <v>1</v>
      </c>
      <c r="L101" s="92">
        <v>400</v>
      </c>
      <c r="M101" s="92">
        <v>400</v>
      </c>
    </row>
    <row r="102" spans="1:13" ht="20.25" customHeight="1">
      <c r="A102" s="70" t="s">
        <v>152</v>
      </c>
      <c r="B102" s="65">
        <v>2</v>
      </c>
      <c r="C102" s="65">
        <v>32.8</v>
      </c>
      <c r="D102" s="92">
        <v>65.6</v>
      </c>
      <c r="E102" s="92"/>
      <c r="F102" s="93"/>
      <c r="G102" s="92"/>
      <c r="H102" s="92"/>
      <c r="I102" s="92"/>
      <c r="J102" s="92"/>
      <c r="K102" s="92"/>
      <c r="L102" s="92"/>
      <c r="M102" s="92"/>
    </row>
    <row r="103" spans="1:13" ht="20.25" customHeight="1">
      <c r="A103" s="70" t="s">
        <v>297</v>
      </c>
      <c r="B103" s="65"/>
      <c r="C103" s="114"/>
      <c r="D103" s="93"/>
      <c r="E103" s="92">
        <v>1</v>
      </c>
      <c r="F103" s="93">
        <v>18</v>
      </c>
      <c r="G103" s="93">
        <v>18</v>
      </c>
      <c r="H103" s="92"/>
      <c r="I103" s="92"/>
      <c r="J103" s="92"/>
      <c r="K103" s="92"/>
      <c r="L103" s="92"/>
      <c r="M103" s="92"/>
    </row>
    <row r="104" spans="1:13" ht="20.25" customHeight="1">
      <c r="A104" s="70" t="s">
        <v>179</v>
      </c>
      <c r="B104" s="65">
        <v>1</v>
      </c>
      <c r="C104" s="114">
        <v>40</v>
      </c>
      <c r="D104" s="93">
        <v>40</v>
      </c>
      <c r="E104" s="92"/>
      <c r="F104" s="93"/>
      <c r="G104" s="93"/>
      <c r="H104" s="92"/>
      <c r="I104" s="92"/>
      <c r="J104" s="92"/>
      <c r="K104" s="92"/>
      <c r="L104" s="92"/>
      <c r="M104" s="92"/>
    </row>
    <row r="105" spans="1:13" ht="20.25" customHeight="1">
      <c r="A105" s="70" t="s">
        <v>178</v>
      </c>
      <c r="B105" s="65">
        <v>1</v>
      </c>
      <c r="C105" s="114">
        <v>75</v>
      </c>
      <c r="D105" s="93">
        <v>75</v>
      </c>
      <c r="E105" s="92"/>
      <c r="F105" s="93"/>
      <c r="G105" s="93"/>
      <c r="H105" s="92"/>
      <c r="I105" s="92"/>
      <c r="J105" s="92"/>
      <c r="K105" s="92"/>
      <c r="L105" s="92"/>
      <c r="M105" s="92"/>
    </row>
    <row r="106" spans="1:13" ht="20.25" customHeight="1">
      <c r="A106" s="70" t="s">
        <v>298</v>
      </c>
      <c r="B106" s="65"/>
      <c r="C106" s="114"/>
      <c r="D106" s="93"/>
      <c r="E106" s="92">
        <v>1</v>
      </c>
      <c r="F106" s="93">
        <v>120</v>
      </c>
      <c r="G106" s="93">
        <v>120</v>
      </c>
      <c r="H106" s="92"/>
      <c r="I106" s="92"/>
      <c r="J106" s="92"/>
      <c r="K106" s="92"/>
      <c r="L106" s="92"/>
      <c r="M106" s="92"/>
    </row>
    <row r="107" spans="1:13" ht="20.25" customHeight="1">
      <c r="A107" s="70" t="s">
        <v>299</v>
      </c>
      <c r="B107" s="65"/>
      <c r="C107" s="114"/>
      <c r="D107" s="93"/>
      <c r="E107" s="92">
        <v>1</v>
      </c>
      <c r="F107" s="93">
        <v>7</v>
      </c>
      <c r="G107" s="93">
        <v>7</v>
      </c>
      <c r="H107" s="92"/>
      <c r="I107" s="92"/>
      <c r="J107" s="92"/>
      <c r="K107" s="92"/>
      <c r="L107" s="92"/>
      <c r="M107" s="92"/>
    </row>
    <row r="108" spans="1:13" ht="20.25" customHeight="1">
      <c r="A108" s="70" t="s">
        <v>300</v>
      </c>
      <c r="B108" s="65">
        <v>1</v>
      </c>
      <c r="C108" s="114">
        <v>37.5</v>
      </c>
      <c r="D108" s="93">
        <v>37.5</v>
      </c>
      <c r="E108" s="92">
        <v>2</v>
      </c>
      <c r="F108" s="93">
        <f>G108/E108</f>
        <v>37.5</v>
      </c>
      <c r="G108" s="93">
        <v>75</v>
      </c>
      <c r="H108" s="92"/>
      <c r="I108" s="92"/>
      <c r="J108" s="92"/>
      <c r="K108" s="92"/>
      <c r="L108" s="92"/>
      <c r="M108" s="92"/>
    </row>
    <row r="109" spans="1:13" ht="20.25" customHeight="1">
      <c r="A109" s="70" t="s">
        <v>303</v>
      </c>
      <c r="B109" s="65">
        <v>1</v>
      </c>
      <c r="C109" s="114">
        <v>26</v>
      </c>
      <c r="D109" s="93">
        <v>26</v>
      </c>
      <c r="E109" s="92"/>
      <c r="F109" s="93"/>
      <c r="G109" s="92"/>
      <c r="H109" s="92"/>
      <c r="I109" s="92"/>
      <c r="J109" s="92"/>
      <c r="K109" s="92"/>
      <c r="L109" s="92"/>
      <c r="M109" s="92"/>
    </row>
    <row r="110" spans="1:13" ht="17.25" customHeight="1">
      <c r="A110" s="70" t="s">
        <v>50</v>
      </c>
      <c r="B110" s="65">
        <v>22</v>
      </c>
      <c r="C110" s="114">
        <f>D110/B110</f>
        <v>13.213636363636363</v>
      </c>
      <c r="D110" s="114">
        <v>290.7</v>
      </c>
      <c r="E110" s="65"/>
      <c r="F110" s="93"/>
      <c r="G110" s="114"/>
      <c r="H110" s="65">
        <v>15</v>
      </c>
      <c r="I110" s="117">
        <f>J110/H110</f>
        <v>83.23333333333333</v>
      </c>
      <c r="J110" s="93">
        <v>1248.5</v>
      </c>
      <c r="K110" s="92">
        <v>12</v>
      </c>
      <c r="L110" s="122">
        <f>M110/K110</f>
        <v>91.05833333333334</v>
      </c>
      <c r="M110" s="92">
        <v>1092.7</v>
      </c>
    </row>
    <row r="111" spans="1:13" ht="17.25" customHeight="1">
      <c r="A111" s="70" t="s">
        <v>304</v>
      </c>
      <c r="B111" s="65"/>
      <c r="C111" s="114"/>
      <c r="D111" s="114"/>
      <c r="E111" s="65">
        <v>1</v>
      </c>
      <c r="F111" s="93">
        <v>700</v>
      </c>
      <c r="G111" s="114">
        <v>700</v>
      </c>
      <c r="H111" s="65"/>
      <c r="I111" s="117"/>
      <c r="J111" s="93"/>
      <c r="K111" s="92"/>
      <c r="L111" s="122"/>
      <c r="M111" s="92"/>
    </row>
    <row r="112" spans="1:13" ht="17.25" customHeight="1">
      <c r="A112" s="101" t="s">
        <v>85</v>
      </c>
      <c r="B112" s="65"/>
      <c r="C112" s="114"/>
      <c r="D112" s="114"/>
      <c r="E112" s="65">
        <v>1</v>
      </c>
      <c r="F112" s="93">
        <v>3600</v>
      </c>
      <c r="G112" s="114">
        <v>3600</v>
      </c>
      <c r="H112" s="65"/>
      <c r="I112" s="117"/>
      <c r="J112" s="93"/>
      <c r="K112" s="92"/>
      <c r="L112" s="122"/>
      <c r="M112" s="92"/>
    </row>
    <row r="113" spans="1:13" ht="51" customHeight="1">
      <c r="A113" s="46" t="s">
        <v>334</v>
      </c>
      <c r="B113" s="112">
        <f aca="true" t="shared" si="5" ref="B113:M113">B114</f>
        <v>10</v>
      </c>
      <c r="C113" s="105">
        <f>C114</f>
        <v>50</v>
      </c>
      <c r="D113" s="105">
        <f t="shared" si="5"/>
        <v>500</v>
      </c>
      <c r="E113" s="112">
        <f t="shared" si="5"/>
        <v>1</v>
      </c>
      <c r="F113" s="105">
        <f t="shared" si="5"/>
        <v>4000</v>
      </c>
      <c r="G113" s="105">
        <f t="shared" si="5"/>
        <v>4000</v>
      </c>
      <c r="H113" s="112">
        <f t="shared" si="5"/>
        <v>6</v>
      </c>
      <c r="I113" s="105">
        <f t="shared" si="5"/>
        <v>704</v>
      </c>
      <c r="J113" s="105">
        <f t="shared" si="5"/>
        <v>4224</v>
      </c>
      <c r="K113" s="112">
        <f t="shared" si="5"/>
        <v>17</v>
      </c>
      <c r="L113" s="105">
        <f t="shared" si="5"/>
        <v>36</v>
      </c>
      <c r="M113" s="105">
        <f t="shared" si="5"/>
        <v>612</v>
      </c>
    </row>
    <row r="114" spans="1:13" ht="24" customHeight="1">
      <c r="A114" s="178" t="s">
        <v>58</v>
      </c>
      <c r="B114" s="65">
        <f>SUM(B117:B122)</f>
        <v>10</v>
      </c>
      <c r="C114" s="114">
        <f>D114/B114</f>
        <v>50</v>
      </c>
      <c r="D114" s="114">
        <f>SUM(D117:D122)</f>
        <v>500</v>
      </c>
      <c r="E114" s="65">
        <f>E116</f>
        <v>1</v>
      </c>
      <c r="F114" s="114">
        <f>F116</f>
        <v>4000</v>
      </c>
      <c r="G114" s="114">
        <f>G116</f>
        <v>4000</v>
      </c>
      <c r="H114" s="65">
        <f>SUM(H117:H122)</f>
        <v>6</v>
      </c>
      <c r="I114" s="114">
        <f>J114/H114</f>
        <v>704</v>
      </c>
      <c r="J114" s="114">
        <f>G114*1.056</f>
        <v>4224</v>
      </c>
      <c r="K114" s="65">
        <f>SUM(K116:K122)</f>
        <v>17</v>
      </c>
      <c r="L114" s="114">
        <f>M114/K114</f>
        <v>36</v>
      </c>
      <c r="M114" s="114">
        <f>SUM(M116:M122)</f>
        <v>612</v>
      </c>
    </row>
    <row r="115" spans="1:13" ht="24" customHeight="1">
      <c r="A115" s="178" t="s">
        <v>302</v>
      </c>
      <c r="B115" s="65">
        <v>2</v>
      </c>
      <c r="C115" s="114">
        <f>D115/B115</f>
        <v>4.75</v>
      </c>
      <c r="D115" s="114">
        <v>9.5</v>
      </c>
      <c r="E115" s="65"/>
      <c r="F115" s="114"/>
      <c r="G115" s="114"/>
      <c r="H115" s="65"/>
      <c r="I115" s="114"/>
      <c r="J115" s="114"/>
      <c r="K115" s="65"/>
      <c r="L115" s="114"/>
      <c r="M115" s="114"/>
    </row>
    <row r="116" spans="1:13" ht="18" customHeight="1">
      <c r="A116" s="100" t="s">
        <v>296</v>
      </c>
      <c r="B116" s="65"/>
      <c r="C116" s="114"/>
      <c r="D116" s="114"/>
      <c r="E116" s="65">
        <v>1</v>
      </c>
      <c r="F116" s="114">
        <v>4000</v>
      </c>
      <c r="G116" s="114">
        <v>4000</v>
      </c>
      <c r="H116" s="65"/>
      <c r="I116" s="114"/>
      <c r="J116" s="114"/>
      <c r="K116" s="92"/>
      <c r="L116" s="93"/>
      <c r="M116" s="93"/>
    </row>
    <row r="117" spans="1:13" ht="18" customHeight="1">
      <c r="A117" s="51" t="s">
        <v>293</v>
      </c>
      <c r="B117" s="65">
        <v>1</v>
      </c>
      <c r="C117" s="114">
        <v>130</v>
      </c>
      <c r="D117" s="114">
        <v>130</v>
      </c>
      <c r="E117" s="65"/>
      <c r="F117" s="114"/>
      <c r="G117" s="114"/>
      <c r="H117" s="65"/>
      <c r="I117" s="114"/>
      <c r="J117" s="114"/>
      <c r="K117" s="92"/>
      <c r="L117" s="93"/>
      <c r="M117" s="93"/>
    </row>
    <row r="118" spans="1:13" ht="18" customHeight="1">
      <c r="A118" s="51" t="s">
        <v>294</v>
      </c>
      <c r="B118" s="65">
        <v>1</v>
      </c>
      <c r="C118" s="114">
        <v>40</v>
      </c>
      <c r="D118" s="114">
        <v>40</v>
      </c>
      <c r="E118" s="65"/>
      <c r="F118" s="114"/>
      <c r="G118" s="114"/>
      <c r="H118" s="65"/>
      <c r="I118" s="114"/>
      <c r="J118" s="114"/>
      <c r="K118" s="92">
        <v>2</v>
      </c>
      <c r="L118" s="93">
        <v>26</v>
      </c>
      <c r="M118" s="93">
        <f>L118*K118</f>
        <v>52</v>
      </c>
    </row>
    <row r="119" spans="1:13" ht="18" customHeight="1">
      <c r="A119" s="51" t="s">
        <v>295</v>
      </c>
      <c r="B119" s="65">
        <v>1</v>
      </c>
      <c r="C119" s="114">
        <v>38</v>
      </c>
      <c r="D119" s="114">
        <v>38</v>
      </c>
      <c r="E119" s="65"/>
      <c r="F119" s="114"/>
      <c r="G119" s="114"/>
      <c r="H119" s="65"/>
      <c r="I119" s="114"/>
      <c r="J119" s="114"/>
      <c r="K119" s="92"/>
      <c r="L119" s="93"/>
      <c r="M119" s="93"/>
    </row>
    <row r="120" spans="1:13" ht="18" customHeight="1">
      <c r="A120" s="51" t="s">
        <v>111</v>
      </c>
      <c r="B120" s="65"/>
      <c r="C120" s="114"/>
      <c r="D120" s="114"/>
      <c r="E120" s="65"/>
      <c r="F120" s="114"/>
      <c r="G120" s="114"/>
      <c r="H120" s="65">
        <v>1</v>
      </c>
      <c r="I120" s="114">
        <v>200</v>
      </c>
      <c r="J120" s="114">
        <v>200</v>
      </c>
      <c r="K120" s="92"/>
      <c r="L120" s="93"/>
      <c r="M120" s="93"/>
    </row>
    <row r="121" spans="1:13" ht="18" customHeight="1">
      <c r="A121" s="51" t="s">
        <v>142</v>
      </c>
      <c r="B121" s="65">
        <v>1</v>
      </c>
      <c r="C121" s="114">
        <v>120</v>
      </c>
      <c r="D121" s="114">
        <v>120</v>
      </c>
      <c r="E121" s="65"/>
      <c r="F121" s="114"/>
      <c r="G121" s="114"/>
      <c r="H121" s="65"/>
      <c r="I121" s="114"/>
      <c r="J121" s="114"/>
      <c r="K121" s="92"/>
      <c r="L121" s="93"/>
      <c r="M121" s="93"/>
    </row>
    <row r="122" spans="1:13" ht="21.75" customHeight="1">
      <c r="A122" s="69" t="s">
        <v>50</v>
      </c>
      <c r="B122" s="65">
        <v>6</v>
      </c>
      <c r="C122" s="114">
        <f>D122/B122</f>
        <v>28.666666666666668</v>
      </c>
      <c r="D122" s="114">
        <v>172</v>
      </c>
      <c r="E122" s="65"/>
      <c r="F122" s="114"/>
      <c r="G122" s="114"/>
      <c r="H122" s="65">
        <v>5</v>
      </c>
      <c r="I122" s="114">
        <f>J122/H122</f>
        <v>72.67999999999999</v>
      </c>
      <c r="J122" s="114">
        <v>363.4</v>
      </c>
      <c r="K122" s="92">
        <v>15</v>
      </c>
      <c r="L122" s="93">
        <f>M122/K122</f>
        <v>37.333333333333336</v>
      </c>
      <c r="M122" s="93">
        <v>560</v>
      </c>
    </row>
    <row r="123" spans="1:13" ht="30.75" customHeight="1">
      <c r="A123" s="48" t="s">
        <v>333</v>
      </c>
      <c r="B123" s="106">
        <f>SUM(B125:B132)</f>
        <v>13</v>
      </c>
      <c r="C123" s="105">
        <f>C124</f>
        <v>38.46153846153847</v>
      </c>
      <c r="D123" s="105">
        <f>SUM(D125:D132)</f>
        <v>500.00000000000006</v>
      </c>
      <c r="E123" s="112">
        <f>E124</f>
        <v>4</v>
      </c>
      <c r="F123" s="105">
        <f>F124</f>
        <v>112.5</v>
      </c>
      <c r="G123" s="105">
        <f>G124</f>
        <v>450</v>
      </c>
      <c r="H123" s="112">
        <f>SUM(H125:H132)</f>
        <v>6</v>
      </c>
      <c r="I123" s="105">
        <f>J123/H123</f>
        <v>183.33333333333334</v>
      </c>
      <c r="J123" s="105">
        <f>SUM(J125:J132)</f>
        <v>1100</v>
      </c>
      <c r="K123" s="105">
        <f>SUM(K125:K132)</f>
        <v>5</v>
      </c>
      <c r="L123" s="105">
        <f>SUM(L125:L132)</f>
        <v>18.2</v>
      </c>
      <c r="M123" s="105">
        <f>SUM(M125:M132)</f>
        <v>1100</v>
      </c>
    </row>
    <row r="124" spans="1:13" ht="23.25" customHeight="1">
      <c r="A124" s="320" t="s">
        <v>136</v>
      </c>
      <c r="B124" s="106">
        <f>B123</f>
        <v>13</v>
      </c>
      <c r="C124" s="105">
        <f>D124/B124</f>
        <v>38.46153846153847</v>
      </c>
      <c r="D124" s="105">
        <f>D123</f>
        <v>500.00000000000006</v>
      </c>
      <c r="E124" s="112">
        <f>E125+E132</f>
        <v>4</v>
      </c>
      <c r="F124" s="105">
        <f>G124/E124</f>
        <v>112.5</v>
      </c>
      <c r="G124" s="105">
        <f>G125+G132</f>
        <v>450</v>
      </c>
      <c r="H124" s="106">
        <f>H123</f>
        <v>6</v>
      </c>
      <c r="I124" s="105">
        <f>I123</f>
        <v>183.33333333333334</v>
      </c>
      <c r="J124" s="105">
        <f>J125+J126+J127+J132</f>
        <v>1100</v>
      </c>
      <c r="K124" s="103">
        <f>K132</f>
        <v>5</v>
      </c>
      <c r="L124" s="103">
        <f>L132</f>
        <v>18.2</v>
      </c>
      <c r="M124" s="102">
        <f>M132</f>
        <v>1100</v>
      </c>
    </row>
    <row r="125" spans="1:13" ht="19.5" customHeight="1">
      <c r="A125" s="74" t="s">
        <v>42</v>
      </c>
      <c r="B125" s="65">
        <v>2</v>
      </c>
      <c r="C125" s="114">
        <f>D125/B125</f>
        <v>102</v>
      </c>
      <c r="D125" s="114">
        <v>204</v>
      </c>
      <c r="E125" s="92">
        <v>4</v>
      </c>
      <c r="F125" s="93">
        <f>G125/E125</f>
        <v>112.5</v>
      </c>
      <c r="G125" s="93">
        <v>450</v>
      </c>
      <c r="H125" s="92"/>
      <c r="I125" s="93"/>
      <c r="J125" s="93"/>
      <c r="K125" s="92"/>
      <c r="L125" s="92"/>
      <c r="M125" s="92"/>
    </row>
    <row r="126" spans="1:13" ht="19.5" customHeight="1">
      <c r="A126" s="74" t="s">
        <v>147</v>
      </c>
      <c r="B126" s="94">
        <v>3</v>
      </c>
      <c r="C126" s="114">
        <f>D126/B126</f>
        <v>37.666666666666664</v>
      </c>
      <c r="D126" s="114">
        <v>113</v>
      </c>
      <c r="E126" s="124"/>
      <c r="F126" s="125"/>
      <c r="G126" s="125"/>
      <c r="H126" s="126"/>
      <c r="I126" s="127"/>
      <c r="J126" s="92"/>
      <c r="K126" s="92"/>
      <c r="L126" s="92"/>
      <c r="M126" s="92"/>
    </row>
    <row r="127" spans="1:13" ht="20.25" customHeight="1">
      <c r="A127" s="74" t="s">
        <v>148</v>
      </c>
      <c r="B127" s="94"/>
      <c r="C127" s="119"/>
      <c r="D127" s="114"/>
      <c r="E127" s="92"/>
      <c r="F127" s="93"/>
      <c r="G127" s="93"/>
      <c r="H127" s="126"/>
      <c r="I127" s="127"/>
      <c r="J127" s="93"/>
      <c r="K127" s="92"/>
      <c r="L127" s="92"/>
      <c r="M127" s="92"/>
    </row>
    <row r="128" spans="1:13" ht="20.25" customHeight="1">
      <c r="A128" s="74" t="s">
        <v>153</v>
      </c>
      <c r="B128" s="94">
        <v>1</v>
      </c>
      <c r="C128" s="119">
        <v>23.6</v>
      </c>
      <c r="D128" s="114">
        <f>B128*C128</f>
        <v>23.6</v>
      </c>
      <c r="E128" s="92"/>
      <c r="F128" s="93"/>
      <c r="G128" s="93"/>
      <c r="H128" s="126"/>
      <c r="I128" s="127"/>
      <c r="J128" s="93"/>
      <c r="K128" s="92"/>
      <c r="L128" s="92"/>
      <c r="M128" s="92"/>
    </row>
    <row r="129" spans="1:13" ht="20.25" customHeight="1">
      <c r="A129" s="74" t="s">
        <v>154</v>
      </c>
      <c r="B129" s="94">
        <v>1</v>
      </c>
      <c r="C129" s="119">
        <v>27.6</v>
      </c>
      <c r="D129" s="114">
        <f>B129*C129</f>
        <v>27.6</v>
      </c>
      <c r="E129" s="92"/>
      <c r="F129" s="93"/>
      <c r="G129" s="93"/>
      <c r="H129" s="126"/>
      <c r="I129" s="127"/>
      <c r="J129" s="93"/>
      <c r="K129" s="92"/>
      <c r="L129" s="92"/>
      <c r="M129" s="92"/>
    </row>
    <row r="130" spans="1:13" ht="20.25" customHeight="1">
      <c r="A130" s="74" t="s">
        <v>290</v>
      </c>
      <c r="B130" s="94">
        <v>2</v>
      </c>
      <c r="C130" s="119">
        <f>D130/B130</f>
        <v>15.5</v>
      </c>
      <c r="D130" s="114">
        <v>31</v>
      </c>
      <c r="E130" s="92"/>
      <c r="F130" s="93"/>
      <c r="G130" s="93"/>
      <c r="H130" s="126"/>
      <c r="I130" s="127"/>
      <c r="J130" s="93"/>
      <c r="K130" s="92"/>
      <c r="L130" s="92"/>
      <c r="M130" s="92"/>
    </row>
    <row r="131" spans="1:13" ht="20.25" customHeight="1">
      <c r="A131" s="74" t="s">
        <v>291</v>
      </c>
      <c r="B131" s="94">
        <v>1</v>
      </c>
      <c r="C131" s="119">
        <v>30.5</v>
      </c>
      <c r="D131" s="114">
        <f>B131*C131</f>
        <v>30.5</v>
      </c>
      <c r="E131" s="92"/>
      <c r="F131" s="93"/>
      <c r="G131" s="93"/>
      <c r="H131" s="126"/>
      <c r="I131" s="127"/>
      <c r="J131" s="93"/>
      <c r="K131" s="92"/>
      <c r="L131" s="92"/>
      <c r="M131" s="92"/>
    </row>
    <row r="132" spans="1:13" ht="15.75">
      <c r="A132" s="41" t="s">
        <v>50</v>
      </c>
      <c r="B132" s="92">
        <v>3</v>
      </c>
      <c r="C132" s="93">
        <f>D132/B132</f>
        <v>23.433333333333334</v>
      </c>
      <c r="D132" s="114">
        <v>70.3</v>
      </c>
      <c r="E132" s="92"/>
      <c r="F132" s="93"/>
      <c r="G132" s="93"/>
      <c r="H132" s="92">
        <v>6</v>
      </c>
      <c r="I132" s="93">
        <v>22</v>
      </c>
      <c r="J132" s="93">
        <v>1100</v>
      </c>
      <c r="K132" s="92">
        <v>5</v>
      </c>
      <c r="L132" s="92">
        <v>18.2</v>
      </c>
      <c r="M132" s="93">
        <v>1100</v>
      </c>
    </row>
    <row r="133" spans="1:10" ht="19.5" customHeight="1">
      <c r="A133" s="30"/>
      <c r="B133" s="31"/>
      <c r="C133" s="32"/>
      <c r="D133" s="17"/>
      <c r="E133" s="17"/>
      <c r="F133" s="17"/>
      <c r="G133" s="17"/>
      <c r="H133" s="17"/>
      <c r="I133" s="17"/>
      <c r="J133" s="17"/>
    </row>
    <row r="134" spans="12:13" ht="19.5" customHeight="1">
      <c r="L134" s="26"/>
      <c r="M134" s="26"/>
    </row>
    <row r="135" ht="19.5" customHeight="1">
      <c r="L135" s="1"/>
    </row>
    <row r="136" spans="1:12" ht="19.5" customHeight="1">
      <c r="A136" s="26" t="s">
        <v>162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1"/>
      <c r="L136" s="1"/>
    </row>
    <row r="137" spans="1:10" ht="19.5" customHeight="1">
      <c r="A137" s="61" t="s">
        <v>313</v>
      </c>
      <c r="C137" s="1"/>
      <c r="D137" s="1"/>
      <c r="E137" s="1"/>
      <c r="F137" s="1"/>
      <c r="G137" s="1"/>
      <c r="H137" s="1"/>
      <c r="I137" s="1"/>
      <c r="J137" s="1"/>
    </row>
    <row r="138" spans="1:10" ht="18.75">
      <c r="A138" s="360"/>
      <c r="B138" s="360"/>
      <c r="C138" s="360"/>
      <c r="D138" s="360"/>
      <c r="E138" s="360"/>
      <c r="F138" s="360"/>
      <c r="G138" s="360"/>
      <c r="H138" s="360"/>
      <c r="I138" s="360"/>
      <c r="J138" s="2"/>
    </row>
    <row r="139" spans="1:11" ht="18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ht="15.75">
      <c r="A140" s="61"/>
      <c r="C140" s="1"/>
      <c r="D140" s="1"/>
      <c r="E140" s="1"/>
      <c r="F140" s="1"/>
      <c r="G140" s="1"/>
      <c r="H140" s="1"/>
      <c r="I140" s="1"/>
      <c r="J140" s="1"/>
      <c r="K140" s="1"/>
    </row>
    <row r="141" ht="15">
      <c r="J141" s="2"/>
    </row>
    <row r="142" ht="15">
      <c r="J142" s="2"/>
    </row>
    <row r="160" spans="1:9" ht="15.75">
      <c r="A160" s="2" t="s">
        <v>59</v>
      </c>
      <c r="B160" s="1"/>
      <c r="C160" s="1"/>
      <c r="D160" s="1"/>
      <c r="E160" s="1"/>
      <c r="F160" s="1"/>
      <c r="G160" s="1"/>
      <c r="H160" s="1"/>
      <c r="I160" s="1"/>
    </row>
  </sheetData>
  <sheetProtection/>
  <mergeCells count="13">
    <mergeCell ref="A138:I138"/>
    <mergeCell ref="H10:J10"/>
    <mergeCell ref="A10:A11"/>
    <mergeCell ref="B10:D10"/>
    <mergeCell ref="E10:G10"/>
    <mergeCell ref="K10:M10"/>
    <mergeCell ref="E2:O2"/>
    <mergeCell ref="A6:M6"/>
    <mergeCell ref="A7:M7"/>
    <mergeCell ref="A8:M8"/>
    <mergeCell ref="B9:G9"/>
    <mergeCell ref="H9:M9"/>
    <mergeCell ref="E4:L4"/>
  </mergeCells>
  <printOptions/>
  <pageMargins left="0.1968503937007874" right="0.11811023622047245" top="0.7480314960629921" bottom="0.15748031496062992" header="0.31496062992125984" footer="0.31496062992125984"/>
  <pageSetup horizontalDpi="600" verticalDpi="600" orientation="landscape" paperSize="9" scale="65" r:id="rId1"/>
  <rowBreaks count="3" manualBreakCount="3">
    <brk id="36" max="12" man="1"/>
    <brk id="62" max="12" man="1"/>
    <brk id="9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30"/>
  <sheetViews>
    <sheetView view="pageBreakPreview" zoomScale="75" zoomScaleNormal="75" zoomScaleSheetLayoutView="75" zoomScalePageLayoutView="0" workbookViewId="0" topLeftCell="A1">
      <selection activeCell="E4" sqref="E4:L4"/>
    </sheetView>
  </sheetViews>
  <sheetFormatPr defaultColWidth="9.140625" defaultRowHeight="12.75"/>
  <cols>
    <col min="1" max="1" width="6.140625" style="4" customWidth="1"/>
    <col min="2" max="2" width="76.421875" style="4" customWidth="1"/>
    <col min="3" max="3" width="10.28125" style="4" customWidth="1"/>
    <col min="4" max="4" width="11.00390625" style="4" customWidth="1"/>
    <col min="5" max="5" width="7.7109375" style="4" customWidth="1"/>
    <col min="6" max="6" width="7.28125" style="4" customWidth="1"/>
    <col min="7" max="7" width="9.8515625" style="4" customWidth="1"/>
    <col min="8" max="8" width="7.28125" style="4" customWidth="1"/>
    <col min="9" max="9" width="8.28125" style="4" customWidth="1"/>
    <col min="10" max="10" width="10.8515625" style="4" customWidth="1"/>
    <col min="11" max="11" width="7.421875" style="4" customWidth="1"/>
    <col min="12" max="12" width="7.140625" style="4" customWidth="1"/>
    <col min="13" max="13" width="10.28125" style="4" customWidth="1"/>
    <col min="14" max="16384" width="9.140625" style="4" customWidth="1"/>
  </cols>
  <sheetData>
    <row r="1" spans="1:14" ht="18.75">
      <c r="A1" s="3"/>
      <c r="B1" s="3"/>
      <c r="C1" s="3"/>
      <c r="D1" s="3"/>
      <c r="E1" s="3"/>
      <c r="F1" s="3"/>
      <c r="G1" s="1"/>
      <c r="H1" s="23" t="s">
        <v>119</v>
      </c>
      <c r="I1" s="1"/>
      <c r="J1" s="5"/>
      <c r="K1" s="24"/>
      <c r="L1" s="24"/>
      <c r="M1" s="3"/>
      <c r="N1" s="3"/>
    </row>
    <row r="2" spans="1:14" ht="18">
      <c r="A2" s="3"/>
      <c r="B2" s="25"/>
      <c r="C2" s="25"/>
      <c r="D2" s="25"/>
      <c r="E2" s="351" t="s">
        <v>113</v>
      </c>
      <c r="F2" s="351"/>
      <c r="G2" s="351"/>
      <c r="H2" s="351"/>
      <c r="I2" s="351"/>
      <c r="J2" s="351"/>
      <c r="K2" s="351"/>
      <c r="L2" s="351"/>
      <c r="M2" s="351"/>
      <c r="N2" s="351"/>
    </row>
    <row r="3" spans="1:14" ht="17.25" customHeight="1">
      <c r="A3" s="3"/>
      <c r="B3" s="25"/>
      <c r="C3" s="25"/>
      <c r="D3" s="25"/>
      <c r="E3" s="25" t="s">
        <v>170</v>
      </c>
      <c r="F3" s="25"/>
      <c r="G3" s="128"/>
      <c r="H3" s="128"/>
      <c r="I3" s="128"/>
      <c r="J3" s="128"/>
      <c r="K3" s="128"/>
      <c r="L3" s="128"/>
      <c r="M3" s="25"/>
      <c r="N3" s="25"/>
    </row>
    <row r="4" spans="1:14" ht="18.75" customHeight="1">
      <c r="A4" s="3"/>
      <c r="B4" s="25"/>
      <c r="C4" s="25"/>
      <c r="D4" s="25"/>
      <c r="E4" s="358" t="s">
        <v>335</v>
      </c>
      <c r="F4" s="358"/>
      <c r="G4" s="358"/>
      <c r="H4" s="358"/>
      <c r="I4" s="358"/>
      <c r="J4" s="358"/>
      <c r="K4" s="358"/>
      <c r="L4" s="358"/>
      <c r="M4" s="25"/>
      <c r="N4" s="25"/>
    </row>
    <row r="5" spans="1:14" ht="18.75">
      <c r="A5" s="352" t="s">
        <v>137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25"/>
    </row>
    <row r="6" spans="1:14" ht="15.75" customHeight="1">
      <c r="A6" s="346" t="s">
        <v>114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25"/>
    </row>
    <row r="7" spans="1:14" ht="18" customHeight="1">
      <c r="A7" s="346" t="s">
        <v>168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82"/>
    </row>
    <row r="8" spans="1:14" ht="20.25" customHeight="1">
      <c r="A8" s="362" t="s">
        <v>48</v>
      </c>
      <c r="B8" s="353" t="s">
        <v>33</v>
      </c>
      <c r="C8" s="355" t="s">
        <v>164</v>
      </c>
      <c r="D8" s="355"/>
      <c r="E8" s="355"/>
      <c r="F8" s="357" t="s">
        <v>75</v>
      </c>
      <c r="G8" s="357"/>
      <c r="H8" s="357"/>
      <c r="I8" s="356" t="s">
        <v>76</v>
      </c>
      <c r="J8" s="356"/>
      <c r="K8" s="356"/>
      <c r="L8" s="356" t="s">
        <v>77</v>
      </c>
      <c r="M8" s="356"/>
      <c r="N8" s="356"/>
    </row>
    <row r="9" spans="1:14" ht="53.25" customHeight="1">
      <c r="A9" s="363"/>
      <c r="B9" s="354"/>
      <c r="C9" s="29" t="s">
        <v>45</v>
      </c>
      <c r="D9" s="29" t="s">
        <v>44</v>
      </c>
      <c r="E9" s="29" t="s">
        <v>35</v>
      </c>
      <c r="F9" s="29" t="s">
        <v>45</v>
      </c>
      <c r="G9" s="29" t="s">
        <v>44</v>
      </c>
      <c r="H9" s="29" t="s">
        <v>35</v>
      </c>
      <c r="I9" s="29" t="s">
        <v>45</v>
      </c>
      <c r="J9" s="29" t="s">
        <v>44</v>
      </c>
      <c r="K9" s="29" t="s">
        <v>35</v>
      </c>
      <c r="L9" s="29" t="s">
        <v>45</v>
      </c>
      <c r="M9" s="29" t="s">
        <v>44</v>
      </c>
      <c r="N9" s="29" t="s">
        <v>35</v>
      </c>
    </row>
    <row r="10" spans="1:14" ht="51" customHeight="1">
      <c r="A10" s="29"/>
      <c r="B10" s="53" t="s">
        <v>116</v>
      </c>
      <c r="C10" s="90">
        <f>C11+C21</f>
        <v>2</v>
      </c>
      <c r="D10" s="91">
        <f>E10/C10</f>
        <v>133.55</v>
      </c>
      <c r="E10" s="91">
        <f>E11+E21</f>
        <v>267.1</v>
      </c>
      <c r="F10" s="90"/>
      <c r="G10" s="91"/>
      <c r="H10" s="91"/>
      <c r="I10" s="90">
        <f>I11+I21</f>
        <v>4</v>
      </c>
      <c r="J10" s="91">
        <f>K10/I10</f>
        <v>562.6</v>
      </c>
      <c r="K10" s="91">
        <f>K11+K21</f>
        <v>2250.4</v>
      </c>
      <c r="L10" s="90">
        <f>L11+L21</f>
        <v>2</v>
      </c>
      <c r="M10" s="91">
        <f>N10/L10</f>
        <v>132.1</v>
      </c>
      <c r="N10" s="91">
        <f>N11+N21</f>
        <v>264.2</v>
      </c>
    </row>
    <row r="11" spans="1:14" ht="20.25" customHeight="1">
      <c r="A11" s="29" t="s">
        <v>25</v>
      </c>
      <c r="B11" s="36" t="s">
        <v>0</v>
      </c>
      <c r="C11" s="90">
        <f>C12+C19</f>
        <v>2</v>
      </c>
      <c r="D11" s="91">
        <f>E11/C11</f>
        <v>133.55</v>
      </c>
      <c r="E11" s="91">
        <f>E12+E19</f>
        <v>267.1</v>
      </c>
      <c r="F11" s="90"/>
      <c r="G11" s="91"/>
      <c r="H11" s="91"/>
      <c r="I11" s="90">
        <f>I12</f>
        <v>2</v>
      </c>
      <c r="J11" s="91">
        <f>K11/I11</f>
        <v>125.2</v>
      </c>
      <c r="K11" s="91">
        <f>K12</f>
        <v>250.4</v>
      </c>
      <c r="L11" s="104">
        <f>L12</f>
        <v>2</v>
      </c>
      <c r="M11" s="102">
        <f>M12</f>
        <v>132.1</v>
      </c>
      <c r="N11" s="102">
        <f>N12</f>
        <v>264.2</v>
      </c>
    </row>
    <row r="12" spans="1:14" ht="36" customHeight="1">
      <c r="A12" s="155" t="s">
        <v>1</v>
      </c>
      <c r="B12" s="36" t="s">
        <v>326</v>
      </c>
      <c r="C12" s="90">
        <f>C13+C15+C16</f>
        <v>1</v>
      </c>
      <c r="D12" s="91">
        <f>E12/C12</f>
        <v>130</v>
      </c>
      <c r="E12" s="91">
        <f>E13+E15+E16</f>
        <v>130</v>
      </c>
      <c r="F12" s="90"/>
      <c r="G12" s="91"/>
      <c r="H12" s="91"/>
      <c r="I12" s="90">
        <f>I15</f>
        <v>2</v>
      </c>
      <c r="J12" s="91">
        <f>K12/I12</f>
        <v>125.2</v>
      </c>
      <c r="K12" s="91">
        <f>K15</f>
        <v>250.4</v>
      </c>
      <c r="L12" s="104">
        <v>2</v>
      </c>
      <c r="M12" s="103">
        <f>N12/L12</f>
        <v>132.1</v>
      </c>
      <c r="N12" s="103">
        <v>264.2</v>
      </c>
    </row>
    <row r="13" spans="1:14" ht="18">
      <c r="A13" s="155" t="s">
        <v>24</v>
      </c>
      <c r="B13" s="318" t="s">
        <v>49</v>
      </c>
      <c r="C13" s="97"/>
      <c r="D13" s="96"/>
      <c r="E13" s="96"/>
      <c r="F13" s="97"/>
      <c r="G13" s="91"/>
      <c r="H13" s="96"/>
      <c r="I13" s="97"/>
      <c r="J13" s="91"/>
      <c r="K13" s="96"/>
      <c r="L13" s="93"/>
      <c r="M13" s="92"/>
      <c r="N13" s="41"/>
    </row>
    <row r="14" spans="1:14" ht="18">
      <c r="A14" s="155" t="s">
        <v>22</v>
      </c>
      <c r="B14" s="70" t="s">
        <v>46</v>
      </c>
      <c r="C14" s="97"/>
      <c r="D14" s="96"/>
      <c r="E14" s="96"/>
      <c r="F14" s="97"/>
      <c r="G14" s="91"/>
      <c r="H14" s="96"/>
      <c r="I14" s="97"/>
      <c r="J14" s="91"/>
      <c r="K14" s="96"/>
      <c r="L14" s="93"/>
      <c r="M14" s="92"/>
      <c r="N14" s="41"/>
    </row>
    <row r="15" spans="1:14" ht="18">
      <c r="A15" s="155" t="s">
        <v>5</v>
      </c>
      <c r="B15" s="319" t="s">
        <v>47</v>
      </c>
      <c r="C15" s="97"/>
      <c r="D15" s="96"/>
      <c r="E15" s="96"/>
      <c r="F15" s="97"/>
      <c r="G15" s="66"/>
      <c r="H15" s="96"/>
      <c r="I15" s="97">
        <v>2</v>
      </c>
      <c r="J15" s="66">
        <f>K15/I15</f>
        <v>125.2</v>
      </c>
      <c r="K15" s="96">
        <v>250.4</v>
      </c>
      <c r="L15" s="93"/>
      <c r="M15" s="92"/>
      <c r="N15" s="41"/>
    </row>
    <row r="16" spans="1:14" ht="15" customHeight="1">
      <c r="A16" s="155" t="s">
        <v>6</v>
      </c>
      <c r="B16" s="236" t="s">
        <v>37</v>
      </c>
      <c r="C16" s="97">
        <v>1</v>
      </c>
      <c r="D16" s="96">
        <v>130</v>
      </c>
      <c r="E16" s="96">
        <v>130</v>
      </c>
      <c r="F16" s="97"/>
      <c r="G16" s="96"/>
      <c r="H16" s="96"/>
      <c r="I16" s="97"/>
      <c r="J16" s="96"/>
      <c r="K16" s="96"/>
      <c r="L16" s="93"/>
      <c r="M16" s="92"/>
      <c r="N16" s="41"/>
    </row>
    <row r="17" spans="1:14" ht="33" customHeight="1">
      <c r="A17" s="155" t="s">
        <v>2</v>
      </c>
      <c r="B17" s="75" t="s">
        <v>329</v>
      </c>
      <c r="C17" s="98"/>
      <c r="D17" s="99"/>
      <c r="E17" s="99"/>
      <c r="F17" s="98"/>
      <c r="G17" s="99"/>
      <c r="H17" s="99"/>
      <c r="I17" s="98"/>
      <c r="J17" s="99"/>
      <c r="K17" s="99"/>
      <c r="L17" s="93"/>
      <c r="M17" s="92"/>
      <c r="N17" s="41"/>
    </row>
    <row r="18" spans="1:14" ht="19.5" customHeight="1">
      <c r="A18" s="155" t="s">
        <v>10</v>
      </c>
      <c r="B18" s="70" t="s">
        <v>140</v>
      </c>
      <c r="C18" s="97"/>
      <c r="D18" s="67"/>
      <c r="E18" s="96"/>
      <c r="F18" s="97"/>
      <c r="G18" s="96"/>
      <c r="H18" s="96"/>
      <c r="I18" s="97"/>
      <c r="J18" s="96"/>
      <c r="K18" s="96"/>
      <c r="L18" s="93"/>
      <c r="M18" s="92"/>
      <c r="N18" s="41"/>
    </row>
    <row r="19" spans="1:14" ht="19.5" customHeight="1">
      <c r="A19" s="155" t="s">
        <v>39</v>
      </c>
      <c r="B19" s="46" t="s">
        <v>331</v>
      </c>
      <c r="C19" s="98">
        <f>C20</f>
        <v>1</v>
      </c>
      <c r="D19" s="99">
        <f>D20</f>
        <v>137.1</v>
      </c>
      <c r="E19" s="99">
        <f>E20</f>
        <v>137.1</v>
      </c>
      <c r="F19" s="97"/>
      <c r="G19" s="96"/>
      <c r="H19" s="96"/>
      <c r="I19" s="97"/>
      <c r="J19" s="96"/>
      <c r="K19" s="96"/>
      <c r="L19" s="93"/>
      <c r="M19" s="92"/>
      <c r="N19" s="41"/>
    </row>
    <row r="20" spans="1:14" ht="19.5" customHeight="1">
      <c r="A20" s="155" t="s">
        <v>40</v>
      </c>
      <c r="B20" s="242" t="s">
        <v>58</v>
      </c>
      <c r="C20" s="97">
        <v>1</v>
      </c>
      <c r="D20" s="96">
        <v>137.1</v>
      </c>
      <c r="E20" s="96">
        <v>137.1</v>
      </c>
      <c r="F20" s="97"/>
      <c r="G20" s="96"/>
      <c r="H20" s="96"/>
      <c r="I20" s="97"/>
      <c r="J20" s="96"/>
      <c r="K20" s="96"/>
      <c r="L20" s="93"/>
      <c r="M20" s="92"/>
      <c r="N20" s="41"/>
    </row>
    <row r="21" spans="1:14" ht="18">
      <c r="A21" s="29" t="s">
        <v>21</v>
      </c>
      <c r="B21" s="36" t="s">
        <v>53</v>
      </c>
      <c r="C21" s="90"/>
      <c r="D21" s="91"/>
      <c r="E21" s="91"/>
      <c r="F21" s="90"/>
      <c r="G21" s="90"/>
      <c r="H21" s="91"/>
      <c r="I21" s="90">
        <f>I22+I25</f>
        <v>2</v>
      </c>
      <c r="J21" s="91">
        <f>K21/I21</f>
        <v>1000</v>
      </c>
      <c r="K21" s="91">
        <f>K22+K25</f>
        <v>2000</v>
      </c>
      <c r="L21" s="93"/>
      <c r="M21" s="92"/>
      <c r="N21" s="41"/>
    </row>
    <row r="22" spans="1:14" ht="31.5">
      <c r="A22" s="29" t="s">
        <v>3</v>
      </c>
      <c r="B22" s="36" t="s">
        <v>326</v>
      </c>
      <c r="C22" s="90"/>
      <c r="D22" s="91"/>
      <c r="E22" s="91"/>
      <c r="F22" s="90"/>
      <c r="G22" s="90"/>
      <c r="H22" s="90"/>
      <c r="I22" s="90">
        <f>I23</f>
        <v>1</v>
      </c>
      <c r="J22" s="91">
        <f>J23</f>
        <v>1000</v>
      </c>
      <c r="K22" s="91">
        <f>K23</f>
        <v>1000</v>
      </c>
      <c r="L22" s="93"/>
      <c r="M22" s="92"/>
      <c r="N22" s="41"/>
    </row>
    <row r="23" spans="1:14" ht="18">
      <c r="A23" s="155" t="s">
        <v>7</v>
      </c>
      <c r="B23" s="71" t="s">
        <v>49</v>
      </c>
      <c r="C23" s="95"/>
      <c r="D23" s="66"/>
      <c r="E23" s="66"/>
      <c r="F23" s="66"/>
      <c r="G23" s="66"/>
      <c r="H23" s="66"/>
      <c r="I23" s="95">
        <v>1</v>
      </c>
      <c r="J23" s="66">
        <v>1000</v>
      </c>
      <c r="K23" s="96">
        <v>1000</v>
      </c>
      <c r="L23" s="93"/>
      <c r="M23" s="92"/>
      <c r="N23" s="41"/>
    </row>
    <row r="24" spans="1:14" ht="33" customHeight="1">
      <c r="A24" s="155" t="s">
        <v>9</v>
      </c>
      <c r="B24" s="29" t="s">
        <v>37</v>
      </c>
      <c r="C24" s="95"/>
      <c r="D24" s="79"/>
      <c r="E24" s="66"/>
      <c r="F24" s="66"/>
      <c r="G24" s="66"/>
      <c r="H24" s="66"/>
      <c r="I24" s="95"/>
      <c r="J24" s="79"/>
      <c r="K24" s="66"/>
      <c r="L24" s="93"/>
      <c r="M24" s="92"/>
      <c r="N24" s="41"/>
    </row>
    <row r="25" spans="1:14" ht="33" customHeight="1">
      <c r="A25" s="155" t="s">
        <v>36</v>
      </c>
      <c r="B25" s="75" t="s">
        <v>329</v>
      </c>
      <c r="C25" s="90"/>
      <c r="D25" s="91"/>
      <c r="E25" s="91"/>
      <c r="F25" s="90"/>
      <c r="G25" s="90"/>
      <c r="H25" s="90"/>
      <c r="I25" s="90">
        <f>I26</f>
        <v>1</v>
      </c>
      <c r="J25" s="91">
        <f>J26</f>
        <v>1000</v>
      </c>
      <c r="K25" s="91">
        <f>K26</f>
        <v>1000</v>
      </c>
      <c r="L25" s="90"/>
      <c r="M25" s="90"/>
      <c r="N25" s="95"/>
    </row>
    <row r="26" spans="1:14" ht="21" customHeight="1">
      <c r="A26" s="155" t="s">
        <v>61</v>
      </c>
      <c r="B26" s="70" t="s">
        <v>140</v>
      </c>
      <c r="C26" s="95"/>
      <c r="D26" s="79"/>
      <c r="E26" s="96"/>
      <c r="F26" s="66"/>
      <c r="G26" s="66"/>
      <c r="H26" s="66"/>
      <c r="I26" s="95">
        <v>1</v>
      </c>
      <c r="J26" s="66">
        <v>1000</v>
      </c>
      <c r="K26" s="66">
        <v>1000</v>
      </c>
      <c r="L26" s="93"/>
      <c r="M26" s="92"/>
      <c r="N26" s="41"/>
    </row>
    <row r="27" spans="1:14" ht="21" customHeight="1">
      <c r="A27" s="222"/>
      <c r="B27" s="223"/>
      <c r="C27" s="224"/>
      <c r="D27" s="225"/>
      <c r="E27" s="226"/>
      <c r="F27" s="227"/>
      <c r="G27" s="227"/>
      <c r="H27" s="227"/>
      <c r="I27" s="224"/>
      <c r="J27" s="225"/>
      <c r="K27" s="227"/>
      <c r="L27" s="228"/>
      <c r="M27" s="229"/>
      <c r="N27" s="230"/>
    </row>
    <row r="28" spans="1:14" ht="24" customHeight="1">
      <c r="A28" s="361" t="s">
        <v>161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</row>
    <row r="29" spans="1:12" ht="21" customHeight="1">
      <c r="A29" s="61" t="s">
        <v>313</v>
      </c>
      <c r="B29" s="61"/>
      <c r="C29" s="1"/>
      <c r="D29" s="1"/>
      <c r="E29" s="1"/>
      <c r="F29" s="1"/>
      <c r="G29" s="1"/>
      <c r="H29" s="1"/>
      <c r="I29" s="1"/>
      <c r="J29" s="20"/>
      <c r="K29" s="12"/>
      <c r="L29" s="6"/>
    </row>
    <row r="30" ht="18.75">
      <c r="N30" s="12"/>
    </row>
  </sheetData>
  <sheetProtection/>
  <mergeCells count="12">
    <mergeCell ref="E2:N2"/>
    <mergeCell ref="A5:M5"/>
    <mergeCell ref="A6:M6"/>
    <mergeCell ref="A8:A9"/>
    <mergeCell ref="B8:B9"/>
    <mergeCell ref="C8:E8"/>
    <mergeCell ref="A7:M7"/>
    <mergeCell ref="E4:L4"/>
    <mergeCell ref="A28:N28"/>
    <mergeCell ref="L8:N8"/>
    <mergeCell ref="I8:K8"/>
    <mergeCell ref="F8:H8"/>
  </mergeCells>
  <printOptions/>
  <pageMargins left="0.7874015748031497" right="0.3937007874015748" top="1.1811023622047245" bottom="0.1968503937007874" header="0.31496062992125984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36"/>
  <sheetViews>
    <sheetView view="pageBreakPreview" zoomScale="75" zoomScaleNormal="75" zoomScaleSheetLayoutView="75" zoomScalePageLayoutView="0" workbookViewId="0" topLeftCell="A1">
      <selection activeCell="E4" sqref="E4:L4"/>
    </sheetView>
  </sheetViews>
  <sheetFormatPr defaultColWidth="9.140625" defaultRowHeight="12.75"/>
  <cols>
    <col min="1" max="1" width="7.140625" style="4" customWidth="1"/>
    <col min="2" max="2" width="63.421875" style="4" customWidth="1"/>
    <col min="3" max="3" width="9.8515625" style="4" customWidth="1"/>
    <col min="4" max="4" width="10.7109375" style="4" customWidth="1"/>
    <col min="5" max="5" width="11.7109375" style="4" customWidth="1"/>
    <col min="6" max="6" width="9.57421875" style="4" customWidth="1"/>
    <col min="7" max="7" width="10.140625" style="4" customWidth="1"/>
    <col min="8" max="8" width="12.28125" style="4" customWidth="1"/>
    <col min="9" max="9" width="9.57421875" style="4" customWidth="1"/>
    <col min="10" max="10" width="10.57421875" style="4" customWidth="1"/>
    <col min="11" max="11" width="9.140625" style="4" customWidth="1"/>
    <col min="12" max="12" width="8.7109375" style="4" customWidth="1"/>
    <col min="13" max="13" width="9.7109375" style="4" customWidth="1"/>
    <col min="14" max="14" width="10.421875" style="4" customWidth="1"/>
    <col min="15" max="15" width="9.28125" style="4" bestFit="1" customWidth="1"/>
    <col min="16" max="16" width="11.421875" style="4" bestFit="1" customWidth="1"/>
    <col min="17" max="16384" width="9.140625" style="4" customWidth="1"/>
  </cols>
  <sheetData>
    <row r="1" spans="1:15" ht="18.75">
      <c r="A1" s="3"/>
      <c r="B1" s="3"/>
      <c r="C1" s="3"/>
      <c r="D1" s="3"/>
      <c r="E1" s="3"/>
      <c r="F1" s="3"/>
      <c r="G1" s="1"/>
      <c r="H1" s="23" t="s">
        <v>121</v>
      </c>
      <c r="I1" s="1"/>
      <c r="J1" s="5"/>
      <c r="K1" s="24"/>
      <c r="L1" s="24"/>
      <c r="M1" s="3"/>
      <c r="N1" s="3"/>
      <c r="O1" s="3"/>
    </row>
    <row r="2" spans="1:15" ht="18">
      <c r="A2" s="3"/>
      <c r="B2" s="25"/>
      <c r="C2" s="25"/>
      <c r="D2" s="25"/>
      <c r="E2" s="351" t="s">
        <v>113</v>
      </c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1:15" ht="15" customHeight="1">
      <c r="A3" s="3"/>
      <c r="B3" s="25"/>
      <c r="C3" s="25"/>
      <c r="D3" s="25"/>
      <c r="E3" s="25" t="s">
        <v>170</v>
      </c>
      <c r="F3" s="25"/>
      <c r="G3" s="128"/>
      <c r="H3" s="128"/>
      <c r="I3" s="128"/>
      <c r="J3" s="128"/>
      <c r="K3" s="128"/>
      <c r="L3" s="128"/>
      <c r="M3" s="25"/>
      <c r="N3" s="25"/>
      <c r="O3" s="25"/>
    </row>
    <row r="4" spans="1:15" ht="21" customHeight="1">
      <c r="A4" s="3"/>
      <c r="B4" s="25"/>
      <c r="C4" s="25"/>
      <c r="D4" s="25"/>
      <c r="E4" s="358" t="s">
        <v>335</v>
      </c>
      <c r="F4" s="358"/>
      <c r="G4" s="358"/>
      <c r="H4" s="358"/>
      <c r="I4" s="358"/>
      <c r="J4" s="358"/>
      <c r="K4" s="358"/>
      <c r="L4" s="358"/>
      <c r="M4" s="25"/>
      <c r="N4" s="25"/>
      <c r="O4" s="25"/>
    </row>
    <row r="5" spans="1:15" ht="18.75">
      <c r="A5" s="12"/>
      <c r="B5" s="25"/>
      <c r="C5" s="25"/>
      <c r="D5" s="25"/>
      <c r="E5" s="25"/>
      <c r="F5" s="25"/>
      <c r="G5" s="1"/>
      <c r="H5" s="1"/>
      <c r="I5" s="1"/>
      <c r="J5" s="1"/>
      <c r="K5" s="1"/>
      <c r="L5" s="1"/>
      <c r="M5" s="25"/>
      <c r="N5" s="25"/>
      <c r="O5" s="25"/>
    </row>
    <row r="6" spans="1:15" ht="18.75">
      <c r="A6" s="352" t="s">
        <v>134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25"/>
      <c r="O6" s="25"/>
    </row>
    <row r="7" spans="1:15" ht="15.75" customHeight="1">
      <c r="A7" s="346" t="s">
        <v>114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25"/>
      <c r="O7" s="25"/>
    </row>
    <row r="8" spans="1:15" ht="18" customHeight="1">
      <c r="A8" s="346" t="s">
        <v>168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82"/>
      <c r="O8" s="82"/>
    </row>
    <row r="9" spans="1:14" ht="22.5" customHeight="1">
      <c r="A9" s="355" t="s">
        <v>48</v>
      </c>
      <c r="B9" s="364" t="s">
        <v>34</v>
      </c>
      <c r="C9" s="355" t="s">
        <v>164</v>
      </c>
      <c r="D9" s="355"/>
      <c r="E9" s="355"/>
      <c r="F9" s="357" t="s">
        <v>75</v>
      </c>
      <c r="G9" s="357"/>
      <c r="H9" s="357"/>
      <c r="I9" s="356" t="s">
        <v>76</v>
      </c>
      <c r="J9" s="356"/>
      <c r="K9" s="356"/>
      <c r="L9" s="356" t="s">
        <v>77</v>
      </c>
      <c r="M9" s="356"/>
      <c r="N9" s="356"/>
    </row>
    <row r="10" spans="1:14" ht="48" customHeight="1">
      <c r="A10" s="355"/>
      <c r="B10" s="364"/>
      <c r="C10" s="147" t="s">
        <v>11</v>
      </c>
      <c r="D10" s="147" t="s">
        <v>63</v>
      </c>
      <c r="E10" s="147" t="s">
        <v>35</v>
      </c>
      <c r="F10" s="147" t="s">
        <v>11</v>
      </c>
      <c r="G10" s="147" t="s">
        <v>64</v>
      </c>
      <c r="H10" s="147" t="s">
        <v>65</v>
      </c>
      <c r="I10" s="147" t="s">
        <v>11</v>
      </c>
      <c r="J10" s="147" t="s">
        <v>64</v>
      </c>
      <c r="K10" s="147" t="s">
        <v>35</v>
      </c>
      <c r="L10" s="147" t="s">
        <v>11</v>
      </c>
      <c r="M10" s="147" t="s">
        <v>66</v>
      </c>
      <c r="N10" s="147" t="s">
        <v>35</v>
      </c>
    </row>
    <row r="11" spans="1:14" ht="35.25" customHeight="1">
      <c r="A11" s="13" t="s">
        <v>25</v>
      </c>
      <c r="B11" s="33" t="s">
        <v>117</v>
      </c>
      <c r="C11" s="150">
        <f>C13+C23+C26+C28</f>
        <v>6205.8</v>
      </c>
      <c r="D11" s="151">
        <f>E11/C11</f>
        <v>2.7196493602758705</v>
      </c>
      <c r="E11" s="195">
        <f>E13+E23+E26+E28</f>
        <v>16877.6</v>
      </c>
      <c r="F11" s="150">
        <f>F13+F23+F26+F28</f>
        <v>6236.1</v>
      </c>
      <c r="G11" s="151">
        <f aca="true" t="shared" si="0" ref="G11:G21">H11/F11</f>
        <v>2.0846362309776945</v>
      </c>
      <c r="H11" s="150">
        <f>H13+H23+H26+H28</f>
        <v>13000</v>
      </c>
      <c r="I11" s="150">
        <f>I13+I23+I26+I28</f>
        <v>5475.6</v>
      </c>
      <c r="J11" s="151">
        <f>K11/I11</f>
        <v>1.6806560011688214</v>
      </c>
      <c r="K11" s="150">
        <f>K13+K23+K26+K28</f>
        <v>9202.599999999999</v>
      </c>
      <c r="L11" s="150">
        <f>L13+L23+L26+L28</f>
        <v>4101.9</v>
      </c>
      <c r="M11" s="151">
        <f>N11/L11</f>
        <v>4.906969940759161</v>
      </c>
      <c r="N11" s="150">
        <f>N13+N23+N26+N28</f>
        <v>20127.9</v>
      </c>
    </row>
    <row r="12" spans="1:14" ht="20.25" customHeight="1">
      <c r="A12" s="13"/>
      <c r="B12" s="177" t="s">
        <v>165</v>
      </c>
      <c r="C12" s="150">
        <f>C14+C25</f>
        <v>364.7</v>
      </c>
      <c r="D12" s="151">
        <f>E12/C12</f>
        <v>1.2637784480394847</v>
      </c>
      <c r="E12" s="150">
        <f>E14+E25</f>
        <v>460.90000000000003</v>
      </c>
      <c r="F12" s="150"/>
      <c r="G12" s="151"/>
      <c r="H12" s="150"/>
      <c r="I12" s="150"/>
      <c r="J12" s="151"/>
      <c r="K12" s="150"/>
      <c r="L12" s="150"/>
      <c r="M12" s="151"/>
      <c r="N12" s="150"/>
    </row>
    <row r="13" spans="1:14" ht="36" customHeight="1">
      <c r="A13" s="15" t="s">
        <v>1</v>
      </c>
      <c r="B13" s="140" t="s">
        <v>327</v>
      </c>
      <c r="C13" s="91">
        <f>C15+C21</f>
        <v>4151.7</v>
      </c>
      <c r="D13" s="142">
        <f>E13/C13</f>
        <v>3.545366958113544</v>
      </c>
      <c r="E13" s="234">
        <f>E15+E17+E19+E21</f>
        <v>14719.300000000001</v>
      </c>
      <c r="F13" s="91">
        <f>F15+F17+F19+F21</f>
        <v>6236.1</v>
      </c>
      <c r="G13" s="141">
        <f t="shared" si="0"/>
        <v>2.0846362309776945</v>
      </c>
      <c r="H13" s="91">
        <f>H15+H17+H19+H21</f>
        <v>13000</v>
      </c>
      <c r="I13" s="91">
        <f aca="true" t="shared" si="1" ref="I13:N13">SUM(I15:I21)</f>
        <v>4572.6</v>
      </c>
      <c r="J13" s="141">
        <f aca="true" t="shared" si="2" ref="J13:J24">K13/I13</f>
        <v>1.2134015658487511</v>
      </c>
      <c r="K13" s="91">
        <f t="shared" si="1"/>
        <v>5548.4</v>
      </c>
      <c r="L13" s="91">
        <f t="shared" si="1"/>
        <v>2780.9</v>
      </c>
      <c r="M13" s="141">
        <f>N13/L13</f>
        <v>5.09669531446654</v>
      </c>
      <c r="N13" s="91">
        <f t="shared" si="1"/>
        <v>14173.400000000001</v>
      </c>
    </row>
    <row r="14" spans="1:14" ht="13.5" customHeight="1">
      <c r="A14" s="15"/>
      <c r="B14" s="177" t="s">
        <v>165</v>
      </c>
      <c r="C14" s="234">
        <f>C16+C20+C22+C18</f>
        <v>276.2</v>
      </c>
      <c r="D14" s="332">
        <f>E14/C14</f>
        <v>1.491310644460536</v>
      </c>
      <c r="E14" s="234">
        <f>E16+E20+E22+E18</f>
        <v>411.90000000000003</v>
      </c>
      <c r="F14" s="91"/>
      <c r="G14" s="141"/>
      <c r="H14" s="91"/>
      <c r="I14" s="91"/>
      <c r="J14" s="141"/>
      <c r="K14" s="91"/>
      <c r="L14" s="91"/>
      <c r="M14" s="141"/>
      <c r="N14" s="91"/>
    </row>
    <row r="15" spans="1:14" ht="21" customHeight="1">
      <c r="A15" s="15" t="s">
        <v>4</v>
      </c>
      <c r="B15" s="237" t="s">
        <v>49</v>
      </c>
      <c r="C15" s="96">
        <v>62</v>
      </c>
      <c r="D15" s="143">
        <f aca="true" t="shared" si="3" ref="D15:D29">E15/C15</f>
        <v>3.453225806451613</v>
      </c>
      <c r="E15" s="96">
        <v>214.1</v>
      </c>
      <c r="F15" s="96">
        <v>340</v>
      </c>
      <c r="G15" s="67">
        <f t="shared" si="0"/>
        <v>1.4705882352941178</v>
      </c>
      <c r="H15" s="107">
        <v>500</v>
      </c>
      <c r="I15" s="96">
        <v>822.6</v>
      </c>
      <c r="J15" s="141">
        <f t="shared" si="2"/>
        <v>1.5999270605397518</v>
      </c>
      <c r="K15" s="96">
        <v>1316.1</v>
      </c>
      <c r="L15" s="96">
        <v>630.9</v>
      </c>
      <c r="M15" s="143">
        <f>N15/L15</f>
        <v>2.3999048977650976</v>
      </c>
      <c r="N15" s="107">
        <v>1514.1</v>
      </c>
    </row>
    <row r="16" spans="1:14" ht="24" customHeight="1">
      <c r="A16" s="15"/>
      <c r="B16" s="177" t="s">
        <v>165</v>
      </c>
      <c r="C16" s="96">
        <v>62</v>
      </c>
      <c r="D16" s="143">
        <f>E16/C16</f>
        <v>3.985483870967742</v>
      </c>
      <c r="E16" s="96">
        <v>247.1</v>
      </c>
      <c r="F16" s="96"/>
      <c r="G16" s="67"/>
      <c r="H16" s="107"/>
      <c r="I16" s="96"/>
      <c r="J16" s="141"/>
      <c r="K16" s="96"/>
      <c r="L16" s="96"/>
      <c r="M16" s="143"/>
      <c r="N16" s="107"/>
    </row>
    <row r="17" spans="1:16" ht="22.5" customHeight="1">
      <c r="A17" s="15" t="s">
        <v>54</v>
      </c>
      <c r="B17" s="237" t="s">
        <v>46</v>
      </c>
      <c r="C17" s="96">
        <f>E17/D17</f>
        <v>3176</v>
      </c>
      <c r="D17" s="143">
        <v>2.7</v>
      </c>
      <c r="E17" s="96">
        <v>8575.2</v>
      </c>
      <c r="F17" s="96">
        <v>4500</v>
      </c>
      <c r="G17" s="67">
        <f t="shared" si="0"/>
        <v>1.8888888888888888</v>
      </c>
      <c r="H17" s="107">
        <v>8500</v>
      </c>
      <c r="I17" s="96"/>
      <c r="J17" s="141"/>
      <c r="K17" s="96"/>
      <c r="L17" s="96"/>
      <c r="M17" s="143"/>
      <c r="N17" s="107"/>
      <c r="P17" s="6">
        <f>E15+E17+E19+E21</f>
        <v>14719.300000000001</v>
      </c>
    </row>
    <row r="18" spans="1:16" ht="22.5" customHeight="1">
      <c r="A18" s="15"/>
      <c r="B18" s="237" t="s">
        <v>165</v>
      </c>
      <c r="C18" s="96">
        <v>110</v>
      </c>
      <c r="D18" s="143">
        <f>E18/C18</f>
        <v>0.27090909090909093</v>
      </c>
      <c r="E18" s="96">
        <v>29.8</v>
      </c>
      <c r="F18" s="96"/>
      <c r="G18" s="67"/>
      <c r="H18" s="107"/>
      <c r="I18" s="96"/>
      <c r="J18" s="141"/>
      <c r="K18" s="96"/>
      <c r="L18" s="96"/>
      <c r="M18" s="143"/>
      <c r="N18" s="107"/>
      <c r="P18" s="6"/>
    </row>
    <row r="19" spans="1:14" ht="18.75" customHeight="1">
      <c r="A19" s="15" t="s">
        <v>5</v>
      </c>
      <c r="B19" s="238" t="s">
        <v>47</v>
      </c>
      <c r="C19" s="96">
        <v>2500</v>
      </c>
      <c r="D19" s="143">
        <f t="shared" si="3"/>
        <v>0.172</v>
      </c>
      <c r="E19" s="96">
        <v>430</v>
      </c>
      <c r="F19" s="96">
        <v>1000</v>
      </c>
      <c r="G19" s="67">
        <f t="shared" si="0"/>
        <v>1</v>
      </c>
      <c r="H19" s="96">
        <v>1000</v>
      </c>
      <c r="I19" s="96">
        <v>1000</v>
      </c>
      <c r="J19" s="142">
        <f t="shared" si="2"/>
        <v>1.0643</v>
      </c>
      <c r="K19" s="96">
        <v>1064.3</v>
      </c>
      <c r="L19" s="96">
        <v>1000</v>
      </c>
      <c r="M19" s="143">
        <f>N19/L19</f>
        <v>1.1227</v>
      </c>
      <c r="N19" s="107">
        <v>1122.7</v>
      </c>
    </row>
    <row r="20" spans="1:14" ht="17.25" customHeight="1">
      <c r="A20" s="15"/>
      <c r="B20" s="237" t="s">
        <v>165</v>
      </c>
      <c r="C20" s="96">
        <v>35</v>
      </c>
      <c r="D20" s="143">
        <f t="shared" si="3"/>
        <v>1.2857142857142858</v>
      </c>
      <c r="E20" s="96">
        <v>45</v>
      </c>
      <c r="F20" s="96"/>
      <c r="G20" s="67"/>
      <c r="H20" s="96"/>
      <c r="I20" s="96"/>
      <c r="J20" s="142"/>
      <c r="K20" s="96"/>
      <c r="L20" s="96"/>
      <c r="M20" s="143"/>
      <c r="N20" s="107"/>
    </row>
    <row r="21" spans="1:14" ht="21" customHeight="1">
      <c r="A21" s="15" t="s">
        <v>6</v>
      </c>
      <c r="B21" s="237" t="s">
        <v>37</v>
      </c>
      <c r="C21" s="107">
        <v>4089.7</v>
      </c>
      <c r="D21" s="143">
        <f t="shared" si="3"/>
        <v>1.3448419199452284</v>
      </c>
      <c r="E21" s="96">
        <v>5500</v>
      </c>
      <c r="F21" s="107">
        <v>396.1</v>
      </c>
      <c r="G21" s="144">
        <f t="shared" si="0"/>
        <v>7.573844988639232</v>
      </c>
      <c r="H21" s="107">
        <v>3000</v>
      </c>
      <c r="I21" s="66">
        <v>2750</v>
      </c>
      <c r="J21" s="143">
        <f t="shared" si="2"/>
        <v>1.152</v>
      </c>
      <c r="K21" s="66">
        <f>H21*1.056</f>
        <v>3168</v>
      </c>
      <c r="L21" s="66">
        <v>1150</v>
      </c>
      <c r="M21" s="142">
        <f>N21/L21</f>
        <v>10.031826086956523</v>
      </c>
      <c r="N21" s="107">
        <v>11536.6</v>
      </c>
    </row>
    <row r="22" spans="1:14" ht="21" customHeight="1">
      <c r="A22" s="15"/>
      <c r="B22" s="177" t="s">
        <v>165</v>
      </c>
      <c r="C22" s="107">
        <v>69.2</v>
      </c>
      <c r="D22" s="143">
        <f t="shared" si="3"/>
        <v>1.3005780346820808</v>
      </c>
      <c r="E22" s="96">
        <v>90</v>
      </c>
      <c r="F22" s="107"/>
      <c r="G22" s="144"/>
      <c r="H22" s="107"/>
      <c r="I22" s="66"/>
      <c r="J22" s="143"/>
      <c r="K22" s="66"/>
      <c r="L22" s="66"/>
      <c r="M22" s="142"/>
      <c r="N22" s="107"/>
    </row>
    <row r="23" spans="1:14" ht="34.5" customHeight="1">
      <c r="A23" s="15" t="s">
        <v>2</v>
      </c>
      <c r="B23" s="209" t="s">
        <v>329</v>
      </c>
      <c r="C23" s="91">
        <f aca="true" t="shared" si="4" ref="C23:I23">C24</f>
        <v>737.5</v>
      </c>
      <c r="D23" s="145">
        <f t="shared" si="4"/>
        <v>1.2776949152542372</v>
      </c>
      <c r="E23" s="99">
        <f>E24</f>
        <v>942.3</v>
      </c>
      <c r="F23" s="105"/>
      <c r="G23" s="123"/>
      <c r="H23" s="105"/>
      <c r="I23" s="105">
        <f t="shared" si="4"/>
        <v>758</v>
      </c>
      <c r="J23" s="145">
        <f t="shared" si="2"/>
        <v>4.35910290237467</v>
      </c>
      <c r="K23" s="105">
        <f>K24</f>
        <v>3304.2</v>
      </c>
      <c r="L23" s="105">
        <f>L24</f>
        <v>1196</v>
      </c>
      <c r="M23" s="148">
        <f>M24</f>
        <v>4.686036789297659</v>
      </c>
      <c r="N23" s="118">
        <f>N24</f>
        <v>5604.5</v>
      </c>
    </row>
    <row r="24" spans="1:14" ht="30.75" customHeight="1">
      <c r="A24" s="15" t="s">
        <v>10</v>
      </c>
      <c r="B24" s="240" t="s">
        <v>180</v>
      </c>
      <c r="C24" s="114">
        <v>737.5</v>
      </c>
      <c r="D24" s="143">
        <f t="shared" si="3"/>
        <v>1.2776949152542372</v>
      </c>
      <c r="E24" s="121">
        <v>942.3</v>
      </c>
      <c r="F24" s="114"/>
      <c r="G24" s="117"/>
      <c r="H24" s="146"/>
      <c r="I24" s="114">
        <v>758</v>
      </c>
      <c r="J24" s="143">
        <f t="shared" si="2"/>
        <v>4.35910290237467</v>
      </c>
      <c r="K24" s="114">
        <v>3304.2</v>
      </c>
      <c r="L24" s="114">
        <v>1196</v>
      </c>
      <c r="M24" s="149">
        <f>N24/L24</f>
        <v>4.686036789297659</v>
      </c>
      <c r="N24" s="146">
        <v>5604.5</v>
      </c>
    </row>
    <row r="25" spans="1:14" ht="21" customHeight="1">
      <c r="A25" s="15"/>
      <c r="B25" s="177" t="s">
        <v>165</v>
      </c>
      <c r="C25" s="114">
        <v>88.5</v>
      </c>
      <c r="D25" s="143">
        <f t="shared" si="3"/>
        <v>0.5536723163841808</v>
      </c>
      <c r="E25" s="121">
        <v>49</v>
      </c>
      <c r="F25" s="114"/>
      <c r="G25" s="117"/>
      <c r="H25" s="146"/>
      <c r="I25" s="114"/>
      <c r="J25" s="143"/>
      <c r="K25" s="114"/>
      <c r="L25" s="114"/>
      <c r="M25" s="149"/>
      <c r="N25" s="146"/>
    </row>
    <row r="26" spans="1:14" ht="64.5" customHeight="1">
      <c r="A26" s="15" t="s">
        <v>39</v>
      </c>
      <c r="B26" s="381" t="s">
        <v>334</v>
      </c>
      <c r="C26" s="105">
        <f>C27</f>
        <v>568.6</v>
      </c>
      <c r="D26" s="185">
        <f aca="true" t="shared" si="5" ref="D26:N26">D27</f>
        <v>0.8793527963418923</v>
      </c>
      <c r="E26" s="186">
        <f t="shared" si="5"/>
        <v>500</v>
      </c>
      <c r="F26" s="105"/>
      <c r="G26" s="123"/>
      <c r="H26" s="105"/>
      <c r="I26" s="105">
        <f t="shared" si="5"/>
        <v>145</v>
      </c>
      <c r="J26" s="123">
        <f t="shared" si="5"/>
        <v>2.245</v>
      </c>
      <c r="K26" s="105">
        <f t="shared" si="5"/>
        <v>350</v>
      </c>
      <c r="L26" s="105">
        <f t="shared" si="5"/>
        <v>125</v>
      </c>
      <c r="M26" s="105">
        <f t="shared" si="5"/>
        <v>2.8</v>
      </c>
      <c r="N26" s="105">
        <f t="shared" si="5"/>
        <v>350</v>
      </c>
    </row>
    <row r="27" spans="1:14" ht="22.5" customHeight="1">
      <c r="A27" s="15" t="s">
        <v>40</v>
      </c>
      <c r="B27" s="243" t="s">
        <v>73</v>
      </c>
      <c r="C27" s="114">
        <v>568.6</v>
      </c>
      <c r="D27" s="143">
        <f t="shared" si="3"/>
        <v>0.8793527963418923</v>
      </c>
      <c r="E27" s="121">
        <v>500</v>
      </c>
      <c r="F27" s="114"/>
      <c r="G27" s="117"/>
      <c r="H27" s="114"/>
      <c r="I27" s="114">
        <v>145</v>
      </c>
      <c r="J27" s="143">
        <v>2.245</v>
      </c>
      <c r="K27" s="114">
        <v>350</v>
      </c>
      <c r="L27" s="114">
        <v>125</v>
      </c>
      <c r="M27" s="149">
        <f>N27/L27</f>
        <v>2.8</v>
      </c>
      <c r="N27" s="146">
        <v>350</v>
      </c>
    </row>
    <row r="28" spans="1:14" ht="54.75" customHeight="1">
      <c r="A28" s="22" t="s">
        <v>41</v>
      </c>
      <c r="B28" s="48" t="s">
        <v>333</v>
      </c>
      <c r="C28" s="105">
        <f>C29</f>
        <v>748</v>
      </c>
      <c r="D28" s="185">
        <f>D29</f>
        <v>0.9572192513368984</v>
      </c>
      <c r="E28" s="186">
        <f>E29</f>
        <v>716</v>
      </c>
      <c r="F28" s="105"/>
      <c r="G28" s="123"/>
      <c r="H28" s="105"/>
      <c r="I28" s="105"/>
      <c r="J28" s="148"/>
      <c r="K28" s="105"/>
      <c r="L28" s="105"/>
      <c r="M28" s="148"/>
      <c r="N28" s="118"/>
    </row>
    <row r="29" spans="1:14" ht="23.25" customHeight="1">
      <c r="A29" s="15" t="s">
        <v>60</v>
      </c>
      <c r="B29" s="237" t="s">
        <v>136</v>
      </c>
      <c r="C29" s="114">
        <v>748</v>
      </c>
      <c r="D29" s="143">
        <f t="shared" si="3"/>
        <v>0.9572192513368984</v>
      </c>
      <c r="E29" s="121">
        <v>716</v>
      </c>
      <c r="F29" s="114"/>
      <c r="G29" s="117"/>
      <c r="H29" s="114"/>
      <c r="I29" s="114"/>
      <c r="J29" s="149"/>
      <c r="K29" s="114"/>
      <c r="L29" s="114"/>
      <c r="M29" s="149"/>
      <c r="N29" s="146"/>
    </row>
    <row r="31" spans="1:12" ht="18.75">
      <c r="A31" s="26" t="s">
        <v>162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6" ht="18.75">
      <c r="A32" s="202" t="s">
        <v>313</v>
      </c>
      <c r="B32" s="20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P32" s="194"/>
    </row>
    <row r="33" spans="1:14" ht="18.75">
      <c r="A33" s="202"/>
      <c r="B33" s="202"/>
      <c r="C33" s="1"/>
      <c r="D33" s="1"/>
      <c r="E33" s="1"/>
      <c r="F33" s="1"/>
      <c r="G33" s="1"/>
      <c r="H33" s="1"/>
      <c r="I33" s="1"/>
      <c r="J33" s="1"/>
      <c r="K33" s="1"/>
      <c r="L33" s="1"/>
      <c r="M33" s="26"/>
      <c r="N33" s="26"/>
    </row>
    <row r="34" spans="1:14" ht="18.75">
      <c r="A34" s="25"/>
      <c r="B34"/>
      <c r="C34" s="1"/>
      <c r="D34" s="1"/>
      <c r="E34" s="1"/>
      <c r="F34" s="1"/>
      <c r="G34" s="1"/>
      <c r="H34" s="1"/>
      <c r="I34" s="1"/>
      <c r="J34" s="1"/>
      <c r="K34" s="1"/>
      <c r="L34" s="1"/>
      <c r="M34" s="16"/>
      <c r="N34" s="16"/>
    </row>
    <row r="35" spans="1:14" ht="18.75">
      <c r="A35" s="25"/>
      <c r="B35" s="27"/>
      <c r="C35" s="1"/>
      <c r="D35" s="1"/>
      <c r="E35" s="1"/>
      <c r="F35" s="1"/>
      <c r="G35" s="1"/>
      <c r="H35" s="1"/>
      <c r="I35" s="1"/>
      <c r="J35" s="1"/>
      <c r="K35" s="1"/>
      <c r="L35" s="1"/>
      <c r="N35" s="12"/>
    </row>
    <row r="36" spans="1:12" ht="18.75">
      <c r="A36" s="12"/>
      <c r="B36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sheetProtection/>
  <mergeCells count="11">
    <mergeCell ref="B9:B10"/>
    <mergeCell ref="C9:E9"/>
    <mergeCell ref="F9:H9"/>
    <mergeCell ref="I9:K9"/>
    <mergeCell ref="L9:N9"/>
    <mergeCell ref="E2:O2"/>
    <mergeCell ref="A6:M6"/>
    <mergeCell ref="A7:M7"/>
    <mergeCell ref="A8:M8"/>
    <mergeCell ref="A9:A10"/>
    <mergeCell ref="E4:L4"/>
  </mergeCells>
  <printOptions/>
  <pageMargins left="0.7086614173228347" right="0.1968503937007874" top="0.7874015748031497" bottom="0" header="0.31496062992125984" footer="0.5118110236220472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P38"/>
  <sheetViews>
    <sheetView view="pageBreakPreview" zoomScale="75" zoomScaleNormal="75" zoomScaleSheetLayoutView="75" zoomScalePageLayoutView="0" workbookViewId="0" topLeftCell="A1">
      <selection activeCell="E4" sqref="E4:L4"/>
    </sheetView>
  </sheetViews>
  <sheetFormatPr defaultColWidth="9.140625" defaultRowHeight="12.75"/>
  <cols>
    <col min="1" max="1" width="7.28125" style="4" customWidth="1"/>
    <col min="2" max="2" width="64.57421875" style="4" customWidth="1"/>
    <col min="3" max="3" width="8.28125" style="4" customWidth="1"/>
    <col min="4" max="4" width="12.28125" style="4" customWidth="1"/>
    <col min="5" max="5" width="9.57421875" style="4" customWidth="1"/>
    <col min="6" max="6" width="9.140625" style="4" customWidth="1"/>
    <col min="7" max="7" width="11.8515625" style="4" customWidth="1"/>
    <col min="8" max="8" width="8.8515625" style="4" customWidth="1"/>
    <col min="9" max="9" width="9.28125" style="4" customWidth="1"/>
    <col min="10" max="10" width="11.57421875" style="4" customWidth="1"/>
    <col min="11" max="11" width="9.00390625" style="4" customWidth="1"/>
    <col min="12" max="12" width="9.28125" style="4" hidden="1" customWidth="1"/>
    <col min="13" max="16384" width="9.140625" style="4" customWidth="1"/>
  </cols>
  <sheetData>
    <row r="1" spans="1:16" ht="18.75">
      <c r="A1" s="3"/>
      <c r="B1" s="3"/>
      <c r="C1" s="3"/>
      <c r="D1" s="3"/>
      <c r="E1" s="3"/>
      <c r="F1" s="3"/>
      <c r="G1" s="1"/>
      <c r="H1" s="23" t="s">
        <v>123</v>
      </c>
      <c r="I1" s="1"/>
      <c r="J1" s="5"/>
      <c r="K1" s="24"/>
      <c r="L1" s="24"/>
      <c r="M1" s="3"/>
      <c r="N1" s="3"/>
      <c r="O1" s="3"/>
      <c r="P1" s="3"/>
    </row>
    <row r="2" spans="1:16" ht="17.25" customHeight="1">
      <c r="A2" s="3"/>
      <c r="B2" s="25"/>
      <c r="C2" s="25"/>
      <c r="D2" s="25"/>
      <c r="E2" s="351" t="s">
        <v>113</v>
      </c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6" ht="15.75" customHeight="1">
      <c r="A3" s="3"/>
      <c r="B3" s="25"/>
      <c r="C3" s="25"/>
      <c r="D3" s="25"/>
      <c r="E3" s="25" t="s">
        <v>170</v>
      </c>
      <c r="F3" s="25"/>
      <c r="G3" s="128"/>
      <c r="H3" s="128"/>
      <c r="I3" s="128"/>
      <c r="J3" s="128"/>
      <c r="K3" s="128"/>
      <c r="L3" s="128"/>
      <c r="M3" s="25"/>
      <c r="N3" s="25"/>
      <c r="O3" s="25"/>
      <c r="P3" s="25"/>
    </row>
    <row r="4" spans="1:16" ht="18.75" customHeight="1">
      <c r="A4" s="3"/>
      <c r="B4" s="25"/>
      <c r="C4" s="25"/>
      <c r="D4" s="25"/>
      <c r="E4" s="358" t="s">
        <v>335</v>
      </c>
      <c r="F4" s="358"/>
      <c r="G4" s="358"/>
      <c r="H4" s="358"/>
      <c r="I4" s="358"/>
      <c r="J4" s="358"/>
      <c r="K4" s="358"/>
      <c r="L4" s="358"/>
      <c r="M4" s="25"/>
      <c r="N4" s="25"/>
      <c r="O4" s="25"/>
      <c r="P4" s="25"/>
    </row>
    <row r="5" spans="1:16" ht="18.75">
      <c r="A5" s="12"/>
      <c r="B5" s="25"/>
      <c r="C5" s="25"/>
      <c r="D5" s="25"/>
      <c r="E5" s="25"/>
      <c r="F5" s="25"/>
      <c r="G5" s="1"/>
      <c r="H5" s="1"/>
      <c r="I5" s="1"/>
      <c r="J5" s="1"/>
      <c r="K5" s="1"/>
      <c r="L5" s="1"/>
      <c r="M5" s="25"/>
      <c r="N5" s="25"/>
      <c r="O5" s="25"/>
      <c r="P5" s="25"/>
    </row>
    <row r="6" spans="1:16" ht="18.75">
      <c r="A6" s="352" t="s">
        <v>134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25"/>
      <c r="O6" s="25"/>
      <c r="P6" s="25"/>
    </row>
    <row r="7" spans="1:16" ht="18.75">
      <c r="A7" s="346" t="s">
        <v>114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25"/>
      <c r="O7" s="25"/>
      <c r="P7" s="25"/>
    </row>
    <row r="8" spans="1:16" ht="15.75" customHeight="1">
      <c r="A8" s="346" t="s">
        <v>168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82"/>
      <c r="O8" s="82"/>
      <c r="P8" s="82"/>
    </row>
    <row r="9" spans="1:15" ht="18" customHeight="1">
      <c r="A9" s="80"/>
      <c r="B9" s="80"/>
      <c r="C9" s="365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6"/>
    </row>
    <row r="10" spans="1:15" ht="18" customHeight="1">
      <c r="A10" s="355" t="s">
        <v>48</v>
      </c>
      <c r="B10" s="353" t="s">
        <v>34</v>
      </c>
      <c r="C10" s="355" t="s">
        <v>164</v>
      </c>
      <c r="D10" s="355"/>
      <c r="E10" s="355"/>
      <c r="F10" s="357" t="s">
        <v>75</v>
      </c>
      <c r="G10" s="357"/>
      <c r="H10" s="357"/>
      <c r="I10" s="356" t="s">
        <v>76</v>
      </c>
      <c r="J10" s="356"/>
      <c r="K10" s="356"/>
      <c r="L10" s="81" t="s">
        <v>77</v>
      </c>
      <c r="M10" s="356" t="s">
        <v>77</v>
      </c>
      <c r="N10" s="356"/>
      <c r="O10" s="356"/>
    </row>
    <row r="11" spans="1:15" ht="62.25" customHeight="1">
      <c r="A11" s="355"/>
      <c r="B11" s="354"/>
      <c r="C11" s="147" t="s">
        <v>11</v>
      </c>
      <c r="D11" s="147" t="s">
        <v>43</v>
      </c>
      <c r="E11" s="147" t="s">
        <v>35</v>
      </c>
      <c r="F11" s="147" t="s">
        <v>11</v>
      </c>
      <c r="G11" s="147" t="s">
        <v>43</v>
      </c>
      <c r="H11" s="147" t="s">
        <v>35</v>
      </c>
      <c r="I11" s="147" t="s">
        <v>11</v>
      </c>
      <c r="J11" s="147" t="s">
        <v>43</v>
      </c>
      <c r="K11" s="147" t="s">
        <v>35</v>
      </c>
      <c r="L11" s="152"/>
      <c r="M11" s="147" t="s">
        <v>11</v>
      </c>
      <c r="N11" s="147" t="s">
        <v>43</v>
      </c>
      <c r="O11" s="153" t="s">
        <v>35</v>
      </c>
    </row>
    <row r="12" spans="1:15" ht="37.5" customHeight="1">
      <c r="A12" s="153"/>
      <c r="B12" s="33" t="s">
        <v>120</v>
      </c>
      <c r="C12" s="157">
        <f>C14+C27+C28</f>
        <v>6489.9</v>
      </c>
      <c r="D12" s="158">
        <f aca="true" t="shared" si="0" ref="D12:D22">E12/C12</f>
        <v>0.4395137059122637</v>
      </c>
      <c r="E12" s="196">
        <f>E14+E27</f>
        <v>2852.4</v>
      </c>
      <c r="F12" s="157">
        <f>F14</f>
        <v>443</v>
      </c>
      <c r="G12" s="158">
        <f>G14</f>
        <v>0.8126410835214447</v>
      </c>
      <c r="H12" s="157">
        <f>H14</f>
        <v>360</v>
      </c>
      <c r="I12" s="157">
        <f aca="true" t="shared" si="1" ref="I12:O12">I14+I27</f>
        <v>1000</v>
      </c>
      <c r="J12" s="158">
        <f>K12/I12</f>
        <v>1.227</v>
      </c>
      <c r="K12" s="157">
        <f t="shared" si="1"/>
        <v>1227</v>
      </c>
      <c r="L12" s="157">
        <f t="shared" si="1"/>
        <v>0</v>
      </c>
      <c r="M12" s="157">
        <f t="shared" si="1"/>
        <v>2041</v>
      </c>
      <c r="N12" s="158">
        <f>O12/M12</f>
        <v>1.0340519353258206</v>
      </c>
      <c r="O12" s="157">
        <f t="shared" si="1"/>
        <v>2110.5</v>
      </c>
    </row>
    <row r="13" spans="1:15" ht="15.75" customHeight="1">
      <c r="A13" s="153"/>
      <c r="B13" s="33" t="s">
        <v>305</v>
      </c>
      <c r="C13" s="157">
        <f>C15</f>
        <v>4.2</v>
      </c>
      <c r="D13" s="157">
        <f>D15</f>
        <v>0.5952380952380952</v>
      </c>
      <c r="E13" s="157">
        <f>E15</f>
        <v>2.5</v>
      </c>
      <c r="F13" s="157"/>
      <c r="G13" s="158"/>
      <c r="H13" s="157"/>
      <c r="I13" s="157"/>
      <c r="J13" s="158"/>
      <c r="K13" s="157"/>
      <c r="L13" s="157"/>
      <c r="M13" s="157"/>
      <c r="N13" s="158"/>
      <c r="O13" s="157"/>
    </row>
    <row r="14" spans="1:15" ht="19.5" customHeight="1">
      <c r="A14" s="153" t="s">
        <v>25</v>
      </c>
      <c r="B14" s="140" t="s">
        <v>12</v>
      </c>
      <c r="C14" s="157">
        <f>C16+C23+C25</f>
        <v>6489.9</v>
      </c>
      <c r="D14" s="158">
        <f t="shared" si="0"/>
        <v>0.4395137059122637</v>
      </c>
      <c r="E14" s="157">
        <f>E16+E23+E25</f>
        <v>2852.4</v>
      </c>
      <c r="F14" s="157">
        <f>F16</f>
        <v>443</v>
      </c>
      <c r="G14" s="158">
        <f>G16</f>
        <v>0.8126410835214447</v>
      </c>
      <c r="H14" s="157">
        <f>H16</f>
        <v>360</v>
      </c>
      <c r="I14" s="157">
        <f>I16+I23</f>
        <v>1000</v>
      </c>
      <c r="J14" s="158">
        <f>K14/I14</f>
        <v>1.227</v>
      </c>
      <c r="K14" s="157">
        <f>K16+K23</f>
        <v>1227</v>
      </c>
      <c r="L14" s="157">
        <f>L16+L23</f>
        <v>0</v>
      </c>
      <c r="M14" s="157">
        <f>M16+M23</f>
        <v>2041</v>
      </c>
      <c r="N14" s="158">
        <f>O14/M14</f>
        <v>1.0340519353258206</v>
      </c>
      <c r="O14" s="157">
        <f>O16+O23</f>
        <v>2110.5</v>
      </c>
    </row>
    <row r="15" spans="1:15" ht="19.5" customHeight="1">
      <c r="A15" s="153"/>
      <c r="B15" s="140" t="s">
        <v>305</v>
      </c>
      <c r="C15" s="157">
        <f>C17</f>
        <v>4.2</v>
      </c>
      <c r="D15" s="157">
        <f>D17</f>
        <v>0.5952380952380952</v>
      </c>
      <c r="E15" s="157">
        <f>E17</f>
        <v>2.5</v>
      </c>
      <c r="F15" s="157"/>
      <c r="G15" s="158"/>
      <c r="H15" s="157"/>
      <c r="I15" s="157"/>
      <c r="J15" s="158"/>
      <c r="K15" s="157"/>
      <c r="L15" s="157"/>
      <c r="M15" s="157"/>
      <c r="N15" s="158"/>
      <c r="O15" s="157"/>
    </row>
    <row r="16" spans="1:15" ht="30" customHeight="1">
      <c r="A16" s="159" t="s">
        <v>1</v>
      </c>
      <c r="B16" s="140" t="s">
        <v>326</v>
      </c>
      <c r="C16" s="157">
        <f aca="true" t="shared" si="2" ref="C16:O16">SUM(C18:C22)</f>
        <v>5688.9</v>
      </c>
      <c r="D16" s="158">
        <f t="shared" si="0"/>
        <v>0.4544639561250857</v>
      </c>
      <c r="E16" s="157">
        <f t="shared" si="2"/>
        <v>2585.4</v>
      </c>
      <c r="F16" s="157">
        <f>F18</f>
        <v>443</v>
      </c>
      <c r="G16" s="158">
        <f>G18</f>
        <v>0.8126410835214447</v>
      </c>
      <c r="H16" s="157">
        <f>H18</f>
        <v>360</v>
      </c>
      <c r="I16" s="157">
        <f t="shared" si="2"/>
        <v>1000</v>
      </c>
      <c r="J16" s="158">
        <f>K16/I16</f>
        <v>1.227</v>
      </c>
      <c r="K16" s="157">
        <f t="shared" si="2"/>
        <v>1227</v>
      </c>
      <c r="L16" s="157">
        <f t="shared" si="2"/>
        <v>0</v>
      </c>
      <c r="M16" s="157">
        <f t="shared" si="2"/>
        <v>1000</v>
      </c>
      <c r="N16" s="158">
        <f>O16/M16</f>
        <v>1.2945</v>
      </c>
      <c r="O16" s="157">
        <f t="shared" si="2"/>
        <v>1294.5</v>
      </c>
    </row>
    <row r="17" spans="1:15" ht="16.5" customHeight="1">
      <c r="A17" s="159"/>
      <c r="B17" s="140" t="s">
        <v>305</v>
      </c>
      <c r="C17" s="157">
        <f>C20</f>
        <v>4.2</v>
      </c>
      <c r="D17" s="158">
        <f>D20</f>
        <v>0.5952380952380952</v>
      </c>
      <c r="E17" s="157">
        <f>E20</f>
        <v>2.5</v>
      </c>
      <c r="F17" s="157"/>
      <c r="G17" s="158"/>
      <c r="H17" s="157"/>
      <c r="I17" s="157"/>
      <c r="J17" s="158"/>
      <c r="K17" s="157"/>
      <c r="L17" s="157"/>
      <c r="M17" s="157"/>
      <c r="N17" s="158"/>
      <c r="O17" s="157"/>
    </row>
    <row r="18" spans="1:15" ht="15" customHeight="1">
      <c r="A18" s="159" t="s">
        <v>4</v>
      </c>
      <c r="B18" s="237" t="s">
        <v>49</v>
      </c>
      <c r="C18" s="161">
        <v>3143</v>
      </c>
      <c r="D18" s="163">
        <f t="shared" si="0"/>
        <v>0.37636016544702516</v>
      </c>
      <c r="E18" s="161">
        <v>1182.9</v>
      </c>
      <c r="F18" s="160">
        <v>443</v>
      </c>
      <c r="G18" s="163">
        <f>H18/F18</f>
        <v>0.8126410835214447</v>
      </c>
      <c r="H18" s="160">
        <v>360</v>
      </c>
      <c r="I18" s="160"/>
      <c r="J18" s="160"/>
      <c r="K18" s="161"/>
      <c r="L18" s="164"/>
      <c r="M18" s="165"/>
      <c r="N18" s="166"/>
      <c r="O18" s="165"/>
    </row>
    <row r="19" spans="1:15" ht="18" customHeight="1">
      <c r="A19" s="159" t="s">
        <v>22</v>
      </c>
      <c r="B19" s="238" t="s">
        <v>46</v>
      </c>
      <c r="C19" s="161"/>
      <c r="D19" s="163"/>
      <c r="E19" s="161"/>
      <c r="F19" s="160"/>
      <c r="G19" s="163"/>
      <c r="H19" s="160"/>
      <c r="I19" s="160"/>
      <c r="J19" s="160"/>
      <c r="K19" s="161"/>
      <c r="L19" s="164"/>
      <c r="M19" s="165"/>
      <c r="N19" s="166"/>
      <c r="O19" s="165"/>
    </row>
    <row r="20" spans="1:15" ht="17.25" customHeight="1">
      <c r="A20" s="159"/>
      <c r="B20" s="237" t="s">
        <v>305</v>
      </c>
      <c r="C20" s="161">
        <v>4.2</v>
      </c>
      <c r="D20" s="163">
        <f>E20/C20</f>
        <v>0.5952380952380952</v>
      </c>
      <c r="E20" s="161">
        <v>2.5</v>
      </c>
      <c r="F20" s="160"/>
      <c r="G20" s="163"/>
      <c r="H20" s="160"/>
      <c r="I20" s="160"/>
      <c r="J20" s="160"/>
      <c r="K20" s="161"/>
      <c r="L20" s="164"/>
      <c r="M20" s="165"/>
      <c r="N20" s="166"/>
      <c r="O20" s="165"/>
    </row>
    <row r="21" spans="1:15" ht="17.25" customHeight="1">
      <c r="A21" s="159" t="s">
        <v>22</v>
      </c>
      <c r="B21" s="238" t="s">
        <v>47</v>
      </c>
      <c r="C21" s="161">
        <v>2000</v>
      </c>
      <c r="D21" s="162">
        <f t="shared" si="0"/>
        <v>0.375</v>
      </c>
      <c r="E21" s="161">
        <v>750</v>
      </c>
      <c r="F21" s="160"/>
      <c r="G21" s="163"/>
      <c r="H21" s="160"/>
      <c r="I21" s="160">
        <v>1000</v>
      </c>
      <c r="J21" s="163">
        <f>K21/I21</f>
        <v>1.227</v>
      </c>
      <c r="K21" s="161">
        <v>1227</v>
      </c>
      <c r="L21" s="164"/>
      <c r="M21" s="164">
        <v>1000</v>
      </c>
      <c r="N21" s="166">
        <f>O21/M21</f>
        <v>1.2945</v>
      </c>
      <c r="O21" s="164">
        <v>1294.5</v>
      </c>
    </row>
    <row r="22" spans="1:15" ht="17.25" customHeight="1">
      <c r="A22" s="159" t="s">
        <v>5</v>
      </c>
      <c r="B22" s="237" t="s">
        <v>37</v>
      </c>
      <c r="C22" s="160">
        <v>541.7</v>
      </c>
      <c r="D22" s="163">
        <f t="shared" si="0"/>
        <v>1.1999261583902527</v>
      </c>
      <c r="E22" s="167">
        <v>650</v>
      </c>
      <c r="F22" s="165"/>
      <c r="G22" s="163"/>
      <c r="H22" s="165"/>
      <c r="I22" s="167"/>
      <c r="J22" s="163"/>
      <c r="K22" s="161"/>
      <c r="L22" s="164"/>
      <c r="M22" s="164"/>
      <c r="N22" s="166"/>
      <c r="O22" s="164"/>
    </row>
    <row r="23" spans="1:15" ht="36" customHeight="1">
      <c r="A23" s="159" t="s">
        <v>21</v>
      </c>
      <c r="B23" s="75" t="s">
        <v>329</v>
      </c>
      <c r="C23" s="187"/>
      <c r="D23" s="163"/>
      <c r="E23" s="187"/>
      <c r="F23" s="157"/>
      <c r="G23" s="158"/>
      <c r="H23" s="157"/>
      <c r="I23" s="157"/>
      <c r="J23" s="163"/>
      <c r="K23" s="150"/>
      <c r="L23" s="164"/>
      <c r="M23" s="137">
        <f>M24</f>
        <v>1041</v>
      </c>
      <c r="N23" s="137">
        <f>N24</f>
        <v>0.7838616714697406</v>
      </c>
      <c r="O23" s="137">
        <f>O24</f>
        <v>816</v>
      </c>
    </row>
    <row r="24" spans="1:15" ht="35.25" customHeight="1">
      <c r="A24" s="159" t="s">
        <v>30</v>
      </c>
      <c r="B24" s="240" t="s">
        <v>140</v>
      </c>
      <c r="C24" s="167"/>
      <c r="D24" s="163"/>
      <c r="E24" s="167"/>
      <c r="F24" s="160"/>
      <c r="G24" s="163"/>
      <c r="H24" s="160"/>
      <c r="I24" s="168"/>
      <c r="J24" s="163"/>
      <c r="K24" s="161"/>
      <c r="L24" s="164"/>
      <c r="M24" s="165">
        <v>1041</v>
      </c>
      <c r="N24" s="165">
        <f>O24/M24</f>
        <v>0.7838616714697406</v>
      </c>
      <c r="O24" s="165">
        <v>816</v>
      </c>
    </row>
    <row r="25" spans="1:15" ht="67.5" customHeight="1">
      <c r="A25" s="159" t="s">
        <v>67</v>
      </c>
      <c r="B25" s="381" t="s">
        <v>334</v>
      </c>
      <c r="C25" s="157">
        <f>C26</f>
        <v>801</v>
      </c>
      <c r="D25" s="158">
        <f>D26</f>
        <v>0.3333333333333333</v>
      </c>
      <c r="E25" s="187">
        <f>E26</f>
        <v>267</v>
      </c>
      <c r="F25" s="157"/>
      <c r="G25" s="158"/>
      <c r="H25" s="157"/>
      <c r="I25" s="168"/>
      <c r="J25" s="163"/>
      <c r="K25" s="161"/>
      <c r="L25" s="164"/>
      <c r="M25" s="164"/>
      <c r="N25" s="164"/>
      <c r="O25" s="164"/>
    </row>
    <row r="26" spans="1:15" ht="19.5" customHeight="1">
      <c r="A26" s="159" t="s">
        <v>127</v>
      </c>
      <c r="B26" s="243" t="s">
        <v>73</v>
      </c>
      <c r="C26" s="167">
        <v>801</v>
      </c>
      <c r="D26" s="163">
        <f>E26/C26</f>
        <v>0.3333333333333333</v>
      </c>
      <c r="E26" s="167">
        <v>267</v>
      </c>
      <c r="F26" s="160"/>
      <c r="G26" s="163"/>
      <c r="H26" s="160"/>
      <c r="I26" s="168"/>
      <c r="J26" s="163"/>
      <c r="K26" s="161"/>
      <c r="L26" s="164"/>
      <c r="M26" s="164"/>
      <c r="N26" s="164"/>
      <c r="O26" s="164"/>
    </row>
    <row r="27" spans="1:15" ht="21" customHeight="1">
      <c r="A27" s="153" t="s">
        <v>21</v>
      </c>
      <c r="B27" s="140" t="s">
        <v>20</v>
      </c>
      <c r="C27" s="157"/>
      <c r="D27" s="158"/>
      <c r="E27" s="157"/>
      <c r="F27" s="157"/>
      <c r="G27" s="157"/>
      <c r="H27" s="157"/>
      <c r="I27" s="157"/>
      <c r="J27" s="163"/>
      <c r="K27" s="150"/>
      <c r="L27" s="164"/>
      <c r="M27" s="164"/>
      <c r="N27" s="164"/>
      <c r="O27" s="164"/>
    </row>
    <row r="28" spans="1:15" ht="31.5">
      <c r="A28" s="159" t="s">
        <v>3</v>
      </c>
      <c r="B28" s="75" t="s">
        <v>329</v>
      </c>
      <c r="C28" s="157"/>
      <c r="D28" s="158"/>
      <c r="E28" s="187"/>
      <c r="F28" s="157"/>
      <c r="G28" s="158"/>
      <c r="H28" s="157"/>
      <c r="I28" s="157"/>
      <c r="J28" s="163"/>
      <c r="K28" s="150"/>
      <c r="L28" s="164"/>
      <c r="M28" s="164"/>
      <c r="N28" s="164"/>
      <c r="O28" s="164"/>
    </row>
    <row r="29" spans="1:15" ht="28.5" customHeight="1">
      <c r="A29" s="55" t="s">
        <v>30</v>
      </c>
      <c r="B29" s="240" t="s">
        <v>314</v>
      </c>
      <c r="C29" s="169"/>
      <c r="D29" s="163"/>
      <c r="E29" s="221"/>
      <c r="F29" s="169"/>
      <c r="G29" s="163"/>
      <c r="H29" s="161"/>
      <c r="I29" s="160"/>
      <c r="J29" s="163"/>
      <c r="K29" s="161"/>
      <c r="L29" s="164"/>
      <c r="M29" s="164"/>
      <c r="N29" s="164"/>
      <c r="O29" s="92"/>
    </row>
    <row r="30" spans="1:11" ht="18.75">
      <c r="A30" s="19"/>
      <c r="K30" s="18"/>
    </row>
    <row r="31" spans="1:13" ht="18.75">
      <c r="A31" s="26" t="s">
        <v>162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0" ht="18.75">
      <c r="A32" s="202" t="s">
        <v>313</v>
      </c>
      <c r="B32" s="202"/>
      <c r="C32" s="1"/>
      <c r="D32" s="1"/>
      <c r="E32" s="1"/>
      <c r="F32" s="1"/>
      <c r="G32" s="1"/>
      <c r="H32" s="1"/>
      <c r="I32" s="1"/>
      <c r="J32" s="17"/>
    </row>
    <row r="35" spans="1:10" ht="18.75">
      <c r="A35" s="25"/>
      <c r="B35"/>
      <c r="C35" s="1"/>
      <c r="D35" s="1"/>
      <c r="E35" s="1"/>
      <c r="F35" s="1"/>
      <c r="G35" s="1"/>
      <c r="H35" s="1"/>
      <c r="I35" s="1"/>
      <c r="J35" s="12"/>
    </row>
    <row r="36" spans="1:9" ht="18">
      <c r="A36" s="25"/>
      <c r="B36" s="27"/>
      <c r="C36" s="1"/>
      <c r="D36" s="1"/>
      <c r="E36" s="1"/>
      <c r="F36" s="1"/>
      <c r="G36" s="1"/>
      <c r="H36" s="1"/>
      <c r="I36" s="1"/>
    </row>
    <row r="37" spans="1:9" ht="18.75">
      <c r="A37" s="12"/>
      <c r="B37"/>
      <c r="C37" s="1"/>
      <c r="D37" s="1"/>
      <c r="E37" s="1"/>
      <c r="F37" s="1"/>
      <c r="G37" s="1"/>
      <c r="H37" s="1"/>
      <c r="I37" s="1"/>
    </row>
    <row r="38" spans="1:9" ht="18">
      <c r="A38" s="1"/>
      <c r="B38" s="1"/>
      <c r="C38" s="1"/>
      <c r="D38" s="1"/>
      <c r="E38" s="1"/>
      <c r="F38" s="1"/>
      <c r="G38" s="1"/>
      <c r="H38" s="1"/>
      <c r="I38" s="1"/>
    </row>
  </sheetData>
  <sheetProtection/>
  <mergeCells count="12">
    <mergeCell ref="A10:A11"/>
    <mergeCell ref="B10:B11"/>
    <mergeCell ref="E4:L4"/>
    <mergeCell ref="E2:P2"/>
    <mergeCell ref="A6:M6"/>
    <mergeCell ref="A7:M7"/>
    <mergeCell ref="C9:O9"/>
    <mergeCell ref="C10:E10"/>
    <mergeCell ref="A8:M8"/>
    <mergeCell ref="I10:K10"/>
    <mergeCell ref="M10:O10"/>
    <mergeCell ref="F10:H10"/>
  </mergeCells>
  <printOptions/>
  <pageMargins left="0.31496062992125984" right="0.1968503937007874" top="1.1811023622047245" bottom="0.1968503937007874" header="0.31496062992125984" footer="0.5118110236220472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P57"/>
  <sheetViews>
    <sheetView view="pageBreakPreview" zoomScale="75" zoomScaleNormal="75" zoomScaleSheetLayoutView="75" zoomScalePageLayoutView="0" workbookViewId="0" topLeftCell="A40">
      <selection activeCell="E4" sqref="E4:L4"/>
    </sheetView>
  </sheetViews>
  <sheetFormatPr defaultColWidth="9.140625" defaultRowHeight="12.75"/>
  <cols>
    <col min="1" max="1" width="6.140625" style="4" customWidth="1"/>
    <col min="2" max="2" width="68.7109375" style="4" customWidth="1"/>
    <col min="3" max="3" width="10.7109375" style="4" customWidth="1"/>
    <col min="4" max="4" width="10.57421875" style="4" customWidth="1"/>
    <col min="5" max="5" width="7.421875" style="4" customWidth="1"/>
    <col min="6" max="6" width="11.421875" style="4" customWidth="1"/>
    <col min="7" max="7" width="9.421875" style="4" customWidth="1"/>
    <col min="8" max="8" width="7.8515625" style="4" customWidth="1"/>
    <col min="9" max="9" width="10.57421875" style="4" customWidth="1"/>
    <col min="10" max="10" width="10.28125" style="4" customWidth="1"/>
    <col min="11" max="11" width="7.7109375" style="4" customWidth="1"/>
    <col min="12" max="15" width="9.140625" style="4" customWidth="1"/>
    <col min="16" max="16" width="9.8515625" style="4" bestFit="1" customWidth="1"/>
    <col min="17" max="16384" width="9.140625" style="4" customWidth="1"/>
  </cols>
  <sheetData>
    <row r="1" spans="1:16" ht="18.75">
      <c r="A1" s="3"/>
      <c r="B1" s="3"/>
      <c r="C1" s="3"/>
      <c r="D1" s="3"/>
      <c r="E1" s="3"/>
      <c r="F1" s="3"/>
      <c r="G1" s="1"/>
      <c r="H1" s="23" t="s">
        <v>132</v>
      </c>
      <c r="I1" s="1"/>
      <c r="J1" s="5"/>
      <c r="K1" s="24"/>
      <c r="L1" s="24"/>
      <c r="M1" s="3"/>
      <c r="N1" s="3"/>
      <c r="O1" s="3"/>
      <c r="P1" s="3"/>
    </row>
    <row r="2" spans="1:16" ht="18">
      <c r="A2" s="3"/>
      <c r="B2" s="25"/>
      <c r="C2" s="25"/>
      <c r="D2" s="25"/>
      <c r="E2" s="351" t="s">
        <v>113</v>
      </c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6" ht="15.75" customHeight="1">
      <c r="A3" s="3"/>
      <c r="B3" s="25"/>
      <c r="C3" s="25"/>
      <c r="D3" s="25"/>
      <c r="E3" s="25" t="s">
        <v>171</v>
      </c>
      <c r="F3" s="25"/>
      <c r="G3" s="128"/>
      <c r="H3" s="128"/>
      <c r="I3" s="128"/>
      <c r="J3" s="128"/>
      <c r="K3" s="128"/>
      <c r="L3" s="128"/>
      <c r="M3" s="25"/>
      <c r="N3" s="25"/>
      <c r="O3" s="25"/>
      <c r="P3" s="25"/>
    </row>
    <row r="4" spans="1:16" ht="21" customHeight="1">
      <c r="A4" s="3"/>
      <c r="B4" s="25"/>
      <c r="C4" s="25"/>
      <c r="D4" s="25"/>
      <c r="E4" s="358" t="s">
        <v>335</v>
      </c>
      <c r="F4" s="358"/>
      <c r="G4" s="358"/>
      <c r="H4" s="358"/>
      <c r="I4" s="358"/>
      <c r="J4" s="358"/>
      <c r="K4" s="358"/>
      <c r="L4" s="358"/>
      <c r="M4" s="25"/>
      <c r="N4" s="25"/>
      <c r="O4" s="25"/>
      <c r="P4" s="25"/>
    </row>
    <row r="5" spans="1:16" ht="18.75">
      <c r="A5" s="352" t="s">
        <v>134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25"/>
      <c r="O5" s="25"/>
      <c r="P5" s="25"/>
    </row>
    <row r="6" spans="1:16" ht="15.75" customHeight="1">
      <c r="A6" s="346" t="s">
        <v>114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25"/>
      <c r="O6" s="25"/>
      <c r="P6" s="25"/>
    </row>
    <row r="7" spans="1:16" ht="15.75" customHeight="1">
      <c r="A7" s="346" t="s">
        <v>168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82"/>
      <c r="O7" s="82"/>
      <c r="P7" s="82"/>
    </row>
    <row r="8" spans="1:16" ht="22.5" customHeight="1">
      <c r="A8" s="203"/>
      <c r="B8" s="203"/>
      <c r="C8" s="368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70"/>
      <c r="O8" s="82"/>
      <c r="P8" s="82"/>
    </row>
    <row r="9" spans="1:14" ht="17.25" customHeight="1">
      <c r="A9" s="371" t="s">
        <v>48</v>
      </c>
      <c r="B9" s="372" t="s">
        <v>34</v>
      </c>
      <c r="C9" s="371" t="s">
        <v>164</v>
      </c>
      <c r="D9" s="371"/>
      <c r="E9" s="371"/>
      <c r="F9" s="367" t="s">
        <v>75</v>
      </c>
      <c r="G9" s="367"/>
      <c r="H9" s="367"/>
      <c r="I9" s="371" t="s">
        <v>76</v>
      </c>
      <c r="J9" s="371"/>
      <c r="K9" s="371"/>
      <c r="L9" s="371" t="s">
        <v>77</v>
      </c>
      <c r="M9" s="371"/>
      <c r="N9" s="371"/>
    </row>
    <row r="10" spans="1:14" ht="52.5" customHeight="1">
      <c r="A10" s="371"/>
      <c r="B10" s="373"/>
      <c r="C10" s="147" t="s">
        <v>27</v>
      </c>
      <c r="D10" s="147" t="s">
        <v>57</v>
      </c>
      <c r="E10" s="147" t="s">
        <v>35</v>
      </c>
      <c r="F10" s="147" t="s">
        <v>27</v>
      </c>
      <c r="G10" s="147" t="s">
        <v>57</v>
      </c>
      <c r="H10" s="147" t="s">
        <v>35</v>
      </c>
      <c r="I10" s="147" t="s">
        <v>27</v>
      </c>
      <c r="J10" s="147" t="s">
        <v>44</v>
      </c>
      <c r="K10" s="147" t="s">
        <v>35</v>
      </c>
      <c r="L10" s="147" t="s">
        <v>27</v>
      </c>
      <c r="M10" s="147" t="s">
        <v>44</v>
      </c>
      <c r="N10" s="147" t="s">
        <v>35</v>
      </c>
    </row>
    <row r="11" spans="1:14" ht="36" customHeight="1">
      <c r="A11" s="147"/>
      <c r="B11" s="33" t="s">
        <v>122</v>
      </c>
      <c r="C11" s="157">
        <f>C24+C37+C45+C13</f>
        <v>970</v>
      </c>
      <c r="D11" s="158">
        <f>E11/C11</f>
        <v>0.8961855670103093</v>
      </c>
      <c r="E11" s="157">
        <f>E13+E24+E37+E45</f>
        <v>869.3</v>
      </c>
      <c r="F11" s="157">
        <f>F24+F37+F45+F13</f>
        <v>1151.8181818181818</v>
      </c>
      <c r="G11" s="158">
        <f>H11/F11</f>
        <v>0.9159431728492502</v>
      </c>
      <c r="H11" s="157">
        <f>H24+H37+H45+H13</f>
        <v>1055</v>
      </c>
      <c r="I11" s="157">
        <f>I24+I37+I45+I13</f>
        <v>3092.1</v>
      </c>
      <c r="J11" s="158">
        <f>K11/I11</f>
        <v>0.7667281135797679</v>
      </c>
      <c r="K11" s="157">
        <f>K24+K37+K45+K13</f>
        <v>2370.8</v>
      </c>
      <c r="L11" s="157">
        <f>L24+L37+L45+L13</f>
        <v>550</v>
      </c>
      <c r="M11" s="158">
        <f>N11/L11</f>
        <v>1.5454545454545454</v>
      </c>
      <c r="N11" s="157">
        <f>N24+N37+N45+N13</f>
        <v>850</v>
      </c>
    </row>
    <row r="12" spans="1:14" ht="15.75" customHeight="1">
      <c r="A12" s="147"/>
      <c r="B12" s="33" t="s">
        <v>165</v>
      </c>
      <c r="C12" s="157">
        <f>C25</f>
        <v>5.3</v>
      </c>
      <c r="D12" s="157">
        <f>D25</f>
        <v>1.1886792452830188</v>
      </c>
      <c r="E12" s="157">
        <f>E25</f>
        <v>6.3</v>
      </c>
      <c r="F12" s="157">
        <v>60</v>
      </c>
      <c r="G12" s="158">
        <f>H12/F12</f>
        <v>3</v>
      </c>
      <c r="H12" s="157">
        <v>180</v>
      </c>
      <c r="I12" s="157"/>
      <c r="J12" s="158"/>
      <c r="K12" s="157"/>
      <c r="L12" s="157"/>
      <c r="M12" s="158"/>
      <c r="N12" s="157"/>
    </row>
    <row r="13" spans="1:14" ht="18" customHeight="1">
      <c r="A13" s="147" t="s">
        <v>25</v>
      </c>
      <c r="B13" s="140" t="s">
        <v>13</v>
      </c>
      <c r="C13" s="187">
        <f>C14+C19+C22</f>
        <v>320</v>
      </c>
      <c r="D13" s="204">
        <f>E13/C13</f>
        <v>0.525</v>
      </c>
      <c r="E13" s="187">
        <f>E14+E19</f>
        <v>168</v>
      </c>
      <c r="F13" s="187">
        <f>F20</f>
        <v>90</v>
      </c>
      <c r="G13" s="205">
        <f>G20</f>
        <v>5.5</v>
      </c>
      <c r="H13" s="187">
        <f>H20</f>
        <v>495</v>
      </c>
      <c r="I13" s="187">
        <f>I14+I22</f>
        <v>400</v>
      </c>
      <c r="J13" s="205">
        <f>K13/I13</f>
        <v>1.725</v>
      </c>
      <c r="K13" s="187">
        <f>K14+K22</f>
        <v>690</v>
      </c>
      <c r="L13" s="137">
        <f>L14</f>
        <v>300</v>
      </c>
      <c r="M13" s="137">
        <f>M14</f>
        <v>2.1</v>
      </c>
      <c r="N13" s="137">
        <f>N14</f>
        <v>630</v>
      </c>
    </row>
    <row r="14" spans="1:16" ht="36" customHeight="1">
      <c r="A14" s="206" t="s">
        <v>1</v>
      </c>
      <c r="B14" s="140" t="s">
        <v>326</v>
      </c>
      <c r="C14" s="157">
        <f>C15+C18</f>
        <v>250</v>
      </c>
      <c r="D14" s="158">
        <f>E14/C14</f>
        <v>0.4</v>
      </c>
      <c r="E14" s="157">
        <f>E15+E16+E17+E18</f>
        <v>100</v>
      </c>
      <c r="F14" s="157"/>
      <c r="G14" s="158"/>
      <c r="H14" s="157"/>
      <c r="I14" s="187">
        <f>I15+I17+I18</f>
        <v>400</v>
      </c>
      <c r="J14" s="205">
        <f>J15+J17+J18</f>
        <v>3.6333333333333333</v>
      </c>
      <c r="K14" s="187">
        <f>K15+K17+K18</f>
        <v>690</v>
      </c>
      <c r="L14" s="137">
        <f>L15+L18</f>
        <v>300</v>
      </c>
      <c r="M14" s="137">
        <f>N14/L14</f>
        <v>2.1</v>
      </c>
      <c r="N14" s="137">
        <f>N15+N18</f>
        <v>630</v>
      </c>
      <c r="P14" s="6">
        <f>C14+C26+C38+C46</f>
        <v>800</v>
      </c>
    </row>
    <row r="15" spans="1:14" ht="15" customHeight="1">
      <c r="A15" s="206" t="s">
        <v>4</v>
      </c>
      <c r="B15" s="237" t="s">
        <v>49</v>
      </c>
      <c r="C15" s="167"/>
      <c r="D15" s="168"/>
      <c r="E15" s="167"/>
      <c r="F15" s="167"/>
      <c r="G15" s="168"/>
      <c r="H15" s="167"/>
      <c r="I15" s="167">
        <v>100</v>
      </c>
      <c r="J15" s="168">
        <f>K15/I15</f>
        <v>2</v>
      </c>
      <c r="K15" s="161">
        <v>200</v>
      </c>
      <c r="L15" s="165">
        <v>150</v>
      </c>
      <c r="M15" s="207">
        <f>N15/L15</f>
        <v>2</v>
      </c>
      <c r="N15" s="165">
        <v>300</v>
      </c>
    </row>
    <row r="16" spans="1:14" ht="16.5" customHeight="1">
      <c r="A16" s="206" t="s">
        <v>22</v>
      </c>
      <c r="B16" s="238" t="s">
        <v>46</v>
      </c>
      <c r="C16" s="208"/>
      <c r="D16" s="208"/>
      <c r="E16" s="208"/>
      <c r="F16" s="187"/>
      <c r="G16" s="205"/>
      <c r="H16" s="205"/>
      <c r="I16" s="168"/>
      <c r="J16" s="168"/>
      <c r="K16" s="162"/>
      <c r="L16" s="165"/>
      <c r="M16" s="164"/>
      <c r="N16" s="165"/>
    </row>
    <row r="17" spans="1:14" ht="20.25" customHeight="1">
      <c r="A17" s="206" t="s">
        <v>5</v>
      </c>
      <c r="B17" s="238" t="s">
        <v>47</v>
      </c>
      <c r="C17" s="167"/>
      <c r="D17" s="168"/>
      <c r="E17" s="167"/>
      <c r="F17" s="160"/>
      <c r="G17" s="163"/>
      <c r="H17" s="160"/>
      <c r="I17" s="167">
        <v>300</v>
      </c>
      <c r="J17" s="168">
        <f>K17/I17</f>
        <v>1.6333333333333333</v>
      </c>
      <c r="K17" s="161">
        <v>490</v>
      </c>
      <c r="L17" s="165"/>
      <c r="M17" s="164"/>
      <c r="N17" s="165"/>
    </row>
    <row r="18" spans="1:14" ht="18.75" customHeight="1">
      <c r="A18" s="206" t="s">
        <v>6</v>
      </c>
      <c r="B18" s="237" t="s">
        <v>37</v>
      </c>
      <c r="C18" s="160">
        <v>250</v>
      </c>
      <c r="D18" s="163">
        <f>E18/C18</f>
        <v>0.4</v>
      </c>
      <c r="E18" s="167">
        <v>100</v>
      </c>
      <c r="F18" s="160"/>
      <c r="G18" s="163"/>
      <c r="H18" s="160"/>
      <c r="I18" s="160"/>
      <c r="J18" s="163"/>
      <c r="K18" s="161"/>
      <c r="L18" s="165">
        <v>150</v>
      </c>
      <c r="M18" s="207">
        <f>N18/L18</f>
        <v>2.2</v>
      </c>
      <c r="N18" s="165">
        <v>330</v>
      </c>
    </row>
    <row r="19" spans="1:14" ht="33" customHeight="1">
      <c r="A19" s="206" t="s">
        <v>2</v>
      </c>
      <c r="B19" s="209" t="s">
        <v>329</v>
      </c>
      <c r="C19" s="157">
        <f aca="true" t="shared" si="0" ref="C19:H19">C20</f>
        <v>70</v>
      </c>
      <c r="D19" s="158">
        <f t="shared" si="0"/>
        <v>0.9714285714285714</v>
      </c>
      <c r="E19" s="157">
        <f t="shared" si="0"/>
        <v>68</v>
      </c>
      <c r="F19" s="157">
        <f t="shared" si="0"/>
        <v>90</v>
      </c>
      <c r="G19" s="157">
        <f t="shared" si="0"/>
        <v>5.5</v>
      </c>
      <c r="H19" s="157">
        <f t="shared" si="0"/>
        <v>495</v>
      </c>
      <c r="I19" s="160"/>
      <c r="J19" s="163"/>
      <c r="K19" s="161"/>
      <c r="L19" s="164"/>
      <c r="M19" s="164"/>
      <c r="N19" s="165"/>
    </row>
    <row r="20" spans="1:14" ht="31.5" customHeight="1">
      <c r="A20" s="206" t="s">
        <v>10</v>
      </c>
      <c r="B20" s="237" t="s">
        <v>140</v>
      </c>
      <c r="C20" s="160">
        <v>70</v>
      </c>
      <c r="D20" s="163">
        <f>E20/C20</f>
        <v>0.9714285714285714</v>
      </c>
      <c r="E20" s="167">
        <v>68</v>
      </c>
      <c r="F20" s="160">
        <v>90</v>
      </c>
      <c r="G20" s="163">
        <f>H20/F20</f>
        <v>5.5</v>
      </c>
      <c r="H20" s="160">
        <v>495</v>
      </c>
      <c r="I20" s="160"/>
      <c r="J20" s="163"/>
      <c r="K20" s="161"/>
      <c r="L20" s="164"/>
      <c r="M20" s="164"/>
      <c r="N20" s="164"/>
    </row>
    <row r="21" spans="1:14" ht="15.75" customHeight="1">
      <c r="A21" s="206"/>
      <c r="B21" s="237" t="s">
        <v>165</v>
      </c>
      <c r="C21" s="160"/>
      <c r="D21" s="163"/>
      <c r="E21" s="167"/>
      <c r="F21" s="160">
        <v>60</v>
      </c>
      <c r="G21" s="163">
        <f>H21/F21</f>
        <v>3</v>
      </c>
      <c r="H21" s="160">
        <v>180</v>
      </c>
      <c r="I21" s="160"/>
      <c r="J21" s="163"/>
      <c r="K21" s="161"/>
      <c r="L21" s="164"/>
      <c r="M21" s="164"/>
      <c r="N21" s="164"/>
    </row>
    <row r="22" spans="1:14" ht="57.75" customHeight="1">
      <c r="A22" s="206" t="s">
        <v>39</v>
      </c>
      <c r="B22" s="48" t="s">
        <v>333</v>
      </c>
      <c r="C22" s="157"/>
      <c r="D22" s="158"/>
      <c r="E22" s="157"/>
      <c r="F22" s="160"/>
      <c r="G22" s="163"/>
      <c r="H22" s="160"/>
      <c r="I22" s="157"/>
      <c r="J22" s="158"/>
      <c r="K22" s="150"/>
      <c r="L22" s="164"/>
      <c r="M22" s="164"/>
      <c r="N22" s="164"/>
    </row>
    <row r="23" spans="1:14" ht="19.5" customHeight="1">
      <c r="A23" s="206" t="s">
        <v>40</v>
      </c>
      <c r="B23" s="147" t="s">
        <v>136</v>
      </c>
      <c r="C23" s="160"/>
      <c r="D23" s="163"/>
      <c r="E23" s="167"/>
      <c r="F23" s="160"/>
      <c r="G23" s="163"/>
      <c r="H23" s="160"/>
      <c r="I23" s="160"/>
      <c r="J23" s="163"/>
      <c r="K23" s="161"/>
      <c r="L23" s="164"/>
      <c r="M23" s="164"/>
      <c r="N23" s="164"/>
    </row>
    <row r="24" spans="1:16" ht="21.75" customHeight="1">
      <c r="A24" s="147" t="s">
        <v>21</v>
      </c>
      <c r="B24" s="140" t="s">
        <v>14</v>
      </c>
      <c r="C24" s="157">
        <f>C26+C33+C35</f>
        <v>580</v>
      </c>
      <c r="D24" s="158">
        <f>E24/C24</f>
        <v>0.8717241379310345</v>
      </c>
      <c r="E24" s="157">
        <f>E26+E33+E35</f>
        <v>505.6</v>
      </c>
      <c r="F24" s="157">
        <f>F26</f>
        <v>480</v>
      </c>
      <c r="G24" s="157">
        <f>G26</f>
        <v>0.5</v>
      </c>
      <c r="H24" s="157">
        <f>H26</f>
        <v>240</v>
      </c>
      <c r="I24" s="157">
        <f>I26+I33+I35</f>
        <v>2355.7</v>
      </c>
      <c r="J24" s="158">
        <f>K24/I24</f>
        <v>0.5649276223627797</v>
      </c>
      <c r="K24" s="157">
        <f>K26+K33+K35</f>
        <v>1330.8</v>
      </c>
      <c r="L24" s="137"/>
      <c r="M24" s="210"/>
      <c r="N24" s="137"/>
      <c r="P24" s="6">
        <f>C23+C36+C50</f>
        <v>0</v>
      </c>
    </row>
    <row r="25" spans="1:16" ht="22.5" customHeight="1">
      <c r="A25" s="147"/>
      <c r="B25" s="140" t="s">
        <v>165</v>
      </c>
      <c r="C25" s="157">
        <f>C27</f>
        <v>5.3</v>
      </c>
      <c r="D25" s="157">
        <f>D27</f>
        <v>1.1886792452830188</v>
      </c>
      <c r="E25" s="157">
        <f>E27</f>
        <v>6.3</v>
      </c>
      <c r="F25" s="157"/>
      <c r="G25" s="157"/>
      <c r="H25" s="157"/>
      <c r="I25" s="157"/>
      <c r="J25" s="158"/>
      <c r="K25" s="157"/>
      <c r="L25" s="137"/>
      <c r="M25" s="210"/>
      <c r="N25" s="137"/>
      <c r="P25" s="6"/>
    </row>
    <row r="26" spans="1:14" ht="36" customHeight="1">
      <c r="A26" s="206" t="s">
        <v>3</v>
      </c>
      <c r="B26" s="140" t="s">
        <v>326</v>
      </c>
      <c r="C26" s="157">
        <f>C28+C29+C31+C32</f>
        <v>550</v>
      </c>
      <c r="D26" s="158">
        <f>E26/C26</f>
        <v>0.8574545454545455</v>
      </c>
      <c r="E26" s="157">
        <f>E28+E29+E31+E32</f>
        <v>471.6</v>
      </c>
      <c r="F26" s="157">
        <f>F32</f>
        <v>480</v>
      </c>
      <c r="G26" s="157">
        <f>G32</f>
        <v>0.5</v>
      </c>
      <c r="H26" s="157">
        <f>H32</f>
        <v>240</v>
      </c>
      <c r="I26" s="157">
        <f>I28+I31+I32</f>
        <v>2055.7</v>
      </c>
      <c r="J26" s="158">
        <f>K26/I26</f>
        <v>0.42846718879213896</v>
      </c>
      <c r="K26" s="150">
        <f>K28+K31+K32</f>
        <v>880.8</v>
      </c>
      <c r="L26" s="137"/>
      <c r="M26" s="210"/>
      <c r="N26" s="137"/>
    </row>
    <row r="27" spans="1:14" ht="18" customHeight="1">
      <c r="A27" s="206"/>
      <c r="B27" s="140" t="s">
        <v>165</v>
      </c>
      <c r="C27" s="157">
        <f>C30</f>
        <v>5.3</v>
      </c>
      <c r="D27" s="157">
        <f>D30</f>
        <v>1.1886792452830188</v>
      </c>
      <c r="E27" s="157">
        <f>E30</f>
        <v>6.3</v>
      </c>
      <c r="F27" s="157"/>
      <c r="G27" s="157"/>
      <c r="H27" s="157"/>
      <c r="I27" s="157"/>
      <c r="J27" s="158"/>
      <c r="K27" s="150"/>
      <c r="L27" s="137"/>
      <c r="M27" s="210"/>
      <c r="N27" s="137"/>
    </row>
    <row r="28" spans="1:14" ht="18.75" customHeight="1">
      <c r="A28" s="206" t="s">
        <v>7</v>
      </c>
      <c r="B28" s="237" t="s">
        <v>49</v>
      </c>
      <c r="C28" s="167">
        <v>371</v>
      </c>
      <c r="D28" s="158">
        <f>E28/C28</f>
        <v>1.0781671159029649</v>
      </c>
      <c r="E28" s="167">
        <v>400</v>
      </c>
      <c r="F28" s="211"/>
      <c r="G28" s="163"/>
      <c r="H28" s="211"/>
      <c r="I28" s="160">
        <v>285.7</v>
      </c>
      <c r="J28" s="158">
        <f>K28/I28</f>
        <v>0.7000350017500875</v>
      </c>
      <c r="K28" s="161">
        <v>200</v>
      </c>
      <c r="L28" s="165"/>
      <c r="M28" s="207"/>
      <c r="N28" s="165"/>
    </row>
    <row r="29" spans="1:14" ht="17.25" customHeight="1">
      <c r="A29" s="206" t="s">
        <v>29</v>
      </c>
      <c r="B29" s="238" t="s">
        <v>46</v>
      </c>
      <c r="C29" s="167"/>
      <c r="D29" s="158"/>
      <c r="E29" s="167"/>
      <c r="F29" s="211"/>
      <c r="G29" s="163"/>
      <c r="H29" s="211"/>
      <c r="I29" s="160"/>
      <c r="J29" s="158"/>
      <c r="K29" s="161"/>
      <c r="L29" s="165"/>
      <c r="M29" s="207"/>
      <c r="N29" s="165"/>
    </row>
    <row r="30" spans="1:14" ht="17.25" customHeight="1">
      <c r="A30" s="206"/>
      <c r="B30" s="237" t="s">
        <v>165</v>
      </c>
      <c r="C30" s="167">
        <v>5.3</v>
      </c>
      <c r="D30" s="158">
        <f>E30/C30</f>
        <v>1.1886792452830188</v>
      </c>
      <c r="E30" s="167">
        <v>6.3</v>
      </c>
      <c r="F30" s="211"/>
      <c r="G30" s="163"/>
      <c r="H30" s="211"/>
      <c r="I30" s="160"/>
      <c r="J30" s="158"/>
      <c r="K30" s="161"/>
      <c r="L30" s="165"/>
      <c r="M30" s="207"/>
      <c r="N30" s="165"/>
    </row>
    <row r="31" spans="1:14" ht="23.25" customHeight="1">
      <c r="A31" s="206" t="s">
        <v>29</v>
      </c>
      <c r="B31" s="238" t="s">
        <v>47</v>
      </c>
      <c r="C31" s="160"/>
      <c r="D31" s="163"/>
      <c r="E31" s="160"/>
      <c r="F31" s="211"/>
      <c r="G31" s="163"/>
      <c r="H31" s="211"/>
      <c r="I31" s="160">
        <v>320</v>
      </c>
      <c r="J31" s="163">
        <f>K31/I31</f>
        <v>1.021875</v>
      </c>
      <c r="K31" s="161">
        <v>327</v>
      </c>
      <c r="L31" s="164"/>
      <c r="M31" s="164"/>
      <c r="N31" s="164"/>
    </row>
    <row r="32" spans="1:14" ht="20.25" customHeight="1">
      <c r="A32" s="206" t="s">
        <v>8</v>
      </c>
      <c r="B32" s="238" t="s">
        <v>37</v>
      </c>
      <c r="C32" s="161">
        <v>179</v>
      </c>
      <c r="D32" s="162">
        <f>E32/C32</f>
        <v>0.39999999999999997</v>
      </c>
      <c r="E32" s="167">
        <v>71.6</v>
      </c>
      <c r="F32" s="208">
        <v>480</v>
      </c>
      <c r="G32" s="168">
        <f>H32/F32</f>
        <v>0.5</v>
      </c>
      <c r="H32" s="208">
        <v>240</v>
      </c>
      <c r="I32" s="167">
        <v>1450</v>
      </c>
      <c r="J32" s="168">
        <f>K32/I32</f>
        <v>0.244</v>
      </c>
      <c r="K32" s="161">
        <v>353.8</v>
      </c>
      <c r="L32" s="164"/>
      <c r="M32" s="164"/>
      <c r="N32" s="164"/>
    </row>
    <row r="33" spans="1:14" ht="35.25" customHeight="1">
      <c r="A33" s="206" t="s">
        <v>36</v>
      </c>
      <c r="B33" s="209" t="s">
        <v>329</v>
      </c>
      <c r="C33" s="137">
        <f>C34</f>
        <v>30</v>
      </c>
      <c r="D33" s="210">
        <f>D34</f>
        <v>1.1333333333333333</v>
      </c>
      <c r="E33" s="137">
        <f>E34</f>
        <v>34</v>
      </c>
      <c r="F33" s="137"/>
      <c r="G33" s="212"/>
      <c r="H33" s="137"/>
      <c r="I33" s="137"/>
      <c r="J33" s="210"/>
      <c r="K33" s="213"/>
      <c r="L33" s="164"/>
      <c r="M33" s="164"/>
      <c r="N33" s="164"/>
    </row>
    <row r="34" spans="1:16" ht="30.75" customHeight="1">
      <c r="A34" s="206" t="s">
        <v>61</v>
      </c>
      <c r="B34" s="237" t="s">
        <v>140</v>
      </c>
      <c r="C34" s="165">
        <v>30</v>
      </c>
      <c r="D34" s="162">
        <f>E34/C34</f>
        <v>1.1333333333333333</v>
      </c>
      <c r="E34" s="214">
        <v>34</v>
      </c>
      <c r="F34" s="164"/>
      <c r="G34" s="164"/>
      <c r="H34" s="164"/>
      <c r="I34" s="165"/>
      <c r="J34" s="163"/>
      <c r="K34" s="161"/>
      <c r="L34" s="164"/>
      <c r="M34" s="164"/>
      <c r="N34" s="164"/>
      <c r="P34" s="6">
        <f>C34+C44</f>
        <v>100</v>
      </c>
    </row>
    <row r="35" spans="1:14" ht="53.25" customHeight="1">
      <c r="A35" s="206" t="s">
        <v>56</v>
      </c>
      <c r="B35" s="48" t="s">
        <v>333</v>
      </c>
      <c r="C35" s="137"/>
      <c r="D35" s="210"/>
      <c r="E35" s="137"/>
      <c r="F35" s="136"/>
      <c r="G35" s="136"/>
      <c r="H35" s="136"/>
      <c r="I35" s="137">
        <f>I36</f>
        <v>300</v>
      </c>
      <c r="J35" s="136">
        <f>J36</f>
        <v>1.5</v>
      </c>
      <c r="K35" s="137">
        <v>450</v>
      </c>
      <c r="L35" s="164"/>
      <c r="M35" s="164"/>
      <c r="N35" s="164"/>
    </row>
    <row r="36" spans="1:14" ht="23.25" customHeight="1">
      <c r="A36" s="206" t="s">
        <v>62</v>
      </c>
      <c r="B36" s="177" t="s">
        <v>136</v>
      </c>
      <c r="C36" s="165"/>
      <c r="D36" s="162"/>
      <c r="E36" s="165"/>
      <c r="F36" s="164"/>
      <c r="G36" s="164"/>
      <c r="H36" s="164"/>
      <c r="I36" s="165">
        <v>300</v>
      </c>
      <c r="J36" s="163">
        <f>K36/I36</f>
        <v>1.5</v>
      </c>
      <c r="K36" s="161">
        <v>450</v>
      </c>
      <c r="L36" s="164"/>
      <c r="M36" s="164"/>
      <c r="N36" s="164"/>
    </row>
    <row r="37" spans="1:14" ht="22.5" customHeight="1">
      <c r="A37" s="164" t="s">
        <v>67</v>
      </c>
      <c r="B37" s="140" t="s">
        <v>68</v>
      </c>
      <c r="C37" s="137">
        <f>C38+C41+C43</f>
        <v>70</v>
      </c>
      <c r="D37" s="210">
        <f>E37/C37</f>
        <v>2.7957142857142854</v>
      </c>
      <c r="E37" s="137">
        <f>E38+E41+E43</f>
        <v>195.7</v>
      </c>
      <c r="F37" s="137">
        <f aca="true" t="shared" si="1" ref="F37:K37">F38</f>
        <v>581.8181818181818</v>
      </c>
      <c r="G37" s="210">
        <f t="shared" si="1"/>
        <v>0.55</v>
      </c>
      <c r="H37" s="137">
        <f t="shared" si="1"/>
        <v>320</v>
      </c>
      <c r="I37" s="136">
        <f t="shared" si="1"/>
        <v>336.4</v>
      </c>
      <c r="J37" s="210">
        <f t="shared" si="1"/>
        <v>1.0404280618311534</v>
      </c>
      <c r="K37" s="215">
        <f t="shared" si="1"/>
        <v>350</v>
      </c>
      <c r="L37" s="164"/>
      <c r="M37" s="164"/>
      <c r="N37" s="164"/>
    </row>
    <row r="38" spans="1:14" ht="34.5" customHeight="1">
      <c r="A38" s="206" t="s">
        <v>69</v>
      </c>
      <c r="B38" s="140" t="s">
        <v>326</v>
      </c>
      <c r="C38" s="136"/>
      <c r="D38" s="210"/>
      <c r="E38" s="137"/>
      <c r="F38" s="137">
        <f>F39+F40</f>
        <v>581.8181818181818</v>
      </c>
      <c r="G38" s="210">
        <f>H38/F38</f>
        <v>0.55</v>
      </c>
      <c r="H38" s="137">
        <f>H39+H40</f>
        <v>320</v>
      </c>
      <c r="I38" s="136">
        <f>I40</f>
        <v>336.4</v>
      </c>
      <c r="J38" s="210">
        <f>J40</f>
        <v>1.0404280618311534</v>
      </c>
      <c r="K38" s="215">
        <f>K40</f>
        <v>350</v>
      </c>
      <c r="L38" s="164"/>
      <c r="M38" s="164"/>
      <c r="N38" s="164"/>
    </row>
    <row r="39" spans="1:14" ht="18.75" customHeight="1">
      <c r="A39" s="206" t="s">
        <v>19</v>
      </c>
      <c r="B39" s="237" t="s">
        <v>49</v>
      </c>
      <c r="C39" s="164"/>
      <c r="D39" s="162"/>
      <c r="E39" s="165"/>
      <c r="F39" s="165"/>
      <c r="G39" s="207"/>
      <c r="H39" s="165"/>
      <c r="I39" s="136"/>
      <c r="J39" s="210"/>
      <c r="K39" s="215"/>
      <c r="L39" s="164"/>
      <c r="M39" s="164"/>
      <c r="N39" s="164"/>
    </row>
    <row r="40" spans="1:14" s="9" customFormat="1" ht="18">
      <c r="A40" s="206" t="s">
        <v>141</v>
      </c>
      <c r="B40" s="147" t="s">
        <v>37</v>
      </c>
      <c r="C40" s="164"/>
      <c r="D40" s="162"/>
      <c r="E40" s="136"/>
      <c r="F40" s="165">
        <f>H40/G40</f>
        <v>581.8181818181818</v>
      </c>
      <c r="G40" s="207">
        <v>0.55</v>
      </c>
      <c r="H40" s="165">
        <v>320</v>
      </c>
      <c r="I40" s="164">
        <v>336.4</v>
      </c>
      <c r="J40" s="163">
        <f>K40/I40</f>
        <v>1.0404280618311534</v>
      </c>
      <c r="K40" s="161">
        <v>350</v>
      </c>
      <c r="L40" s="136"/>
      <c r="M40" s="136"/>
      <c r="N40" s="136"/>
    </row>
    <row r="41" spans="1:14" s="9" customFormat="1" ht="56.25" customHeight="1">
      <c r="A41" s="206" t="s">
        <v>128</v>
      </c>
      <c r="B41" s="48" t="s">
        <v>333</v>
      </c>
      <c r="C41" s="137"/>
      <c r="D41" s="210"/>
      <c r="E41" s="137"/>
      <c r="F41" s="165"/>
      <c r="G41" s="166"/>
      <c r="H41" s="165"/>
      <c r="I41" s="164"/>
      <c r="J41" s="163"/>
      <c r="K41" s="161"/>
      <c r="L41" s="136"/>
      <c r="M41" s="136"/>
      <c r="N41" s="136"/>
    </row>
    <row r="42" spans="1:14" s="9" customFormat="1" ht="22.5" customHeight="1">
      <c r="A42" s="206" t="s">
        <v>89</v>
      </c>
      <c r="B42" s="177" t="s">
        <v>151</v>
      </c>
      <c r="C42" s="165"/>
      <c r="D42" s="207"/>
      <c r="E42" s="165"/>
      <c r="F42" s="165"/>
      <c r="G42" s="166"/>
      <c r="H42" s="165"/>
      <c r="I42" s="164"/>
      <c r="J42" s="163"/>
      <c r="K42" s="161"/>
      <c r="L42" s="136"/>
      <c r="M42" s="136"/>
      <c r="N42" s="136"/>
    </row>
    <row r="43" spans="1:14" s="9" customFormat="1" ht="39.75" customHeight="1">
      <c r="A43" s="206" t="s">
        <v>129</v>
      </c>
      <c r="B43" s="209" t="s">
        <v>329</v>
      </c>
      <c r="C43" s="137">
        <f>C44</f>
        <v>70</v>
      </c>
      <c r="D43" s="137">
        <f>D44</f>
        <v>2.7957142857142854</v>
      </c>
      <c r="E43" s="137">
        <f>E44</f>
        <v>195.7</v>
      </c>
      <c r="F43" s="165"/>
      <c r="G43" s="166"/>
      <c r="H43" s="165"/>
      <c r="I43" s="164"/>
      <c r="J43" s="163"/>
      <c r="K43" s="161"/>
      <c r="L43" s="136"/>
      <c r="M43" s="136"/>
      <c r="N43" s="136"/>
    </row>
    <row r="44" spans="1:14" s="9" customFormat="1" ht="35.25" customHeight="1">
      <c r="A44" s="206" t="s">
        <v>130</v>
      </c>
      <c r="B44" s="237" t="s">
        <v>140</v>
      </c>
      <c r="C44" s="165">
        <v>70</v>
      </c>
      <c r="D44" s="161">
        <f>E44/C44</f>
        <v>2.7957142857142854</v>
      </c>
      <c r="E44" s="214">
        <v>195.7</v>
      </c>
      <c r="F44" s="165"/>
      <c r="G44" s="166"/>
      <c r="H44" s="165"/>
      <c r="I44" s="164"/>
      <c r="J44" s="163"/>
      <c r="K44" s="161"/>
      <c r="L44" s="136"/>
      <c r="M44" s="136"/>
      <c r="N44" s="136"/>
    </row>
    <row r="45" spans="1:14" s="9" customFormat="1" ht="16.5" customHeight="1">
      <c r="A45" s="216" t="s">
        <v>94</v>
      </c>
      <c r="B45" s="140" t="s">
        <v>95</v>
      </c>
      <c r="C45" s="157"/>
      <c r="D45" s="158"/>
      <c r="E45" s="157"/>
      <c r="F45" s="157"/>
      <c r="G45" s="158"/>
      <c r="H45" s="157"/>
      <c r="I45" s="217"/>
      <c r="J45" s="218"/>
      <c r="K45" s="217"/>
      <c r="L45" s="137">
        <f aca="true" t="shared" si="2" ref="L45:N46">L46</f>
        <v>250</v>
      </c>
      <c r="M45" s="210">
        <f t="shared" si="2"/>
        <v>0.88</v>
      </c>
      <c r="N45" s="137">
        <f t="shared" si="2"/>
        <v>220</v>
      </c>
    </row>
    <row r="46" spans="1:14" ht="35.25" customHeight="1">
      <c r="A46" s="147" t="s">
        <v>96</v>
      </c>
      <c r="B46" s="140" t="s">
        <v>326</v>
      </c>
      <c r="C46" s="137"/>
      <c r="D46" s="210"/>
      <c r="E46" s="137"/>
      <c r="F46" s="137"/>
      <c r="G46" s="210"/>
      <c r="H46" s="137"/>
      <c r="I46" s="219"/>
      <c r="J46" s="136"/>
      <c r="K46" s="219"/>
      <c r="L46" s="137">
        <f t="shared" si="2"/>
        <v>250</v>
      </c>
      <c r="M46" s="210">
        <f t="shared" si="2"/>
        <v>0.88</v>
      </c>
      <c r="N46" s="137">
        <f t="shared" si="2"/>
        <v>220</v>
      </c>
    </row>
    <row r="47" spans="1:14" ht="19.5" customHeight="1">
      <c r="A47" s="206" t="s">
        <v>97</v>
      </c>
      <c r="B47" s="237" t="s">
        <v>49</v>
      </c>
      <c r="C47" s="165"/>
      <c r="D47" s="207"/>
      <c r="E47" s="214"/>
      <c r="F47" s="165"/>
      <c r="G47" s="207"/>
      <c r="H47" s="165"/>
      <c r="I47" s="165"/>
      <c r="J47" s="165"/>
      <c r="K47" s="165"/>
      <c r="L47" s="165">
        <v>250</v>
      </c>
      <c r="M47" s="207">
        <f>N47/L47</f>
        <v>0.88</v>
      </c>
      <c r="N47" s="165">
        <v>220</v>
      </c>
    </row>
    <row r="48" spans="1:14" ht="19.5" customHeight="1">
      <c r="A48" s="206" t="s">
        <v>139</v>
      </c>
      <c r="B48" s="147" t="s">
        <v>37</v>
      </c>
      <c r="C48" s="165"/>
      <c r="D48" s="162"/>
      <c r="E48" s="165"/>
      <c r="F48" s="165"/>
      <c r="G48" s="207"/>
      <c r="H48" s="165"/>
      <c r="I48" s="220"/>
      <c r="J48" s="164"/>
      <c r="K48" s="220"/>
      <c r="L48" s="164"/>
      <c r="M48" s="164"/>
      <c r="N48" s="164"/>
    </row>
    <row r="49" spans="1:14" ht="36" customHeight="1">
      <c r="A49" s="206" t="s">
        <v>156</v>
      </c>
      <c r="B49" s="48" t="s">
        <v>333</v>
      </c>
      <c r="C49" s="137"/>
      <c r="D49" s="210"/>
      <c r="E49" s="136"/>
      <c r="F49" s="164"/>
      <c r="G49" s="164"/>
      <c r="H49" s="164"/>
      <c r="I49" s="164"/>
      <c r="J49" s="164"/>
      <c r="K49" s="220"/>
      <c r="L49" s="164"/>
      <c r="M49" s="164"/>
      <c r="N49" s="152"/>
    </row>
    <row r="50" spans="1:14" ht="18.75" customHeight="1">
      <c r="A50" s="340" t="s">
        <v>157</v>
      </c>
      <c r="B50" s="70" t="s">
        <v>151</v>
      </c>
      <c r="C50" s="93"/>
      <c r="D50" s="341"/>
      <c r="E50" s="126"/>
      <c r="F50" s="92"/>
      <c r="G50" s="92"/>
      <c r="H50" s="92"/>
      <c r="I50" s="92"/>
      <c r="J50" s="92"/>
      <c r="K50" s="92"/>
      <c r="L50" s="92"/>
      <c r="M50" s="92"/>
      <c r="N50" s="342"/>
    </row>
    <row r="52" spans="1:12" ht="18.75">
      <c r="A52" s="26" t="s">
        <v>162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3" ht="18">
      <c r="A53" s="202" t="s">
        <v>313</v>
      </c>
      <c r="B53" s="202"/>
      <c r="C53" s="1"/>
      <c r="D53" s="1"/>
      <c r="E53" s="1"/>
      <c r="F53" s="1"/>
      <c r="G53" s="1"/>
      <c r="H53" s="1"/>
      <c r="I53" s="1"/>
      <c r="M53" s="170"/>
    </row>
    <row r="54" spans="1:14" ht="18">
      <c r="A54" s="202"/>
      <c r="B54" s="202"/>
      <c r="C54" s="1"/>
      <c r="D54" s="1"/>
      <c r="E54" s="1"/>
      <c r="F54" s="1"/>
      <c r="G54" s="1"/>
      <c r="H54" s="1"/>
      <c r="I54" s="1"/>
      <c r="M54" s="170"/>
      <c r="N54" s="170"/>
    </row>
    <row r="55" spans="3:14" ht="18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1" ht="18.75">
      <c r="A56" s="360"/>
      <c r="B56" s="360"/>
      <c r="C56" s="360"/>
      <c r="D56" s="360"/>
      <c r="E56" s="360"/>
      <c r="F56" s="360"/>
      <c r="G56" s="360"/>
      <c r="H56" s="360"/>
      <c r="I56" s="360"/>
      <c r="J56" s="360"/>
      <c r="K56" s="360"/>
    </row>
    <row r="57" spans="1:14" ht="18">
      <c r="A57" s="61"/>
      <c r="B57" s="171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</row>
  </sheetData>
  <sheetProtection/>
  <mergeCells count="13">
    <mergeCell ref="A56:K56"/>
    <mergeCell ref="A9:A10"/>
    <mergeCell ref="B9:B10"/>
    <mergeCell ref="C9:E9"/>
    <mergeCell ref="I9:K9"/>
    <mergeCell ref="L9:N9"/>
    <mergeCell ref="E2:P2"/>
    <mergeCell ref="A5:M5"/>
    <mergeCell ref="A6:M6"/>
    <mergeCell ref="A7:M7"/>
    <mergeCell ref="F9:H9"/>
    <mergeCell ref="E4:L4"/>
    <mergeCell ref="C8:N8"/>
  </mergeCells>
  <printOptions/>
  <pageMargins left="0.3937007874015748" right="0.35433070866141736" top="1.1811023622047245" bottom="0.3937007874015748" header="0.31496062992125984" footer="0.5118110236220472"/>
  <pageSetup horizontalDpi="600" verticalDpi="600" orientation="landscape" paperSize="9" scale="70" r:id="rId1"/>
  <rowBreaks count="2" manualBreakCount="2">
    <brk id="27" max="13" man="1"/>
    <brk id="5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34"/>
  <sheetViews>
    <sheetView view="pageBreakPreview" zoomScale="75" zoomScaleNormal="75" zoomScaleSheetLayoutView="75" zoomScalePageLayoutView="0" workbookViewId="0" topLeftCell="A16">
      <selection activeCell="E4" sqref="E4:L4"/>
    </sheetView>
  </sheetViews>
  <sheetFormatPr defaultColWidth="9.140625" defaultRowHeight="12.75"/>
  <cols>
    <col min="1" max="1" width="7.421875" style="0" customWidth="1"/>
    <col min="2" max="2" width="75.00390625" style="0" customWidth="1"/>
    <col min="3" max="3" width="10.140625" style="0" customWidth="1"/>
    <col min="4" max="4" width="7.421875" style="0" customWidth="1"/>
    <col min="5" max="5" width="10.8515625" style="0" customWidth="1"/>
    <col min="6" max="6" width="11.140625" style="0" customWidth="1"/>
    <col min="7" max="7" width="7.8515625" style="0" customWidth="1"/>
    <col min="8" max="8" width="8.00390625" style="0" customWidth="1"/>
    <col min="9" max="9" width="10.28125" style="0" customWidth="1"/>
    <col min="10" max="11" width="7.421875" style="0" customWidth="1"/>
    <col min="12" max="12" width="10.57421875" style="0" customWidth="1"/>
    <col min="13" max="13" width="7.57421875" style="0" customWidth="1"/>
    <col min="14" max="14" width="7.7109375" style="0" customWidth="1"/>
  </cols>
  <sheetData>
    <row r="1" spans="1:15" ht="18.75">
      <c r="A1" s="3"/>
      <c r="B1" s="3"/>
      <c r="C1" s="3"/>
      <c r="D1" s="3"/>
      <c r="E1" s="3"/>
      <c r="F1" s="3"/>
      <c r="G1" s="1"/>
      <c r="H1" s="23" t="s">
        <v>316</v>
      </c>
      <c r="I1" s="1"/>
      <c r="J1" s="5"/>
      <c r="K1" s="24"/>
      <c r="L1" s="24"/>
      <c r="M1" s="3"/>
      <c r="N1" s="3"/>
      <c r="O1" s="3"/>
    </row>
    <row r="2" spans="1:15" ht="15.75">
      <c r="A2" s="3"/>
      <c r="B2" s="25"/>
      <c r="C2" s="25"/>
      <c r="D2" s="25"/>
      <c r="E2" s="351" t="s">
        <v>113</v>
      </c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1:15" ht="17.25" customHeight="1">
      <c r="A3" s="3"/>
      <c r="B3" s="25"/>
      <c r="C3" s="25"/>
      <c r="D3" s="25"/>
      <c r="E3" s="25" t="s">
        <v>171</v>
      </c>
      <c r="F3" s="25"/>
      <c r="G3" s="128"/>
      <c r="H3" s="128"/>
      <c r="I3" s="128"/>
      <c r="J3" s="128"/>
      <c r="K3" s="128"/>
      <c r="L3" s="128"/>
      <c r="M3" s="25"/>
      <c r="N3" s="25"/>
      <c r="O3" s="25"/>
    </row>
    <row r="4" spans="1:15" ht="18" customHeight="1">
      <c r="A4" s="3"/>
      <c r="B4" s="25"/>
      <c r="C4" s="25"/>
      <c r="D4" s="25"/>
      <c r="E4" s="358" t="s">
        <v>335</v>
      </c>
      <c r="F4" s="358"/>
      <c r="G4" s="358"/>
      <c r="H4" s="358"/>
      <c r="I4" s="358"/>
      <c r="J4" s="358"/>
      <c r="K4" s="358"/>
      <c r="L4" s="358"/>
      <c r="M4" s="25"/>
      <c r="N4" s="25"/>
      <c r="O4" s="25"/>
    </row>
    <row r="5" spans="1:15" ht="18" customHeight="1">
      <c r="A5" s="12"/>
      <c r="B5" s="25"/>
      <c r="C5" s="25"/>
      <c r="D5" s="25"/>
      <c r="E5" s="25"/>
      <c r="F5" s="25"/>
      <c r="G5" s="1"/>
      <c r="H5" s="1"/>
      <c r="I5" s="1"/>
      <c r="J5" s="1"/>
      <c r="K5" s="1"/>
      <c r="L5" s="1"/>
      <c r="M5" s="25"/>
      <c r="N5" s="25"/>
      <c r="O5" s="25"/>
    </row>
    <row r="6" spans="1:15" ht="18.75">
      <c r="A6" s="352" t="s">
        <v>134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25"/>
      <c r="O6" s="25"/>
    </row>
    <row r="7" spans="1:15" ht="18.75">
      <c r="A7" s="346" t="s">
        <v>114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25"/>
      <c r="O7" s="25"/>
    </row>
    <row r="8" spans="1:15" ht="18.75" customHeight="1">
      <c r="A8" s="346" t="s">
        <v>168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82"/>
      <c r="O8" s="82"/>
    </row>
    <row r="9" spans="1:14" ht="18.75">
      <c r="A9" s="80"/>
      <c r="B9" s="80"/>
      <c r="C9" s="365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66"/>
    </row>
    <row r="10" spans="1:14" ht="21.75" customHeight="1">
      <c r="A10" s="355" t="s">
        <v>48</v>
      </c>
      <c r="B10" s="353" t="s">
        <v>33</v>
      </c>
      <c r="C10" s="355" t="s">
        <v>164</v>
      </c>
      <c r="D10" s="355"/>
      <c r="E10" s="355"/>
      <c r="F10" s="357" t="s">
        <v>75</v>
      </c>
      <c r="G10" s="357"/>
      <c r="H10" s="374"/>
      <c r="I10" s="356" t="s">
        <v>76</v>
      </c>
      <c r="J10" s="356"/>
      <c r="K10" s="356"/>
      <c r="L10" s="356" t="s">
        <v>77</v>
      </c>
      <c r="M10" s="356"/>
      <c r="N10" s="356"/>
    </row>
    <row r="11" spans="1:14" ht="47.25">
      <c r="A11" s="355"/>
      <c r="B11" s="354"/>
      <c r="C11" s="28" t="s">
        <v>44</v>
      </c>
      <c r="D11" s="29" t="s">
        <v>45</v>
      </c>
      <c r="E11" s="29" t="s">
        <v>35</v>
      </c>
      <c r="F11" s="29" t="s">
        <v>44</v>
      </c>
      <c r="G11" s="29" t="s">
        <v>45</v>
      </c>
      <c r="H11" s="89" t="s">
        <v>35</v>
      </c>
      <c r="I11" s="29" t="s">
        <v>44</v>
      </c>
      <c r="J11" s="29" t="s">
        <v>45</v>
      </c>
      <c r="K11" s="29" t="s">
        <v>35</v>
      </c>
      <c r="L11" s="29" t="s">
        <v>44</v>
      </c>
      <c r="M11" s="29" t="s">
        <v>45</v>
      </c>
      <c r="N11" s="29" t="s">
        <v>35</v>
      </c>
    </row>
    <row r="12" spans="1:14" ht="36" customHeight="1">
      <c r="A12" s="28"/>
      <c r="B12" s="53" t="s">
        <v>126</v>
      </c>
      <c r="C12" s="34">
        <f aca="true" t="shared" si="0" ref="C12:N12">C13</f>
        <v>449.0888888888889</v>
      </c>
      <c r="D12" s="54">
        <f t="shared" si="0"/>
        <v>9</v>
      </c>
      <c r="E12" s="34">
        <f>SUM(E14+E19+E21+E23)</f>
        <v>4041.8</v>
      </c>
      <c r="F12" s="34">
        <f t="shared" si="0"/>
        <v>420</v>
      </c>
      <c r="G12" s="54">
        <f t="shared" si="0"/>
        <v>1</v>
      </c>
      <c r="H12" s="34">
        <f>H13+H21+H19</f>
        <v>420</v>
      </c>
      <c r="I12" s="34">
        <f t="shared" si="0"/>
        <v>320</v>
      </c>
      <c r="J12" s="54">
        <f t="shared" si="0"/>
        <v>4</v>
      </c>
      <c r="K12" s="34">
        <f>K13</f>
        <v>1440</v>
      </c>
      <c r="L12" s="34">
        <f t="shared" si="0"/>
        <v>480</v>
      </c>
      <c r="M12" s="54">
        <f t="shared" si="0"/>
        <v>2</v>
      </c>
      <c r="N12" s="34">
        <f t="shared" si="0"/>
        <v>960</v>
      </c>
    </row>
    <row r="13" spans="1:14" ht="17.25" customHeight="1">
      <c r="A13" s="63" t="s">
        <v>25</v>
      </c>
      <c r="B13" s="36" t="s">
        <v>23</v>
      </c>
      <c r="C13" s="34">
        <f>E13/D13</f>
        <v>449.0888888888889</v>
      </c>
      <c r="D13" s="54">
        <f>D14+D19+D21+D23</f>
        <v>9</v>
      </c>
      <c r="E13" s="34">
        <f>E14+E19+E21+E23</f>
        <v>4041.8</v>
      </c>
      <c r="F13" s="34">
        <f>F23</f>
        <v>420</v>
      </c>
      <c r="G13" s="54">
        <f>G23</f>
        <v>1</v>
      </c>
      <c r="H13" s="34">
        <f>H23</f>
        <v>420</v>
      </c>
      <c r="I13" s="34">
        <f>I14</f>
        <v>320</v>
      </c>
      <c r="J13" s="54">
        <f>J14+J19+J21</f>
        <v>4</v>
      </c>
      <c r="K13" s="34">
        <f>K14+K19+K21</f>
        <v>1440</v>
      </c>
      <c r="L13" s="34">
        <f>N13/M13</f>
        <v>480</v>
      </c>
      <c r="M13" s="54">
        <f>M14+M19</f>
        <v>2</v>
      </c>
      <c r="N13" s="34">
        <f>N14+N19</f>
        <v>960</v>
      </c>
    </row>
    <row r="14" spans="1:14" ht="37.5" customHeight="1">
      <c r="A14" s="63" t="s">
        <v>1</v>
      </c>
      <c r="B14" s="36" t="s">
        <v>326</v>
      </c>
      <c r="C14" s="34">
        <f>E14/D14</f>
        <v>441.6857142857143</v>
      </c>
      <c r="D14" s="54">
        <f aca="true" t="shared" si="1" ref="D14:N14">D15+D16+D17+D18</f>
        <v>7</v>
      </c>
      <c r="E14" s="34">
        <f t="shared" si="1"/>
        <v>3091.8</v>
      </c>
      <c r="F14" s="34"/>
      <c r="G14" s="54"/>
      <c r="H14" s="34"/>
      <c r="I14" s="34">
        <f>K14/J14</f>
        <v>320</v>
      </c>
      <c r="J14" s="54">
        <f t="shared" si="1"/>
        <v>3</v>
      </c>
      <c r="K14" s="34">
        <f t="shared" si="1"/>
        <v>960</v>
      </c>
      <c r="L14" s="34">
        <f>N14/M14</f>
        <v>480</v>
      </c>
      <c r="M14" s="54">
        <f t="shared" si="1"/>
        <v>2</v>
      </c>
      <c r="N14" s="34">
        <f t="shared" si="1"/>
        <v>960</v>
      </c>
    </row>
    <row r="15" spans="1:14" ht="24.75" customHeight="1">
      <c r="A15" s="55" t="s">
        <v>4</v>
      </c>
      <c r="B15" s="236" t="s">
        <v>49</v>
      </c>
      <c r="C15" s="39">
        <v>392.8</v>
      </c>
      <c r="D15" s="56">
        <v>2</v>
      </c>
      <c r="E15" s="39">
        <v>823.3</v>
      </c>
      <c r="F15" s="39"/>
      <c r="G15" s="56"/>
      <c r="H15" s="76"/>
      <c r="I15" s="56"/>
      <c r="J15" s="56">
        <v>1</v>
      </c>
      <c r="K15" s="39">
        <f>J15*I15</f>
        <v>0</v>
      </c>
      <c r="L15" s="45">
        <v>480</v>
      </c>
      <c r="M15" s="59">
        <v>1</v>
      </c>
      <c r="N15" s="45">
        <f>M15*L15</f>
        <v>480</v>
      </c>
    </row>
    <row r="16" spans="1:14" ht="21.75" customHeight="1">
      <c r="A16" s="55" t="s">
        <v>22</v>
      </c>
      <c r="B16" s="236" t="s">
        <v>46</v>
      </c>
      <c r="C16" s="39">
        <v>475</v>
      </c>
      <c r="D16" s="56">
        <v>1</v>
      </c>
      <c r="E16" s="39">
        <v>475</v>
      </c>
      <c r="F16" s="39"/>
      <c r="G16" s="56"/>
      <c r="H16" s="76"/>
      <c r="I16" s="39">
        <v>480</v>
      </c>
      <c r="J16" s="56">
        <v>1</v>
      </c>
      <c r="K16" s="39">
        <v>480</v>
      </c>
      <c r="L16" s="59">
        <v>480</v>
      </c>
      <c r="M16" s="59">
        <v>1</v>
      </c>
      <c r="N16" s="59">
        <v>480</v>
      </c>
    </row>
    <row r="17" spans="1:14" ht="20.25" customHeight="1">
      <c r="A17" s="55" t="s">
        <v>5</v>
      </c>
      <c r="B17" s="321" t="s">
        <v>47</v>
      </c>
      <c r="C17" s="39">
        <v>485</v>
      </c>
      <c r="D17" s="56">
        <v>1</v>
      </c>
      <c r="E17" s="39">
        <v>485</v>
      </c>
      <c r="F17" s="56"/>
      <c r="G17" s="56"/>
      <c r="H17" s="76"/>
      <c r="I17" s="56">
        <v>480</v>
      </c>
      <c r="J17" s="56">
        <v>1</v>
      </c>
      <c r="K17" s="39">
        <v>480</v>
      </c>
      <c r="L17" s="59"/>
      <c r="M17" s="59"/>
      <c r="N17" s="59"/>
    </row>
    <row r="18" spans="1:14" ht="32.25" customHeight="1">
      <c r="A18" s="55" t="s">
        <v>6</v>
      </c>
      <c r="B18" s="236" t="s">
        <v>37</v>
      </c>
      <c r="C18" s="39">
        <f>E18/D18</f>
        <v>436.1666666666667</v>
      </c>
      <c r="D18" s="56">
        <v>3</v>
      </c>
      <c r="E18" s="39">
        <v>1308.5</v>
      </c>
      <c r="F18" s="56"/>
      <c r="G18" s="56"/>
      <c r="H18" s="76"/>
      <c r="I18" s="56"/>
      <c r="J18" s="56"/>
      <c r="K18" s="39"/>
      <c r="L18" s="59"/>
      <c r="M18" s="59"/>
      <c r="N18" s="45"/>
    </row>
    <row r="19" spans="1:14" ht="33" customHeight="1">
      <c r="A19" s="64" t="s">
        <v>2</v>
      </c>
      <c r="B19" s="209" t="s">
        <v>330</v>
      </c>
      <c r="C19" s="34">
        <f>C20</f>
        <v>475</v>
      </c>
      <c r="D19" s="54">
        <f aca="true" t="shared" si="2" ref="D19:K19">D20</f>
        <v>1</v>
      </c>
      <c r="E19" s="34">
        <f t="shared" si="2"/>
        <v>475</v>
      </c>
      <c r="F19" s="34"/>
      <c r="G19" s="54"/>
      <c r="H19" s="34"/>
      <c r="I19" s="34">
        <f t="shared" si="2"/>
        <v>480</v>
      </c>
      <c r="J19" s="54">
        <f t="shared" si="2"/>
        <v>1</v>
      </c>
      <c r="K19" s="34">
        <f t="shared" si="2"/>
        <v>480</v>
      </c>
      <c r="L19" s="54"/>
      <c r="M19" s="54"/>
      <c r="N19" s="34"/>
    </row>
    <row r="20" spans="1:14" ht="39" customHeight="1">
      <c r="A20" s="55" t="s">
        <v>10</v>
      </c>
      <c r="B20" s="239" t="s">
        <v>140</v>
      </c>
      <c r="C20" s="39">
        <v>475</v>
      </c>
      <c r="D20" s="56">
        <v>1</v>
      </c>
      <c r="E20" s="39">
        <v>475</v>
      </c>
      <c r="F20" s="39"/>
      <c r="G20" s="56"/>
      <c r="H20" s="76"/>
      <c r="I20" s="39">
        <v>480</v>
      </c>
      <c r="J20" s="56">
        <v>1</v>
      </c>
      <c r="K20" s="39">
        <v>480</v>
      </c>
      <c r="L20" s="59"/>
      <c r="M20" s="59"/>
      <c r="N20" s="45"/>
    </row>
    <row r="21" spans="1:14" ht="56.25" customHeight="1">
      <c r="A21" s="64" t="s">
        <v>39</v>
      </c>
      <c r="B21" s="381" t="s">
        <v>334</v>
      </c>
      <c r="C21" s="42">
        <f>C22</f>
        <v>475</v>
      </c>
      <c r="D21" s="62">
        <f>D22</f>
        <v>1</v>
      </c>
      <c r="E21" s="42">
        <f>E22</f>
        <v>475</v>
      </c>
      <c r="F21" s="42"/>
      <c r="G21" s="181"/>
      <c r="H21" s="42"/>
      <c r="I21" s="42"/>
      <c r="J21" s="62"/>
      <c r="K21" s="42"/>
      <c r="L21" s="41"/>
      <c r="M21" s="41"/>
      <c r="N21" s="41"/>
    </row>
    <row r="22" spans="1:14" ht="18" customHeight="1">
      <c r="A22" s="55" t="s">
        <v>40</v>
      </c>
      <c r="B22" s="242" t="s">
        <v>74</v>
      </c>
      <c r="C22" s="44">
        <v>475</v>
      </c>
      <c r="D22" s="175">
        <v>1</v>
      </c>
      <c r="E22" s="44">
        <v>475</v>
      </c>
      <c r="F22" s="44"/>
      <c r="G22" s="175"/>
      <c r="H22" s="76"/>
      <c r="I22" s="44"/>
      <c r="J22" s="60"/>
      <c r="K22" s="39"/>
      <c r="L22" s="41"/>
      <c r="M22" s="41"/>
      <c r="N22" s="41"/>
    </row>
    <row r="23" spans="1:14" ht="38.25" customHeight="1">
      <c r="A23" s="64" t="s">
        <v>41</v>
      </c>
      <c r="B23" s="48" t="s">
        <v>333</v>
      </c>
      <c r="C23" s="42"/>
      <c r="D23" s="62"/>
      <c r="E23" s="42"/>
      <c r="F23" s="42">
        <f>F24</f>
        <v>420</v>
      </c>
      <c r="G23" s="62">
        <f>G24</f>
        <v>1</v>
      </c>
      <c r="H23" s="42">
        <f>H24</f>
        <v>420</v>
      </c>
      <c r="I23" s="60"/>
      <c r="J23" s="60"/>
      <c r="K23" s="60"/>
      <c r="L23" s="60"/>
      <c r="M23" s="60"/>
      <c r="N23" s="60"/>
    </row>
    <row r="24" spans="1:14" ht="18.75" customHeight="1">
      <c r="A24" s="155" t="s">
        <v>60</v>
      </c>
      <c r="B24" s="318" t="s">
        <v>136</v>
      </c>
      <c r="C24" s="44"/>
      <c r="D24" s="175"/>
      <c r="E24" s="189"/>
      <c r="F24" s="44">
        <v>420</v>
      </c>
      <c r="G24" s="175">
        <v>1</v>
      </c>
      <c r="H24" s="39">
        <v>420</v>
      </c>
      <c r="I24" s="65"/>
      <c r="J24" s="60"/>
      <c r="K24" s="39"/>
      <c r="L24" s="41"/>
      <c r="M24" s="41"/>
      <c r="N24" s="41"/>
    </row>
    <row r="25" spans="2:14" ht="39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1" ht="18.75">
      <c r="A26" s="26" t="s">
        <v>162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3" ht="18.75">
      <c r="A27" s="202" t="s">
        <v>313</v>
      </c>
      <c r="B27" s="202"/>
      <c r="L27" s="26"/>
      <c r="M27" s="26"/>
    </row>
    <row r="29" spans="1:9" ht="15.75">
      <c r="A29" s="25"/>
      <c r="C29" s="1"/>
      <c r="D29" s="1"/>
      <c r="E29" s="1"/>
      <c r="F29" s="1"/>
      <c r="G29" s="1"/>
      <c r="H29" s="1"/>
      <c r="I29" s="1"/>
    </row>
    <row r="30" spans="3:9" ht="15.75">
      <c r="C30" s="1"/>
      <c r="D30" s="1"/>
      <c r="E30" s="1"/>
      <c r="F30" s="1"/>
      <c r="G30" s="1"/>
      <c r="H30" s="1"/>
      <c r="I30" s="1"/>
    </row>
    <row r="31" spans="1:9" ht="18.75">
      <c r="A31" s="12" t="s">
        <v>51</v>
      </c>
      <c r="C31" s="1"/>
      <c r="D31" s="1"/>
      <c r="E31" s="1"/>
      <c r="F31" s="1"/>
      <c r="G31" s="1"/>
      <c r="H31" s="1"/>
      <c r="I31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</sheetData>
  <sheetProtection/>
  <mergeCells count="12">
    <mergeCell ref="C9:N9"/>
    <mergeCell ref="E2:O2"/>
    <mergeCell ref="A6:M6"/>
    <mergeCell ref="A7:M7"/>
    <mergeCell ref="A8:M8"/>
    <mergeCell ref="E4:L4"/>
    <mergeCell ref="L10:N10"/>
    <mergeCell ref="F10:H10"/>
    <mergeCell ref="I10:K10"/>
    <mergeCell ref="A10:A11"/>
    <mergeCell ref="B10:B11"/>
    <mergeCell ref="C10:E10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P46"/>
  <sheetViews>
    <sheetView view="pageBreakPreview" zoomScale="75" zoomScaleNormal="75" zoomScaleSheetLayoutView="75" zoomScalePageLayoutView="0" workbookViewId="0" topLeftCell="A1">
      <selection activeCell="E4" sqref="E4:L4"/>
    </sheetView>
  </sheetViews>
  <sheetFormatPr defaultColWidth="9.140625" defaultRowHeight="12.75"/>
  <cols>
    <col min="1" max="1" width="5.8515625" style="4" customWidth="1"/>
    <col min="2" max="2" width="53.28125" style="4" customWidth="1"/>
    <col min="3" max="3" width="11.7109375" style="4" customWidth="1"/>
    <col min="4" max="4" width="12.7109375" style="4" customWidth="1"/>
    <col min="5" max="5" width="10.421875" style="4" customWidth="1"/>
    <col min="6" max="6" width="9.7109375" style="4" customWidth="1"/>
    <col min="7" max="7" width="11.57421875" style="4" customWidth="1"/>
    <col min="8" max="8" width="9.421875" style="4" customWidth="1"/>
    <col min="9" max="9" width="10.140625" style="4" customWidth="1"/>
    <col min="10" max="10" width="11.28125" style="4" customWidth="1"/>
    <col min="11" max="11" width="9.57421875" style="4" customWidth="1"/>
    <col min="12" max="12" width="9.421875" style="4" customWidth="1"/>
    <col min="13" max="13" width="9.140625" style="4" customWidth="1"/>
    <col min="14" max="14" width="10.00390625" style="4" customWidth="1"/>
    <col min="15" max="16384" width="9.140625" style="4" customWidth="1"/>
  </cols>
  <sheetData>
    <row r="1" spans="1:16" ht="18.75">
      <c r="A1" s="3"/>
      <c r="B1" s="3"/>
      <c r="C1" s="3"/>
      <c r="D1" s="3"/>
      <c r="E1" s="3"/>
      <c r="F1" s="3"/>
      <c r="G1" s="1"/>
      <c r="H1" s="192" t="s">
        <v>315</v>
      </c>
      <c r="I1" s="1"/>
      <c r="J1" s="5"/>
      <c r="K1" s="24"/>
      <c r="L1" s="24"/>
      <c r="M1" s="3"/>
      <c r="N1" s="3"/>
      <c r="O1" s="3"/>
      <c r="P1" s="3"/>
    </row>
    <row r="2" spans="1:16" ht="18">
      <c r="A2" s="3"/>
      <c r="B2" s="25"/>
      <c r="C2" s="25"/>
      <c r="D2" s="25"/>
      <c r="E2" s="351" t="s">
        <v>113</v>
      </c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6" ht="20.25" customHeight="1">
      <c r="A3" s="3"/>
      <c r="B3" s="25"/>
      <c r="C3" s="25"/>
      <c r="D3" s="25"/>
      <c r="E3" s="25" t="s">
        <v>170</v>
      </c>
      <c r="F3" s="25"/>
      <c r="G3" s="128"/>
      <c r="H3" s="128"/>
      <c r="I3" s="128"/>
      <c r="J3" s="128"/>
      <c r="K3" s="128"/>
      <c r="L3" s="128"/>
      <c r="M3" s="25"/>
      <c r="N3" s="25"/>
      <c r="O3" s="25"/>
      <c r="P3" s="25"/>
    </row>
    <row r="4" spans="1:16" ht="16.5" customHeight="1">
      <c r="A4" s="3"/>
      <c r="B4" s="25"/>
      <c r="C4" s="25"/>
      <c r="D4" s="25"/>
      <c r="E4" s="358" t="s">
        <v>335</v>
      </c>
      <c r="F4" s="358"/>
      <c r="G4" s="358"/>
      <c r="H4" s="358"/>
      <c r="I4" s="358"/>
      <c r="J4" s="358"/>
      <c r="K4" s="358"/>
      <c r="L4" s="358"/>
      <c r="M4" s="25"/>
      <c r="N4" s="25"/>
      <c r="O4" s="25"/>
      <c r="P4" s="25"/>
    </row>
    <row r="5" spans="1:16" ht="18.75">
      <c r="A5" s="12"/>
      <c r="B5" s="25"/>
      <c r="C5" s="25"/>
      <c r="D5" s="25"/>
      <c r="E5" s="25"/>
      <c r="F5" s="25"/>
      <c r="G5" s="1"/>
      <c r="H5" s="1"/>
      <c r="I5" s="1"/>
      <c r="J5" s="1"/>
      <c r="K5" s="1"/>
      <c r="L5" s="1"/>
      <c r="M5" s="25"/>
      <c r="N5" s="25"/>
      <c r="O5" s="25"/>
      <c r="P5" s="25"/>
    </row>
    <row r="6" spans="1:16" ht="18.75">
      <c r="A6" s="352" t="s">
        <v>134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25"/>
      <c r="O6" s="25"/>
      <c r="P6" s="25"/>
    </row>
    <row r="7" spans="1:16" ht="15.75" customHeight="1">
      <c r="A7" s="346" t="s">
        <v>114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25"/>
      <c r="O7" s="25"/>
      <c r="P7" s="25"/>
    </row>
    <row r="8" spans="1:16" ht="22.5" customHeight="1">
      <c r="A8" s="346" t="s">
        <v>168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82"/>
      <c r="O8" s="82"/>
      <c r="P8" s="82"/>
    </row>
    <row r="9" spans="1:16" ht="22.5" customHeight="1">
      <c r="A9" s="203"/>
      <c r="B9" s="203"/>
      <c r="C9" s="368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70"/>
      <c r="O9" s="82"/>
      <c r="P9" s="82"/>
    </row>
    <row r="10" spans="1:14" ht="18" customHeight="1">
      <c r="A10" s="355" t="s">
        <v>48</v>
      </c>
      <c r="B10" s="364" t="s">
        <v>33</v>
      </c>
      <c r="C10" s="355" t="s">
        <v>164</v>
      </c>
      <c r="D10" s="355"/>
      <c r="E10" s="355"/>
      <c r="F10" s="357" t="s">
        <v>75</v>
      </c>
      <c r="G10" s="357"/>
      <c r="H10" s="357"/>
      <c r="I10" s="356" t="s">
        <v>76</v>
      </c>
      <c r="J10" s="356"/>
      <c r="K10" s="356"/>
      <c r="L10" s="356" t="s">
        <v>77</v>
      </c>
      <c r="M10" s="356"/>
      <c r="N10" s="356"/>
    </row>
    <row r="11" spans="1:14" ht="93" customHeight="1">
      <c r="A11" s="355"/>
      <c r="B11" s="364"/>
      <c r="C11" s="29" t="s">
        <v>17</v>
      </c>
      <c r="D11" s="29" t="s">
        <v>38</v>
      </c>
      <c r="E11" s="29" t="s">
        <v>35</v>
      </c>
      <c r="F11" s="29" t="s">
        <v>17</v>
      </c>
      <c r="G11" s="29" t="s">
        <v>38</v>
      </c>
      <c r="H11" s="29" t="s">
        <v>35</v>
      </c>
      <c r="I11" s="29" t="s">
        <v>17</v>
      </c>
      <c r="J11" s="29" t="s">
        <v>38</v>
      </c>
      <c r="K11" s="29" t="s">
        <v>35</v>
      </c>
      <c r="L11" s="29" t="s">
        <v>17</v>
      </c>
      <c r="M11" s="29" t="s">
        <v>38</v>
      </c>
      <c r="N11" s="29" t="s">
        <v>35</v>
      </c>
    </row>
    <row r="12" spans="1:14" ht="65.25" customHeight="1">
      <c r="A12" s="28"/>
      <c r="B12" s="33" t="s">
        <v>131</v>
      </c>
      <c r="C12" s="91" t="s">
        <v>320</v>
      </c>
      <c r="D12" s="91" t="s">
        <v>321</v>
      </c>
      <c r="E12" s="91" t="s">
        <v>321</v>
      </c>
      <c r="F12" s="91" t="s">
        <v>319</v>
      </c>
      <c r="G12" s="91" t="s">
        <v>292</v>
      </c>
      <c r="H12" s="322" t="s">
        <v>318</v>
      </c>
      <c r="I12" s="91" t="s">
        <v>143</v>
      </c>
      <c r="J12" s="91" t="s">
        <v>124</v>
      </c>
      <c r="K12" s="34" t="s">
        <v>144</v>
      </c>
      <c r="L12" s="91" t="s">
        <v>145</v>
      </c>
      <c r="M12" s="91" t="s">
        <v>124</v>
      </c>
      <c r="N12" s="34" t="s">
        <v>146</v>
      </c>
    </row>
    <row r="13" spans="1:14" ht="18.75" customHeight="1">
      <c r="A13" s="29" t="s">
        <v>25</v>
      </c>
      <c r="B13" s="36" t="s">
        <v>15</v>
      </c>
      <c r="C13" s="91"/>
      <c r="D13" s="91"/>
      <c r="E13" s="91"/>
      <c r="F13" s="91"/>
      <c r="G13" s="91"/>
      <c r="H13" s="34"/>
      <c r="I13" s="34"/>
      <c r="J13" s="34"/>
      <c r="K13" s="34"/>
      <c r="L13" s="78"/>
      <c r="M13" s="78"/>
      <c r="N13" s="78"/>
    </row>
    <row r="14" spans="1:14" ht="52.5" customHeight="1">
      <c r="A14" s="155" t="s">
        <v>1</v>
      </c>
      <c r="B14" s="36" t="s">
        <v>326</v>
      </c>
      <c r="C14" s="91"/>
      <c r="D14" s="91"/>
      <c r="E14" s="91"/>
      <c r="F14" s="91"/>
      <c r="G14" s="91"/>
      <c r="H14" s="34" t="s">
        <v>125</v>
      </c>
      <c r="I14" s="34"/>
      <c r="J14" s="34"/>
      <c r="K14" s="34"/>
      <c r="L14" s="78"/>
      <c r="M14" s="78"/>
      <c r="N14" s="78"/>
    </row>
    <row r="15" spans="1:14" ht="27" customHeight="1">
      <c r="A15" s="155" t="s">
        <v>5</v>
      </c>
      <c r="B15" s="29" t="s">
        <v>47</v>
      </c>
      <c r="C15" s="96"/>
      <c r="D15" s="96"/>
      <c r="E15" s="96"/>
      <c r="F15" s="97"/>
      <c r="G15" s="96"/>
      <c r="H15" s="37"/>
      <c r="I15" s="57"/>
      <c r="J15" s="37"/>
      <c r="K15" s="37"/>
      <c r="L15" s="78"/>
      <c r="M15" s="78"/>
      <c r="N15" s="78"/>
    </row>
    <row r="16" spans="1:14" ht="36" customHeight="1">
      <c r="A16" s="155" t="s">
        <v>6</v>
      </c>
      <c r="B16" s="29" t="s">
        <v>37</v>
      </c>
      <c r="C16" s="96"/>
      <c r="D16" s="67"/>
      <c r="E16" s="96"/>
      <c r="F16" s="97"/>
      <c r="G16" s="67"/>
      <c r="H16" s="37"/>
      <c r="I16" s="39"/>
      <c r="J16" s="39"/>
      <c r="K16" s="37"/>
      <c r="L16" s="78"/>
      <c r="M16" s="78"/>
      <c r="N16" s="78"/>
    </row>
    <row r="17" spans="1:14" ht="49.5" customHeight="1">
      <c r="A17" s="155" t="s">
        <v>2</v>
      </c>
      <c r="B17" s="209" t="s">
        <v>329</v>
      </c>
      <c r="C17" s="91"/>
      <c r="D17" s="91"/>
      <c r="E17" s="91"/>
      <c r="F17" s="98"/>
      <c r="G17" s="154"/>
      <c r="H17" s="58"/>
      <c r="I17" s="34"/>
      <c r="J17" s="34"/>
      <c r="K17" s="34"/>
      <c r="L17" s="78"/>
      <c r="M17" s="78"/>
      <c r="N17" s="78"/>
    </row>
    <row r="18" spans="1:14" ht="34.5" customHeight="1">
      <c r="A18" s="155" t="s">
        <v>10</v>
      </c>
      <c r="B18" s="43" t="s">
        <v>135</v>
      </c>
      <c r="C18" s="91"/>
      <c r="D18" s="91"/>
      <c r="E18" s="91"/>
      <c r="F18" s="97"/>
      <c r="G18" s="67"/>
      <c r="H18" s="37"/>
      <c r="I18" s="39"/>
      <c r="J18" s="39"/>
      <c r="K18" s="37"/>
      <c r="L18" s="78"/>
      <c r="M18" s="78"/>
      <c r="N18" s="78"/>
    </row>
    <row r="19" spans="1:14" ht="30.75" customHeight="1">
      <c r="A19" s="29" t="s">
        <v>21</v>
      </c>
      <c r="B19" s="36" t="s">
        <v>16</v>
      </c>
      <c r="C19" s="91">
        <f aca="true" t="shared" si="0" ref="C19:E20">C20</f>
        <v>1</v>
      </c>
      <c r="D19" s="91">
        <f t="shared" si="0"/>
        <v>500</v>
      </c>
      <c r="E19" s="91">
        <f t="shared" si="0"/>
        <v>500</v>
      </c>
      <c r="F19" s="90"/>
      <c r="G19" s="91"/>
      <c r="H19" s="34"/>
      <c r="I19" s="34"/>
      <c r="J19" s="34"/>
      <c r="K19" s="34"/>
      <c r="L19" s="78"/>
      <c r="M19" s="78"/>
      <c r="N19" s="78"/>
    </row>
    <row r="20" spans="1:14" ht="47.25">
      <c r="A20" s="155" t="s">
        <v>3</v>
      </c>
      <c r="B20" s="36" t="s">
        <v>326</v>
      </c>
      <c r="C20" s="99">
        <f t="shared" si="0"/>
        <v>1</v>
      </c>
      <c r="D20" s="99">
        <f t="shared" si="0"/>
        <v>500</v>
      </c>
      <c r="E20" s="99">
        <f t="shared" si="0"/>
        <v>500</v>
      </c>
      <c r="F20" s="90"/>
      <c r="G20" s="91"/>
      <c r="H20" s="34"/>
      <c r="I20" s="34"/>
      <c r="J20" s="34"/>
      <c r="K20" s="34"/>
      <c r="L20" s="78"/>
      <c r="M20" s="78"/>
      <c r="N20" s="78"/>
    </row>
    <row r="21" spans="1:14" ht="27" customHeight="1">
      <c r="A21" s="155" t="s">
        <v>8</v>
      </c>
      <c r="B21" s="29" t="s">
        <v>49</v>
      </c>
      <c r="C21" s="96">
        <v>1</v>
      </c>
      <c r="D21" s="96">
        <v>500</v>
      </c>
      <c r="E21" s="96">
        <v>500</v>
      </c>
      <c r="F21" s="97"/>
      <c r="G21" s="96"/>
      <c r="H21" s="37"/>
      <c r="I21" s="57"/>
      <c r="J21" s="37"/>
      <c r="K21" s="37"/>
      <c r="L21" s="78"/>
      <c r="M21" s="78"/>
      <c r="N21" s="78"/>
    </row>
    <row r="22" spans="1:14" ht="36.75" customHeight="1">
      <c r="A22" s="155" t="s">
        <v>9</v>
      </c>
      <c r="B22" s="29" t="s">
        <v>37</v>
      </c>
      <c r="C22" s="66"/>
      <c r="D22" s="66"/>
      <c r="E22" s="66"/>
      <c r="F22" s="94"/>
      <c r="G22" s="93"/>
      <c r="H22" s="45"/>
      <c r="I22" s="41"/>
      <c r="J22" s="41"/>
      <c r="K22" s="41"/>
      <c r="L22" s="78"/>
      <c r="M22" s="78"/>
      <c r="N22" s="78"/>
    </row>
    <row r="23" spans="1:14" ht="53.25" customHeight="1">
      <c r="A23" s="155" t="s">
        <v>36</v>
      </c>
      <c r="B23" s="209" t="s">
        <v>329</v>
      </c>
      <c r="C23" s="91"/>
      <c r="D23" s="91"/>
      <c r="E23" s="91"/>
      <c r="F23" s="112"/>
      <c r="G23" s="105"/>
      <c r="H23" s="42"/>
      <c r="I23" s="49"/>
      <c r="J23" s="49"/>
      <c r="K23" s="49"/>
      <c r="L23" s="78"/>
      <c r="M23" s="78"/>
      <c r="N23" s="78"/>
    </row>
    <row r="24" spans="1:14" ht="34.5" customHeight="1">
      <c r="A24" s="155" t="s">
        <v>61</v>
      </c>
      <c r="B24" s="43" t="s">
        <v>135</v>
      </c>
      <c r="C24" s="66"/>
      <c r="D24" s="66"/>
      <c r="E24" s="66"/>
      <c r="F24" s="65"/>
      <c r="G24" s="114"/>
      <c r="H24" s="44"/>
      <c r="I24" s="41"/>
      <c r="J24" s="52"/>
      <c r="K24" s="52"/>
      <c r="L24" s="78"/>
      <c r="M24" s="78"/>
      <c r="N24" s="78"/>
    </row>
    <row r="25" spans="1:14" ht="56.25" customHeight="1">
      <c r="A25" s="155" t="s">
        <v>56</v>
      </c>
      <c r="B25" s="48" t="s">
        <v>333</v>
      </c>
      <c r="C25" s="91"/>
      <c r="D25" s="91"/>
      <c r="E25" s="91"/>
      <c r="F25" s="112"/>
      <c r="G25" s="105"/>
      <c r="H25" s="42"/>
      <c r="I25" s="50"/>
      <c r="J25" s="49"/>
      <c r="K25" s="49"/>
      <c r="L25" s="78"/>
      <c r="M25" s="78"/>
      <c r="N25" s="78"/>
    </row>
    <row r="26" spans="1:14" ht="33.75" customHeight="1">
      <c r="A26" s="155" t="s">
        <v>62</v>
      </c>
      <c r="B26" s="51" t="s">
        <v>136</v>
      </c>
      <c r="C26" s="66"/>
      <c r="D26" s="66"/>
      <c r="E26" s="66"/>
      <c r="F26" s="65"/>
      <c r="G26" s="114"/>
      <c r="H26" s="44"/>
      <c r="I26" s="41"/>
      <c r="J26" s="52"/>
      <c r="K26" s="52"/>
      <c r="L26" s="78"/>
      <c r="M26" s="78"/>
      <c r="N26" s="78"/>
    </row>
    <row r="27" spans="1:14" ht="35.25" customHeight="1">
      <c r="A27" s="29" t="s">
        <v>67</v>
      </c>
      <c r="B27" s="176" t="s">
        <v>52</v>
      </c>
      <c r="C27" s="34"/>
      <c r="D27" s="35"/>
      <c r="E27" s="34"/>
      <c r="F27" s="34"/>
      <c r="G27" s="35"/>
      <c r="H27" s="34"/>
      <c r="I27" s="34"/>
      <c r="J27" s="35"/>
      <c r="K27" s="34"/>
      <c r="L27" s="78"/>
      <c r="M27" s="78"/>
      <c r="N27" s="78"/>
    </row>
    <row r="28" spans="1:14" ht="52.5" customHeight="1">
      <c r="A28" s="29" t="s">
        <v>18</v>
      </c>
      <c r="B28" s="176" t="s">
        <v>326</v>
      </c>
      <c r="C28" s="34"/>
      <c r="D28" s="35"/>
      <c r="E28" s="34"/>
      <c r="F28" s="34">
        <f>F29+F30+F31</f>
        <v>22200</v>
      </c>
      <c r="G28" s="35">
        <f>H28/F28</f>
        <v>0.0759009009009009</v>
      </c>
      <c r="H28" s="34">
        <f>H29+H30+H31</f>
        <v>1685</v>
      </c>
      <c r="I28" s="34">
        <f aca="true" t="shared" si="1" ref="I28:N28">I29</f>
        <v>2727.3</v>
      </c>
      <c r="J28" s="35">
        <f t="shared" si="1"/>
        <v>0.10999890001099988</v>
      </c>
      <c r="K28" s="34">
        <f t="shared" si="1"/>
        <v>300</v>
      </c>
      <c r="L28" s="34">
        <f t="shared" si="1"/>
        <v>7727.3</v>
      </c>
      <c r="M28" s="35">
        <f t="shared" si="1"/>
        <v>0.10999961176607612</v>
      </c>
      <c r="N28" s="34">
        <f t="shared" si="1"/>
        <v>850</v>
      </c>
    </row>
    <row r="29" spans="1:14" ht="30" customHeight="1">
      <c r="A29" s="156" t="s">
        <v>90</v>
      </c>
      <c r="B29" s="236" t="s">
        <v>49</v>
      </c>
      <c r="C29" s="39"/>
      <c r="D29" s="40"/>
      <c r="E29" s="37"/>
      <c r="F29" s="39">
        <v>9800</v>
      </c>
      <c r="G29" s="40">
        <f>H29/F29</f>
        <v>0.06989795918367347</v>
      </c>
      <c r="H29" s="39">
        <v>685</v>
      </c>
      <c r="I29" s="39">
        <v>2727.3</v>
      </c>
      <c r="J29" s="40">
        <f>K29/I29</f>
        <v>0.10999890001099988</v>
      </c>
      <c r="K29" s="39">
        <v>300</v>
      </c>
      <c r="L29" s="39">
        <v>7727.3</v>
      </c>
      <c r="M29" s="40">
        <f>N29/L29</f>
        <v>0.10999961176607612</v>
      </c>
      <c r="N29" s="39">
        <v>850</v>
      </c>
    </row>
    <row r="30" spans="1:14" ht="30" customHeight="1">
      <c r="A30" s="156"/>
      <c r="B30" s="236" t="s">
        <v>47</v>
      </c>
      <c r="C30" s="39"/>
      <c r="D30" s="40"/>
      <c r="E30" s="37"/>
      <c r="F30" s="39">
        <v>10100</v>
      </c>
      <c r="G30" s="40">
        <f>H30/F30</f>
        <v>0.07920792079207921</v>
      </c>
      <c r="H30" s="39">
        <v>800</v>
      </c>
      <c r="I30" s="39"/>
      <c r="J30" s="40"/>
      <c r="K30" s="39"/>
      <c r="L30" s="39"/>
      <c r="M30" s="40"/>
      <c r="N30" s="39"/>
    </row>
    <row r="31" spans="1:14" ht="35.25" customHeight="1">
      <c r="A31" s="156" t="s">
        <v>98</v>
      </c>
      <c r="B31" s="236" t="s">
        <v>37</v>
      </c>
      <c r="C31" s="39"/>
      <c r="D31" s="40"/>
      <c r="E31" s="39"/>
      <c r="F31" s="39">
        <v>2300</v>
      </c>
      <c r="G31" s="40">
        <f>H31/F31</f>
        <v>0.08695652173913043</v>
      </c>
      <c r="H31" s="39">
        <v>200</v>
      </c>
      <c r="I31" s="34"/>
      <c r="J31" s="35"/>
      <c r="K31" s="34"/>
      <c r="L31" s="78"/>
      <c r="M31" s="78"/>
      <c r="N31" s="78"/>
    </row>
    <row r="32" spans="1:14" ht="54" customHeight="1">
      <c r="A32" s="155" t="s">
        <v>88</v>
      </c>
      <c r="B32" s="48" t="s">
        <v>333</v>
      </c>
      <c r="C32" s="34"/>
      <c r="D32" s="35"/>
      <c r="E32" s="34"/>
      <c r="F32" s="34">
        <f>F33</f>
        <v>2880</v>
      </c>
      <c r="G32" s="35">
        <f>G33</f>
        <v>0.146875</v>
      </c>
      <c r="H32" s="34">
        <f>H33</f>
        <v>423</v>
      </c>
      <c r="I32" s="34"/>
      <c r="J32" s="35"/>
      <c r="K32" s="34"/>
      <c r="L32" s="78"/>
      <c r="M32" s="78"/>
      <c r="N32" s="78"/>
    </row>
    <row r="33" spans="1:14" ht="30.75" customHeight="1">
      <c r="A33" s="155" t="s">
        <v>89</v>
      </c>
      <c r="B33" s="318" t="s">
        <v>136</v>
      </c>
      <c r="C33" s="37"/>
      <c r="D33" s="38"/>
      <c r="E33" s="37"/>
      <c r="F33" s="37">
        <v>2880</v>
      </c>
      <c r="G33" s="38">
        <f>H33/F33</f>
        <v>0.146875</v>
      </c>
      <c r="H33" s="37">
        <v>423</v>
      </c>
      <c r="I33" s="37"/>
      <c r="J33" s="38"/>
      <c r="K33" s="37"/>
      <c r="L33" s="41"/>
      <c r="M33" s="41"/>
      <c r="N33" s="41"/>
    </row>
    <row r="34" spans="1:14" ht="51" customHeight="1">
      <c r="A34" s="155" t="s">
        <v>129</v>
      </c>
      <c r="B34" s="209" t="s">
        <v>329</v>
      </c>
      <c r="C34" s="58"/>
      <c r="D34" s="183"/>
      <c r="E34" s="58"/>
      <c r="F34" s="37"/>
      <c r="G34" s="38"/>
      <c r="H34" s="37"/>
      <c r="I34" s="57"/>
      <c r="J34" s="57"/>
      <c r="K34" s="57"/>
      <c r="L34" s="41"/>
      <c r="M34" s="41"/>
      <c r="N34" s="41"/>
    </row>
    <row r="35" spans="1:14" ht="36.75" customHeight="1">
      <c r="A35" s="155" t="s">
        <v>130</v>
      </c>
      <c r="B35" s="239" t="s">
        <v>140</v>
      </c>
      <c r="C35" s="52"/>
      <c r="D35" s="182"/>
      <c r="E35" s="188"/>
      <c r="F35" s="41"/>
      <c r="G35" s="41"/>
      <c r="H35" s="41"/>
      <c r="I35" s="41"/>
      <c r="J35" s="41"/>
      <c r="K35" s="41"/>
      <c r="L35" s="41"/>
      <c r="M35" s="41"/>
      <c r="N35" s="41"/>
    </row>
    <row r="36" ht="19.5" customHeight="1"/>
    <row r="37" spans="1:11" s="9" customFormat="1" ht="18.75">
      <c r="A37" s="360" t="s">
        <v>163</v>
      </c>
      <c r="B37" s="360"/>
      <c r="C37" s="360"/>
      <c r="D37" s="360"/>
      <c r="E37" s="360"/>
      <c r="F37" s="360"/>
      <c r="G37" s="360"/>
      <c r="H37" s="360"/>
      <c r="I37" s="360"/>
      <c r="J37" s="12" t="s">
        <v>72</v>
      </c>
      <c r="K37" s="21"/>
    </row>
    <row r="38" spans="1:11" s="9" customFormat="1" ht="21" customHeight="1">
      <c r="A38" s="202" t="s">
        <v>313</v>
      </c>
      <c r="B38" s="202"/>
      <c r="C38" s="4"/>
      <c r="D38" s="4"/>
      <c r="E38" s="4"/>
      <c r="F38" s="4"/>
      <c r="G38" s="4"/>
      <c r="H38" s="4"/>
      <c r="I38" s="4"/>
      <c r="J38" s="4"/>
      <c r="K38" s="21"/>
    </row>
    <row r="40" s="9" customFormat="1" ht="18"/>
    <row r="41" spans="1:11" s="9" customFormat="1" ht="18.75" customHeight="1">
      <c r="A41" s="17"/>
      <c r="B41" s="18"/>
      <c r="C41" s="20"/>
      <c r="D41" s="18"/>
      <c r="E41" s="18"/>
      <c r="F41" s="20"/>
      <c r="G41" s="18"/>
      <c r="H41" s="375"/>
      <c r="I41" s="375"/>
      <c r="J41" s="375"/>
      <c r="K41" s="11"/>
    </row>
    <row r="42" spans="1:11" s="9" customFormat="1" ht="18">
      <c r="A42" s="10"/>
      <c r="K42" s="11"/>
    </row>
    <row r="43" spans="1:11" ht="18">
      <c r="A43" s="7"/>
      <c r="K43" s="8"/>
    </row>
    <row r="44" spans="1:11" ht="18">
      <c r="A44" s="7"/>
      <c r="K44" s="8"/>
    </row>
    <row r="45" spans="1:11" ht="18">
      <c r="A45" s="7"/>
      <c r="K45" s="8"/>
    </row>
    <row r="46" spans="1:11" ht="18">
      <c r="A46" s="7"/>
      <c r="B46" s="1"/>
      <c r="C46" s="1"/>
      <c r="D46" s="1"/>
      <c r="E46" s="1"/>
      <c r="F46" s="1"/>
      <c r="G46" s="1"/>
      <c r="H46" s="1"/>
      <c r="I46" s="1"/>
      <c r="J46" s="1"/>
      <c r="K46" s="8"/>
    </row>
  </sheetData>
  <sheetProtection/>
  <mergeCells count="14">
    <mergeCell ref="E4:L4"/>
    <mergeCell ref="E2:P2"/>
    <mergeCell ref="A6:M6"/>
    <mergeCell ref="A7:M7"/>
    <mergeCell ref="L10:N10"/>
    <mergeCell ref="C10:E10"/>
    <mergeCell ref="F10:H10"/>
    <mergeCell ref="C9:N9"/>
    <mergeCell ref="A37:I37"/>
    <mergeCell ref="H41:J41"/>
    <mergeCell ref="I10:K10"/>
    <mergeCell ref="A10:A11"/>
    <mergeCell ref="B10:B11"/>
    <mergeCell ref="A8:M8"/>
  </mergeCells>
  <printOptions/>
  <pageMargins left="0.5118110236220472" right="0.5511811023622047" top="1.3779527559055118" bottom="0.3937007874015748" header="0.31496062992125984" footer="0.5118110236220472"/>
  <pageSetup horizontalDpi="600" verticalDpi="600" orientation="landscape" paperSize="9" scale="73" r:id="rId1"/>
  <rowBreaks count="2" manualBreakCount="2">
    <brk id="20" max="13" man="1"/>
    <brk id="38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29"/>
  <sheetViews>
    <sheetView view="pageBreakPreview" zoomScale="75" zoomScaleSheetLayoutView="75" zoomScalePageLayoutView="0" workbookViewId="0" topLeftCell="A1">
      <selection activeCell="E4" sqref="E4:L4"/>
    </sheetView>
  </sheetViews>
  <sheetFormatPr defaultColWidth="9.140625" defaultRowHeight="12.75"/>
  <cols>
    <col min="2" max="2" width="59.00390625" style="0" customWidth="1"/>
  </cols>
  <sheetData>
    <row r="1" spans="1:16" ht="18.75">
      <c r="A1" s="3"/>
      <c r="B1" s="3"/>
      <c r="C1" s="3"/>
      <c r="D1" s="3"/>
      <c r="E1" s="3"/>
      <c r="F1" s="3"/>
      <c r="G1" s="1"/>
      <c r="H1" s="179" t="s">
        <v>317</v>
      </c>
      <c r="I1" s="1"/>
      <c r="J1" s="5"/>
      <c r="K1" s="180"/>
      <c r="L1" s="180"/>
      <c r="M1" s="3"/>
      <c r="N1" s="3"/>
      <c r="O1" s="3"/>
      <c r="P1" s="3"/>
    </row>
    <row r="2" spans="1:16" ht="15.75">
      <c r="A2" s="3"/>
      <c r="B2" s="25"/>
      <c r="C2" s="25"/>
      <c r="D2" s="25"/>
      <c r="E2" s="351" t="s">
        <v>113</v>
      </c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6" ht="15.75">
      <c r="A3" s="3"/>
      <c r="B3" s="25"/>
      <c r="C3" s="25"/>
      <c r="D3" s="25"/>
      <c r="E3" s="25" t="s">
        <v>170</v>
      </c>
      <c r="F3" s="25"/>
      <c r="G3" s="128"/>
      <c r="H3" s="128"/>
      <c r="I3" s="128"/>
      <c r="J3" s="128"/>
      <c r="K3" s="128"/>
      <c r="L3" s="128"/>
      <c r="M3" s="25"/>
      <c r="N3" s="25"/>
      <c r="O3" s="25"/>
      <c r="P3" s="25"/>
    </row>
    <row r="4" spans="1:16" ht="15.75">
      <c r="A4" s="3"/>
      <c r="B4" s="25"/>
      <c r="C4" s="25"/>
      <c r="D4" s="25"/>
      <c r="E4" s="358" t="s">
        <v>335</v>
      </c>
      <c r="F4" s="358"/>
      <c r="G4" s="358"/>
      <c r="H4" s="358"/>
      <c r="I4" s="358"/>
      <c r="J4" s="358"/>
      <c r="K4" s="358"/>
      <c r="L4" s="358"/>
      <c r="M4" s="25"/>
      <c r="N4" s="25"/>
      <c r="O4" s="25"/>
      <c r="P4" s="25"/>
    </row>
    <row r="5" spans="1:16" ht="18.75">
      <c r="A5" s="12"/>
      <c r="B5" s="25"/>
      <c r="C5" s="25"/>
      <c r="D5" s="25"/>
      <c r="E5" s="25"/>
      <c r="F5" s="25"/>
      <c r="G5" s="1"/>
      <c r="H5" s="1"/>
      <c r="I5" s="1"/>
      <c r="J5" s="1"/>
      <c r="K5" s="1"/>
      <c r="L5" s="1"/>
      <c r="M5" s="25"/>
      <c r="N5" s="25"/>
      <c r="O5" s="25"/>
      <c r="P5" s="25"/>
    </row>
    <row r="6" spans="1:16" ht="18.75">
      <c r="A6" s="352" t="s">
        <v>137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25"/>
      <c r="O6" s="25"/>
      <c r="P6" s="25"/>
    </row>
    <row r="7" spans="1:16" ht="18.75">
      <c r="A7" s="346" t="s">
        <v>114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25"/>
      <c r="O7" s="25"/>
      <c r="P7" s="25"/>
    </row>
    <row r="8" spans="1:16" ht="18.75">
      <c r="A8" s="346" t="s">
        <v>168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82"/>
      <c r="O8" s="82"/>
      <c r="P8" s="82"/>
    </row>
    <row r="9" spans="1:16" ht="18.75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82"/>
      <c r="O9" s="82"/>
      <c r="P9" s="82"/>
    </row>
    <row r="10" spans="1:16" ht="18.75">
      <c r="A10" s="203"/>
      <c r="B10" s="203"/>
      <c r="C10" s="368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70"/>
      <c r="O10" s="82"/>
      <c r="P10" s="82"/>
    </row>
    <row r="11" spans="1:16" ht="18" customHeight="1">
      <c r="A11" s="362" t="s">
        <v>48</v>
      </c>
      <c r="B11" s="353" t="s">
        <v>33</v>
      </c>
      <c r="C11" s="355" t="s">
        <v>164</v>
      </c>
      <c r="D11" s="355"/>
      <c r="E11" s="355"/>
      <c r="F11" s="357" t="s">
        <v>75</v>
      </c>
      <c r="G11" s="357"/>
      <c r="H11" s="357"/>
      <c r="I11" s="356" t="s">
        <v>76</v>
      </c>
      <c r="J11" s="356"/>
      <c r="K11" s="356"/>
      <c r="L11" s="356" t="s">
        <v>77</v>
      </c>
      <c r="M11" s="356"/>
      <c r="N11" s="356"/>
      <c r="O11" s="4"/>
      <c r="P11" s="4"/>
    </row>
    <row r="12" spans="1:16" ht="47.25">
      <c r="A12" s="363"/>
      <c r="B12" s="354"/>
      <c r="C12" s="29" t="s">
        <v>45</v>
      </c>
      <c r="D12" s="29" t="s">
        <v>44</v>
      </c>
      <c r="E12" s="29" t="s">
        <v>35</v>
      </c>
      <c r="F12" s="29" t="s">
        <v>45</v>
      </c>
      <c r="G12" s="29" t="s">
        <v>44</v>
      </c>
      <c r="H12" s="29" t="s">
        <v>35</v>
      </c>
      <c r="I12" s="29" t="s">
        <v>45</v>
      </c>
      <c r="J12" s="29" t="s">
        <v>44</v>
      </c>
      <c r="K12" s="29" t="s">
        <v>35</v>
      </c>
      <c r="L12" s="29" t="s">
        <v>45</v>
      </c>
      <c r="M12" s="29" t="s">
        <v>44</v>
      </c>
      <c r="N12" s="29" t="s">
        <v>35</v>
      </c>
      <c r="O12" s="4"/>
      <c r="P12" s="4"/>
    </row>
    <row r="13" spans="1:16" ht="57.75" customHeight="1">
      <c r="A13" s="28"/>
      <c r="B13" s="33" t="s">
        <v>166</v>
      </c>
      <c r="C13" s="54">
        <f>C14+C18</f>
        <v>109</v>
      </c>
      <c r="D13" s="34">
        <f>D14</f>
        <v>178.2</v>
      </c>
      <c r="E13" s="34">
        <f>E15+E17</f>
        <v>752</v>
      </c>
      <c r="F13" s="54">
        <f>F18</f>
        <v>14</v>
      </c>
      <c r="G13" s="322">
        <f>G18</f>
        <v>5.714285714285714</v>
      </c>
      <c r="H13" s="34">
        <f>H18</f>
        <v>80</v>
      </c>
      <c r="I13" s="54"/>
      <c r="J13" s="34"/>
      <c r="K13" s="34"/>
      <c r="L13" s="54"/>
      <c r="M13" s="34"/>
      <c r="N13" s="34"/>
      <c r="O13" s="4"/>
      <c r="P13" s="4"/>
    </row>
    <row r="14" spans="1:16" ht="29.25" customHeight="1">
      <c r="A14" s="63" t="s">
        <v>25</v>
      </c>
      <c r="B14" s="36" t="s">
        <v>149</v>
      </c>
      <c r="C14" s="54">
        <f>C15</f>
        <v>1</v>
      </c>
      <c r="D14" s="34">
        <f>D15</f>
        <v>178.2</v>
      </c>
      <c r="E14" s="34">
        <f>E15</f>
        <v>178.2</v>
      </c>
      <c r="F14" s="54"/>
      <c r="G14" s="34"/>
      <c r="H14" s="34"/>
      <c r="I14" s="54"/>
      <c r="J14" s="34"/>
      <c r="K14" s="34"/>
      <c r="L14" s="181"/>
      <c r="M14" s="42"/>
      <c r="N14" s="34"/>
      <c r="O14" s="4"/>
      <c r="P14" s="4"/>
    </row>
    <row r="15" spans="1:16" ht="37.5" customHeight="1">
      <c r="A15" s="55" t="s">
        <v>1</v>
      </c>
      <c r="B15" s="36" t="s">
        <v>326</v>
      </c>
      <c r="C15" s="54">
        <f>C16</f>
        <v>1</v>
      </c>
      <c r="D15" s="54">
        <f>D16</f>
        <v>178.2</v>
      </c>
      <c r="E15" s="34">
        <f>E16</f>
        <v>178.2</v>
      </c>
      <c r="F15" s="54"/>
      <c r="G15" s="34"/>
      <c r="H15" s="34"/>
      <c r="I15" s="54"/>
      <c r="J15" s="34"/>
      <c r="K15" s="34"/>
      <c r="L15" s="181"/>
      <c r="M15" s="62"/>
      <c r="N15" s="34"/>
      <c r="O15" s="4"/>
      <c r="P15" s="4"/>
    </row>
    <row r="16" spans="1:16" ht="18" customHeight="1">
      <c r="A16" s="55" t="s">
        <v>4</v>
      </c>
      <c r="B16" s="319" t="s">
        <v>49</v>
      </c>
      <c r="C16" s="57">
        <v>1</v>
      </c>
      <c r="D16" s="37">
        <f>E16/C16</f>
        <v>178.2</v>
      </c>
      <c r="E16" s="37">
        <v>178.2</v>
      </c>
      <c r="F16" s="57"/>
      <c r="G16" s="39"/>
      <c r="H16" s="37"/>
      <c r="I16" s="57"/>
      <c r="J16" s="39"/>
      <c r="K16" s="37"/>
      <c r="L16" s="44"/>
      <c r="M16" s="60"/>
      <c r="N16" s="60"/>
      <c r="O16" s="4"/>
      <c r="P16" s="4"/>
    </row>
    <row r="17" spans="1:14" ht="30" customHeight="1">
      <c r="A17" s="197" t="s">
        <v>21</v>
      </c>
      <c r="B17" s="36" t="s">
        <v>167</v>
      </c>
      <c r="C17" s="326">
        <f>C18+C22</f>
        <v>142</v>
      </c>
      <c r="D17" s="327">
        <f>E17/C17</f>
        <v>4.0408450704225345</v>
      </c>
      <c r="E17" s="49">
        <f>E18+E22</f>
        <v>573.8</v>
      </c>
      <c r="F17" s="41"/>
      <c r="G17" s="41"/>
      <c r="H17" s="52"/>
      <c r="I17" s="41"/>
      <c r="J17" s="41"/>
      <c r="K17" s="41"/>
      <c r="L17" s="41"/>
      <c r="M17" s="41"/>
      <c r="N17" s="41"/>
    </row>
    <row r="18" spans="1:14" ht="34.5" customHeight="1">
      <c r="A18" s="55" t="s">
        <v>1</v>
      </c>
      <c r="B18" s="36" t="s">
        <v>327</v>
      </c>
      <c r="C18" s="199">
        <f>C19+C20+C21</f>
        <v>108</v>
      </c>
      <c r="D18" s="200">
        <f>E18/C18</f>
        <v>4.85</v>
      </c>
      <c r="E18" s="200">
        <f>E19+E20+E21</f>
        <v>523.8</v>
      </c>
      <c r="F18" s="50">
        <f>F20</f>
        <v>14</v>
      </c>
      <c r="G18" s="327">
        <f>G20</f>
        <v>5.714285714285714</v>
      </c>
      <c r="H18" s="49">
        <f>H20</f>
        <v>80</v>
      </c>
      <c r="I18" s="41"/>
      <c r="J18" s="41"/>
      <c r="K18" s="41"/>
      <c r="L18" s="41"/>
      <c r="M18" s="41"/>
      <c r="N18" s="41"/>
    </row>
    <row r="19" spans="1:14" ht="15.75">
      <c r="A19" s="55" t="s">
        <v>4</v>
      </c>
      <c r="B19" s="319" t="s">
        <v>49</v>
      </c>
      <c r="C19" s="59">
        <v>80</v>
      </c>
      <c r="D19" s="45">
        <f>E19/C19</f>
        <v>1.97125</v>
      </c>
      <c r="E19" s="45">
        <v>157.7</v>
      </c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5.75">
      <c r="A20" s="55" t="s">
        <v>22</v>
      </c>
      <c r="B20" s="51" t="s">
        <v>47</v>
      </c>
      <c r="C20" s="184">
        <v>28</v>
      </c>
      <c r="D20" s="45">
        <f>E20/C20</f>
        <v>13.075000000000001</v>
      </c>
      <c r="E20" s="45">
        <v>366.1</v>
      </c>
      <c r="F20" s="41">
        <v>14</v>
      </c>
      <c r="G20" s="324">
        <f>H20/F20</f>
        <v>5.714285714285714</v>
      </c>
      <c r="H20" s="52">
        <v>80</v>
      </c>
      <c r="I20" s="41"/>
      <c r="J20" s="41"/>
      <c r="K20" s="41"/>
      <c r="L20" s="41"/>
      <c r="M20" s="41"/>
      <c r="N20" s="41"/>
    </row>
    <row r="21" spans="1:14" ht="31.5">
      <c r="A21" s="55" t="s">
        <v>5</v>
      </c>
      <c r="B21" s="29" t="s">
        <v>37</v>
      </c>
      <c r="C21" s="59"/>
      <c r="D21" s="198"/>
      <c r="E21" s="59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39" customHeight="1">
      <c r="A22" s="55" t="s">
        <v>3</v>
      </c>
      <c r="B22" s="209" t="s">
        <v>328</v>
      </c>
      <c r="C22" s="197">
        <f>C23</f>
        <v>34</v>
      </c>
      <c r="D22" s="325">
        <f>D23</f>
        <v>1.4705882352941178</v>
      </c>
      <c r="E22" s="334">
        <f>E23</f>
        <v>50</v>
      </c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31.5">
      <c r="A23" s="55" t="s">
        <v>7</v>
      </c>
      <c r="B23" s="239" t="s">
        <v>180</v>
      </c>
      <c r="C23" s="41">
        <v>34</v>
      </c>
      <c r="D23" s="324">
        <f>E23/C23</f>
        <v>1.4705882352941178</v>
      </c>
      <c r="E23" s="335">
        <v>50</v>
      </c>
      <c r="F23" s="41"/>
      <c r="G23" s="41"/>
      <c r="H23" s="41"/>
      <c r="I23" s="41"/>
      <c r="J23" s="41"/>
      <c r="K23" s="41"/>
      <c r="L23" s="41"/>
      <c r="M23" s="41"/>
      <c r="N23" s="41"/>
    </row>
    <row r="27" spans="1:11" ht="18.75">
      <c r="A27" s="26" t="s">
        <v>162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2" ht="18.75">
      <c r="A28" s="202" t="s">
        <v>313</v>
      </c>
      <c r="B28" s="202"/>
      <c r="L28" s="26"/>
    </row>
    <row r="29" spans="1:12" ht="18.75">
      <c r="A29" s="202"/>
      <c r="B29" s="202"/>
      <c r="L29" s="26"/>
    </row>
  </sheetData>
  <sheetProtection/>
  <mergeCells count="12">
    <mergeCell ref="C10:N10"/>
    <mergeCell ref="L11:N11"/>
    <mergeCell ref="E2:P2"/>
    <mergeCell ref="E4:L4"/>
    <mergeCell ref="A6:M6"/>
    <mergeCell ref="A7:M7"/>
    <mergeCell ref="A8:M8"/>
    <mergeCell ref="A11:A12"/>
    <mergeCell ref="B11:B12"/>
    <mergeCell ref="C11:E11"/>
    <mergeCell ref="F11:H11"/>
    <mergeCell ref="I11:K11"/>
  </mergeCells>
  <printOptions/>
  <pageMargins left="0.7" right="0.7" top="0.75" bottom="0.75" header="0.3" footer="0.3"/>
  <pageSetup horizontalDpi="600" verticalDpi="600" orientation="landscape" paperSize="9" scale="74" r:id="rId1"/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2017-12-22T08:40:21Z</cp:lastPrinted>
  <dcterms:created xsi:type="dcterms:W3CDTF">1996-10-08T23:32:33Z</dcterms:created>
  <dcterms:modified xsi:type="dcterms:W3CDTF">2017-12-22T08:40:42Z</dcterms:modified>
  <cp:category/>
  <cp:version/>
  <cp:contentType/>
  <cp:contentStatus/>
</cp:coreProperties>
</file>