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0" windowWidth="9720" windowHeight="6840" tabRatio="913" firstSheet="1" activeTab="10"/>
  </bookViews>
  <sheets>
    <sheet name="дод 1.1" sheetId="1" r:id="rId1"/>
    <sheet name="дод 1.2 Трансп" sheetId="2" r:id="rId2"/>
    <sheet name="дод 1.3 Свет" sheetId="3" r:id="rId3"/>
    <sheet name="дод 1.4  озеленення" sheetId="4" r:id="rId4"/>
    <sheet name="дод 1.5 Кладовща" sheetId="5" r:id="rId5"/>
    <sheet name="дод 1.6 сан очис" sheetId="6" r:id="rId6"/>
    <sheet name="дод 1.7  Пот Благуостр" sheetId="7" r:id="rId7"/>
    <sheet name="дод. 1.8 Тварини" sheetId="8" r:id="rId8"/>
    <sheet name="дод 1.9 Кап Благоустр" sheetId="9" r:id="rId9"/>
    <sheet name="дод  1.10 кап житло" sheetId="10" r:id="rId10"/>
    <sheet name="дод 1.11 Святкові " sheetId="11" r:id="rId11"/>
    <sheet name="дод 1.12 Вода" sheetId="12" r:id="rId12"/>
    <sheet name="дод 1.13 Утриман" sheetId="13" r:id="rId13"/>
    <sheet name="дод 1.14 Енргозбер" sheetId="14" r:id="rId14"/>
    <sheet name="дод 1.15 статут" sheetId="15" r:id="rId15"/>
    <sheet name="дод 1.16 Субвенц Краснопіл" sheetId="16" r:id="rId16"/>
    <sheet name="дод 1.17 паспорт дом " sheetId="17" r:id="rId17"/>
    <sheet name="дод 1.18 Буд-во,рекстр рест" sheetId="18" r:id="rId18"/>
    <sheet name="дод 1.19 Поверн  бюдж позичок" sheetId="19" r:id="rId19"/>
    <sheet name="дод 1.20 Надан бюдж позич " sheetId="20" r:id="rId20"/>
  </sheets>
  <externalReferences>
    <externalReference r:id="rId23"/>
  </externalReferences>
  <definedNames>
    <definedName name="_xlnm.Print_Area" localSheetId="0">'дод 1.1'!$A$1:$U$44</definedName>
    <definedName name="_xlnm.Print_Area" localSheetId="10">'дод 1.11 Святкові '!$A$1:$K$33</definedName>
    <definedName name="_xlnm.Print_Area" localSheetId="12">'дод 1.13 Утриман'!$A$1:$L$24</definedName>
    <definedName name="_xlnm.Print_Area" localSheetId="14">'дод 1.15 статут'!$A$1:$J$110</definedName>
    <definedName name="_xlnm.Print_Area" localSheetId="1">'дод 1.2 Трансп'!$A$1:$H$39</definedName>
    <definedName name="_xlnm.Print_Area" localSheetId="3">'дод 1.4  озеленення'!$A$1:$L$62</definedName>
  </definedNames>
  <calcPr fullCalcOnLoad="1"/>
</workbook>
</file>

<file path=xl/sharedStrings.xml><?xml version="1.0" encoding="utf-8"?>
<sst xmlns="http://schemas.openxmlformats.org/spreadsheetml/2006/main" count="1145" uniqueCount="370">
  <si>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</si>
  <si>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</si>
  <si>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</si>
  <si>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</si>
  <si>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</si>
  <si>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</si>
  <si>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</si>
  <si>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</si>
  <si>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</si>
  <si>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</si>
  <si>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</si>
  <si>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</si>
  <si>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</si>
  <si>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</si>
  <si>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</si>
  <si>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</si>
  <si>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</si>
  <si>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</si>
  <si>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</si>
  <si>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</si>
  <si>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</si>
  <si>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</si>
  <si>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</si>
  <si>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</si>
  <si>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</si>
  <si>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</si>
  <si>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</si>
  <si>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</si>
  <si>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</si>
  <si>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</si>
  <si>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</si>
  <si>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</si>
  <si>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</si>
  <si>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</si>
  <si>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</si>
  <si>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</si>
  <si>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</si>
  <si>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</si>
  <si>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</si>
  <si>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</si>
  <si>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</si>
  <si>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</si>
  <si>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</si>
  <si>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</si>
  <si>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</si>
  <si>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</si>
  <si>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</si>
  <si>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Потреба коштів всього тис. грн.</t>
  </si>
  <si>
    <t>Виконавець: Г.І. Яременко</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</si>
  <si>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</si>
  <si>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</si>
  <si>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</si>
  <si>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</si>
  <si>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</si>
  <si>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</si>
  <si>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</si>
  <si>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</si>
  <si>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</si>
  <si>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</si>
  <si>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</si>
  <si>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</si>
  <si>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</si>
  <si>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</si>
  <si>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</si>
  <si>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</si>
  <si>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Заходи з будівництва, реставрації та реконструкції, в тому числі розробка проектно-кошторисної документації по реконструкції колекторів міста Суми</t>
  </si>
  <si>
    <t>Виконання геофізичного дослідження свердловин</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</si>
  <si>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</si>
  <si>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</si>
  <si>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</si>
  <si>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</si>
  <si>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</si>
  <si>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</si>
  <si>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Виготовлення та розміщення соціальної реклами, рекламних матеріалів до святкових та урочистих подій</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</si>
  <si>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</si>
  <si>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</si>
  <si>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</si>
  <si>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</si>
  <si>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</si>
  <si>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</si>
  <si>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</si>
  <si>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</si>
  <si>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</si>
  <si>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</si>
  <si>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</si>
  <si>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</si>
  <si>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</si>
  <si>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</si>
  <si>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</si>
  <si>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</si>
  <si>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</si>
  <si>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</si>
  <si>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</si>
  <si>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Капітальний ремонт житлового фонду  </t>
  </si>
  <si>
    <r>
      <t>Капітальний ремонт житлового фонду об</t>
    </r>
    <r>
      <rPr>
        <sz val="14"/>
        <rFont val="Calibri"/>
        <family val="2"/>
      </rPr>
      <t>'</t>
    </r>
    <r>
      <rPr>
        <sz val="14"/>
        <rFont val="Times New Roman"/>
        <family val="1"/>
      </rPr>
      <t>єднань співвласників багатоквартирних будинків</t>
    </r>
  </si>
  <si>
    <t>Співфінансування капітального ремонту житлового фонду ОСББ та ЖБК</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</si>
  <si>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</si>
  <si>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</si>
  <si>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</si>
  <si>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</si>
  <si>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</si>
  <si>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</si>
  <si>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</si>
  <si>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</si>
  <si>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</si>
  <si>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</si>
  <si>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</si>
  <si>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</si>
  <si>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Передача іншої субвенції бюджету Краснопільському районному бюджету, в тому числі  для Великобобрицької сільської ради та об'єктів, що знаходяться на території Великобобрицької сільської ради згідно з їх пропозиціями</t>
  </si>
  <si>
    <t>Департамент інфраструктури міста Сумської міської ради, Краснопільська районна рада, Великобобрицька сільська рада</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</si>
  <si>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</si>
  <si>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</si>
  <si>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</si>
  <si>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</si>
  <si>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</si>
  <si>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</si>
  <si>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</si>
  <si>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</si>
  <si>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</si>
  <si>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</si>
  <si>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</si>
  <si>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</si>
  <si>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</si>
  <si>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</si>
  <si>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Загальні витрати, тис.грн.</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</si>
  <si>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</si>
  <si>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</si>
  <si>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</si>
  <si>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</si>
  <si>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</si>
  <si>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</si>
  <si>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</si>
  <si>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</si>
  <si>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</si>
  <si>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</si>
  <si>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</si>
  <si>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</si>
  <si>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</si>
  <si>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</si>
  <si>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</si>
  <si>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</si>
  <si>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</si>
  <si>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</si>
  <si>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</si>
  <si>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</si>
  <si>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</si>
  <si>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</si>
  <si>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</si>
  <si>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</si>
  <si>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</si>
  <si>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</si>
  <si>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</si>
  <si>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</si>
  <si>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</si>
  <si>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</si>
  <si>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</si>
  <si>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</si>
  <si>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</si>
  <si>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</si>
  <si>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</si>
  <si>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 xml:space="preserve">          Виконавець:Яременко Г.І.                      </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</si>
  <si>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</si>
  <si>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</si>
  <si>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</si>
  <si>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</si>
  <si>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Сумській міський голова</t>
  </si>
  <si>
    <t>Забезпечення надійного та безперебійного функціонування житлово-експлуатаційного господарства</t>
  </si>
  <si>
    <t>Надання послуг з розробки технічних паспортів на багатоквартирні будинки</t>
  </si>
  <si>
    <t>до  рішення Сумської міської ради</t>
  </si>
  <si>
    <t>програми  реформування і розвитку житлово-</t>
  </si>
  <si>
    <t xml:space="preserve">Основні завдання Програми </t>
  </si>
  <si>
    <t>в тому числі</t>
  </si>
  <si>
    <t>державний бюджет</t>
  </si>
  <si>
    <t>обласний бюджет</t>
  </si>
  <si>
    <t>міський бюджет</t>
  </si>
  <si>
    <t>2013 рік</t>
  </si>
  <si>
    <t xml:space="preserve">Проведення ремонту об'єктів транспортної інфраструктури  </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</si>
  <si>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</si>
  <si>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</si>
  <si>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</si>
  <si>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</si>
  <si>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</si>
  <si>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</si>
  <si>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</si>
  <si>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</si>
  <si>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</si>
  <si>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</si>
  <si>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</si>
  <si>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</si>
  <si>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Цільовий фонд, утворений Сумською міською радою</t>
  </si>
  <si>
    <t>"Про затвердження Комплексної цільової</t>
  </si>
  <si>
    <t xml:space="preserve">«Про затвердження Комплексної цільової </t>
  </si>
  <si>
    <t xml:space="preserve">«Про затвердження Комплексної </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</si>
  <si>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</si>
  <si>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</si>
  <si>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</si>
  <si>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Розробка проектно-кошторисної документації по реконструкції (реставрації) колекторів, реконструкція (реставрація) колекторів, житлових будинків, об'єктів благоустрою</t>
  </si>
  <si>
    <t>Будівництво об'єктів благоустрою</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</si>
  <si>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</si>
  <si>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</si>
  <si>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</si>
  <si>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</si>
  <si>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</si>
  <si>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</si>
  <si>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</si>
  <si>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</si>
  <si>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</si>
  <si>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</si>
  <si>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</si>
  <si>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</si>
  <si>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</si>
  <si>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</si>
  <si>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</si>
  <si>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</si>
  <si>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</si>
  <si>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</si>
  <si>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</si>
  <si>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</si>
  <si>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</si>
  <si>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</si>
  <si>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</si>
  <si>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</si>
  <si>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</si>
  <si>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</si>
  <si>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</si>
  <si>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</si>
  <si>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</si>
  <si>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</si>
  <si>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</si>
  <si>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</si>
  <si>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</si>
  <si>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</si>
  <si>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</si>
  <si>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</si>
  <si>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</si>
  <si>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</si>
  <si>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</si>
  <si>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</si>
  <si>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</si>
  <si>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</si>
  <si>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</si>
  <si>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</si>
  <si>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</si>
  <si>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період до 2020 року</t>
    </r>
  </si>
  <si>
    <t>Впровадження енергозберігаючих заходів  на період до 2020 року</t>
  </si>
  <si>
    <t>Забезпечення зміцнення матеріально-технічної бази підприємств комунальної форми власності міста Суми на період до 2020 року</t>
  </si>
  <si>
    <t>Створення сприятливих умов проживання населення та забезпечення надання життєво необхідних послуг на період до 2020 року</t>
  </si>
  <si>
    <t>Заходи з будівництва, реставрації та реконструкції на період до 2020 року</t>
  </si>
  <si>
    <t>Повернення бюджетних позичок на поворотній основі на період до 2020 року</t>
  </si>
  <si>
    <t>Забезпечення святкового оформлення міста до пам'ятних та історичних дат, культурно-мистецьких, релігійних та інших заходів міста Суми на період до 2020 року</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</si>
  <si>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</si>
  <si>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</si>
  <si>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</si>
  <si>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житлового господарства міста Суми на період до 2020 року</t>
  </si>
  <si>
    <t>Капітальний ремонт об'єктів та елементів благоустрою  по місту</t>
  </si>
  <si>
    <t>Забезпечення сприятливих умов для співіснування людей та тварин на період до 2020 року</t>
  </si>
  <si>
    <t>Департамент інфраструктури міста Сумської міської ради,  КП "Центр догляду за тваринами" СМР та інші суб'єкти господарювання</t>
  </si>
  <si>
    <t>Поточний ремонт та утримання в належному стані об'єктів благоустрою  міста Суми на період до 2020 року</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</si>
  <si>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</si>
  <si>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</si>
  <si>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</si>
  <si>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</si>
  <si>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</si>
  <si>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</si>
  <si>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</si>
  <si>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</si>
  <si>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</si>
  <si>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</si>
  <si>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період до 2020 року</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</si>
  <si>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</si>
  <si>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</si>
  <si>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</si>
  <si>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</si>
  <si>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</si>
  <si>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Забезпечення функціонування мереж зовнішнього освітлення міста Суми на період до 2020 року</t>
  </si>
  <si>
    <t xml:space="preserve">на 2018- 2020  роки» </t>
  </si>
  <si>
    <t xml:space="preserve">на 2018- 2020  роки" </t>
  </si>
  <si>
    <t xml:space="preserve">на  2018- 2020  роки» </t>
  </si>
  <si>
    <t>на 2018- 2020  роки»</t>
  </si>
  <si>
    <t xml:space="preserve">на  2018 - 2020 роки» </t>
  </si>
  <si>
    <t>Забезпечення надійного та безперебійного функціонування житлово-експлуатаційного господарства                                           на період до 2020 року</t>
  </si>
  <si>
    <t>на 2018- 2020  роки"</t>
  </si>
  <si>
    <t>Проведення ремонту об'єктів транспортної інфраструктури  м.Суми на період до 2020 року</t>
  </si>
  <si>
    <t xml:space="preserve">Прополювання трави (амброзії) </t>
  </si>
  <si>
    <t>Збереження та утримання на належному рівні зеленої зони міста Суми та поліпшення його екологічних умов, організація громадських робіт                                 на період до 2020 року</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</si>
  <si>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</si>
  <si>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</si>
  <si>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статутногокапіталу  КП "Зелене будівництво" СМР (капітальний ремонт адміністративної будівлі за адресою: вул.Ярослава Мудрого, 77)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</si>
  <si>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</si>
  <si>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</si>
  <si>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</si>
  <si>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</si>
  <si>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</si>
  <si>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</si>
  <si>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</si>
  <si>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</si>
  <si>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</si>
  <si>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</si>
  <si>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</si>
  <si>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</si>
  <si>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</si>
  <si>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</si>
  <si>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</si>
  <si>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</si>
  <si>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</si>
  <si>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</si>
  <si>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</si>
  <si>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</si>
  <si>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</si>
  <si>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</si>
  <si>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</si>
  <si>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</si>
  <si>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</si>
  <si>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</si>
  <si>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 xml:space="preserve"> на 2018- 2020  роки» </t>
  </si>
  <si>
    <t>полив та підживлення дерев і кущів</t>
  </si>
  <si>
    <t>Забезпечення санітарної очистки території міста Суми на період до 2020 року</t>
  </si>
  <si>
    <t>Загальні витрати       тис. грн.</t>
  </si>
  <si>
    <t>Обсяг ресурсів всього, тис.грн.</t>
  </si>
  <si>
    <t>Додаток 1.1</t>
  </si>
  <si>
    <t xml:space="preserve">                     Додаток 1.2</t>
  </si>
  <si>
    <t xml:space="preserve">                     Додаток 1.3</t>
  </si>
  <si>
    <t>Додаток  1.4</t>
  </si>
  <si>
    <t>Додаток 1.5</t>
  </si>
  <si>
    <t>Додаток 1.6</t>
  </si>
  <si>
    <t xml:space="preserve">                     Додаток 1.7</t>
  </si>
  <si>
    <t>Додаток 1.8</t>
  </si>
  <si>
    <t>Додаток 1. 9</t>
  </si>
  <si>
    <t>Додаток 1.10</t>
  </si>
  <si>
    <t>Додаток 1.11</t>
  </si>
  <si>
    <t>Додаток 1.12</t>
  </si>
  <si>
    <t>Додаток 1.13</t>
  </si>
  <si>
    <t>Додаток 1.14</t>
  </si>
  <si>
    <t>Додаток 1.15</t>
  </si>
  <si>
    <t>Додаток 1.16</t>
  </si>
  <si>
    <t>Додаток  1.17</t>
  </si>
  <si>
    <t>Додаток  1.18</t>
  </si>
  <si>
    <t>Додаток 1.19</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</si>
  <si>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</si>
  <si>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</si>
  <si>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</si>
  <si>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</si>
  <si>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</si>
  <si>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</si>
  <si>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</si>
  <si>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Капітальний ремонт  об'єктів та елементів благоустрою міста Суми на період до 2020 року</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</si>
  <si>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</si>
  <si>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</si>
  <si>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</si>
  <si>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</si>
  <si>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</si>
  <si>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Ресурсне забезпечення виконання Комплексної цільової програми реформування і розвитку житлово-комунального господарства міста Суми на період до 2020 року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</si>
  <si>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</si>
  <si>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</si>
  <si>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</si>
  <si>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</si>
  <si>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</si>
  <si>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</si>
  <si>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</si>
  <si>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</si>
  <si>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</si>
  <si>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</si>
  <si>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 xml:space="preserve">від 21 грудня   2017 року №  2913-МР </t>
  </si>
  <si>
    <t xml:space="preserve">від 21 грудня   2017 року №  2913-МР МР </t>
  </si>
  <si>
    <t>Надання бюджетних позичок на поворотній основі</t>
  </si>
  <si>
    <t>Надання бюджетних позичок на поворотній основі на період до 2020 року</t>
  </si>
  <si>
    <t xml:space="preserve">Департамент інфраструктури міста Сумської міської ради, КП "Міськводоканал" СМР  </t>
  </si>
  <si>
    <t>Додаток 1.20</t>
  </si>
  <si>
    <t>Поповнення статутного капіталу КП "Центр догляду за тваринами" СМР (придбання автомобіля)</t>
  </si>
  <si>
    <t>Відшкодування майнової шкоди, витрат на правову допомогу  та судового збору по рішенню судів, охорона новорічних ялинок, розробка схеми теплопостачання м.Суми</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</si>
</sst>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
    <numFmt numFmtId="206" formatCode="0.0000"/>
    <numFmt numFmtId="207" formatCode="0.00000"/>
    <numFmt numFmtId="208" formatCode="#,##0_р_."/>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000000"/>
    <numFmt numFmtId="214" formatCode="#,##0.00;[Red]\-#,##0.00"/>
    <numFmt numFmtId="215" formatCode="0.00_ ;[Red]\-0.00\ "/>
    <numFmt numFmtId="216" formatCode="#,##0.000"/>
    <numFmt numFmtId="217" formatCode="#,##0.0000"/>
    <numFmt numFmtId="218" formatCode="#,##0.0"/>
    <numFmt numFmtId="219" formatCode="#,##0.00000"/>
    <numFmt numFmtId="220" formatCode="0.000_ ;[Red]\-0.000\ "/>
    <numFmt numFmtId="221" formatCode="0.0000_ ;[Red]\-0.0000\ "/>
    <numFmt numFmtId="222" formatCode="_(* #,##0.000_);_(* \(#,##0.000\);_(* &quot;-&quot;??_);_(@_)"/>
    <numFmt numFmtId="223" formatCode="_-* #,##0.000_₴_-;\-* #,##0.000_₴_-;_-* &quot;-&quot;???_₴_-;_-@_-"/>
    <numFmt numFmtId="224" formatCode="[$-422]d\ mmmm\ yyyy&quot; р.&quot;"/>
    <numFmt numFmtId="225" formatCode="#,##0.0_р_."/>
  </numFmts>
  <fonts count="56">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sz val="10"/>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3" fillId="32" borderId="0" applyNumberFormat="0" applyBorder="0" applyAlignment="0" applyProtection="0"/>
  </cellStyleXfs>
  <cellXfs count="48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204" fontId="0" fillId="0" borderId="0" xfId="0" applyNumberFormat="1" applyAlignment="1">
      <alignment/>
    </xf>
    <xf numFmtId="20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20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204"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1" fillId="0" borderId="0" xfId="53" applyFont="1" applyAlignment="1">
      <alignment horizontal="center"/>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0" fontId="1"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20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6" fillId="0" borderId="10" xfId="53" applyFont="1" applyBorder="1" applyAlignment="1">
      <alignment horizontal="center" vertical="center"/>
      <protection/>
    </xf>
    <xf numFmtId="0" fontId="0" fillId="0" borderId="0" xfId="53" applyBorder="1" applyAlignment="1">
      <alignment horizontal="center" vertical="center"/>
      <protection/>
    </xf>
    <xf numFmtId="218" fontId="1" fillId="0" borderId="10" xfId="53" applyNumberFormat="1" applyFont="1" applyBorder="1" applyAlignment="1">
      <alignment horizontal="center" vertical="center" wrapText="1"/>
      <protection/>
    </xf>
    <xf numFmtId="218" fontId="6" fillId="0" borderId="12" xfId="53" applyNumberFormat="1" applyFont="1" applyBorder="1" applyAlignment="1">
      <alignment horizontal="center" vertical="center" wrapText="1"/>
      <protection/>
    </xf>
    <xf numFmtId="218"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218" fontId="6" fillId="36" borderId="12" xfId="53" applyNumberFormat="1" applyFont="1" applyFill="1" applyBorder="1" applyAlignment="1">
      <alignment horizontal="center" vertical="center" wrapText="1"/>
      <protection/>
    </xf>
    <xf numFmtId="204" fontId="6" fillId="34" borderId="10" xfId="53" applyNumberFormat="1" applyFont="1" applyFill="1" applyBorder="1" applyAlignment="1">
      <alignment horizontal="center" vertical="center" wrapText="1"/>
      <protection/>
    </xf>
    <xf numFmtId="218" fontId="3" fillId="0" borderId="10" xfId="53" applyNumberFormat="1" applyFont="1" applyBorder="1" applyAlignment="1">
      <alignment horizontal="center" vertical="center" wrapText="1"/>
      <protection/>
    </xf>
    <xf numFmtId="218" fontId="2" fillId="0" borderId="12" xfId="53" applyNumberFormat="1" applyFont="1" applyBorder="1" applyAlignment="1">
      <alignment horizontal="center" vertical="center" wrapText="1"/>
      <protection/>
    </xf>
    <xf numFmtId="218" fontId="2" fillId="0" borderId="12" xfId="53" applyNumberFormat="1" applyFont="1" applyFill="1" applyBorder="1" applyAlignment="1">
      <alignment horizontal="center" vertical="center" wrapText="1"/>
      <protection/>
    </xf>
    <xf numFmtId="218"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218"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208"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0" fontId="6" fillId="0" borderId="0" xfId="53" applyFont="1" applyBorder="1" applyAlignment="1">
      <alignment horizontal="center"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216" fontId="1" fillId="37" borderId="10" xfId="53" applyNumberFormat="1" applyFont="1" applyFill="1" applyBorder="1" applyAlignment="1">
      <alignment horizontal="center" vertical="center" wrapText="1"/>
      <protection/>
    </xf>
    <xf numFmtId="216"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204" fontId="3" fillId="37" borderId="0" xfId="53" applyNumberFormat="1" applyFont="1" applyFill="1" applyBorder="1" applyAlignment="1">
      <alignment horizontal="center" vertical="center" wrapText="1"/>
      <protection/>
    </xf>
    <xf numFmtId="204" fontId="3" fillId="0" borderId="0" xfId="53" applyNumberFormat="1" applyFont="1" applyFill="1" applyBorder="1" applyAlignment="1">
      <alignment horizontal="center" vertical="center" wrapText="1"/>
      <protection/>
    </xf>
    <xf numFmtId="0" fontId="1" fillId="34" borderId="0" xfId="53" applyFont="1" applyFill="1" applyBorder="1" applyAlignment="1">
      <alignment horizontal="left" vertical="center" wrapText="1"/>
      <protection/>
    </xf>
    <xf numFmtId="0" fontId="3" fillId="34" borderId="0" xfId="53" applyFont="1" applyFill="1" applyAlignment="1">
      <alignment/>
      <protection/>
    </xf>
    <xf numFmtId="0" fontId="7" fillId="34" borderId="0" xfId="53" applyFont="1" applyFill="1" applyBorder="1" applyAlignment="1">
      <alignment/>
      <protection/>
    </xf>
    <xf numFmtId="204"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208" fontId="6" fillId="34" borderId="0" xfId="53" applyNumberFormat="1" applyFont="1" applyFill="1" applyBorder="1" applyAlignment="1">
      <alignment horizontal="left" vertical="center" wrapText="1"/>
      <protection/>
    </xf>
    <xf numFmtId="218" fontId="1" fillId="39" borderId="10" xfId="53" applyNumberFormat="1" applyFont="1" applyFill="1" applyBorder="1" applyAlignment="1">
      <alignment horizontal="center" vertical="center" wrapText="1"/>
      <protection/>
    </xf>
    <xf numFmtId="218" fontId="1" fillId="0" borderId="10" xfId="53" applyNumberFormat="1" applyFont="1" applyFill="1" applyBorder="1" applyAlignment="1">
      <alignment horizontal="center" vertical="center" wrapText="1"/>
      <protection/>
    </xf>
    <xf numFmtId="218" fontId="54"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4" fontId="1" fillId="37" borderId="10" xfId="0" applyNumberFormat="1" applyFont="1" applyFill="1" applyBorder="1" applyAlignment="1">
      <alignment horizontal="center" vertical="center" wrapText="1"/>
    </xf>
    <xf numFmtId="208"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0" xfId="53" applyNumberFormat="1" applyFont="1" applyFill="1" applyBorder="1" applyAlignment="1">
      <alignment horizontal="center" vertical="center" wrapText="1"/>
      <protection/>
    </xf>
    <xf numFmtId="2" fontId="6" fillId="34" borderId="12" xfId="53" applyNumberFormat="1" applyFont="1" applyFill="1" applyBorder="1" applyAlignment="1">
      <alignment horizontal="center" vertical="center" wrapText="1"/>
      <protection/>
    </xf>
    <xf numFmtId="0" fontId="6" fillId="37" borderId="10" xfId="53" applyFont="1" applyFill="1" applyBorder="1" applyAlignment="1">
      <alignment horizontal="left" vertical="center" wrapText="1"/>
      <protection/>
    </xf>
    <xf numFmtId="218"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215" fontId="3" fillId="0" borderId="10" xfId="0" applyNumberFormat="1" applyFont="1" applyBorder="1" applyAlignment="1">
      <alignment horizontal="center" vertical="center" wrapText="1"/>
    </xf>
    <xf numFmtId="215" fontId="2" fillId="0" borderId="12" xfId="0" applyNumberFormat="1" applyFont="1" applyBorder="1" applyAlignment="1">
      <alignment horizontal="center" vertical="center" wrapText="1"/>
    </xf>
    <xf numFmtId="204" fontId="2" fillId="0" borderId="12" xfId="0" applyNumberFormat="1" applyFont="1" applyFill="1" applyBorder="1" applyAlignment="1">
      <alignment horizontal="center" vertical="center" wrapText="1"/>
    </xf>
    <xf numFmtId="204"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215"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215" fontId="3" fillId="36" borderId="10" xfId="0" applyNumberFormat="1" applyFont="1" applyFill="1" applyBorder="1" applyAlignment="1">
      <alignment horizontal="center" vertical="center" wrapText="1"/>
    </xf>
    <xf numFmtId="215"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204"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218" fontId="1" fillId="0" borderId="10" xfId="0" applyNumberFormat="1" applyFont="1" applyFill="1" applyBorder="1" applyAlignment="1">
      <alignment horizontal="center" vertical="center"/>
    </xf>
    <xf numFmtId="218"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vertical="center"/>
    </xf>
    <xf numFmtId="218"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204" fontId="6" fillId="0" borderId="15" xfId="0" applyNumberFormat="1" applyFont="1" applyFill="1" applyBorder="1" applyAlignment="1">
      <alignment horizontal="center" vertical="center"/>
    </xf>
    <xf numFmtId="204" fontId="8" fillId="0" borderId="10" xfId="0" applyNumberFormat="1" applyFont="1" applyBorder="1" applyAlignment="1">
      <alignment/>
    </xf>
    <xf numFmtId="218" fontId="1" fillId="0" borderId="10" xfId="0" applyNumberFormat="1" applyFont="1" applyBorder="1" applyAlignment="1">
      <alignment horizontal="center" vertical="center"/>
    </xf>
    <xf numFmtId="218" fontId="6" fillId="0" borderId="10" xfId="0" applyNumberFormat="1" applyFont="1" applyBorder="1" applyAlignment="1">
      <alignment horizontal="center" vertical="center"/>
    </xf>
    <xf numFmtId="204"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0" fontId="0" fillId="0" borderId="0" xfId="0" applyBorder="1" applyAlignment="1">
      <alignment horizontal="center" vertical="center"/>
    </xf>
    <xf numFmtId="20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20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204" fontId="0" fillId="0" borderId="0" xfId="0" applyNumberFormat="1" applyFont="1" applyFill="1" applyAlignment="1">
      <alignment/>
    </xf>
    <xf numFmtId="4" fontId="6" fillId="37" borderId="10" xfId="0" applyNumberFormat="1" applyFont="1" applyFill="1" applyBorder="1" applyAlignment="1">
      <alignment horizontal="center" vertical="center" wrapText="1"/>
    </xf>
    <xf numFmtId="222" fontId="3" fillId="37" borderId="0" xfId="63" applyNumberFormat="1" applyFont="1" applyFill="1" applyBorder="1" applyAlignment="1">
      <alignment horizontal="center" vertical="center"/>
    </xf>
    <xf numFmtId="203" fontId="3" fillId="37" borderId="0" xfId="63" applyFont="1" applyFill="1" applyBorder="1" applyAlignment="1">
      <alignment horizontal="center" vertical="center"/>
    </xf>
    <xf numFmtId="203" fontId="1" fillId="0" borderId="10" xfId="61" applyFont="1" applyBorder="1" applyAlignment="1">
      <alignment horizontal="center" vertical="center" wrapText="1"/>
    </xf>
    <xf numFmtId="203" fontId="6" fillId="37" borderId="12" xfId="61" applyFont="1" applyFill="1" applyBorder="1" applyAlignment="1">
      <alignment horizontal="center" vertical="center" wrapText="1"/>
    </xf>
    <xf numFmtId="203" fontId="6" fillId="0" borderId="12" xfId="61" applyFont="1" applyFill="1" applyBorder="1" applyAlignment="1">
      <alignment horizontal="center" vertical="center" wrapText="1"/>
    </xf>
    <xf numFmtId="203" fontId="6" fillId="0" borderId="12" xfId="61" applyFont="1" applyBorder="1" applyAlignment="1">
      <alignment horizontal="center" vertical="center" wrapText="1"/>
    </xf>
    <xf numFmtId="203" fontId="54" fillId="0" borderId="12" xfId="61" applyFont="1" applyBorder="1" applyAlignment="1">
      <alignment horizontal="center" vertical="center" wrapText="1"/>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218"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203"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225" fontId="1" fillId="37" borderId="10" xfId="0" applyNumberFormat="1" applyFont="1" applyFill="1" applyBorder="1" applyAlignment="1">
      <alignment horizontal="center" vertical="center" wrapText="1"/>
    </xf>
    <xf numFmtId="0" fontId="55"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4" fontId="6" fillId="37" borderId="12" xfId="0" applyNumberFormat="1"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208"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204" fontId="1" fillId="37" borderId="10" xfId="53" applyNumberFormat="1" applyFont="1" applyFill="1" applyBorder="1" applyAlignment="1">
      <alignment horizontal="center" vertical="center" wrapText="1"/>
      <protection/>
    </xf>
    <xf numFmtId="218" fontId="6" fillId="37" borderId="10" xfId="53" applyNumberFormat="1" applyFont="1" applyFill="1" applyBorder="1" applyAlignment="1">
      <alignment horizontal="center" vertical="center" wrapText="1"/>
      <protection/>
    </xf>
    <xf numFmtId="203"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218" fontId="1" fillId="37" borderId="10" xfId="0" applyNumberFormat="1" applyFont="1" applyFill="1" applyBorder="1" applyAlignment="1">
      <alignment horizontal="center" vertical="center" wrapText="1"/>
    </xf>
    <xf numFmtId="218"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218" fontId="1" fillId="37" borderId="10" xfId="0" applyNumberFormat="1" applyFont="1" applyFill="1" applyBorder="1" applyAlignment="1">
      <alignment horizontal="center" vertical="center"/>
    </xf>
    <xf numFmtId="218" fontId="6" fillId="37" borderId="10" xfId="0" applyNumberFormat="1" applyFont="1" applyFill="1" applyBorder="1" applyAlignment="1">
      <alignment horizontal="center" vertical="center"/>
    </xf>
    <xf numFmtId="208" fontId="6" fillId="37" borderId="10" xfId="0" applyNumberFormat="1" applyFont="1" applyFill="1" applyBorder="1" applyAlignment="1">
      <alignment horizontal="left" vertical="top" wrapText="1"/>
    </xf>
    <xf numFmtId="208"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208" fontId="1" fillId="34" borderId="10" xfId="53" applyNumberFormat="1" applyFont="1" applyFill="1" applyBorder="1" applyAlignment="1">
      <alignment horizontal="center" vertical="center" wrapText="1"/>
      <protection/>
    </xf>
    <xf numFmtId="0" fontId="55"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55" fillId="37" borderId="10" xfId="0" applyFont="1" applyFill="1" applyBorder="1" applyAlignment="1">
      <alignment horizontal="left" wrapText="1"/>
    </xf>
    <xf numFmtId="49" fontId="55" fillId="37" borderId="10" xfId="0" applyNumberFormat="1" applyFont="1" applyFill="1" applyBorder="1" applyAlignment="1">
      <alignment wrapText="1"/>
    </xf>
    <xf numFmtId="0" fontId="55" fillId="37" borderId="10" xfId="0" applyFont="1" applyFill="1" applyBorder="1" applyAlignment="1">
      <alignment wrapText="1"/>
    </xf>
    <xf numFmtId="0" fontId="55" fillId="37" borderId="10" xfId="0" applyFont="1" applyFill="1" applyBorder="1" applyAlignment="1">
      <alignment horizontal="left" vertical="center" wrapText="1"/>
    </xf>
    <xf numFmtId="0" fontId="17" fillId="37" borderId="10" xfId="53" applyFont="1" applyFill="1" applyBorder="1" applyAlignment="1">
      <alignment horizontal="center" vertical="center" wrapText="1"/>
      <protection/>
    </xf>
    <xf numFmtId="4" fontId="17"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0" fontId="1" fillId="37" borderId="10" xfId="0" applyFont="1" applyFill="1" applyBorder="1" applyAlignment="1">
      <alignment horizontal="center" vertical="center"/>
    </xf>
    <xf numFmtId="204"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1" fillId="37" borderId="10" xfId="0" applyFont="1" applyFill="1" applyBorder="1" applyAlignment="1">
      <alignment horizontal="center" vertical="center" wrapText="1"/>
    </xf>
    <xf numFmtId="0" fontId="2" fillId="37" borderId="0" xfId="0" applyFont="1" applyFill="1" applyAlignment="1">
      <alignment horizontal="center"/>
    </xf>
    <xf numFmtId="0" fontId="2" fillId="37" borderId="0" xfId="0" applyFont="1" applyFill="1" applyAlignment="1">
      <alignment horizontal="left"/>
    </xf>
    <xf numFmtId="0" fontId="6" fillId="37" borderId="0" xfId="0" applyFont="1" applyFill="1" applyAlignment="1">
      <alignment/>
    </xf>
    <xf numFmtId="0" fontId="1" fillId="37" borderId="17" xfId="0" applyFont="1" applyFill="1" applyBorder="1" applyAlignment="1">
      <alignment horizontal="center" vertical="center" wrapText="1"/>
    </xf>
    <xf numFmtId="0" fontId="1" fillId="37" borderId="13" xfId="0" applyFont="1" applyFill="1" applyBorder="1" applyAlignment="1">
      <alignment horizontal="center" vertical="center" wrapText="1"/>
    </xf>
    <xf numFmtId="0" fontId="1" fillId="37" borderId="15" xfId="0" applyFont="1" applyFill="1" applyBorder="1" applyAlignment="1">
      <alignment horizontal="center" vertical="center" wrapText="1"/>
    </xf>
    <xf numFmtId="204" fontId="0" fillId="37" borderId="0" xfId="0" applyNumberFormat="1" applyFill="1" applyAlignment="1">
      <alignment/>
    </xf>
    <xf numFmtId="216" fontId="6" fillId="37" borderId="10" xfId="0" applyNumberFormat="1" applyFont="1" applyFill="1" applyBorder="1" applyAlignment="1">
      <alignment horizontal="center" vertical="center" wrapText="1"/>
    </xf>
    <xf numFmtId="2" fontId="0" fillId="37" borderId="0" xfId="0" applyNumberFormat="1" applyFill="1" applyAlignment="1">
      <alignment/>
    </xf>
    <xf numFmtId="0" fontId="3" fillId="37" borderId="0" xfId="0" applyFont="1" applyFill="1" applyBorder="1" applyAlignment="1">
      <alignment horizontal="center" vertical="center" wrapText="1"/>
    </xf>
    <xf numFmtId="2" fontId="3" fillId="37" borderId="0" xfId="0" applyNumberFormat="1" applyFont="1" applyFill="1" applyBorder="1" applyAlignment="1">
      <alignment horizontal="center" vertical="center" wrapText="1"/>
    </xf>
    <xf numFmtId="204" fontId="3" fillId="37" borderId="0" xfId="0" applyNumberFormat="1" applyFont="1" applyFill="1" applyBorder="1" applyAlignment="1">
      <alignment horizontal="center" vertical="center" wrapText="1"/>
    </xf>
    <xf numFmtId="2" fontId="14" fillId="37" borderId="0" xfId="0" applyNumberFormat="1" applyFont="1" applyFill="1" applyBorder="1" applyAlignment="1">
      <alignment horizontal="center" vertical="center" wrapText="1"/>
    </xf>
    <xf numFmtId="204" fontId="14" fillId="37" borderId="0" xfId="0" applyNumberFormat="1" applyFont="1" applyFill="1" applyBorder="1" applyAlignment="1">
      <alignment horizontal="center" vertical="center" wrapText="1"/>
    </xf>
    <xf numFmtId="216" fontId="15" fillId="37" borderId="0" xfId="0" applyNumberFormat="1" applyFont="1" applyFill="1" applyAlignment="1">
      <alignment/>
    </xf>
    <xf numFmtId="2" fontId="6" fillId="37" borderId="0" xfId="0" applyNumberFormat="1" applyFont="1" applyFill="1" applyAlignment="1">
      <alignment horizontal="left" vertical="center" wrapText="1"/>
    </xf>
    <xf numFmtId="0" fontId="0" fillId="37" borderId="0" xfId="0" applyFont="1" applyFill="1" applyAlignment="1">
      <alignment/>
    </xf>
    <xf numFmtId="204" fontId="2" fillId="37" borderId="0" xfId="0" applyNumberFormat="1" applyFont="1" applyFill="1" applyBorder="1" applyAlignment="1">
      <alignment horizontal="center" vertical="center" wrapText="1"/>
    </xf>
    <xf numFmtId="2" fontId="0" fillId="37" borderId="0" xfId="0" applyNumberFormat="1" applyFont="1" applyFill="1" applyAlignment="1">
      <alignment/>
    </xf>
    <xf numFmtId="0" fontId="1" fillId="37" borderId="0" xfId="0" applyFont="1" applyFill="1" applyBorder="1" applyAlignment="1">
      <alignment horizontal="left" vertical="center" wrapText="1"/>
    </xf>
    <xf numFmtId="0" fontId="1" fillId="37" borderId="0" xfId="0" applyFont="1" applyFill="1" applyAlignment="1">
      <alignment horizontal="center"/>
    </xf>
    <xf numFmtId="0" fontId="2" fillId="37" borderId="0" xfId="0" applyFont="1" applyFill="1" applyBorder="1" applyAlignment="1">
      <alignment vertical="center" wrapText="1"/>
    </xf>
    <xf numFmtId="0" fontId="6" fillId="37" borderId="0" xfId="0" applyFont="1" applyFill="1" applyAlignment="1">
      <alignment horizontal="left" vertical="center" wrapText="1"/>
    </xf>
    <xf numFmtId="0" fontId="8" fillId="37" borderId="0" xfId="0" applyFont="1" applyFill="1" applyAlignment="1">
      <alignment/>
    </xf>
    <xf numFmtId="0" fontId="2" fillId="37" borderId="0" xfId="0" applyFont="1" applyFill="1" applyAlignment="1">
      <alignment/>
    </xf>
    <xf numFmtId="4" fontId="0" fillId="37" borderId="0" xfId="0" applyNumberFormat="1" applyFill="1" applyAlignment="1">
      <alignment/>
    </xf>
    <xf numFmtId="0" fontId="0" fillId="37" borderId="0" xfId="0" applyFill="1" applyAlignment="1">
      <alignment horizontal="left"/>
    </xf>
    <xf numFmtId="14" fontId="16" fillId="37" borderId="0" xfId="0" applyNumberFormat="1" applyFont="1" applyFill="1" applyAlignment="1">
      <alignment horizontal="left"/>
    </xf>
    <xf numFmtId="0" fontId="55"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1" fillId="37" borderId="10" xfId="0" applyFont="1" applyFill="1" applyBorder="1" applyAlignment="1">
      <alignment horizontal="center" vertical="center" wrapText="1"/>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0" fillId="37" borderId="10" xfId="0" applyFill="1" applyBorder="1" applyAlignment="1">
      <alignment/>
    </xf>
    <xf numFmtId="0" fontId="6" fillId="37" borderId="0" xfId="0" applyFont="1" applyFill="1" applyAlignment="1">
      <alignment horizontal="left" wrapText="1"/>
    </xf>
    <xf numFmtId="0" fontId="6" fillId="37" borderId="0" xfId="0" applyFont="1" applyFill="1" applyBorder="1" applyAlignment="1">
      <alignment horizontal="left" vertical="center" wrapText="1"/>
    </xf>
    <xf numFmtId="0" fontId="6" fillId="37" borderId="0" xfId="0" applyFont="1" applyFill="1" applyAlignment="1">
      <alignment horizontal="center"/>
    </xf>
    <xf numFmtId="0" fontId="2" fillId="37" borderId="0" xfId="53" applyFont="1" applyFill="1" applyBorder="1" applyAlignment="1">
      <alignment horizontal="left" vertical="center" wrapText="1"/>
      <protection/>
    </xf>
    <xf numFmtId="0" fontId="6" fillId="37" borderId="0" xfId="0" applyFont="1" applyFill="1" applyAlignment="1">
      <alignment horizontal="left" vertical="center" wrapText="1"/>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17"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7" borderId="14" xfId="0" applyFont="1" applyFill="1" applyBorder="1" applyAlignment="1">
      <alignment horizontal="right"/>
    </xf>
    <xf numFmtId="0" fontId="1" fillId="37" borderId="15" xfId="0" applyFont="1" applyFill="1" applyBorder="1" applyAlignment="1">
      <alignment horizontal="center" vertical="center" wrapText="1"/>
    </xf>
    <xf numFmtId="0" fontId="6" fillId="37" borderId="0" xfId="0" applyFont="1" applyFill="1" applyAlignment="1">
      <alignment horizontal="left"/>
    </xf>
    <xf numFmtId="0" fontId="1" fillId="37" borderId="0" xfId="0" applyFont="1" applyFill="1" applyAlignment="1">
      <alignment horizontal="center" vertical="center" wrapText="1"/>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0"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6" fillId="0" borderId="0" xfId="53" applyFont="1" applyAlignment="1">
      <alignment horizontal="left" wrapText="1"/>
      <protection/>
    </xf>
    <xf numFmtId="0" fontId="9" fillId="0" borderId="0" xfId="53" applyFont="1" applyAlignment="1">
      <alignment horizontal="center"/>
      <protection/>
    </xf>
    <xf numFmtId="0" fontId="1" fillId="0" borderId="19" xfId="53" applyFont="1" applyBorder="1" applyAlignment="1">
      <alignment horizontal="center" vertical="center" wrapText="1"/>
      <protection/>
    </xf>
    <xf numFmtId="0" fontId="3" fillId="0" borderId="0" xfId="53" applyFont="1" applyBorder="1" applyAlignment="1">
      <alignment horizontal="left"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1" fillId="0" borderId="0" xfId="0" applyFont="1" applyAlignment="1">
      <alignment horizont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Fill="1" applyAlignment="1">
      <alignment horizontal="center"/>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3"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1" fillId="0" borderId="0" xfId="0" applyFont="1" applyBorder="1" applyAlignment="1">
      <alignment horizontal="left" vertical="center" wrapText="1"/>
    </xf>
    <xf numFmtId="0" fontId="3" fillId="0" borderId="10" xfId="53" applyFont="1" applyBorder="1" applyAlignment="1">
      <alignment horizontal="center" vertical="center" wrapText="1"/>
      <protection/>
    </xf>
    <xf numFmtId="0" fontId="2" fillId="0" borderId="0" xfId="53" applyFont="1" applyFill="1" applyAlignment="1">
      <alignment horizontal="center"/>
      <protection/>
    </xf>
    <xf numFmtId="0" fontId="2" fillId="0" borderId="0" xfId="53" applyFont="1" applyAlignment="1">
      <alignment horizontal="left"/>
      <protection/>
    </xf>
    <xf numFmtId="0" fontId="2" fillId="0" borderId="0" xfId="0" applyFont="1" applyAlignment="1">
      <alignment horizontal="left" wrapText="1"/>
    </xf>
    <xf numFmtId="0" fontId="2" fillId="0" borderId="0" xfId="0" applyFont="1" applyAlignment="1">
      <alignment horizontal="left"/>
    </xf>
    <xf numFmtId="0" fontId="3" fillId="0" borderId="19"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1" fillId="34" borderId="0" xfId="53" applyFont="1" applyFill="1" applyAlignment="1">
      <alignment horizontal="center" wrapText="1"/>
      <protection/>
    </xf>
    <xf numFmtId="0" fontId="1" fillId="34" borderId="13" xfId="53" applyFont="1" applyFill="1" applyBorder="1" applyAlignment="1">
      <alignment horizontal="center" vertical="center" wrapText="1"/>
      <protection/>
    </xf>
    <xf numFmtId="0" fontId="1" fillId="34" borderId="12" xfId="53" applyFont="1" applyFill="1" applyBorder="1" applyAlignment="1">
      <alignment horizontal="center" vertical="center" wrapText="1"/>
      <protection/>
    </xf>
    <xf numFmtId="0" fontId="1" fillId="0" borderId="0" xfId="53" applyFont="1" applyBorder="1" applyAlignment="1">
      <alignment wrapText="1"/>
      <protection/>
    </xf>
    <xf numFmtId="0" fontId="2" fillId="0" borderId="0" xfId="0" applyFont="1" applyAlignment="1">
      <alignment horizontal="center"/>
    </xf>
    <xf numFmtId="0" fontId="9" fillId="0" borderId="0" xfId="0" applyFont="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left" vertical="center" wrapText="1"/>
    </xf>
    <xf numFmtId="0" fontId="3" fillId="0" borderId="10" xfId="0" applyFont="1" applyBorder="1" applyAlignment="1">
      <alignment horizontal="center" vertical="center" wrapText="1"/>
    </xf>
    <xf numFmtId="0" fontId="1" fillId="0" borderId="21" xfId="53" applyFont="1" applyBorder="1" applyAlignment="1">
      <alignment horizontal="center" vertical="center" wrapText="1"/>
      <protection/>
    </xf>
    <xf numFmtId="0" fontId="6" fillId="0" borderId="0" xfId="53" applyFont="1" applyFill="1" applyAlignment="1">
      <alignment horizontal="center"/>
      <protection/>
    </xf>
    <xf numFmtId="0" fontId="1" fillId="0" borderId="0" xfId="53" applyFont="1" applyFill="1" applyAlignment="1">
      <alignment horizontal="center" vertical="center" wrapText="1"/>
      <protection/>
    </xf>
    <xf numFmtId="0" fontId="6" fillId="0" borderId="0" xfId="53" applyFont="1" applyAlignment="1">
      <alignment horizontal="center"/>
      <protection/>
    </xf>
    <xf numFmtId="0" fontId="6" fillId="37" borderId="13" xfId="53" applyFont="1" applyFill="1" applyBorder="1" applyAlignment="1">
      <alignment horizontal="center" vertical="center" wrapText="1"/>
      <protection/>
    </xf>
    <xf numFmtId="0" fontId="6" fillId="37" borderId="15"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2" fillId="0" borderId="0" xfId="53" applyFont="1" applyAlignment="1">
      <alignment horizontal="center"/>
      <protection/>
    </xf>
    <xf numFmtId="0" fontId="1" fillId="0" borderId="22" xfId="53" applyFont="1" applyBorder="1" applyAlignment="1">
      <alignment horizontal="center" vertical="center" wrapText="1"/>
      <protection/>
    </xf>
    <xf numFmtId="0" fontId="2" fillId="37" borderId="0" xfId="53" applyFont="1" applyFill="1" applyAlignment="1">
      <alignment horizontal="center"/>
      <protection/>
    </xf>
    <xf numFmtId="0" fontId="1" fillId="0" borderId="20"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0" borderId="23" xfId="53" applyFont="1" applyBorder="1" applyAlignment="1">
      <alignment horizontal="center" vertical="center" wrapText="1"/>
      <protection/>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roshina\&#1089;&#1077;&#1090;&#1077;&#1074;&#1072;&#1103;\Users\SVETA\AppData\Local\Opera\Opera\temporary_downloads\&#1087;&#1088;&#1086;&#1087;&#1086;&#1079;&#1080;&#1094;&#1110;&#1103;%20&#1076;&#1077;&#1087;&#1091;&#1090;&#1072;&#1090;&#1072;\&#1041;&#1102;&#1076;&#1078;&#1077;&#1090;%20%202014\&#1056;&#1030;&#1064;&#1045;&#1053;&#1053;&#1071;\&#1079;&#1084;&#1110;&#1085;&#1080;%20&#1076;&#1086;%20&#1087;&#1088;&#1086;&#1075;&#1088;&#1072;&#1084;&#1080;%20&#1088;&#1077;&#1092;&#1086;&#1088;&#1084;&#1091;&#1074;&#1072;&#1085;&#1085;&#1103;%2026.11.14\&#1076;&#1086;&#1076;&#1072;&#1090;&#1086;&#1082;%20%20&#1076;&#1086;%20&#1079;%202%20&#1087;&#1086;%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хема (додаток 4)"/>
      <sheetName val="дрожній рух (додаток 3"/>
      <sheetName val="загальна (додаток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X82"/>
  <sheetViews>
    <sheetView view="pageBreakPreview" zoomScale="60" zoomScalePageLayoutView="0" workbookViewId="0" topLeftCell="A25">
      <selection activeCell="K40" sqref="K40"/>
    </sheetView>
  </sheetViews>
  <sheetFormatPr defaultColWidth="9.140625" defaultRowHeight="12.75"/>
  <cols>
    <col min="1" max="1" width="5.00390625" style="322" customWidth="1"/>
    <col min="2" max="2" width="64.140625" style="322" customWidth="1"/>
    <col min="3" max="3" width="21.57421875" style="322" customWidth="1"/>
    <col min="4" max="4" width="13.421875" style="322" hidden="1" customWidth="1"/>
    <col min="5" max="5" width="14.7109375" style="322" customWidth="1"/>
    <col min="6" max="6" width="12.8515625" style="322" customWidth="1"/>
    <col min="7" max="7" width="20.7109375" style="322" customWidth="1"/>
    <col min="8" max="8" width="16.00390625" style="322" customWidth="1"/>
    <col min="9" max="9" width="15.28125" style="322" customWidth="1"/>
    <col min="10" max="10" width="15.7109375" style="322" customWidth="1"/>
    <col min="11" max="11" width="16.00390625" style="322" customWidth="1"/>
    <col min="12" max="12" width="14.140625" style="322" customWidth="1"/>
    <col min="13" max="13" width="12.421875" style="322" hidden="1" customWidth="1"/>
    <col min="14" max="14" width="14.8515625" style="322" customWidth="1"/>
    <col min="15" max="15" width="14.28125" style="322" customWidth="1"/>
    <col min="16" max="16" width="27.7109375" style="322" customWidth="1"/>
    <col min="17" max="17" width="16.28125" style="322" customWidth="1"/>
    <col min="18" max="18" width="15.140625" style="322" customWidth="1"/>
    <col min="19" max="19" width="14.140625" style="322" customWidth="1"/>
    <col min="20" max="20" width="17.28125" style="322" customWidth="1"/>
    <col min="21" max="21" width="13.8515625" style="322" customWidth="1"/>
    <col min="22" max="22" width="10.7109375" style="322" bestFit="1" customWidth="1"/>
    <col min="23" max="16384" width="9.140625" style="322" customWidth="1"/>
  </cols>
  <sheetData>
    <row r="1" spans="1:20" ht="18.75" customHeight="1">
      <c r="A1" s="323"/>
      <c r="B1" s="323"/>
      <c r="C1" s="323"/>
      <c r="D1" s="323"/>
      <c r="E1" s="323"/>
      <c r="F1" s="323"/>
      <c r="G1" s="323"/>
      <c r="H1" s="323"/>
      <c r="I1" s="329"/>
      <c r="J1" s="329"/>
      <c r="K1" s="329"/>
      <c r="L1" s="329"/>
      <c r="M1" s="329"/>
      <c r="N1" s="329"/>
      <c r="O1" s="368" t="s">
        <v>319</v>
      </c>
      <c r="P1" s="368"/>
      <c r="Q1" s="368"/>
      <c r="R1" s="368"/>
      <c r="S1" s="368"/>
      <c r="T1" s="368"/>
    </row>
    <row r="2" spans="1:20" ht="18.75">
      <c r="A2" s="323"/>
      <c r="B2" s="323"/>
      <c r="C2" s="323"/>
      <c r="D2" s="323"/>
      <c r="E2" s="323"/>
      <c r="F2" s="323"/>
      <c r="G2" s="323"/>
      <c r="H2" s="323"/>
      <c r="I2" s="330"/>
      <c r="J2" s="330"/>
      <c r="K2" s="330"/>
      <c r="L2" s="330"/>
      <c r="M2" s="330"/>
      <c r="N2" s="330"/>
      <c r="O2" s="379" t="s">
        <v>168</v>
      </c>
      <c r="P2" s="379"/>
      <c r="Q2" s="379"/>
      <c r="R2" s="379"/>
      <c r="S2" s="379"/>
      <c r="T2" s="379"/>
    </row>
    <row r="3" spans="1:20" ht="18.75">
      <c r="A3" s="323"/>
      <c r="B3" s="323"/>
      <c r="C3" s="323"/>
      <c r="D3" s="323"/>
      <c r="E3" s="323"/>
      <c r="F3" s="323"/>
      <c r="G3" s="323"/>
      <c r="H3" s="323"/>
      <c r="I3" s="330"/>
      <c r="J3" s="330"/>
      <c r="K3" s="330"/>
      <c r="L3" s="330"/>
      <c r="M3" s="330"/>
      <c r="N3" s="330"/>
      <c r="O3" s="379" t="s">
        <v>191</v>
      </c>
      <c r="P3" s="379"/>
      <c r="Q3" s="379"/>
      <c r="R3" s="379"/>
      <c r="S3" s="379"/>
      <c r="T3" s="379"/>
    </row>
    <row r="4" spans="1:20" ht="18.75">
      <c r="A4" s="323"/>
      <c r="B4" s="323"/>
      <c r="C4" s="323"/>
      <c r="D4" s="323"/>
      <c r="E4" s="323"/>
      <c r="F4" s="323"/>
      <c r="G4" s="323"/>
      <c r="H4" s="323"/>
      <c r="I4" s="330"/>
      <c r="J4" s="330"/>
      <c r="K4" s="330"/>
      <c r="L4" s="330"/>
      <c r="M4" s="330"/>
      <c r="N4" s="330"/>
      <c r="O4" s="379" t="s">
        <v>169</v>
      </c>
      <c r="P4" s="379"/>
      <c r="Q4" s="379"/>
      <c r="R4" s="379"/>
      <c r="S4" s="379"/>
      <c r="T4" s="379"/>
    </row>
    <row r="5" spans="1:20" ht="18.75">
      <c r="A5" s="323"/>
      <c r="B5" s="323"/>
      <c r="C5" s="323"/>
      <c r="D5" s="323"/>
      <c r="E5" s="323"/>
      <c r="F5" s="323"/>
      <c r="G5" s="323"/>
      <c r="H5" s="323"/>
      <c r="I5" s="330"/>
      <c r="J5" s="330"/>
      <c r="K5" s="330"/>
      <c r="L5" s="330"/>
      <c r="M5" s="330"/>
      <c r="N5" s="330"/>
      <c r="O5" s="379" t="s">
        <v>8</v>
      </c>
      <c r="P5" s="379"/>
      <c r="Q5" s="379"/>
      <c r="R5" s="379"/>
      <c r="S5" s="379"/>
      <c r="T5" s="379"/>
    </row>
    <row r="6" spans="1:20" ht="18.75">
      <c r="A6" s="323"/>
      <c r="B6" s="323"/>
      <c r="C6" s="323"/>
      <c r="D6" s="323"/>
      <c r="E6" s="323"/>
      <c r="F6" s="323"/>
      <c r="G6" s="323"/>
      <c r="H6" s="323"/>
      <c r="I6" s="330"/>
      <c r="J6" s="330"/>
      <c r="K6" s="330"/>
      <c r="L6" s="330"/>
      <c r="M6" s="330"/>
      <c r="N6" s="330"/>
      <c r="O6" s="379" t="s">
        <v>314</v>
      </c>
      <c r="P6" s="379"/>
      <c r="Q6" s="379"/>
      <c r="R6" s="379"/>
      <c r="S6" s="379"/>
      <c r="T6" s="379"/>
    </row>
    <row r="7" spans="1:20" ht="15.75" customHeight="1">
      <c r="A7" s="323"/>
      <c r="B7" s="323"/>
      <c r="C7" s="323"/>
      <c r="D7" s="323"/>
      <c r="E7" s="323"/>
      <c r="F7" s="323"/>
      <c r="G7" s="323"/>
      <c r="H7" s="323"/>
      <c r="I7" s="330"/>
      <c r="J7" s="330"/>
      <c r="K7" s="330"/>
      <c r="L7" s="330"/>
      <c r="M7" s="330"/>
      <c r="N7" s="330"/>
      <c r="O7" s="366" t="s">
        <v>363</v>
      </c>
      <c r="P7" s="366"/>
      <c r="Q7" s="366"/>
      <c r="R7" s="331"/>
      <c r="S7" s="331"/>
      <c r="T7" s="331"/>
    </row>
    <row r="8" spans="1:18" ht="15.75">
      <c r="A8" s="323"/>
      <c r="B8" s="323"/>
      <c r="C8" s="323"/>
      <c r="D8" s="323"/>
      <c r="E8" s="323"/>
      <c r="F8" s="323"/>
      <c r="G8" s="323"/>
      <c r="H8" s="323"/>
      <c r="I8" s="323"/>
      <c r="J8" s="323"/>
      <c r="K8" s="323"/>
      <c r="L8" s="323"/>
      <c r="M8" s="323"/>
      <c r="N8" s="323"/>
      <c r="O8" s="323"/>
      <c r="P8" s="323"/>
      <c r="Q8" s="323"/>
      <c r="R8" s="323"/>
    </row>
    <row r="9" spans="1:20" ht="18" customHeight="1">
      <c r="A9" s="380" t="s">
        <v>351</v>
      </c>
      <c r="B9" s="380"/>
      <c r="C9" s="380"/>
      <c r="D9" s="380"/>
      <c r="E9" s="380"/>
      <c r="F9" s="380"/>
      <c r="G9" s="380"/>
      <c r="H9" s="380"/>
      <c r="I9" s="380"/>
      <c r="J9" s="380"/>
      <c r="K9" s="380"/>
      <c r="L9" s="380"/>
      <c r="M9" s="380"/>
      <c r="N9" s="380"/>
      <c r="O9" s="380"/>
      <c r="P9" s="380"/>
      <c r="Q9" s="380"/>
      <c r="R9" s="380"/>
      <c r="S9" s="380"/>
      <c r="T9" s="380"/>
    </row>
    <row r="10" spans="1:20" ht="15.75">
      <c r="A10" s="323"/>
      <c r="B10" s="323"/>
      <c r="C10" s="323"/>
      <c r="D10" s="323"/>
      <c r="E10" s="323"/>
      <c r="F10" s="323"/>
      <c r="G10" s="323"/>
      <c r="H10" s="323"/>
      <c r="I10" s="323"/>
      <c r="J10" s="323"/>
      <c r="K10" s="323"/>
      <c r="L10" s="323"/>
      <c r="M10" s="377"/>
      <c r="N10" s="377"/>
      <c r="O10" s="377"/>
      <c r="P10" s="377"/>
      <c r="Q10" s="377"/>
      <c r="R10" s="377"/>
      <c r="S10" s="377"/>
      <c r="T10" s="377"/>
    </row>
    <row r="11" spans="1:21" ht="19.5" customHeight="1">
      <c r="A11" s="371" t="s">
        <v>6</v>
      </c>
      <c r="B11" s="371" t="s">
        <v>170</v>
      </c>
      <c r="C11" s="376" t="s">
        <v>318</v>
      </c>
      <c r="D11" s="332"/>
      <c r="E11" s="373" t="s">
        <v>171</v>
      </c>
      <c r="F11" s="374"/>
      <c r="G11" s="374"/>
      <c r="H11" s="375"/>
      <c r="I11" s="373" t="s">
        <v>9</v>
      </c>
      <c r="J11" s="374"/>
      <c r="K11" s="374"/>
      <c r="L11" s="374"/>
      <c r="M11" s="374"/>
      <c r="N11" s="374"/>
      <c r="O11" s="374"/>
      <c r="P11" s="374"/>
      <c r="Q11" s="374"/>
      <c r="R11" s="374"/>
      <c r="S11" s="374"/>
      <c r="T11" s="374"/>
      <c r="U11" s="375"/>
    </row>
    <row r="12" spans="1:21" ht="21" customHeight="1">
      <c r="A12" s="378"/>
      <c r="B12" s="378"/>
      <c r="C12" s="376"/>
      <c r="D12" s="333"/>
      <c r="E12" s="371" t="s">
        <v>172</v>
      </c>
      <c r="F12" s="371" t="s">
        <v>173</v>
      </c>
      <c r="G12" s="371" t="s">
        <v>174</v>
      </c>
      <c r="H12" s="371" t="s">
        <v>360</v>
      </c>
      <c r="I12" s="373">
        <v>2018</v>
      </c>
      <c r="J12" s="374"/>
      <c r="K12" s="374"/>
      <c r="L12" s="375"/>
      <c r="M12" s="373" t="s">
        <v>175</v>
      </c>
      <c r="N12" s="376">
        <v>2019</v>
      </c>
      <c r="O12" s="376"/>
      <c r="P12" s="376"/>
      <c r="Q12" s="376"/>
      <c r="R12" s="373">
        <v>2020</v>
      </c>
      <c r="S12" s="374"/>
      <c r="T12" s="374"/>
      <c r="U12" s="375"/>
    </row>
    <row r="13" spans="1:21" ht="63.75" customHeight="1">
      <c r="A13" s="372"/>
      <c r="B13" s="372"/>
      <c r="C13" s="371"/>
      <c r="D13" s="334"/>
      <c r="E13" s="372"/>
      <c r="F13" s="372"/>
      <c r="G13" s="372"/>
      <c r="H13" s="372"/>
      <c r="I13" s="328" t="s">
        <v>172</v>
      </c>
      <c r="J13" s="328" t="s">
        <v>173</v>
      </c>
      <c r="K13" s="328" t="s">
        <v>174</v>
      </c>
      <c r="L13" s="359" t="s">
        <v>360</v>
      </c>
      <c r="M13" s="373"/>
      <c r="N13" s="328" t="s">
        <v>172</v>
      </c>
      <c r="O13" s="328" t="s">
        <v>173</v>
      </c>
      <c r="P13" s="328" t="s">
        <v>174</v>
      </c>
      <c r="Q13" s="359" t="s">
        <v>360</v>
      </c>
      <c r="R13" s="328" t="s">
        <v>172</v>
      </c>
      <c r="S13" s="328" t="s">
        <v>173</v>
      </c>
      <c r="T13" s="328" t="s">
        <v>174</v>
      </c>
      <c r="U13" s="359" t="s">
        <v>360</v>
      </c>
    </row>
    <row r="14" spans="1:22" ht="43.5" customHeight="1">
      <c r="A14" s="279">
        <v>1</v>
      </c>
      <c r="B14" s="278" t="s">
        <v>176</v>
      </c>
      <c r="C14" s="165">
        <f>E14+F14+G14+H14</f>
        <v>1067307.5</v>
      </c>
      <c r="D14" s="165">
        <f>E14+F14+G14</f>
        <v>1067307.5</v>
      </c>
      <c r="E14" s="165">
        <f>I14+N14+R14</f>
        <v>0</v>
      </c>
      <c r="F14" s="165"/>
      <c r="G14" s="165">
        <f aca="true" t="shared" si="0" ref="G14:G33">K14+P14+T14</f>
        <v>1067307.5</v>
      </c>
      <c r="H14" s="165"/>
      <c r="I14" s="257">
        <v>0</v>
      </c>
      <c r="J14" s="257"/>
      <c r="K14" s="257">
        <v>324400</v>
      </c>
      <c r="L14" s="299"/>
      <c r="M14" s="257" t="e">
        <f>#REF!</f>
        <v>#REF!</v>
      </c>
      <c r="N14" s="257"/>
      <c r="O14" s="257"/>
      <c r="P14" s="257">
        <v>359992</v>
      </c>
      <c r="Q14" s="257"/>
      <c r="R14" s="257">
        <v>0</v>
      </c>
      <c r="S14" s="257"/>
      <c r="T14" s="257">
        <v>382915.5</v>
      </c>
      <c r="U14" s="365"/>
      <c r="V14" s="335"/>
    </row>
    <row r="15" spans="1:21" ht="37.5" customHeight="1">
      <c r="A15" s="279">
        <f>A14+1</f>
        <v>2</v>
      </c>
      <c r="B15" s="278" t="s">
        <v>177</v>
      </c>
      <c r="C15" s="165">
        <f>E15+F15+G15+H15</f>
        <v>186000</v>
      </c>
      <c r="D15" s="165">
        <f aca="true" t="shared" si="1" ref="D15:D25">E15+F15+G15</f>
        <v>186000</v>
      </c>
      <c r="E15" s="165">
        <f>I15+N15+R15</f>
        <v>0</v>
      </c>
      <c r="F15" s="165"/>
      <c r="G15" s="165">
        <f t="shared" si="0"/>
        <v>186000</v>
      </c>
      <c r="H15" s="165"/>
      <c r="I15" s="257"/>
      <c r="J15" s="257"/>
      <c r="K15" s="257">
        <v>55000</v>
      </c>
      <c r="L15" s="365"/>
      <c r="M15" s="257">
        <v>4760</v>
      </c>
      <c r="N15" s="257">
        <v>0</v>
      </c>
      <c r="O15" s="257">
        <v>0</v>
      </c>
      <c r="P15" s="257">
        <v>62000</v>
      </c>
      <c r="Q15" s="257"/>
      <c r="R15" s="257"/>
      <c r="S15" s="257">
        <v>0</v>
      </c>
      <c r="T15" s="257">
        <v>69000</v>
      </c>
      <c r="U15" s="365"/>
    </row>
    <row r="16" spans="1:21" ht="70.5" customHeight="1">
      <c r="A16" s="279">
        <f aca="true" t="shared" si="2" ref="A16:A23">A15+1</f>
        <v>3</v>
      </c>
      <c r="B16" s="278" t="s">
        <v>178</v>
      </c>
      <c r="C16" s="165">
        <f>E16+F16+G16+H16</f>
        <v>132158</v>
      </c>
      <c r="D16" s="165">
        <f t="shared" si="1"/>
        <v>130458</v>
      </c>
      <c r="E16" s="165"/>
      <c r="F16" s="165">
        <f>J16+O16+S16</f>
        <v>0</v>
      </c>
      <c r="G16" s="165">
        <f t="shared" si="0"/>
        <v>130458</v>
      </c>
      <c r="H16" s="165">
        <f>L16+Q16+U16</f>
        <v>1700</v>
      </c>
      <c r="I16" s="257"/>
      <c r="J16" s="257"/>
      <c r="K16" s="257">
        <v>42327</v>
      </c>
      <c r="L16" s="271">
        <v>540</v>
      </c>
      <c r="M16" s="257">
        <v>13299.9</v>
      </c>
      <c r="N16" s="257"/>
      <c r="O16" s="257">
        <v>0</v>
      </c>
      <c r="P16" s="257">
        <v>43416</v>
      </c>
      <c r="Q16" s="257">
        <v>560</v>
      </c>
      <c r="R16" s="257"/>
      <c r="S16" s="257"/>
      <c r="T16" s="257">
        <v>44715</v>
      </c>
      <c r="U16" s="271">
        <v>600</v>
      </c>
    </row>
    <row r="17" spans="1:21" ht="84.75" customHeight="1">
      <c r="A17" s="279">
        <f t="shared" si="2"/>
        <v>4</v>
      </c>
      <c r="B17" s="278" t="s">
        <v>179</v>
      </c>
      <c r="C17" s="165">
        <f aca="true" t="shared" si="3" ref="C17:C34">E17+F17+G17+H17</f>
        <v>68000.2</v>
      </c>
      <c r="D17" s="165">
        <f t="shared" si="1"/>
        <v>67639.2</v>
      </c>
      <c r="E17" s="165"/>
      <c r="F17" s="165"/>
      <c r="G17" s="165">
        <f t="shared" si="0"/>
        <v>67639.2</v>
      </c>
      <c r="H17" s="165">
        <f>L17+Q17+U17</f>
        <v>361</v>
      </c>
      <c r="I17" s="257"/>
      <c r="J17" s="257"/>
      <c r="K17" s="257">
        <v>21696.7</v>
      </c>
      <c r="L17" s="271">
        <v>116</v>
      </c>
      <c r="M17" s="257">
        <v>117795.5</v>
      </c>
      <c r="N17" s="257"/>
      <c r="O17" s="257"/>
      <c r="P17" s="257">
        <v>22613.5</v>
      </c>
      <c r="Q17" s="257">
        <v>120</v>
      </c>
      <c r="R17" s="257"/>
      <c r="S17" s="257"/>
      <c r="T17" s="257">
        <v>23329</v>
      </c>
      <c r="U17" s="271">
        <v>125</v>
      </c>
    </row>
    <row r="18" spans="1:21" ht="27" customHeight="1">
      <c r="A18" s="279">
        <f t="shared" si="2"/>
        <v>5</v>
      </c>
      <c r="B18" s="278" t="s">
        <v>180</v>
      </c>
      <c r="C18" s="165">
        <f t="shared" si="3"/>
        <v>16581.4</v>
      </c>
      <c r="D18" s="165">
        <f t="shared" si="1"/>
        <v>16581.4</v>
      </c>
      <c r="E18" s="165"/>
      <c r="F18" s="165"/>
      <c r="G18" s="165">
        <f t="shared" si="0"/>
        <v>16581.4</v>
      </c>
      <c r="H18" s="165"/>
      <c r="I18" s="257"/>
      <c r="J18" s="257"/>
      <c r="K18" s="257">
        <v>5421.4</v>
      </c>
      <c r="L18" s="365"/>
      <c r="M18" s="257">
        <v>7405.3</v>
      </c>
      <c r="N18" s="257"/>
      <c r="O18" s="257"/>
      <c r="P18" s="257">
        <v>5500</v>
      </c>
      <c r="Q18" s="257"/>
      <c r="R18" s="257"/>
      <c r="S18" s="257"/>
      <c r="T18" s="257">
        <v>5660</v>
      </c>
      <c r="U18" s="365"/>
    </row>
    <row r="19" spans="1:21" ht="51" customHeight="1">
      <c r="A19" s="279">
        <f t="shared" si="2"/>
        <v>6</v>
      </c>
      <c r="B19" s="278" t="s">
        <v>181</v>
      </c>
      <c r="C19" s="165">
        <f t="shared" si="3"/>
        <v>61905</v>
      </c>
      <c r="D19" s="165">
        <f t="shared" si="1"/>
        <v>61905</v>
      </c>
      <c r="E19" s="165"/>
      <c r="F19" s="165"/>
      <c r="G19" s="165">
        <f t="shared" si="0"/>
        <v>61905</v>
      </c>
      <c r="H19" s="165"/>
      <c r="I19" s="257"/>
      <c r="J19" s="257"/>
      <c r="K19" s="257">
        <v>20075</v>
      </c>
      <c r="L19" s="365"/>
      <c r="M19" s="257">
        <v>22035.5</v>
      </c>
      <c r="N19" s="257"/>
      <c r="O19" s="257"/>
      <c r="P19" s="257">
        <v>20255</v>
      </c>
      <c r="Q19" s="257"/>
      <c r="R19" s="257"/>
      <c r="S19" s="257"/>
      <c r="T19" s="257">
        <v>21575</v>
      </c>
      <c r="U19" s="365"/>
    </row>
    <row r="20" spans="1:21" ht="56.25" customHeight="1">
      <c r="A20" s="279">
        <f t="shared" si="2"/>
        <v>7</v>
      </c>
      <c r="B20" s="278" t="s">
        <v>182</v>
      </c>
      <c r="C20" s="165">
        <f t="shared" si="3"/>
        <v>3600</v>
      </c>
      <c r="D20" s="165">
        <f t="shared" si="1"/>
        <v>3600</v>
      </c>
      <c r="E20" s="165"/>
      <c r="F20" s="165"/>
      <c r="G20" s="165">
        <f t="shared" si="0"/>
        <v>3600</v>
      </c>
      <c r="H20" s="165"/>
      <c r="I20" s="257"/>
      <c r="J20" s="257"/>
      <c r="K20" s="257">
        <f>'дод. 1.8 Тварини'!E17</f>
        <v>1000</v>
      </c>
      <c r="L20" s="365"/>
      <c r="M20" s="257">
        <v>13568.2</v>
      </c>
      <c r="N20" s="257"/>
      <c r="O20" s="257"/>
      <c r="P20" s="257">
        <f>'дод. 1.8 Тварини'!F17</f>
        <v>1200</v>
      </c>
      <c r="Q20" s="257"/>
      <c r="R20" s="257"/>
      <c r="S20" s="257"/>
      <c r="T20" s="257">
        <f>'дод. 1.8 Тварини'!J17</f>
        <v>1400</v>
      </c>
      <c r="U20" s="365"/>
    </row>
    <row r="21" spans="1:21" ht="50.25" customHeight="1">
      <c r="A21" s="279">
        <f t="shared" si="2"/>
        <v>8</v>
      </c>
      <c r="B21" s="278" t="s">
        <v>349</v>
      </c>
      <c r="C21" s="165">
        <f t="shared" si="3"/>
        <v>35880</v>
      </c>
      <c r="D21" s="165">
        <f t="shared" si="1"/>
        <v>35880</v>
      </c>
      <c r="E21" s="165"/>
      <c r="F21" s="165"/>
      <c r="G21" s="165">
        <f t="shared" si="0"/>
        <v>35880</v>
      </c>
      <c r="H21" s="165"/>
      <c r="I21" s="257"/>
      <c r="J21" s="257"/>
      <c r="K21" s="257">
        <v>11780</v>
      </c>
      <c r="L21" s="365"/>
      <c r="M21" s="257">
        <v>2008.9</v>
      </c>
      <c r="N21" s="257"/>
      <c r="O21" s="257"/>
      <c r="P21" s="257">
        <v>12000</v>
      </c>
      <c r="Q21" s="257"/>
      <c r="R21" s="257">
        <f>575-575</f>
        <v>0</v>
      </c>
      <c r="S21" s="257"/>
      <c r="T21" s="257">
        <v>12100</v>
      </c>
      <c r="U21" s="365"/>
    </row>
    <row r="22" spans="1:21" ht="52.5" customHeight="1">
      <c r="A22" s="279">
        <f t="shared" si="2"/>
        <v>9</v>
      </c>
      <c r="B22" s="278" t="s">
        <v>183</v>
      </c>
      <c r="C22" s="165">
        <f t="shared" si="3"/>
        <v>203000</v>
      </c>
      <c r="D22" s="165">
        <f t="shared" si="1"/>
        <v>203000</v>
      </c>
      <c r="E22" s="165">
        <f>I22+N22+R22</f>
        <v>0</v>
      </c>
      <c r="F22" s="165">
        <f>J22+O22+S22</f>
        <v>0</v>
      </c>
      <c r="G22" s="165">
        <f t="shared" si="0"/>
        <v>203000</v>
      </c>
      <c r="H22" s="165"/>
      <c r="I22" s="257"/>
      <c r="J22" s="257"/>
      <c r="K22" s="257">
        <v>65000</v>
      </c>
      <c r="L22" s="365"/>
      <c r="M22" s="257">
        <v>882.7</v>
      </c>
      <c r="N22" s="257"/>
      <c r="O22" s="257"/>
      <c r="P22" s="257">
        <v>68000</v>
      </c>
      <c r="Q22" s="257"/>
      <c r="R22" s="257"/>
      <c r="S22" s="257"/>
      <c r="T22" s="257">
        <v>70000</v>
      </c>
      <c r="U22" s="365"/>
    </row>
    <row r="23" spans="1:21" ht="72" customHeight="1">
      <c r="A23" s="279">
        <f t="shared" si="2"/>
        <v>10</v>
      </c>
      <c r="B23" s="278" t="s">
        <v>184</v>
      </c>
      <c r="C23" s="165">
        <f t="shared" si="3"/>
        <v>10542.189999999999</v>
      </c>
      <c r="D23" s="165">
        <f t="shared" si="1"/>
        <v>10542.189999999999</v>
      </c>
      <c r="E23" s="165"/>
      <c r="F23" s="165"/>
      <c r="G23" s="165">
        <f t="shared" si="0"/>
        <v>10542.189999999999</v>
      </c>
      <c r="H23" s="165"/>
      <c r="I23" s="257"/>
      <c r="J23" s="257"/>
      <c r="K23" s="257">
        <v>3182.3</v>
      </c>
      <c r="L23" s="365"/>
      <c r="M23" s="257">
        <v>1969.3</v>
      </c>
      <c r="N23" s="257"/>
      <c r="O23" s="257"/>
      <c r="P23" s="257">
        <v>3515.43</v>
      </c>
      <c r="Q23" s="257"/>
      <c r="R23" s="257"/>
      <c r="S23" s="257"/>
      <c r="T23" s="257">
        <v>3844.46</v>
      </c>
      <c r="U23" s="365"/>
    </row>
    <row r="24" spans="1:21" ht="45.75" customHeight="1">
      <c r="A24" s="279">
        <v>11</v>
      </c>
      <c r="B24" s="278" t="s">
        <v>185</v>
      </c>
      <c r="C24" s="165">
        <f t="shared" si="3"/>
        <v>25950.4</v>
      </c>
      <c r="D24" s="165">
        <f t="shared" si="1"/>
        <v>25950.4</v>
      </c>
      <c r="E24" s="165"/>
      <c r="F24" s="165"/>
      <c r="G24" s="165">
        <f t="shared" si="0"/>
        <v>25950.4</v>
      </c>
      <c r="H24" s="165"/>
      <c r="I24" s="257"/>
      <c r="J24" s="257"/>
      <c r="K24" s="257">
        <v>7720.4</v>
      </c>
      <c r="L24" s="365"/>
      <c r="M24" s="257"/>
      <c r="N24" s="257"/>
      <c r="O24" s="257"/>
      <c r="P24" s="257">
        <v>8580</v>
      </c>
      <c r="Q24" s="257"/>
      <c r="R24" s="257"/>
      <c r="S24" s="257"/>
      <c r="T24" s="257">
        <v>9650</v>
      </c>
      <c r="U24" s="365"/>
    </row>
    <row r="25" spans="1:21" ht="39" customHeight="1">
      <c r="A25" s="279">
        <v>12</v>
      </c>
      <c r="B25" s="278" t="s">
        <v>186</v>
      </c>
      <c r="C25" s="165">
        <f t="shared" si="3"/>
        <v>4771.7</v>
      </c>
      <c r="D25" s="165">
        <f t="shared" si="1"/>
        <v>4771.7</v>
      </c>
      <c r="E25" s="165"/>
      <c r="F25" s="165"/>
      <c r="G25" s="165">
        <f t="shared" si="0"/>
        <v>4771.7</v>
      </c>
      <c r="H25" s="165"/>
      <c r="I25" s="257"/>
      <c r="J25" s="257"/>
      <c r="K25" s="257">
        <v>1521.7</v>
      </c>
      <c r="L25" s="365"/>
      <c r="M25" s="257"/>
      <c r="N25" s="257"/>
      <c r="O25" s="257"/>
      <c r="P25" s="257">
        <v>1600</v>
      </c>
      <c r="Q25" s="257"/>
      <c r="R25" s="257"/>
      <c r="S25" s="257"/>
      <c r="T25" s="257">
        <v>1650</v>
      </c>
      <c r="U25" s="365"/>
    </row>
    <row r="26" spans="1:21" ht="37.5" customHeight="1">
      <c r="A26" s="279">
        <v>13</v>
      </c>
      <c r="B26" s="278" t="s">
        <v>187</v>
      </c>
      <c r="C26" s="165">
        <f t="shared" si="3"/>
        <v>4500</v>
      </c>
      <c r="D26" s="165"/>
      <c r="E26" s="165"/>
      <c r="F26" s="165"/>
      <c r="G26" s="165">
        <f t="shared" si="0"/>
        <v>4500</v>
      </c>
      <c r="H26" s="165"/>
      <c r="I26" s="257"/>
      <c r="J26" s="257"/>
      <c r="K26" s="257">
        <v>1500</v>
      </c>
      <c r="L26" s="365"/>
      <c r="M26" s="257"/>
      <c r="N26" s="257"/>
      <c r="O26" s="257"/>
      <c r="P26" s="257">
        <v>1500</v>
      </c>
      <c r="Q26" s="257"/>
      <c r="R26" s="257"/>
      <c r="S26" s="257"/>
      <c r="T26" s="257">
        <v>1500</v>
      </c>
      <c r="U26" s="365"/>
    </row>
    <row r="27" spans="1:21" ht="65.25" customHeight="1">
      <c r="A27" s="279">
        <v>14</v>
      </c>
      <c r="B27" s="278" t="s">
        <v>338</v>
      </c>
      <c r="C27" s="165">
        <f t="shared" si="3"/>
        <v>127784.3</v>
      </c>
      <c r="D27" s="165"/>
      <c r="E27" s="165"/>
      <c r="F27" s="165"/>
      <c r="G27" s="165">
        <f t="shared" si="0"/>
        <v>127784.3</v>
      </c>
      <c r="H27" s="165"/>
      <c r="I27" s="257"/>
      <c r="J27" s="257"/>
      <c r="K27" s="257">
        <f>127284.3+500</f>
        <v>127784.3</v>
      </c>
      <c r="L27" s="365"/>
      <c r="M27" s="257"/>
      <c r="N27" s="257"/>
      <c r="O27" s="257"/>
      <c r="P27" s="336"/>
      <c r="Q27" s="257"/>
      <c r="R27" s="257"/>
      <c r="S27" s="257"/>
      <c r="T27" s="336"/>
      <c r="U27" s="365"/>
    </row>
    <row r="28" spans="1:21" ht="48.75" customHeight="1">
      <c r="A28" s="279">
        <v>15</v>
      </c>
      <c r="B28" s="278" t="s">
        <v>107</v>
      </c>
      <c r="C28" s="165">
        <f t="shared" si="3"/>
        <v>5940</v>
      </c>
      <c r="D28" s="165"/>
      <c r="E28" s="165"/>
      <c r="F28" s="165"/>
      <c r="G28" s="165">
        <f t="shared" si="0"/>
        <v>5940</v>
      </c>
      <c r="H28" s="165"/>
      <c r="I28" s="257"/>
      <c r="J28" s="257"/>
      <c r="K28" s="257">
        <v>1980</v>
      </c>
      <c r="L28" s="365"/>
      <c r="M28" s="257"/>
      <c r="N28" s="257"/>
      <c r="O28" s="257"/>
      <c r="P28" s="257">
        <v>1980</v>
      </c>
      <c r="Q28" s="257"/>
      <c r="R28" s="257"/>
      <c r="S28" s="257"/>
      <c r="T28" s="257">
        <v>1980</v>
      </c>
      <c r="U28" s="365"/>
    </row>
    <row r="29" spans="1:24" ht="65.25" customHeight="1">
      <c r="A29" s="279">
        <v>16</v>
      </c>
      <c r="B29" s="278" t="s">
        <v>166</v>
      </c>
      <c r="C29" s="165">
        <f t="shared" si="3"/>
        <v>3000</v>
      </c>
      <c r="D29" s="165"/>
      <c r="E29" s="165"/>
      <c r="F29" s="165"/>
      <c r="G29" s="165">
        <f t="shared" si="0"/>
        <v>3000</v>
      </c>
      <c r="H29" s="165"/>
      <c r="I29" s="257"/>
      <c r="J29" s="257"/>
      <c r="K29" s="257">
        <v>3000</v>
      </c>
      <c r="L29" s="365"/>
      <c r="M29" s="257"/>
      <c r="N29" s="257"/>
      <c r="O29" s="257"/>
      <c r="P29" s="257"/>
      <c r="Q29" s="257"/>
      <c r="R29" s="257"/>
      <c r="S29" s="257"/>
      <c r="T29" s="257"/>
      <c r="U29" s="365"/>
      <c r="X29" s="337"/>
    </row>
    <row r="30" spans="1:24" ht="75">
      <c r="A30" s="279">
        <v>17</v>
      </c>
      <c r="B30" s="278" t="s">
        <v>65</v>
      </c>
      <c r="C30" s="165">
        <f t="shared" si="3"/>
        <v>275000</v>
      </c>
      <c r="D30" s="165"/>
      <c r="E30" s="165">
        <f>I30+N30+R30</f>
        <v>0</v>
      </c>
      <c r="F30" s="165"/>
      <c r="G30" s="165">
        <f t="shared" si="0"/>
        <v>275000</v>
      </c>
      <c r="H30" s="165"/>
      <c r="I30" s="257"/>
      <c r="J30" s="257"/>
      <c r="K30" s="257">
        <v>88000</v>
      </c>
      <c r="L30" s="365"/>
      <c r="M30" s="257"/>
      <c r="N30" s="257"/>
      <c r="O30" s="257"/>
      <c r="P30" s="257">
        <v>92000</v>
      </c>
      <c r="Q30" s="257"/>
      <c r="R30" s="257"/>
      <c r="S30" s="257"/>
      <c r="T30" s="257">
        <v>95000</v>
      </c>
      <c r="U30" s="365"/>
      <c r="X30" s="337"/>
    </row>
    <row r="31" spans="1:24" ht="40.5" customHeight="1">
      <c r="A31" s="279">
        <v>18</v>
      </c>
      <c r="B31" s="278" t="s">
        <v>188</v>
      </c>
      <c r="C31" s="165">
        <f t="shared" si="3"/>
        <v>-2074.09</v>
      </c>
      <c r="D31" s="165"/>
      <c r="E31" s="165"/>
      <c r="F31" s="165"/>
      <c r="G31" s="165">
        <f t="shared" si="0"/>
        <v>-2074.09</v>
      </c>
      <c r="H31" s="165"/>
      <c r="I31" s="257"/>
      <c r="J31" s="257"/>
      <c r="K31" s="257">
        <f>-2079.09+5</f>
        <v>-2074.09</v>
      </c>
      <c r="L31" s="365"/>
      <c r="M31" s="257"/>
      <c r="N31" s="257"/>
      <c r="O31" s="257"/>
      <c r="P31" s="257"/>
      <c r="Q31" s="257"/>
      <c r="R31" s="257"/>
      <c r="S31" s="257"/>
      <c r="T31" s="336"/>
      <c r="U31" s="365"/>
      <c r="X31" s="337"/>
    </row>
    <row r="32" spans="1:24" ht="39.75" customHeight="1" hidden="1">
      <c r="A32" s="279">
        <v>24</v>
      </c>
      <c r="B32" s="278" t="s">
        <v>189</v>
      </c>
      <c r="C32" s="165">
        <f t="shared" si="3"/>
        <v>0</v>
      </c>
      <c r="D32" s="165"/>
      <c r="E32" s="165"/>
      <c r="F32" s="165"/>
      <c r="G32" s="165">
        <f t="shared" si="0"/>
        <v>0</v>
      </c>
      <c r="H32" s="165"/>
      <c r="I32" s="257"/>
      <c r="J32" s="257"/>
      <c r="K32" s="257"/>
      <c r="L32" s="257"/>
      <c r="M32" s="257"/>
      <c r="N32" s="257"/>
      <c r="O32" s="257"/>
      <c r="P32" s="257">
        <v>0</v>
      </c>
      <c r="Q32" s="257"/>
      <c r="R32" s="257"/>
      <c r="S32" s="257"/>
      <c r="T32" s="336">
        <v>0</v>
      </c>
      <c r="U32" s="365"/>
      <c r="X32" s="337"/>
    </row>
    <row r="33" spans="1:24" ht="39.75" customHeight="1">
      <c r="A33" s="279">
        <v>19</v>
      </c>
      <c r="B33" s="278" t="s">
        <v>364</v>
      </c>
      <c r="C33" s="165">
        <f t="shared" si="3"/>
        <v>74070.2</v>
      </c>
      <c r="D33" s="165"/>
      <c r="E33" s="165"/>
      <c r="F33" s="165"/>
      <c r="G33" s="165">
        <f t="shared" si="0"/>
        <v>74070.2</v>
      </c>
      <c r="H33" s="165"/>
      <c r="I33" s="257"/>
      <c r="J33" s="257"/>
      <c r="K33" s="257">
        <v>74070.2</v>
      </c>
      <c r="L33" s="257"/>
      <c r="M33" s="257"/>
      <c r="N33" s="257"/>
      <c r="O33" s="257"/>
      <c r="P33" s="257"/>
      <c r="Q33" s="257"/>
      <c r="R33" s="257"/>
      <c r="S33" s="257"/>
      <c r="T33" s="336"/>
      <c r="U33" s="365"/>
      <c r="X33" s="337"/>
    </row>
    <row r="34" spans="1:21" ht="18.75">
      <c r="A34" s="376" t="s">
        <v>5</v>
      </c>
      <c r="B34" s="376"/>
      <c r="C34" s="165">
        <f t="shared" si="3"/>
        <v>2303916.8</v>
      </c>
      <c r="D34" s="165">
        <f>D14+D15+D16+D17+D18+D19+D20+D21+D22+D23+D24+D25+D26+D27+D28+D29+D30+D31</f>
        <v>1813635.3899999997</v>
      </c>
      <c r="E34" s="165">
        <f>E14+E15+E16+E17+E18+E19+E20+E21+E22+E23+E24+E25+E26+E27+E28+E29+E30+E31</f>
        <v>0</v>
      </c>
      <c r="F34" s="165">
        <f>F14+F15+F16+F17+F18+F19+F20+F21+F22+F23+F24+F25+F26+F27+F28+F29+F30+F31</f>
        <v>0</v>
      </c>
      <c r="G34" s="165">
        <f>G14+G15+G16+G17+G18+G19+G20+G21+G22+G23+G24+G25+G26+G27+G28+G29+G30+G31+G33</f>
        <v>2301855.8</v>
      </c>
      <c r="H34" s="165">
        <f aca="true" t="shared" si="4" ref="H34:U34">H14+H15+H16+H17+H18+H19+H20+H21+H22+H23+H24+H25+H26+H27+H28+H29+H30+H31+H33</f>
        <v>2061</v>
      </c>
      <c r="I34" s="165">
        <f t="shared" si="4"/>
        <v>0</v>
      </c>
      <c r="J34" s="165">
        <f t="shared" si="4"/>
        <v>0</v>
      </c>
      <c r="K34" s="165">
        <f t="shared" si="4"/>
        <v>853384.9100000001</v>
      </c>
      <c r="L34" s="165">
        <f t="shared" si="4"/>
        <v>656</v>
      </c>
      <c r="M34" s="165" t="e">
        <f t="shared" si="4"/>
        <v>#REF!</v>
      </c>
      <c r="N34" s="165">
        <f t="shared" si="4"/>
        <v>0</v>
      </c>
      <c r="O34" s="165">
        <f t="shared" si="4"/>
        <v>0</v>
      </c>
      <c r="P34" s="165">
        <f t="shared" si="4"/>
        <v>704151.93</v>
      </c>
      <c r="Q34" s="165">
        <f t="shared" si="4"/>
        <v>680</v>
      </c>
      <c r="R34" s="165">
        <f t="shared" si="4"/>
        <v>0</v>
      </c>
      <c r="S34" s="165">
        <f t="shared" si="4"/>
        <v>0</v>
      </c>
      <c r="T34" s="165">
        <f t="shared" si="4"/>
        <v>744318.96</v>
      </c>
      <c r="U34" s="165">
        <f t="shared" si="4"/>
        <v>725</v>
      </c>
    </row>
    <row r="35" spans="1:20" ht="15.75">
      <c r="A35" s="338"/>
      <c r="B35" s="338"/>
      <c r="C35" s="339"/>
      <c r="D35" s="339"/>
      <c r="E35" s="339"/>
      <c r="F35" s="339"/>
      <c r="G35" s="339"/>
      <c r="H35" s="339"/>
      <c r="I35" s="339"/>
      <c r="J35" s="339"/>
      <c r="K35" s="339"/>
      <c r="L35" s="339"/>
      <c r="M35" s="339"/>
      <c r="N35" s="339"/>
      <c r="O35" s="339"/>
      <c r="P35" s="339"/>
      <c r="Q35" s="339"/>
      <c r="R35" s="339"/>
      <c r="S35" s="339"/>
      <c r="T35" s="339"/>
    </row>
    <row r="36" spans="1:20" ht="15.75">
      <c r="A36" s="338"/>
      <c r="B36" s="338"/>
      <c r="C36" s="339"/>
      <c r="D36" s="339"/>
      <c r="E36" s="339"/>
      <c r="F36" s="339"/>
      <c r="G36" s="339"/>
      <c r="H36" s="339"/>
      <c r="I36" s="339"/>
      <c r="J36" s="339"/>
      <c r="K36" s="339"/>
      <c r="L36" s="339"/>
      <c r="M36" s="339"/>
      <c r="N36" s="339"/>
      <c r="O36" s="339"/>
      <c r="P36" s="339"/>
      <c r="Q36" s="339"/>
      <c r="R36" s="339"/>
      <c r="S36" s="339"/>
      <c r="T36" s="339"/>
    </row>
    <row r="37" spans="1:20" ht="15.75">
      <c r="A37" s="338"/>
      <c r="B37" s="338"/>
      <c r="C37" s="339"/>
      <c r="D37" s="339"/>
      <c r="E37" s="339"/>
      <c r="F37" s="339"/>
      <c r="G37" s="339"/>
      <c r="H37" s="339"/>
      <c r="I37" s="339"/>
      <c r="J37" s="339"/>
      <c r="K37" s="339"/>
      <c r="L37" s="339"/>
      <c r="M37" s="339"/>
      <c r="N37" s="339"/>
      <c r="O37" s="339"/>
      <c r="P37" s="339"/>
      <c r="Q37" s="339"/>
      <c r="R37" s="339"/>
      <c r="S37" s="339"/>
      <c r="T37" s="339"/>
    </row>
    <row r="38" spans="1:20" ht="16.5" customHeight="1">
      <c r="A38" s="338"/>
      <c r="B38" s="338"/>
      <c r="C38" s="340"/>
      <c r="D38" s="340"/>
      <c r="E38" s="340"/>
      <c r="F38" s="340"/>
      <c r="G38" s="340"/>
      <c r="H38" s="340"/>
      <c r="I38" s="340"/>
      <c r="J38" s="340"/>
      <c r="K38" s="340"/>
      <c r="L38" s="340"/>
      <c r="M38" s="340"/>
      <c r="N38" s="340"/>
      <c r="O38" s="340"/>
      <c r="P38" s="339"/>
      <c r="Q38" s="341"/>
      <c r="R38" s="342"/>
      <c r="T38" s="343"/>
    </row>
    <row r="39" spans="1:22" ht="25.5" customHeight="1">
      <c r="A39" s="367" t="s">
        <v>18</v>
      </c>
      <c r="B39" s="367"/>
      <c r="C39" s="344"/>
      <c r="D39" s="326"/>
      <c r="E39" s="345"/>
      <c r="F39" s="326"/>
      <c r="G39" s="326"/>
      <c r="H39" s="326"/>
      <c r="I39" s="346"/>
      <c r="J39" s="346"/>
      <c r="K39" s="346"/>
      <c r="L39" s="346"/>
      <c r="M39" s="345"/>
      <c r="N39" s="345"/>
      <c r="O39" s="345"/>
      <c r="P39" s="347"/>
      <c r="Q39" s="347"/>
      <c r="R39" s="368" t="s">
        <v>7</v>
      </c>
      <c r="S39" s="368"/>
      <c r="T39" s="258"/>
      <c r="U39" s="325"/>
      <c r="V39" s="325"/>
    </row>
    <row r="40" spans="1:22" ht="25.5" customHeight="1">
      <c r="A40" s="348"/>
      <c r="B40" s="348"/>
      <c r="C40" s="344"/>
      <c r="D40" s="326"/>
      <c r="E40" s="345"/>
      <c r="F40" s="326"/>
      <c r="G40" s="326"/>
      <c r="H40" s="326"/>
      <c r="I40" s="340"/>
      <c r="J40" s="340"/>
      <c r="K40" s="340"/>
      <c r="L40" s="340"/>
      <c r="P40" s="337"/>
      <c r="R40" s="349"/>
      <c r="S40" s="349"/>
      <c r="T40" s="259"/>
      <c r="U40" s="325"/>
      <c r="V40" s="325"/>
    </row>
    <row r="41" spans="1:21" ht="15" customHeight="1">
      <c r="A41" s="369" t="s">
        <v>17</v>
      </c>
      <c r="B41" s="369"/>
      <c r="C41" s="350"/>
      <c r="D41" s="327"/>
      <c r="E41" s="327"/>
      <c r="F41" s="323"/>
      <c r="G41" s="323"/>
      <c r="H41" s="323"/>
      <c r="I41" s="370"/>
      <c r="J41" s="370"/>
      <c r="K41" s="370"/>
      <c r="L41" s="370"/>
      <c r="M41" s="370"/>
      <c r="N41" s="370"/>
      <c r="O41" s="370"/>
      <c r="P41" s="370"/>
      <c r="Q41" s="351"/>
      <c r="R41" s="351"/>
      <c r="S41" s="352"/>
      <c r="U41" s="351"/>
    </row>
    <row r="42" spans="1:20" ht="29.25" customHeight="1">
      <c r="A42" s="353" t="s">
        <v>10</v>
      </c>
      <c r="B42" s="353"/>
      <c r="C42" s="337"/>
      <c r="D42" s="337"/>
      <c r="E42" s="337"/>
      <c r="F42" s="337"/>
      <c r="G42" s="337"/>
      <c r="H42" s="337"/>
      <c r="T42" s="354"/>
    </row>
    <row r="43" spans="1:18" ht="12.75" hidden="1">
      <c r="A43" s="355"/>
      <c r="B43" s="356"/>
      <c r="Q43" s="337"/>
      <c r="R43" s="337"/>
    </row>
    <row r="44" spans="1:2" ht="12.75">
      <c r="A44" s="355"/>
      <c r="B44" s="355"/>
    </row>
    <row r="45" spans="1:20" ht="12.75">
      <c r="A45" s="355"/>
      <c r="B45" s="355"/>
      <c r="E45" s="335"/>
      <c r="F45" s="335"/>
      <c r="G45" s="335"/>
      <c r="H45" s="335"/>
      <c r="I45" s="335"/>
      <c r="J45" s="335"/>
      <c r="K45" s="335"/>
      <c r="L45" s="335"/>
      <c r="M45" s="335"/>
      <c r="N45" s="335"/>
      <c r="O45" s="335"/>
      <c r="P45" s="335"/>
      <c r="Q45" s="335"/>
      <c r="R45" s="335"/>
      <c r="S45" s="335"/>
      <c r="T45" s="335"/>
    </row>
    <row r="46" spans="1:2" ht="12.75">
      <c r="A46" s="355"/>
      <c r="B46" s="355"/>
    </row>
    <row r="47" spans="1:2" ht="12.75">
      <c r="A47" s="355"/>
      <c r="B47" s="355"/>
    </row>
    <row r="48" spans="1:18" ht="12.75">
      <c r="A48" s="355"/>
      <c r="B48" s="355"/>
      <c r="Q48" s="337"/>
      <c r="R48" s="337"/>
    </row>
    <row r="49" spans="1:18" ht="12.75">
      <c r="A49" s="355"/>
      <c r="B49" s="355"/>
      <c r="C49" s="337"/>
      <c r="D49" s="337"/>
      <c r="E49" s="337"/>
      <c r="F49" s="337"/>
      <c r="G49" s="337"/>
      <c r="H49" s="337"/>
      <c r="I49" s="337"/>
      <c r="J49" s="337"/>
      <c r="K49" s="337"/>
      <c r="L49" s="337"/>
      <c r="M49" s="337"/>
      <c r="N49" s="337"/>
      <c r="O49" s="337"/>
      <c r="P49" s="337"/>
      <c r="Q49" s="337"/>
      <c r="R49" s="337"/>
    </row>
    <row r="50" spans="1:18" ht="12.75">
      <c r="A50" s="355"/>
      <c r="B50" s="355"/>
      <c r="C50" s="337"/>
      <c r="D50" s="337"/>
      <c r="E50" s="337"/>
      <c r="F50" s="337"/>
      <c r="G50" s="337"/>
      <c r="H50" s="337"/>
      <c r="Q50" s="337"/>
      <c r="R50" s="337"/>
    </row>
    <row r="51" spans="1:2" ht="12.75">
      <c r="A51" s="355"/>
      <c r="B51" s="355"/>
    </row>
    <row r="52" spans="1:2" ht="12.75">
      <c r="A52" s="355"/>
      <c r="B52" s="355"/>
    </row>
    <row r="53" spans="1:18" ht="12.75">
      <c r="A53" s="355"/>
      <c r="B53" s="355"/>
      <c r="Q53" s="337"/>
      <c r="R53" s="337"/>
    </row>
    <row r="54" spans="1:2" ht="12.75">
      <c r="A54" s="355"/>
      <c r="B54" s="355"/>
    </row>
    <row r="55" spans="1:18" ht="12.75">
      <c r="A55" s="355"/>
      <c r="B55" s="355"/>
      <c r="Q55" s="337"/>
      <c r="R55" s="337"/>
    </row>
    <row r="56" spans="1:2" ht="12.75">
      <c r="A56" s="355"/>
      <c r="B56" s="355"/>
    </row>
    <row r="57" spans="1:2" ht="12.75">
      <c r="A57" s="355"/>
      <c r="B57" s="355"/>
    </row>
    <row r="58" spans="1:2" ht="12.75">
      <c r="A58" s="355"/>
      <c r="B58" s="355"/>
    </row>
    <row r="59" spans="1:2" ht="12.75">
      <c r="A59" s="355"/>
      <c r="B59" s="355"/>
    </row>
    <row r="60" spans="1:2" ht="12.75">
      <c r="A60" s="355"/>
      <c r="B60" s="355"/>
    </row>
    <row r="61" spans="1:2" ht="12.75">
      <c r="A61" s="355"/>
      <c r="B61" s="355"/>
    </row>
    <row r="62" spans="1:2" ht="12.75">
      <c r="A62" s="355"/>
      <c r="B62" s="355"/>
    </row>
    <row r="63" spans="1:2" ht="12.75">
      <c r="A63" s="355"/>
      <c r="B63" s="355"/>
    </row>
    <row r="64" spans="1:2" ht="12.75">
      <c r="A64" s="355"/>
      <c r="B64" s="355"/>
    </row>
    <row r="65" spans="1:2" ht="12.75">
      <c r="A65" s="355"/>
      <c r="B65" s="355"/>
    </row>
    <row r="66" spans="1:2" ht="12.75">
      <c r="A66" s="355"/>
      <c r="B66" s="355"/>
    </row>
    <row r="67" spans="1:2" ht="12.75">
      <c r="A67" s="355"/>
      <c r="B67" s="355"/>
    </row>
    <row r="68" spans="1:2" ht="12.75">
      <c r="A68" s="355"/>
      <c r="B68" s="355"/>
    </row>
    <row r="69" spans="1:2" ht="12.75">
      <c r="A69" s="355"/>
      <c r="B69" s="355"/>
    </row>
    <row r="70" spans="1:2" ht="12.75">
      <c r="A70" s="355"/>
      <c r="B70" s="355"/>
    </row>
    <row r="71" spans="1:2" ht="12.75">
      <c r="A71" s="355"/>
      <c r="B71" s="355"/>
    </row>
    <row r="72" spans="1:2" ht="12.75">
      <c r="A72" s="355"/>
      <c r="B72" s="355"/>
    </row>
    <row r="73" spans="1:2" ht="12.75">
      <c r="A73" s="355"/>
      <c r="B73" s="355"/>
    </row>
    <row r="74" spans="1:2" ht="12.75">
      <c r="A74" s="355"/>
      <c r="B74" s="355"/>
    </row>
    <row r="75" spans="1:2" ht="12.75">
      <c r="A75" s="355"/>
      <c r="B75" s="355"/>
    </row>
    <row r="76" spans="1:2" ht="12.75">
      <c r="A76" s="355"/>
      <c r="B76" s="355"/>
    </row>
    <row r="77" spans="1:2" ht="12.75">
      <c r="A77" s="355"/>
      <c r="B77" s="355"/>
    </row>
    <row r="78" spans="1:2" ht="12.75">
      <c r="A78" s="355"/>
      <c r="B78" s="355"/>
    </row>
    <row r="79" spans="1:2" ht="12.75">
      <c r="A79" s="355"/>
      <c r="B79" s="355"/>
    </row>
    <row r="80" spans="1:2" ht="12.75">
      <c r="A80" s="355"/>
      <c r="B80" s="355"/>
    </row>
    <row r="81" spans="1:2" ht="12.75">
      <c r="A81" s="355"/>
      <c r="B81" s="355"/>
    </row>
    <row r="82" ht="12.75">
      <c r="A82" s="355"/>
    </row>
  </sheetData>
  <sheetProtection/>
  <mergeCells count="27">
    <mergeCell ref="A9:T9"/>
    <mergeCell ref="O1:T1"/>
    <mergeCell ref="O2:T2"/>
    <mergeCell ref="O3:T3"/>
    <mergeCell ref="O4:T4"/>
    <mergeCell ref="O5:T5"/>
    <mergeCell ref="O6:T6"/>
    <mergeCell ref="M10:T10"/>
    <mergeCell ref="A11:A13"/>
    <mergeCell ref="B11:B13"/>
    <mergeCell ref="C11:C13"/>
    <mergeCell ref="E12:E13"/>
    <mergeCell ref="F12:F13"/>
    <mergeCell ref="E11:H11"/>
    <mergeCell ref="H12:H13"/>
    <mergeCell ref="I11:U11"/>
    <mergeCell ref="R12:U12"/>
    <mergeCell ref="O7:Q7"/>
    <mergeCell ref="A39:B39"/>
    <mergeCell ref="R39:S39"/>
    <mergeCell ref="A41:B41"/>
    <mergeCell ref="I41:P41"/>
    <mergeCell ref="G12:G13"/>
    <mergeCell ref="I12:L12"/>
    <mergeCell ref="M12:M13"/>
    <mergeCell ref="N12:Q12"/>
    <mergeCell ref="A34:B34"/>
  </mergeCells>
  <printOptions horizontalCentered="1"/>
  <pageMargins left="0" right="0" top="1.1811023622047245" bottom="0" header="0" footer="0"/>
  <pageSetup horizontalDpi="600" verticalDpi="600" orientation="landscape" paperSize="9" scale="42"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K31"/>
  <sheetViews>
    <sheetView view="pageBreakPreview" zoomScale="82" zoomScaleSheetLayoutView="82" zoomScalePageLayoutView="0" workbookViewId="0" topLeftCell="A1">
      <selection activeCell="J7" sqref="J7:K7"/>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456" t="s">
        <v>328</v>
      </c>
      <c r="K1" s="456"/>
    </row>
    <row r="2" spans="2:11" ht="18.75">
      <c r="B2" s="15"/>
      <c r="C2" s="15"/>
      <c r="D2" s="15"/>
      <c r="E2" s="15"/>
      <c r="F2" s="15"/>
      <c r="G2" s="15"/>
      <c r="H2" s="15"/>
      <c r="I2" s="12" t="s">
        <v>11</v>
      </c>
      <c r="J2" s="381" t="s">
        <v>11</v>
      </c>
      <c r="K2" s="381"/>
    </row>
    <row r="3" spans="2:11" ht="18.75">
      <c r="B3" s="15"/>
      <c r="C3" s="15"/>
      <c r="D3" s="15"/>
      <c r="E3" s="15"/>
      <c r="F3" s="15"/>
      <c r="G3" s="15"/>
      <c r="H3" s="15"/>
      <c r="I3" s="12" t="s">
        <v>20</v>
      </c>
      <c r="J3" s="61" t="s">
        <v>193</v>
      </c>
      <c r="K3" s="61"/>
    </row>
    <row r="4" spans="2:11" ht="18.75">
      <c r="B4" s="15"/>
      <c r="C4" s="15"/>
      <c r="D4" s="15"/>
      <c r="E4" s="15"/>
      <c r="F4" s="15"/>
      <c r="G4" s="15"/>
      <c r="H4" s="15"/>
      <c r="I4" s="12" t="s">
        <v>21</v>
      </c>
      <c r="J4" s="61" t="s">
        <v>22</v>
      </c>
      <c r="K4" s="61"/>
    </row>
    <row r="5" spans="2:11" ht="18.75">
      <c r="B5" s="15"/>
      <c r="C5" s="15"/>
      <c r="D5" s="15"/>
      <c r="E5" s="15"/>
      <c r="F5" s="15"/>
      <c r="G5" s="15"/>
      <c r="H5" s="15"/>
      <c r="I5" s="12" t="s">
        <v>23</v>
      </c>
      <c r="J5" s="61" t="s">
        <v>46</v>
      </c>
      <c r="K5" s="61"/>
    </row>
    <row r="6" spans="2:11" ht="18.75">
      <c r="B6" s="15"/>
      <c r="C6" s="15"/>
      <c r="D6" s="15"/>
      <c r="E6" s="15"/>
      <c r="F6" s="15"/>
      <c r="G6" s="15"/>
      <c r="H6" s="16"/>
      <c r="I6" s="12" t="s">
        <v>25</v>
      </c>
      <c r="J6" s="61" t="s">
        <v>277</v>
      </c>
      <c r="K6" s="61"/>
    </row>
    <row r="7" spans="2:11" ht="15.75" customHeight="1">
      <c r="B7" s="15"/>
      <c r="C7" s="15"/>
      <c r="D7" s="15"/>
      <c r="E7" s="15"/>
      <c r="F7" s="15"/>
      <c r="G7" s="15"/>
      <c r="H7" s="16"/>
      <c r="I7" s="12" t="s">
        <v>26</v>
      </c>
      <c r="J7" s="382" t="s">
        <v>362</v>
      </c>
      <c r="K7" s="383"/>
    </row>
    <row r="8" spans="2:11" ht="15.75">
      <c r="B8" s="15"/>
      <c r="C8" s="15"/>
      <c r="D8" s="15"/>
      <c r="E8" s="15"/>
      <c r="F8" s="15"/>
      <c r="G8" s="15"/>
      <c r="H8" s="15"/>
      <c r="I8" s="15"/>
      <c r="J8" s="15"/>
      <c r="K8" s="15"/>
    </row>
    <row r="9" spans="2:11" ht="18.75">
      <c r="B9" s="384" t="s">
        <v>253</v>
      </c>
      <c r="C9" s="384"/>
      <c r="D9" s="384"/>
      <c r="E9" s="384"/>
      <c r="F9" s="384"/>
      <c r="G9" s="384"/>
      <c r="H9" s="384"/>
      <c r="I9" s="384"/>
      <c r="J9" s="384"/>
      <c r="K9" s="384"/>
    </row>
    <row r="10" spans="2:11" ht="15.75">
      <c r="B10" s="15"/>
      <c r="C10" s="15"/>
      <c r="D10" s="392"/>
      <c r="E10" s="392"/>
      <c r="F10" s="392"/>
      <c r="G10" s="392"/>
      <c r="H10" s="392"/>
      <c r="I10" s="15"/>
      <c r="J10" s="15"/>
      <c r="K10" s="15"/>
    </row>
    <row r="11" spans="1:11" ht="18.75">
      <c r="A11" s="460" t="s">
        <v>6</v>
      </c>
      <c r="B11" s="385" t="s">
        <v>12</v>
      </c>
      <c r="C11" s="385" t="s">
        <v>13</v>
      </c>
      <c r="D11" s="385" t="s">
        <v>47</v>
      </c>
      <c r="E11" s="393" t="s">
        <v>9</v>
      </c>
      <c r="F11" s="393"/>
      <c r="G11" s="393"/>
      <c r="H11" s="393"/>
      <c r="I11" s="393"/>
      <c r="J11" s="453"/>
      <c r="K11" s="390" t="s">
        <v>15</v>
      </c>
    </row>
    <row r="12" spans="1:11" ht="17.25" customHeight="1">
      <c r="A12" s="461"/>
      <c r="B12" s="386"/>
      <c r="C12" s="386"/>
      <c r="D12" s="386"/>
      <c r="E12" s="385">
        <v>2018</v>
      </c>
      <c r="F12" s="385">
        <v>2019</v>
      </c>
      <c r="G12" s="385" t="s">
        <v>28</v>
      </c>
      <c r="H12" s="385" t="s">
        <v>29</v>
      </c>
      <c r="I12" s="385" t="s">
        <v>30</v>
      </c>
      <c r="J12" s="390">
        <v>2020</v>
      </c>
      <c r="K12" s="390"/>
    </row>
    <row r="13" spans="1:11" ht="27" customHeight="1">
      <c r="A13" s="462"/>
      <c r="B13" s="387"/>
      <c r="C13" s="387"/>
      <c r="D13" s="387"/>
      <c r="E13" s="387"/>
      <c r="F13" s="387"/>
      <c r="G13" s="387"/>
      <c r="H13" s="387"/>
      <c r="I13" s="387"/>
      <c r="J13" s="390"/>
      <c r="K13" s="390"/>
    </row>
    <row r="14" spans="1:11" ht="37.5">
      <c r="A14" s="457">
        <v>1</v>
      </c>
      <c r="B14" s="457" t="s">
        <v>93</v>
      </c>
      <c r="C14" s="277" t="s">
        <v>16</v>
      </c>
      <c r="D14" s="285">
        <f>E14+F14+J14</f>
        <v>143000</v>
      </c>
      <c r="E14" s="139">
        <v>45000</v>
      </c>
      <c r="F14" s="139">
        <v>48000</v>
      </c>
      <c r="G14" s="139"/>
      <c r="H14" s="139"/>
      <c r="I14" s="139"/>
      <c r="J14" s="139">
        <v>50000</v>
      </c>
      <c r="K14" s="457" t="s">
        <v>44</v>
      </c>
    </row>
    <row r="15" spans="1:11" ht="37.5">
      <c r="A15" s="458"/>
      <c r="B15" s="459"/>
      <c r="C15" s="277" t="s">
        <v>78</v>
      </c>
      <c r="D15" s="285">
        <f>E15+F15+J15</f>
        <v>0</v>
      </c>
      <c r="E15" s="139"/>
      <c r="F15" s="139"/>
      <c r="G15" s="139"/>
      <c r="H15" s="139"/>
      <c r="I15" s="139"/>
      <c r="J15" s="139"/>
      <c r="K15" s="459"/>
    </row>
    <row r="16" spans="1:11" ht="56.25">
      <c r="A16" s="277">
        <v>2</v>
      </c>
      <c r="B16" s="192" t="s">
        <v>94</v>
      </c>
      <c r="C16" s="277" t="s">
        <v>16</v>
      </c>
      <c r="D16" s="285">
        <f>E16+F16+J16</f>
        <v>42000</v>
      </c>
      <c r="E16" s="139">
        <v>15000</v>
      </c>
      <c r="F16" s="139">
        <v>14000</v>
      </c>
      <c r="G16" s="139"/>
      <c r="H16" s="139"/>
      <c r="I16" s="139"/>
      <c r="J16" s="139">
        <v>13000</v>
      </c>
      <c r="K16" s="277" t="s">
        <v>44</v>
      </c>
    </row>
    <row r="17" spans="1:11" ht="56.25">
      <c r="A17" s="277">
        <v>3</v>
      </c>
      <c r="B17" s="287" t="s">
        <v>95</v>
      </c>
      <c r="C17" s="277" t="s">
        <v>16</v>
      </c>
      <c r="D17" s="285">
        <f>E17+F17+J17</f>
        <v>18000</v>
      </c>
      <c r="E17" s="139">
        <v>5000</v>
      </c>
      <c r="F17" s="139">
        <v>6000</v>
      </c>
      <c r="G17" s="139"/>
      <c r="H17" s="139"/>
      <c r="I17" s="139"/>
      <c r="J17" s="139">
        <v>7000</v>
      </c>
      <c r="K17" s="277" t="s">
        <v>96</v>
      </c>
    </row>
    <row r="18" spans="1:11" ht="18.75">
      <c r="A18" s="79"/>
      <c r="B18" s="62" t="s">
        <v>5</v>
      </c>
      <c r="C18" s="62"/>
      <c r="D18" s="64">
        <f aca="true" t="shared" si="0" ref="D18:I18">D17+D16+D15+D14</f>
        <v>203000</v>
      </c>
      <c r="E18" s="64">
        <f t="shared" si="0"/>
        <v>65000</v>
      </c>
      <c r="F18" s="64">
        <f t="shared" si="0"/>
        <v>68000</v>
      </c>
      <c r="G18" s="64">
        <f t="shared" si="0"/>
        <v>0</v>
      </c>
      <c r="H18" s="64">
        <f t="shared" si="0"/>
        <v>0</v>
      </c>
      <c r="I18" s="64">
        <f t="shared" si="0"/>
        <v>0</v>
      </c>
      <c r="J18" s="64">
        <f>J17+J16+J15+J14</f>
        <v>70000</v>
      </c>
      <c r="K18" s="74"/>
    </row>
    <row r="19" spans="1:11" ht="18.75">
      <c r="A19" s="41"/>
      <c r="B19" s="157"/>
      <c r="C19" s="18"/>
      <c r="D19" s="19"/>
      <c r="E19" s="19"/>
      <c r="F19" s="19"/>
      <c r="G19" s="19"/>
      <c r="H19" s="19"/>
      <c r="I19" s="19"/>
      <c r="J19" s="19"/>
      <c r="K19" s="20"/>
    </row>
    <row r="20" spans="1:11" ht="15.75">
      <c r="A20" s="41"/>
      <c r="B20" s="18"/>
      <c r="C20" s="18"/>
      <c r="D20" s="19"/>
      <c r="E20" s="19"/>
      <c r="F20" s="19"/>
      <c r="G20" s="19"/>
      <c r="H20" s="19"/>
      <c r="I20" s="19"/>
      <c r="J20" s="19"/>
      <c r="K20" s="20"/>
    </row>
    <row r="21" spans="2:11" ht="15.75">
      <c r="B21" s="18"/>
      <c r="C21" s="18"/>
      <c r="D21" s="19"/>
      <c r="E21" s="19"/>
      <c r="F21" s="19"/>
      <c r="G21" s="19"/>
      <c r="H21" s="19"/>
      <c r="I21" s="19"/>
      <c r="J21" s="19"/>
      <c r="K21" s="20"/>
    </row>
    <row r="22" spans="2:11" ht="18.75">
      <c r="B22" s="54"/>
      <c r="C22" s="55"/>
      <c r="E22" s="19"/>
      <c r="F22" s="19"/>
      <c r="G22" s="19"/>
      <c r="H22" s="19"/>
      <c r="I22" s="19"/>
      <c r="J22" s="19"/>
      <c r="K22" s="55"/>
    </row>
    <row r="23" spans="1:11" ht="18.75">
      <c r="A23" s="97"/>
      <c r="B23" s="98" t="s">
        <v>18</v>
      </c>
      <c r="C23" s="98"/>
      <c r="D23" s="97"/>
      <c r="E23" s="98"/>
      <c r="F23" s="455" t="s">
        <v>7</v>
      </c>
      <c r="G23" s="455"/>
      <c r="H23" s="455"/>
      <c r="I23" s="455"/>
      <c r="J23" s="455"/>
      <c r="K23" s="100"/>
    </row>
    <row r="24" spans="1:11" ht="18.75">
      <c r="A24" s="97"/>
      <c r="B24" s="98"/>
      <c r="C24" s="98"/>
      <c r="D24" s="97"/>
      <c r="E24" s="98"/>
      <c r="F24" s="99"/>
      <c r="G24" s="99"/>
      <c r="H24" s="99"/>
      <c r="I24" s="99"/>
      <c r="J24" s="99"/>
      <c r="K24" s="100"/>
    </row>
    <row r="25" spans="1:11" ht="18.75">
      <c r="A25" s="97"/>
      <c r="B25" s="102" t="s">
        <v>48</v>
      </c>
      <c r="C25" s="102"/>
      <c r="D25" s="97"/>
      <c r="E25" s="103"/>
      <c r="F25" s="104"/>
      <c r="G25" s="104"/>
      <c r="H25" s="104"/>
      <c r="I25" s="104"/>
      <c r="J25" s="104"/>
      <c r="K25" s="105"/>
    </row>
    <row r="26" spans="1:11" ht="30.75" customHeight="1">
      <c r="A26" s="97"/>
      <c r="B26" s="106" t="s">
        <v>10</v>
      </c>
      <c r="C26" s="97"/>
      <c r="D26" s="106"/>
      <c r="E26" s="104"/>
      <c r="F26" s="104"/>
      <c r="G26" s="104"/>
      <c r="H26" s="104"/>
      <c r="I26" s="104"/>
      <c r="J26" s="104"/>
      <c r="K26" s="105"/>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1">
    <mergeCell ref="A14:A15"/>
    <mergeCell ref="B14:B15"/>
    <mergeCell ref="A11:A13"/>
    <mergeCell ref="J12:J13"/>
    <mergeCell ref="K14:K15"/>
    <mergeCell ref="K11:K13"/>
    <mergeCell ref="E12:E13"/>
    <mergeCell ref="F12:F13"/>
    <mergeCell ref="G12:G13"/>
    <mergeCell ref="J1:K1"/>
    <mergeCell ref="J2:K2"/>
    <mergeCell ref="J7:K7"/>
    <mergeCell ref="B9:K9"/>
    <mergeCell ref="D10:H10"/>
    <mergeCell ref="I12:I13"/>
    <mergeCell ref="F23:J23"/>
    <mergeCell ref="B11:B13"/>
    <mergeCell ref="C11:C13"/>
    <mergeCell ref="D11:D13"/>
    <mergeCell ref="E11:J11"/>
    <mergeCell ref="H12:H13"/>
  </mergeCells>
  <printOptions horizontalCentered="1"/>
  <pageMargins left="0" right="0" top="1.1811023622047245" bottom="0" header="0" footer="0"/>
  <pageSetup fitToHeight="1" fitToWidth="1" horizontalDpi="600" verticalDpi="600" orientation="landscape" paperSize="9" scale="79"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O39"/>
  <sheetViews>
    <sheetView tabSelected="1" view="pageBreakPreview" zoomScale="80" zoomScaleSheetLayoutView="80" zoomScalePageLayoutView="0" workbookViewId="0" topLeftCell="A1">
      <selection activeCell="J16" sqref="J16"/>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454" t="s">
        <v>329</v>
      </c>
      <c r="K1" s="454"/>
      <c r="L1" s="13" t="s">
        <v>19</v>
      </c>
    </row>
    <row r="2" spans="2:12" ht="18.75">
      <c r="B2" s="15"/>
      <c r="C2" s="15"/>
      <c r="D2" s="15"/>
      <c r="E2" s="15"/>
      <c r="F2" s="15"/>
      <c r="G2" s="15"/>
      <c r="H2" s="15"/>
      <c r="I2" s="12" t="s">
        <v>11</v>
      </c>
      <c r="J2" s="381" t="s">
        <v>11</v>
      </c>
      <c r="K2" s="381"/>
      <c r="L2" s="12" t="s">
        <v>11</v>
      </c>
    </row>
    <row r="3" spans="2:12" ht="18.75">
      <c r="B3" s="15"/>
      <c r="C3" s="15"/>
      <c r="D3" s="15"/>
      <c r="E3" s="15"/>
      <c r="F3" s="15"/>
      <c r="G3" s="15"/>
      <c r="H3" s="15"/>
      <c r="I3" s="12" t="s">
        <v>20</v>
      </c>
      <c r="J3" s="61" t="s">
        <v>193</v>
      </c>
      <c r="K3" s="61"/>
      <c r="L3" s="12" t="s">
        <v>20</v>
      </c>
    </row>
    <row r="4" spans="2:12" ht="18.75">
      <c r="B4" s="15"/>
      <c r="C4" s="15"/>
      <c r="D4" s="15"/>
      <c r="E4" s="15"/>
      <c r="F4" s="15"/>
      <c r="G4" s="15"/>
      <c r="H4" s="15"/>
      <c r="I4" s="12" t="s">
        <v>21</v>
      </c>
      <c r="J4" s="61" t="s">
        <v>22</v>
      </c>
      <c r="K4" s="61"/>
      <c r="L4" s="12" t="s">
        <v>21</v>
      </c>
    </row>
    <row r="5" spans="2:12" ht="18.75">
      <c r="B5" s="15"/>
      <c r="C5" s="15"/>
      <c r="D5" s="15"/>
      <c r="E5" s="15"/>
      <c r="F5" s="15"/>
      <c r="G5" s="15"/>
      <c r="H5" s="15"/>
      <c r="I5" s="12" t="s">
        <v>23</v>
      </c>
      <c r="J5" s="61" t="s">
        <v>46</v>
      </c>
      <c r="K5" s="61"/>
      <c r="L5" s="12" t="s">
        <v>23</v>
      </c>
    </row>
    <row r="6" spans="2:12" ht="18.75">
      <c r="B6" s="15"/>
      <c r="C6" s="15"/>
      <c r="D6" s="15"/>
      <c r="E6" s="15"/>
      <c r="F6" s="15"/>
      <c r="G6" s="15"/>
      <c r="H6" s="16"/>
      <c r="I6" s="12" t="s">
        <v>25</v>
      </c>
      <c r="J6" s="61" t="s">
        <v>277</v>
      </c>
      <c r="K6" s="61"/>
      <c r="L6" s="12" t="s">
        <v>25</v>
      </c>
    </row>
    <row r="7" spans="2:15" ht="15.75" customHeight="1">
      <c r="B7" s="15"/>
      <c r="C7" s="15"/>
      <c r="D7" s="15"/>
      <c r="E7" s="15"/>
      <c r="F7" s="15"/>
      <c r="G7" s="15"/>
      <c r="H7" s="16"/>
      <c r="I7" s="12" t="s">
        <v>26</v>
      </c>
      <c r="J7" s="436" t="s">
        <v>362</v>
      </c>
      <c r="K7" s="437"/>
      <c r="L7" s="17"/>
      <c r="M7" s="17"/>
      <c r="N7" s="17"/>
      <c r="O7" s="17"/>
    </row>
    <row r="8" spans="2:12" ht="15.75">
      <c r="B8" s="15"/>
      <c r="C8" s="15"/>
      <c r="D8" s="15"/>
      <c r="E8" s="15"/>
      <c r="F8" s="15"/>
      <c r="G8" s="15"/>
      <c r="H8" s="15"/>
      <c r="I8" s="15"/>
      <c r="J8" s="15"/>
      <c r="K8" s="15"/>
      <c r="L8" s="15"/>
    </row>
    <row r="9" spans="2:12" ht="36" customHeight="1">
      <c r="B9" s="384" t="s">
        <v>249</v>
      </c>
      <c r="C9" s="384"/>
      <c r="D9" s="384"/>
      <c r="E9" s="384"/>
      <c r="F9" s="384"/>
      <c r="G9" s="384"/>
      <c r="H9" s="384"/>
      <c r="I9" s="384"/>
      <c r="J9" s="384"/>
      <c r="K9" s="384"/>
      <c r="L9" s="15"/>
    </row>
    <row r="10" spans="2:12" ht="15.75">
      <c r="B10" s="15"/>
      <c r="C10" s="15"/>
      <c r="D10" s="392"/>
      <c r="E10" s="392"/>
      <c r="F10" s="392"/>
      <c r="G10" s="392"/>
      <c r="H10" s="392"/>
      <c r="I10" s="15"/>
      <c r="J10" s="15"/>
      <c r="K10" s="15"/>
      <c r="L10" s="15"/>
    </row>
    <row r="11" spans="1:12" ht="15.75" customHeight="1">
      <c r="A11" s="460" t="s">
        <v>6</v>
      </c>
      <c r="B11" s="385" t="s">
        <v>12</v>
      </c>
      <c r="C11" s="385" t="s">
        <v>13</v>
      </c>
      <c r="D11" s="385" t="s">
        <v>47</v>
      </c>
      <c r="E11" s="393" t="s">
        <v>9</v>
      </c>
      <c r="F11" s="393"/>
      <c r="G11" s="393"/>
      <c r="H11" s="393"/>
      <c r="I11" s="393"/>
      <c r="J11" s="453"/>
      <c r="K11" s="390" t="s">
        <v>15</v>
      </c>
      <c r="L11" s="15"/>
    </row>
    <row r="12" spans="1:12" ht="15.75">
      <c r="A12" s="461"/>
      <c r="B12" s="386"/>
      <c r="C12" s="386"/>
      <c r="D12" s="386"/>
      <c r="E12" s="385">
        <v>2018</v>
      </c>
      <c r="F12" s="385">
        <v>2019</v>
      </c>
      <c r="G12" s="385" t="s">
        <v>28</v>
      </c>
      <c r="H12" s="385" t="s">
        <v>29</v>
      </c>
      <c r="I12" s="385" t="s">
        <v>30</v>
      </c>
      <c r="J12" s="390">
        <v>2020</v>
      </c>
      <c r="K12" s="390"/>
      <c r="L12" s="15"/>
    </row>
    <row r="13" spans="1:12" ht="21.75" customHeight="1">
      <c r="A13" s="462"/>
      <c r="B13" s="387"/>
      <c r="C13" s="387"/>
      <c r="D13" s="387"/>
      <c r="E13" s="387"/>
      <c r="F13" s="387"/>
      <c r="G13" s="387"/>
      <c r="H13" s="387"/>
      <c r="I13" s="387"/>
      <c r="J13" s="390"/>
      <c r="K13" s="390"/>
      <c r="L13" s="15"/>
    </row>
    <row r="14" spans="1:12" ht="64.5" customHeight="1">
      <c r="A14" s="90">
        <v>1</v>
      </c>
      <c r="B14" s="284" t="s">
        <v>361</v>
      </c>
      <c r="C14" s="277" t="s">
        <v>16</v>
      </c>
      <c r="D14" s="285">
        <f aca="true" t="shared" si="0" ref="D14:D21">E14+F14+J14</f>
        <v>3520</v>
      </c>
      <c r="E14" s="139">
        <f>1100-80</f>
        <v>1020</v>
      </c>
      <c r="F14" s="139">
        <v>1200</v>
      </c>
      <c r="G14" s="139"/>
      <c r="H14" s="139"/>
      <c r="I14" s="139"/>
      <c r="J14" s="139">
        <v>1300</v>
      </c>
      <c r="K14" s="277" t="s">
        <v>68</v>
      </c>
      <c r="L14" s="15"/>
    </row>
    <row r="15" spans="1:12" ht="75" hidden="1">
      <c r="A15" s="90"/>
      <c r="B15" s="284" t="s">
        <v>69</v>
      </c>
      <c r="C15" s="277" t="s">
        <v>16</v>
      </c>
      <c r="D15" s="285">
        <f t="shared" si="0"/>
        <v>0</v>
      </c>
      <c r="E15" s="139"/>
      <c r="F15" s="139"/>
      <c r="G15" s="139"/>
      <c r="H15" s="139"/>
      <c r="I15" s="139"/>
      <c r="J15" s="139"/>
      <c r="K15" s="277" t="s">
        <v>70</v>
      </c>
      <c r="L15" s="15"/>
    </row>
    <row r="16" spans="1:12" ht="62.25" customHeight="1">
      <c r="A16" s="91">
        <v>2</v>
      </c>
      <c r="B16" s="284" t="s">
        <v>71</v>
      </c>
      <c r="C16" s="277" t="s">
        <v>16</v>
      </c>
      <c r="D16" s="285">
        <f t="shared" si="0"/>
        <v>2400</v>
      </c>
      <c r="E16" s="139">
        <v>700</v>
      </c>
      <c r="F16" s="139">
        <v>800</v>
      </c>
      <c r="G16" s="139"/>
      <c r="H16" s="139"/>
      <c r="I16" s="139"/>
      <c r="J16" s="139">
        <v>900</v>
      </c>
      <c r="K16" s="277" t="s">
        <v>72</v>
      </c>
      <c r="L16" s="15"/>
    </row>
    <row r="17" spans="1:12" ht="75">
      <c r="A17" s="91">
        <v>3</v>
      </c>
      <c r="B17" s="284" t="s">
        <v>77</v>
      </c>
      <c r="C17" s="277" t="s">
        <v>16</v>
      </c>
      <c r="D17" s="285">
        <f t="shared" si="0"/>
        <v>813</v>
      </c>
      <c r="E17" s="139">
        <f>250-87</f>
        <v>163</v>
      </c>
      <c r="F17" s="139">
        <v>300</v>
      </c>
      <c r="G17" s="139"/>
      <c r="H17" s="139"/>
      <c r="I17" s="139"/>
      <c r="J17" s="139">
        <v>350</v>
      </c>
      <c r="K17" s="277" t="s">
        <v>32</v>
      </c>
      <c r="L17" s="15"/>
    </row>
    <row r="18" spans="1:12" ht="69" customHeight="1">
      <c r="A18" s="91">
        <v>4</v>
      </c>
      <c r="B18" s="284" t="s">
        <v>73</v>
      </c>
      <c r="C18" s="277" t="s">
        <v>16</v>
      </c>
      <c r="D18" s="285">
        <f t="shared" si="0"/>
        <v>670.54</v>
      </c>
      <c r="E18" s="139">
        <v>209</v>
      </c>
      <c r="F18" s="139">
        <v>224.05</v>
      </c>
      <c r="G18" s="139"/>
      <c r="H18" s="139"/>
      <c r="I18" s="139"/>
      <c r="J18" s="139">
        <v>237.49</v>
      </c>
      <c r="K18" s="457" t="s">
        <v>75</v>
      </c>
      <c r="L18" s="15"/>
    </row>
    <row r="19" spans="1:12" ht="56.25">
      <c r="A19" s="92">
        <v>5</v>
      </c>
      <c r="B19" s="284" t="s">
        <v>74</v>
      </c>
      <c r="C19" s="277" t="s">
        <v>16</v>
      </c>
      <c r="D19" s="285">
        <f t="shared" si="0"/>
        <v>365.07</v>
      </c>
      <c r="E19" s="139">
        <v>113.46</v>
      </c>
      <c r="F19" s="139">
        <v>121.98</v>
      </c>
      <c r="G19" s="139"/>
      <c r="H19" s="139"/>
      <c r="I19" s="139"/>
      <c r="J19" s="139">
        <v>129.63</v>
      </c>
      <c r="K19" s="458"/>
      <c r="L19" s="15"/>
    </row>
    <row r="20" spans="1:12" ht="150">
      <c r="A20" s="93">
        <v>6</v>
      </c>
      <c r="B20" s="192" t="s">
        <v>252</v>
      </c>
      <c r="C20" s="277" t="s">
        <v>16</v>
      </c>
      <c r="D20" s="285">
        <f t="shared" si="0"/>
        <v>1375.58</v>
      </c>
      <c r="E20" s="139">
        <v>428.84</v>
      </c>
      <c r="F20" s="139">
        <v>459.4</v>
      </c>
      <c r="G20" s="139"/>
      <c r="H20" s="139"/>
      <c r="I20" s="139"/>
      <c r="J20" s="139">
        <v>487.34</v>
      </c>
      <c r="K20" s="458"/>
      <c r="L20" s="15"/>
    </row>
    <row r="21" spans="1:12" ht="75">
      <c r="A21" s="91">
        <v>7</v>
      </c>
      <c r="B21" s="192" t="s">
        <v>251</v>
      </c>
      <c r="C21" s="277" t="s">
        <v>16</v>
      </c>
      <c r="D21" s="285">
        <f t="shared" si="0"/>
        <v>847</v>
      </c>
      <c r="E21" s="139">
        <v>264</v>
      </c>
      <c r="F21" s="139">
        <v>283</v>
      </c>
      <c r="G21" s="139"/>
      <c r="H21" s="139"/>
      <c r="I21" s="139"/>
      <c r="J21" s="139">
        <v>300</v>
      </c>
      <c r="K21" s="458"/>
      <c r="L21" s="15"/>
    </row>
    <row r="22" spans="1:12" ht="75.75" customHeight="1">
      <c r="A22" s="93">
        <v>8</v>
      </c>
      <c r="B22" s="192" t="s">
        <v>76</v>
      </c>
      <c r="C22" s="277" t="s">
        <v>16</v>
      </c>
      <c r="D22" s="285">
        <f>E22+F22+J22</f>
        <v>37</v>
      </c>
      <c r="E22" s="139">
        <v>10</v>
      </c>
      <c r="F22" s="139">
        <v>12</v>
      </c>
      <c r="G22" s="139"/>
      <c r="H22" s="139"/>
      <c r="I22" s="139"/>
      <c r="J22" s="139">
        <v>15</v>
      </c>
      <c r="K22" s="277" t="s">
        <v>44</v>
      </c>
      <c r="L22" s="15"/>
    </row>
    <row r="23" spans="1:12" ht="56.25">
      <c r="A23" s="93">
        <v>9</v>
      </c>
      <c r="B23" s="192" t="s">
        <v>250</v>
      </c>
      <c r="C23" s="277" t="s">
        <v>16</v>
      </c>
      <c r="D23" s="285">
        <f>E23+F23+J23</f>
        <v>210</v>
      </c>
      <c r="E23" s="139">
        <v>65</v>
      </c>
      <c r="F23" s="139">
        <v>70</v>
      </c>
      <c r="G23" s="139"/>
      <c r="H23" s="139"/>
      <c r="I23" s="139"/>
      <c r="J23" s="139">
        <v>75</v>
      </c>
      <c r="K23" s="286" t="s">
        <v>44</v>
      </c>
      <c r="L23" s="15"/>
    </row>
    <row r="24" spans="1:12" ht="93.75">
      <c r="A24" s="93">
        <v>10</v>
      </c>
      <c r="B24" s="192" t="s">
        <v>369</v>
      </c>
      <c r="C24" s="277" t="s">
        <v>16</v>
      </c>
      <c r="D24" s="285">
        <f>E24+F24+J24</f>
        <v>304</v>
      </c>
      <c r="E24" s="139">
        <f>42+80+87</f>
        <v>209</v>
      </c>
      <c r="F24" s="139">
        <v>45</v>
      </c>
      <c r="G24" s="139"/>
      <c r="H24" s="139"/>
      <c r="I24" s="139"/>
      <c r="J24" s="139">
        <v>50</v>
      </c>
      <c r="K24" s="286" t="s">
        <v>44</v>
      </c>
      <c r="L24" s="15"/>
    </row>
    <row r="25" spans="1:12" ht="32.25" customHeight="1">
      <c r="A25" s="79"/>
      <c r="B25" s="62" t="s">
        <v>5</v>
      </c>
      <c r="C25" s="73"/>
      <c r="D25" s="64">
        <f aca="true" t="shared" si="1" ref="D25:J25">D14+D16+D17+D18+D19+D20+D21+D22+D23+D24</f>
        <v>10542.189999999999</v>
      </c>
      <c r="E25" s="64">
        <f t="shared" si="1"/>
        <v>3182.3</v>
      </c>
      <c r="F25" s="64">
        <f t="shared" si="1"/>
        <v>3515.4300000000003</v>
      </c>
      <c r="G25" s="64">
        <f t="shared" si="1"/>
        <v>0</v>
      </c>
      <c r="H25" s="64">
        <f t="shared" si="1"/>
        <v>0</v>
      </c>
      <c r="I25" s="64">
        <f t="shared" si="1"/>
        <v>0</v>
      </c>
      <c r="J25" s="64">
        <f t="shared" si="1"/>
        <v>3844.46</v>
      </c>
      <c r="K25" s="74"/>
      <c r="L25" s="15"/>
    </row>
    <row r="26" spans="1:12" ht="32.25" customHeight="1">
      <c r="A26" s="41"/>
      <c r="B26" s="18"/>
      <c r="C26" s="18"/>
      <c r="D26" s="96"/>
      <c r="E26" s="96"/>
      <c r="F26" s="96"/>
      <c r="G26" s="96"/>
      <c r="H26" s="96"/>
      <c r="I26" s="96"/>
      <c r="J26" s="96"/>
      <c r="K26" s="20"/>
      <c r="L26" s="15"/>
    </row>
    <row r="27" spans="1:12" ht="21.75" customHeight="1">
      <c r="A27" s="41"/>
      <c r="B27" s="18"/>
      <c r="C27" s="18"/>
      <c r="D27" s="96"/>
      <c r="E27" s="96"/>
      <c r="F27" s="96"/>
      <c r="G27" s="96"/>
      <c r="H27" s="96"/>
      <c r="I27" s="96"/>
      <c r="J27" s="96"/>
      <c r="K27" s="20"/>
      <c r="L27" s="15"/>
    </row>
    <row r="28" spans="2:12" ht="15.75">
      <c r="B28" s="18"/>
      <c r="C28" s="18"/>
      <c r="D28" s="19"/>
      <c r="E28" s="19"/>
      <c r="F28" s="19"/>
      <c r="G28" s="19"/>
      <c r="H28" s="19"/>
      <c r="I28" s="19"/>
      <c r="J28" s="19"/>
      <c r="K28" s="20"/>
      <c r="L28" s="15"/>
    </row>
    <row r="29" spans="2:12" ht="15.75" hidden="1">
      <c r="B29" s="18"/>
      <c r="C29" s="18"/>
      <c r="D29" s="19"/>
      <c r="E29" s="19"/>
      <c r="F29" s="19"/>
      <c r="G29" s="19"/>
      <c r="H29" s="19"/>
      <c r="I29" s="19"/>
      <c r="J29" s="19"/>
      <c r="K29" s="20"/>
      <c r="L29" s="15"/>
    </row>
    <row r="30" spans="2:12" ht="18.75">
      <c r="B30" s="54"/>
      <c r="C30" s="55"/>
      <c r="E30" s="19"/>
      <c r="F30" s="19"/>
      <c r="G30" s="19"/>
      <c r="H30" s="19"/>
      <c r="I30" s="19"/>
      <c r="J30" s="19"/>
      <c r="K30" s="55"/>
      <c r="L30" s="15"/>
    </row>
    <row r="31" spans="2:13" s="97" customFormat="1" ht="18.75" customHeight="1">
      <c r="B31" s="98" t="s">
        <v>18</v>
      </c>
      <c r="C31" s="98"/>
      <c r="E31" s="98"/>
      <c r="F31" s="455" t="s">
        <v>7</v>
      </c>
      <c r="G31" s="455"/>
      <c r="H31" s="455"/>
      <c r="I31" s="455"/>
      <c r="J31" s="455"/>
      <c r="K31" s="100"/>
      <c r="L31" s="101" t="s">
        <v>7</v>
      </c>
      <c r="M31" s="100"/>
    </row>
    <row r="32" spans="2:13" s="97" customFormat="1" ht="18.75" customHeight="1">
      <c r="B32" s="98"/>
      <c r="C32" s="98"/>
      <c r="E32" s="98"/>
      <c r="F32" s="99"/>
      <c r="G32" s="99"/>
      <c r="H32" s="99"/>
      <c r="I32" s="99"/>
      <c r="J32" s="99"/>
      <c r="K32" s="100"/>
      <c r="L32" s="101"/>
      <c r="M32" s="100"/>
    </row>
    <row r="33" spans="2:12" s="97" customFormat="1" ht="41.25" customHeight="1">
      <c r="B33" s="156" t="s">
        <v>48</v>
      </c>
      <c r="C33" s="102"/>
      <c r="E33" s="103"/>
      <c r="F33" s="104"/>
      <c r="G33" s="104"/>
      <c r="H33" s="104"/>
      <c r="I33" s="104"/>
      <c r="J33" s="104"/>
      <c r="K33" s="105"/>
      <c r="L33" s="105"/>
    </row>
    <row r="34" spans="2:14" s="97" customFormat="1" ht="42" customHeight="1">
      <c r="B34" s="155"/>
      <c r="D34" s="106"/>
      <c r="E34" s="104"/>
      <c r="F34" s="104"/>
      <c r="G34" s="104"/>
      <c r="H34" s="104"/>
      <c r="I34" s="104"/>
      <c r="J34" s="104"/>
      <c r="K34" s="105"/>
      <c r="L34" s="105"/>
      <c r="N34" s="107"/>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19">
    <mergeCell ref="K18:K21"/>
    <mergeCell ref="F31:J31"/>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2" fitToWidth="1" horizontalDpi="600" verticalDpi="600" orientation="landscape" paperSize="9" scale="72" r:id="rId1"/>
  <rowBreaks count="1" manualBreakCount="1">
    <brk id="33" max="10" man="1"/>
  </rowBreaks>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K37"/>
  <sheetViews>
    <sheetView view="pageBreakPreview" zoomScale="83" zoomScaleSheetLayoutView="83" zoomScalePageLayoutView="0" workbookViewId="0" topLeftCell="A1">
      <selection activeCell="F14" sqref="F14"/>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8.75">
      <c r="B1" s="1"/>
      <c r="C1" s="1"/>
      <c r="D1" s="1"/>
      <c r="E1" s="1"/>
      <c r="F1" s="1"/>
      <c r="G1" s="1"/>
      <c r="H1" s="1"/>
      <c r="I1" s="2" t="s">
        <v>19</v>
      </c>
      <c r="J1" s="413" t="s">
        <v>330</v>
      </c>
      <c r="K1" s="413"/>
    </row>
    <row r="2" spans="2:11" ht="18.75">
      <c r="B2" s="1"/>
      <c r="C2" s="1"/>
      <c r="D2" s="1"/>
      <c r="E2" s="1"/>
      <c r="F2" s="1"/>
      <c r="G2" s="1"/>
      <c r="H2" s="1"/>
      <c r="I2" s="3" t="s">
        <v>11</v>
      </c>
      <c r="J2" s="383" t="s">
        <v>11</v>
      </c>
      <c r="K2" s="383"/>
    </row>
    <row r="3" spans="2:11" ht="18.75">
      <c r="B3" s="1"/>
      <c r="C3" s="1"/>
      <c r="D3" s="1"/>
      <c r="E3" s="1"/>
      <c r="F3" s="1"/>
      <c r="G3" s="1"/>
      <c r="H3" s="1"/>
      <c r="I3" s="3" t="s">
        <v>20</v>
      </c>
      <c r="J3" s="58" t="s">
        <v>193</v>
      </c>
      <c r="K3" s="58"/>
    </row>
    <row r="4" spans="2:11" ht="18.75">
      <c r="B4" s="1"/>
      <c r="C4" s="1"/>
      <c r="D4" s="1"/>
      <c r="E4" s="1"/>
      <c r="F4" s="1"/>
      <c r="G4" s="1"/>
      <c r="H4" s="1"/>
      <c r="I4" s="3" t="s">
        <v>21</v>
      </c>
      <c r="J4" s="58" t="s">
        <v>22</v>
      </c>
      <c r="K4" s="58"/>
    </row>
    <row r="5" spans="2:11" ht="18.75">
      <c r="B5" s="1"/>
      <c r="C5" s="1"/>
      <c r="D5" s="1"/>
      <c r="E5" s="1"/>
      <c r="F5" s="1"/>
      <c r="G5" s="1"/>
      <c r="H5" s="1"/>
      <c r="I5" s="3" t="s">
        <v>23</v>
      </c>
      <c r="J5" s="58" t="s">
        <v>24</v>
      </c>
      <c r="K5" s="58"/>
    </row>
    <row r="6" spans="2:11" ht="18.75">
      <c r="B6" s="1"/>
      <c r="C6" s="1"/>
      <c r="D6" s="1"/>
      <c r="E6" s="1"/>
      <c r="F6" s="1"/>
      <c r="G6" s="1"/>
      <c r="H6" s="9"/>
      <c r="I6" s="3" t="s">
        <v>25</v>
      </c>
      <c r="J6" s="58" t="s">
        <v>275</v>
      </c>
      <c r="K6" s="58"/>
    </row>
    <row r="7" spans="2:11" ht="15.75" customHeight="1">
      <c r="B7" s="1"/>
      <c r="C7" s="1"/>
      <c r="D7" s="1"/>
      <c r="E7" s="1"/>
      <c r="F7" s="1"/>
      <c r="G7" s="1"/>
      <c r="H7" s="9"/>
      <c r="I7" s="3" t="s">
        <v>26</v>
      </c>
      <c r="J7" s="382" t="s">
        <v>362</v>
      </c>
      <c r="K7" s="383"/>
    </row>
    <row r="8" spans="2:11" ht="15.75">
      <c r="B8" s="1"/>
      <c r="C8" s="1"/>
      <c r="D8" s="1"/>
      <c r="E8" s="1"/>
      <c r="F8" s="1"/>
      <c r="G8" s="1"/>
      <c r="H8" s="1"/>
      <c r="I8" s="1"/>
      <c r="J8" s="1"/>
      <c r="K8" s="1"/>
    </row>
    <row r="9" spans="2:11" ht="18.75">
      <c r="B9" s="397" t="s">
        <v>242</v>
      </c>
      <c r="C9" s="397"/>
      <c r="D9" s="397"/>
      <c r="E9" s="397"/>
      <c r="F9" s="397"/>
      <c r="G9" s="397"/>
      <c r="H9" s="397"/>
      <c r="I9" s="397"/>
      <c r="J9" s="397"/>
      <c r="K9" s="397"/>
    </row>
    <row r="10" spans="2:11" ht="15.75">
      <c r="B10" s="1"/>
      <c r="C10" s="1"/>
      <c r="D10" s="445"/>
      <c r="E10" s="445"/>
      <c r="F10" s="445"/>
      <c r="G10" s="445"/>
      <c r="H10" s="445"/>
      <c r="I10" s="1"/>
      <c r="J10" s="1"/>
      <c r="K10" s="47"/>
    </row>
    <row r="11" spans="1:11" ht="18.75">
      <c r="A11" s="463" t="s">
        <v>6</v>
      </c>
      <c r="B11" s="463" t="s">
        <v>12</v>
      </c>
      <c r="C11" s="463" t="s">
        <v>13</v>
      </c>
      <c r="D11" s="463" t="s">
        <v>14</v>
      </c>
      <c r="E11" s="466" t="s">
        <v>9</v>
      </c>
      <c r="F11" s="466"/>
      <c r="G11" s="466"/>
      <c r="H11" s="466"/>
      <c r="I11" s="466"/>
      <c r="J11" s="467"/>
      <c r="K11" s="400" t="s">
        <v>15</v>
      </c>
    </row>
    <row r="12" spans="1:11" ht="12.75">
      <c r="A12" s="464"/>
      <c r="B12" s="464"/>
      <c r="C12" s="464"/>
      <c r="D12" s="464"/>
      <c r="E12" s="463">
        <v>2018</v>
      </c>
      <c r="F12" s="463">
        <v>2019</v>
      </c>
      <c r="G12" s="463" t="s">
        <v>28</v>
      </c>
      <c r="H12" s="463" t="s">
        <v>29</v>
      </c>
      <c r="I12" s="463" t="s">
        <v>30</v>
      </c>
      <c r="J12" s="400">
        <v>2020</v>
      </c>
      <c r="K12" s="400"/>
    </row>
    <row r="13" spans="1:11" ht="22.5" customHeight="1">
      <c r="A13" s="465"/>
      <c r="B13" s="465"/>
      <c r="C13" s="465"/>
      <c r="D13" s="465"/>
      <c r="E13" s="465"/>
      <c r="F13" s="465"/>
      <c r="G13" s="465"/>
      <c r="H13" s="465"/>
      <c r="I13" s="465"/>
      <c r="J13" s="400"/>
      <c r="K13" s="400"/>
    </row>
    <row r="14" spans="1:11" ht="75">
      <c r="A14" s="48">
        <v>1</v>
      </c>
      <c r="B14" s="278" t="s">
        <v>63</v>
      </c>
      <c r="C14" s="279" t="s">
        <v>16</v>
      </c>
      <c r="D14" s="165">
        <f aca="true" t="shared" si="0" ref="D14:D19">SUM(E14:J14)</f>
        <v>70</v>
      </c>
      <c r="E14" s="280">
        <v>70</v>
      </c>
      <c r="F14" s="280"/>
      <c r="G14" s="280"/>
      <c r="H14" s="280"/>
      <c r="I14" s="280"/>
      <c r="J14" s="280"/>
      <c r="K14" s="48" t="s">
        <v>59</v>
      </c>
    </row>
    <row r="15" spans="1:11" ht="75">
      <c r="A15" s="48">
        <v>2</v>
      </c>
      <c r="B15" s="278" t="s">
        <v>350</v>
      </c>
      <c r="C15" s="279" t="s">
        <v>16</v>
      </c>
      <c r="D15" s="165">
        <f t="shared" si="0"/>
        <v>19500</v>
      </c>
      <c r="E15" s="280">
        <v>6000</v>
      </c>
      <c r="F15" s="280">
        <v>6500</v>
      </c>
      <c r="G15" s="280"/>
      <c r="H15" s="280"/>
      <c r="I15" s="280"/>
      <c r="J15" s="280">
        <v>7000</v>
      </c>
      <c r="K15" s="48" t="s">
        <v>59</v>
      </c>
    </row>
    <row r="16" spans="1:11" ht="75">
      <c r="A16" s="48">
        <v>3</v>
      </c>
      <c r="B16" s="278" t="s">
        <v>64</v>
      </c>
      <c r="C16" s="279" t="s">
        <v>16</v>
      </c>
      <c r="D16" s="165">
        <f t="shared" si="0"/>
        <v>150.4</v>
      </c>
      <c r="E16" s="280">
        <v>150.4</v>
      </c>
      <c r="F16" s="280"/>
      <c r="G16" s="280"/>
      <c r="H16" s="280"/>
      <c r="I16" s="280"/>
      <c r="J16" s="280"/>
      <c r="K16" s="48" t="s">
        <v>59</v>
      </c>
    </row>
    <row r="17" spans="1:11" ht="75">
      <c r="A17" s="48">
        <v>4</v>
      </c>
      <c r="B17" s="278" t="s">
        <v>66</v>
      </c>
      <c r="C17" s="279" t="s">
        <v>16</v>
      </c>
      <c r="D17" s="165">
        <f t="shared" si="0"/>
        <v>380</v>
      </c>
      <c r="E17" s="280">
        <v>100</v>
      </c>
      <c r="F17" s="280">
        <v>130</v>
      </c>
      <c r="G17" s="280"/>
      <c r="H17" s="280"/>
      <c r="I17" s="280"/>
      <c r="J17" s="280">
        <v>150</v>
      </c>
      <c r="K17" s="48" t="s">
        <v>59</v>
      </c>
    </row>
    <row r="18" spans="1:11" ht="75">
      <c r="A18" s="48">
        <v>5</v>
      </c>
      <c r="B18" s="278" t="s">
        <v>60</v>
      </c>
      <c r="C18" s="279" t="s">
        <v>16</v>
      </c>
      <c r="D18" s="165">
        <f t="shared" si="0"/>
        <v>1350</v>
      </c>
      <c r="E18" s="280">
        <v>400</v>
      </c>
      <c r="F18" s="280">
        <v>450</v>
      </c>
      <c r="G18" s="280"/>
      <c r="H18" s="280"/>
      <c r="I18" s="280"/>
      <c r="J18" s="280">
        <f>200+100+200</f>
        <v>500</v>
      </c>
      <c r="K18" s="48" t="s">
        <v>59</v>
      </c>
    </row>
    <row r="19" spans="1:11" ht="75">
      <c r="A19" s="48">
        <v>8</v>
      </c>
      <c r="B19" s="278" t="s">
        <v>67</v>
      </c>
      <c r="C19" s="279" t="s">
        <v>16</v>
      </c>
      <c r="D19" s="165">
        <f t="shared" si="0"/>
        <v>4500</v>
      </c>
      <c r="E19" s="280">
        <v>1000</v>
      </c>
      <c r="F19" s="280">
        <v>1500</v>
      </c>
      <c r="G19" s="280"/>
      <c r="H19" s="280"/>
      <c r="I19" s="280"/>
      <c r="J19" s="280">
        <v>2000</v>
      </c>
      <c r="K19" s="48" t="s">
        <v>59</v>
      </c>
    </row>
    <row r="20" spans="1:11" ht="18.75">
      <c r="A20" s="84"/>
      <c r="B20" s="59" t="s">
        <v>5</v>
      </c>
      <c r="C20" s="60"/>
      <c r="D20" s="82">
        <f>D14+D15+D16+D17+D18+D19</f>
        <v>25950.4</v>
      </c>
      <c r="E20" s="82">
        <f aca="true" t="shared" si="1" ref="E20:J20">E14+E15+E16+E17+E18+E19</f>
        <v>7720.4</v>
      </c>
      <c r="F20" s="82">
        <f t="shared" si="1"/>
        <v>8580</v>
      </c>
      <c r="G20" s="82">
        <f t="shared" si="1"/>
        <v>0</v>
      </c>
      <c r="H20" s="82">
        <f t="shared" si="1"/>
        <v>0</v>
      </c>
      <c r="I20" s="82">
        <f t="shared" si="1"/>
        <v>0</v>
      </c>
      <c r="J20" s="82">
        <f t="shared" si="1"/>
        <v>9650</v>
      </c>
      <c r="K20" s="83"/>
    </row>
    <row r="21" spans="1:11" ht="15.75">
      <c r="A21" s="53"/>
      <c r="B21" s="4"/>
      <c r="C21" s="4"/>
      <c r="D21" s="6"/>
      <c r="E21" s="6"/>
      <c r="F21" s="6"/>
      <c r="G21" s="6"/>
      <c r="H21" s="6"/>
      <c r="I21" s="6"/>
      <c r="J21" s="6"/>
      <c r="K21" s="43"/>
    </row>
    <row r="22" spans="1:11" ht="15.75">
      <c r="A22" s="53"/>
      <c r="B22" s="4"/>
      <c r="C22" s="4"/>
      <c r="D22" s="6"/>
      <c r="E22" s="6"/>
      <c r="F22" s="6"/>
      <c r="G22" s="6"/>
      <c r="H22" s="6"/>
      <c r="I22" s="6"/>
      <c r="J22" s="6"/>
      <c r="K22" s="43"/>
    </row>
    <row r="23" spans="1:11" ht="15.75">
      <c r="A23" s="53"/>
      <c r="B23" s="4"/>
      <c r="C23" s="4"/>
      <c r="D23" s="6"/>
      <c r="E23" s="6"/>
      <c r="F23" s="6"/>
      <c r="G23" s="6"/>
      <c r="H23" s="6"/>
      <c r="I23" s="6"/>
      <c r="J23" s="6"/>
      <c r="K23" s="43"/>
    </row>
    <row r="24" spans="2:11" ht="15.75">
      <c r="B24" s="4"/>
      <c r="C24" s="4"/>
      <c r="D24" s="6"/>
      <c r="E24" s="6"/>
      <c r="F24" s="6"/>
      <c r="G24" s="6"/>
      <c r="H24" s="6"/>
      <c r="I24" s="6"/>
      <c r="J24" s="6"/>
      <c r="K24" s="43"/>
    </row>
    <row r="25" spans="2:11" ht="18.75">
      <c r="B25" s="432" t="s">
        <v>18</v>
      </c>
      <c r="C25" s="432"/>
      <c r="D25" s="11"/>
      <c r="E25" s="8"/>
      <c r="F25" s="8"/>
      <c r="J25" s="49"/>
      <c r="K25" s="50" t="s">
        <v>31</v>
      </c>
    </row>
    <row r="26" spans="2:11" ht="18.75">
      <c r="B26" s="11"/>
      <c r="C26" s="11"/>
      <c r="D26" s="11"/>
      <c r="E26" s="8"/>
      <c r="F26" s="8"/>
      <c r="J26" s="49"/>
      <c r="K26" s="50"/>
    </row>
    <row r="27" spans="2:11" ht="18.75">
      <c r="B27" s="11"/>
      <c r="C27" s="11"/>
      <c r="D27" s="11"/>
      <c r="E27" s="8"/>
      <c r="F27" s="8"/>
      <c r="J27" s="49"/>
      <c r="K27" s="50"/>
    </row>
    <row r="28" spans="2:11" ht="18.75">
      <c r="B28" s="11"/>
      <c r="C28" s="11"/>
      <c r="D28" s="11"/>
      <c r="E28" s="8"/>
      <c r="F28" s="8"/>
      <c r="J28" s="49"/>
      <c r="K28" s="50"/>
    </row>
    <row r="29" spans="2:11" ht="18.75">
      <c r="B29" s="11"/>
      <c r="C29" s="11"/>
      <c r="D29" s="11"/>
      <c r="E29" s="8"/>
      <c r="F29" s="8"/>
      <c r="J29" s="49"/>
      <c r="K29" s="50"/>
    </row>
    <row r="30" spans="2:11" ht="18.75">
      <c r="B30" s="11"/>
      <c r="C30" s="11"/>
      <c r="D30" s="11"/>
      <c r="E30" s="8"/>
      <c r="F30" s="8"/>
      <c r="J30" s="49"/>
      <c r="K30" s="50"/>
    </row>
    <row r="31" spans="2:11" ht="18.75">
      <c r="B31" s="451" t="s">
        <v>17</v>
      </c>
      <c r="C31" s="451"/>
      <c r="D31" s="51"/>
      <c r="E31" s="7"/>
      <c r="F31" s="7"/>
      <c r="G31" s="7"/>
      <c r="H31" s="7"/>
      <c r="I31" s="7"/>
      <c r="J31" s="1"/>
      <c r="K31" s="1"/>
    </row>
    <row r="32" spans="2:11" ht="15.75">
      <c r="B32" s="52" t="s">
        <v>10</v>
      </c>
      <c r="C32" s="52"/>
      <c r="D32" s="7"/>
      <c r="E32" s="7"/>
      <c r="F32" s="7"/>
      <c r="G32" s="7"/>
      <c r="H32" s="7"/>
      <c r="I32" s="7"/>
      <c r="J32" s="1"/>
      <c r="K32" s="1"/>
    </row>
    <row r="33" spans="2:11" ht="15.75">
      <c r="B33" s="44"/>
      <c r="C33" s="10"/>
      <c r="D33" s="45"/>
      <c r="E33" s="7"/>
      <c r="F33" s="7"/>
      <c r="G33" s="7"/>
      <c r="H33" s="7"/>
      <c r="I33" s="7"/>
      <c r="J33" s="1"/>
      <c r="K33" s="1"/>
    </row>
    <row r="34" spans="3:10" ht="15.75">
      <c r="C34" s="45"/>
      <c r="D34" s="7"/>
      <c r="E34" s="7"/>
      <c r="F34" s="7"/>
      <c r="G34" s="7"/>
      <c r="H34" s="7"/>
      <c r="I34" s="7"/>
      <c r="J34" s="7"/>
    </row>
    <row r="35" spans="3:10" ht="15.75">
      <c r="C35" s="46"/>
      <c r="D35" s="7"/>
      <c r="E35" s="7"/>
      <c r="F35" s="7"/>
      <c r="G35" s="7"/>
      <c r="H35" s="7"/>
      <c r="I35" s="7"/>
      <c r="J35" s="7"/>
    </row>
    <row r="37" ht="12.75">
      <c r="H37" s="5"/>
    </row>
  </sheetData>
  <sheetProtection/>
  <mergeCells count="19">
    <mergeCell ref="B25:C25"/>
    <mergeCell ref="B31:C31"/>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56"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M29"/>
  <sheetViews>
    <sheetView view="pageBreakPreview" zoomScale="76" zoomScaleSheetLayoutView="76" zoomScalePageLayoutView="0" workbookViewId="0" topLeftCell="A1">
      <selection activeCell="J10" sqref="J10"/>
    </sheetView>
  </sheetViews>
  <sheetFormatPr defaultColWidth="9.140625" defaultRowHeight="12.75"/>
  <cols>
    <col min="1" max="1" width="6.140625" style="14" customWidth="1"/>
    <col min="2" max="2" width="38.28125" style="14" customWidth="1"/>
    <col min="3" max="3" width="19.8515625" style="14" customWidth="1"/>
    <col min="4" max="4" width="17.28125" style="14" customWidth="1"/>
    <col min="5" max="5" width="19.57421875" style="14" customWidth="1"/>
    <col min="6" max="6" width="19.7109375" style="14" customWidth="1"/>
    <col min="7" max="9" width="9.140625" style="14" hidden="1" customWidth="1"/>
    <col min="10" max="10" width="19.57421875" style="14" customWidth="1"/>
    <col min="11" max="11" width="39.8515625" style="14" customWidth="1"/>
    <col min="12" max="16384" width="9.140625" style="14" customWidth="1"/>
  </cols>
  <sheetData>
    <row r="1" spans="2:12" ht="18.75">
      <c r="B1" s="15"/>
      <c r="C1" s="15"/>
      <c r="D1" s="15"/>
      <c r="E1" s="15"/>
      <c r="F1" s="15"/>
      <c r="G1" s="15"/>
      <c r="H1" s="15"/>
      <c r="I1" s="13" t="s">
        <v>19</v>
      </c>
      <c r="J1" s="456" t="s">
        <v>331</v>
      </c>
      <c r="K1" s="456"/>
      <c r="L1" s="13"/>
    </row>
    <row r="2" spans="2:12" ht="18.75">
      <c r="B2" s="15"/>
      <c r="C2" s="15"/>
      <c r="D2" s="15"/>
      <c r="E2" s="15"/>
      <c r="F2" s="15"/>
      <c r="G2" s="15"/>
      <c r="H2" s="15"/>
      <c r="I2" s="12" t="s">
        <v>11</v>
      </c>
      <c r="J2" s="381" t="s">
        <v>11</v>
      </c>
      <c r="K2" s="381"/>
      <c r="L2" s="12"/>
    </row>
    <row r="3" spans="2:12" ht="18.75">
      <c r="B3" s="15"/>
      <c r="C3" s="15"/>
      <c r="D3" s="15"/>
      <c r="E3" s="15"/>
      <c r="F3" s="15"/>
      <c r="G3" s="15"/>
      <c r="H3" s="15"/>
      <c r="I3" s="12" t="s">
        <v>20</v>
      </c>
      <c r="J3" s="61" t="s">
        <v>193</v>
      </c>
      <c r="K3" s="61"/>
      <c r="L3" s="12"/>
    </row>
    <row r="4" spans="2:12" ht="18.75">
      <c r="B4" s="15"/>
      <c r="C4" s="15"/>
      <c r="D4" s="15"/>
      <c r="E4" s="15"/>
      <c r="F4" s="15"/>
      <c r="G4" s="15"/>
      <c r="H4" s="15"/>
      <c r="I4" s="12" t="s">
        <v>21</v>
      </c>
      <c r="J4" s="61" t="s">
        <v>22</v>
      </c>
      <c r="K4" s="61"/>
      <c r="L4" s="12"/>
    </row>
    <row r="5" spans="2:12" ht="18.75">
      <c r="B5" s="15"/>
      <c r="C5" s="15"/>
      <c r="D5" s="15"/>
      <c r="E5" s="15"/>
      <c r="F5" s="15"/>
      <c r="G5" s="15"/>
      <c r="H5" s="15"/>
      <c r="I5" s="12" t="s">
        <v>23</v>
      </c>
      <c r="J5" s="61" t="s">
        <v>24</v>
      </c>
      <c r="K5" s="61"/>
      <c r="L5" s="12"/>
    </row>
    <row r="6" spans="2:12" ht="18.75">
      <c r="B6" s="15"/>
      <c r="C6" s="15"/>
      <c r="D6" s="15"/>
      <c r="E6" s="15"/>
      <c r="F6" s="15"/>
      <c r="G6" s="15"/>
      <c r="H6" s="16"/>
      <c r="I6" s="12" t="s">
        <v>25</v>
      </c>
      <c r="J6" s="61" t="s">
        <v>275</v>
      </c>
      <c r="K6" s="61"/>
      <c r="L6" s="12"/>
    </row>
    <row r="7" spans="2:13" ht="21" customHeight="1">
      <c r="B7" s="15"/>
      <c r="C7" s="15"/>
      <c r="D7" s="15"/>
      <c r="E7" s="15"/>
      <c r="F7" s="15"/>
      <c r="G7" s="15"/>
      <c r="H7" s="16"/>
      <c r="I7" s="12" t="s">
        <v>26</v>
      </c>
      <c r="J7" s="391" t="s">
        <v>362</v>
      </c>
      <c r="K7" s="381"/>
      <c r="L7" s="17"/>
      <c r="M7" s="17"/>
    </row>
    <row r="8" spans="2:12" ht="15.75">
      <c r="B8" s="15"/>
      <c r="C8" s="15"/>
      <c r="D8" s="15"/>
      <c r="E8" s="15"/>
      <c r="F8" s="15"/>
      <c r="G8" s="15"/>
      <c r="H8" s="15"/>
      <c r="I8" s="15"/>
      <c r="J8" s="15"/>
      <c r="K8" s="15"/>
      <c r="L8" s="15"/>
    </row>
    <row r="9" spans="1:12" ht="18.75">
      <c r="A9" s="384" t="s">
        <v>243</v>
      </c>
      <c r="B9" s="384"/>
      <c r="C9" s="384"/>
      <c r="D9" s="384"/>
      <c r="E9" s="384"/>
      <c r="F9" s="384"/>
      <c r="G9" s="384"/>
      <c r="H9" s="384"/>
      <c r="I9" s="384"/>
      <c r="J9" s="384"/>
      <c r="K9" s="384"/>
      <c r="L9" s="15"/>
    </row>
    <row r="10" spans="2:12" ht="15.75">
      <c r="B10" s="15"/>
      <c r="C10" s="15"/>
      <c r="D10" s="392"/>
      <c r="E10" s="392"/>
      <c r="F10" s="392"/>
      <c r="G10" s="392"/>
      <c r="H10" s="392"/>
      <c r="I10" s="15"/>
      <c r="J10" s="15"/>
      <c r="K10" s="15"/>
      <c r="L10" s="15"/>
    </row>
    <row r="11" spans="1:12" ht="18.75">
      <c r="A11" s="385" t="s">
        <v>33</v>
      </c>
      <c r="B11" s="385" t="s">
        <v>12</v>
      </c>
      <c r="C11" s="385" t="s">
        <v>13</v>
      </c>
      <c r="D11" s="385" t="s">
        <v>14</v>
      </c>
      <c r="E11" s="393" t="s">
        <v>9</v>
      </c>
      <c r="F11" s="393"/>
      <c r="G11" s="393"/>
      <c r="H11" s="393"/>
      <c r="I11" s="393"/>
      <c r="J11" s="453"/>
      <c r="K11" s="390" t="s">
        <v>15</v>
      </c>
      <c r="L11" s="15"/>
    </row>
    <row r="12" spans="1:12" ht="15.75">
      <c r="A12" s="386"/>
      <c r="B12" s="386"/>
      <c r="C12" s="386"/>
      <c r="D12" s="386"/>
      <c r="E12" s="385">
        <v>2018</v>
      </c>
      <c r="F12" s="385">
        <v>2019</v>
      </c>
      <c r="G12" s="385" t="s">
        <v>28</v>
      </c>
      <c r="H12" s="385" t="s">
        <v>29</v>
      </c>
      <c r="I12" s="385" t="s">
        <v>30</v>
      </c>
      <c r="J12" s="390">
        <v>2020</v>
      </c>
      <c r="K12" s="390"/>
      <c r="L12" s="15"/>
    </row>
    <row r="13" spans="1:12" ht="15.75">
      <c r="A13" s="387"/>
      <c r="B13" s="387"/>
      <c r="C13" s="387"/>
      <c r="D13" s="387"/>
      <c r="E13" s="387"/>
      <c r="F13" s="387"/>
      <c r="G13" s="387"/>
      <c r="H13" s="387"/>
      <c r="I13" s="387"/>
      <c r="J13" s="390"/>
      <c r="K13" s="390"/>
      <c r="L13" s="15"/>
    </row>
    <row r="14" spans="1:12" ht="75">
      <c r="A14" s="36">
        <v>4</v>
      </c>
      <c r="B14" s="67" t="s">
        <v>240</v>
      </c>
      <c r="C14" s="68" t="s">
        <v>16</v>
      </c>
      <c r="D14" s="190">
        <f>F14+E14+J14</f>
        <v>4771.7</v>
      </c>
      <c r="E14" s="191">
        <v>1521.7</v>
      </c>
      <c r="F14" s="189">
        <v>1600</v>
      </c>
      <c r="G14" s="189"/>
      <c r="H14" s="189"/>
      <c r="I14" s="189"/>
      <c r="J14" s="189">
        <v>1650</v>
      </c>
      <c r="K14" s="36" t="s">
        <v>241</v>
      </c>
      <c r="L14" s="15"/>
    </row>
    <row r="15" spans="1:12" ht="18.75">
      <c r="A15" s="72"/>
      <c r="B15" s="62" t="s">
        <v>5</v>
      </c>
      <c r="C15" s="73"/>
      <c r="D15" s="188">
        <f aca="true" t="shared" si="0" ref="D15:J15">D14</f>
        <v>4771.7</v>
      </c>
      <c r="E15" s="188">
        <f t="shared" si="0"/>
        <v>1521.7</v>
      </c>
      <c r="F15" s="188">
        <f t="shared" si="0"/>
        <v>1600</v>
      </c>
      <c r="G15" s="188">
        <f t="shared" si="0"/>
        <v>0</v>
      </c>
      <c r="H15" s="188">
        <f t="shared" si="0"/>
        <v>0</v>
      </c>
      <c r="I15" s="188">
        <f t="shared" si="0"/>
        <v>0</v>
      </c>
      <c r="J15" s="188">
        <f t="shared" si="0"/>
        <v>1650</v>
      </c>
      <c r="K15" s="74"/>
      <c r="L15" s="15"/>
    </row>
    <row r="16" spans="1:12" ht="15.75">
      <c r="A16" s="39"/>
      <c r="B16" s="18"/>
      <c r="C16" s="18"/>
      <c r="D16" s="19"/>
      <c r="E16" s="19"/>
      <c r="F16" s="19"/>
      <c r="G16" s="19"/>
      <c r="H16" s="19"/>
      <c r="I16" s="19"/>
      <c r="J16" s="19"/>
      <c r="K16" s="20"/>
      <c r="L16" s="15"/>
    </row>
    <row r="17" spans="1:12" ht="15.75">
      <c r="A17" s="39"/>
      <c r="B17" s="18"/>
      <c r="C17" s="18"/>
      <c r="D17" s="19"/>
      <c r="E17" s="19"/>
      <c r="F17" s="19"/>
      <c r="G17" s="19"/>
      <c r="H17" s="19"/>
      <c r="I17" s="19"/>
      <c r="J17" s="19"/>
      <c r="K17" s="20"/>
      <c r="L17" s="15"/>
    </row>
    <row r="18" spans="2:12" ht="15.75">
      <c r="B18" s="18"/>
      <c r="C18" s="18"/>
      <c r="D18" s="19"/>
      <c r="E18" s="19"/>
      <c r="F18" s="19"/>
      <c r="G18" s="19"/>
      <c r="H18" s="19"/>
      <c r="I18" s="19"/>
      <c r="J18" s="19"/>
      <c r="K18" s="20"/>
      <c r="L18" s="15"/>
    </row>
    <row r="19" spans="2:12" ht="18.75">
      <c r="B19" s="54"/>
      <c r="C19" s="55"/>
      <c r="E19" s="19"/>
      <c r="F19" s="19"/>
      <c r="G19" s="19"/>
      <c r="H19" s="19"/>
      <c r="I19" s="19"/>
      <c r="J19" s="19"/>
      <c r="K19" s="55"/>
      <c r="L19" s="15"/>
    </row>
    <row r="20" spans="2:12" ht="18.75">
      <c r="B20" s="388" t="s">
        <v>165</v>
      </c>
      <c r="C20" s="388"/>
      <c r="D20" s="21"/>
      <c r="E20" s="22"/>
      <c r="F20" s="22"/>
      <c r="J20" s="23"/>
      <c r="K20" s="24" t="s">
        <v>7</v>
      </c>
      <c r="L20" s="23"/>
    </row>
    <row r="21" spans="2:12" ht="18.75">
      <c r="B21" s="21"/>
      <c r="C21" s="21"/>
      <c r="D21" s="21"/>
      <c r="E21" s="22"/>
      <c r="F21" s="22"/>
      <c r="J21" s="23"/>
      <c r="K21" s="24"/>
      <c r="L21" s="23"/>
    </row>
    <row r="22" spans="2:12" ht="18.75">
      <c r="B22" s="21"/>
      <c r="C22" s="21"/>
      <c r="D22" s="21"/>
      <c r="E22" s="22"/>
      <c r="F22" s="22"/>
      <c r="J22" s="23"/>
      <c r="K22" s="24"/>
      <c r="L22" s="23"/>
    </row>
    <row r="23" spans="2:11" ht="18.75">
      <c r="B23" s="394" t="s">
        <v>17</v>
      </c>
      <c r="C23" s="394"/>
      <c r="D23" s="25"/>
      <c r="E23" s="26"/>
      <c r="F23" s="26"/>
      <c r="G23" s="26"/>
      <c r="H23" s="26"/>
      <c r="I23" s="26"/>
      <c r="J23" s="15"/>
      <c r="K23" s="15"/>
    </row>
    <row r="24" spans="2:13" ht="33" customHeight="1">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B20:C20"/>
    <mergeCell ref="B23:C23"/>
    <mergeCell ref="K11:K13"/>
    <mergeCell ref="E12:E13"/>
    <mergeCell ref="F12:F13"/>
    <mergeCell ref="G12:G13"/>
    <mergeCell ref="H12:H13"/>
    <mergeCell ref="I12:I13"/>
    <mergeCell ref="J12:J13"/>
    <mergeCell ref="J1:K1"/>
    <mergeCell ref="J2:K2"/>
    <mergeCell ref="J7:K7"/>
    <mergeCell ref="A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O32"/>
  <sheetViews>
    <sheetView view="pageBreakPreview" zoomScaleSheetLayoutView="100" zoomScalePageLayoutView="0" workbookViewId="0" topLeftCell="A1">
      <selection activeCell="E12" sqref="E12:E13"/>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72" t="s">
        <v>332</v>
      </c>
      <c r="K1" s="472"/>
      <c r="L1" s="13" t="s">
        <v>19</v>
      </c>
    </row>
    <row r="2" spans="2:12" ht="15.75">
      <c r="B2" s="15"/>
      <c r="C2" s="15"/>
      <c r="D2" s="15"/>
      <c r="E2" s="15"/>
      <c r="F2" s="15"/>
      <c r="G2" s="15"/>
      <c r="H2" s="15"/>
      <c r="I2" s="12" t="s">
        <v>11</v>
      </c>
      <c r="J2" s="435" t="s">
        <v>11</v>
      </c>
      <c r="K2" s="435"/>
      <c r="L2" s="12" t="s">
        <v>11</v>
      </c>
    </row>
    <row r="3" spans="2:12" ht="15.75">
      <c r="B3" s="15"/>
      <c r="C3" s="15"/>
      <c r="D3" s="15"/>
      <c r="E3" s="15"/>
      <c r="F3" s="15"/>
      <c r="G3" s="15"/>
      <c r="H3" s="15"/>
      <c r="I3" s="12" t="s">
        <v>20</v>
      </c>
      <c r="J3" s="12" t="s">
        <v>193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275</v>
      </c>
      <c r="K6" s="12"/>
      <c r="L6" s="12" t="s">
        <v>25</v>
      </c>
    </row>
    <row r="7" spans="2:15" ht="15.75" customHeight="1">
      <c r="B7" s="15"/>
      <c r="C7" s="15"/>
      <c r="D7" s="15"/>
      <c r="E7" s="15"/>
      <c r="F7" s="15"/>
      <c r="G7" s="15"/>
      <c r="H7" s="16"/>
      <c r="I7" s="12" t="s">
        <v>26</v>
      </c>
      <c r="J7" s="436" t="s">
        <v>362</v>
      </c>
      <c r="K7" s="437"/>
      <c r="L7" s="17"/>
      <c r="M7" s="17"/>
      <c r="N7" s="17"/>
      <c r="O7" s="17"/>
    </row>
    <row r="8" spans="2:12" ht="15.75">
      <c r="B8" s="15"/>
      <c r="C8" s="15"/>
      <c r="D8" s="15"/>
      <c r="E8" s="15"/>
      <c r="F8" s="15"/>
      <c r="G8" s="15"/>
      <c r="H8" s="15"/>
      <c r="I8" s="15"/>
      <c r="J8" s="15"/>
      <c r="K8" s="15"/>
      <c r="L8" s="15"/>
    </row>
    <row r="9" spans="2:12" ht="51" customHeight="1">
      <c r="B9" s="384" t="s">
        <v>244</v>
      </c>
      <c r="C9" s="384"/>
      <c r="D9" s="384"/>
      <c r="E9" s="384"/>
      <c r="F9" s="384"/>
      <c r="G9" s="384"/>
      <c r="H9" s="384"/>
      <c r="I9" s="384"/>
      <c r="J9" s="384"/>
      <c r="K9" s="384"/>
      <c r="L9" s="15"/>
    </row>
    <row r="10" spans="2:12" ht="15.75">
      <c r="B10" s="15"/>
      <c r="C10" s="15"/>
      <c r="D10" s="392"/>
      <c r="E10" s="392"/>
      <c r="F10" s="392"/>
      <c r="G10" s="392"/>
      <c r="H10" s="392"/>
      <c r="I10" s="15"/>
      <c r="J10" s="15"/>
      <c r="K10" s="15"/>
      <c r="L10" s="15"/>
    </row>
    <row r="11" spans="1:12" ht="15.75" customHeight="1">
      <c r="A11" s="429" t="s">
        <v>33</v>
      </c>
      <c r="B11" s="429" t="s">
        <v>12</v>
      </c>
      <c r="C11" s="429" t="s">
        <v>13</v>
      </c>
      <c r="D11" s="429" t="s">
        <v>14</v>
      </c>
      <c r="E11" s="438" t="s">
        <v>9</v>
      </c>
      <c r="F11" s="438"/>
      <c r="G11" s="438"/>
      <c r="H11" s="438"/>
      <c r="I11" s="438"/>
      <c r="J11" s="439"/>
      <c r="K11" s="433" t="s">
        <v>15</v>
      </c>
      <c r="L11" s="15"/>
    </row>
    <row r="12" spans="1:12" ht="15.75">
      <c r="A12" s="430"/>
      <c r="B12" s="430"/>
      <c r="C12" s="430"/>
      <c r="D12" s="430"/>
      <c r="E12" s="429">
        <v>2018</v>
      </c>
      <c r="F12" s="429">
        <v>2019</v>
      </c>
      <c r="G12" s="429" t="s">
        <v>28</v>
      </c>
      <c r="H12" s="429" t="s">
        <v>29</v>
      </c>
      <c r="I12" s="429" t="s">
        <v>30</v>
      </c>
      <c r="J12" s="433">
        <v>2020</v>
      </c>
      <c r="K12" s="433"/>
      <c r="L12" s="15"/>
    </row>
    <row r="13" spans="1:12" ht="15.75">
      <c r="A13" s="431"/>
      <c r="B13" s="431"/>
      <c r="C13" s="431"/>
      <c r="D13" s="431"/>
      <c r="E13" s="431"/>
      <c r="F13" s="431"/>
      <c r="G13" s="431"/>
      <c r="H13" s="431"/>
      <c r="I13" s="431"/>
      <c r="J13" s="433"/>
      <c r="K13" s="433"/>
      <c r="L13" s="15"/>
    </row>
    <row r="14" spans="1:12" ht="63">
      <c r="A14" s="395">
        <v>1</v>
      </c>
      <c r="B14" s="86" t="s">
        <v>90</v>
      </c>
      <c r="C14" s="469" t="s">
        <v>16</v>
      </c>
      <c r="D14" s="117">
        <f>E14+F14+J14</f>
        <v>3900</v>
      </c>
      <c r="E14" s="118">
        <v>1300</v>
      </c>
      <c r="F14" s="118">
        <v>1300</v>
      </c>
      <c r="G14" s="118">
        <v>1100</v>
      </c>
      <c r="H14" s="118">
        <v>1100</v>
      </c>
      <c r="I14" s="118">
        <v>1100</v>
      </c>
      <c r="J14" s="118">
        <v>1300</v>
      </c>
      <c r="K14" s="469" t="s">
        <v>91</v>
      </c>
      <c r="L14" s="15"/>
    </row>
    <row r="15" spans="1:14" ht="47.25" customHeight="1" hidden="1">
      <c r="A15" s="468"/>
      <c r="B15" s="87" t="s">
        <v>61</v>
      </c>
      <c r="C15" s="470"/>
      <c r="D15" s="117"/>
      <c r="E15" s="119">
        <v>0</v>
      </c>
      <c r="F15" s="118"/>
      <c r="G15" s="118"/>
      <c r="H15" s="118"/>
      <c r="I15" s="118"/>
      <c r="J15" s="118"/>
      <c r="K15" s="470"/>
      <c r="L15" s="15"/>
      <c r="N15" s="57">
        <v>441</v>
      </c>
    </row>
    <row r="16" spans="1:14" ht="54" customHeight="1" hidden="1">
      <c r="A16" s="468"/>
      <c r="B16" s="88" t="s">
        <v>62</v>
      </c>
      <c r="C16" s="470"/>
      <c r="D16" s="117"/>
      <c r="E16" s="120">
        <v>0</v>
      </c>
      <c r="F16" s="118"/>
      <c r="G16" s="118"/>
      <c r="H16" s="118"/>
      <c r="I16" s="118"/>
      <c r="J16" s="118"/>
      <c r="K16" s="470"/>
      <c r="L16" s="15"/>
      <c r="N16" s="57"/>
    </row>
    <row r="17" spans="1:14" ht="94.5">
      <c r="A17" s="396"/>
      <c r="B17" s="86" t="s">
        <v>92</v>
      </c>
      <c r="C17" s="471"/>
      <c r="D17" s="117">
        <f>E17+F17+J17</f>
        <v>600</v>
      </c>
      <c r="E17" s="123">
        <v>200</v>
      </c>
      <c r="F17" s="123">
        <v>200</v>
      </c>
      <c r="G17" s="123">
        <v>200</v>
      </c>
      <c r="H17" s="123">
        <v>200</v>
      </c>
      <c r="I17" s="123">
        <v>200</v>
      </c>
      <c r="J17" s="123">
        <v>200</v>
      </c>
      <c r="K17" s="471"/>
      <c r="L17" s="15"/>
      <c r="N17" s="57"/>
    </row>
    <row r="18" spans="1:12" ht="32.25" customHeight="1">
      <c r="A18" s="89"/>
      <c r="B18" s="85" t="s">
        <v>5</v>
      </c>
      <c r="C18" s="121"/>
      <c r="D18" s="117">
        <f>D17+D14</f>
        <v>4500</v>
      </c>
      <c r="E18" s="117">
        <f>E14+E17</f>
        <v>1500</v>
      </c>
      <c r="F18" s="117">
        <f>F17+F14</f>
        <v>1500</v>
      </c>
      <c r="G18" s="117" t="e">
        <f>G14+G15+#REF!</f>
        <v>#REF!</v>
      </c>
      <c r="H18" s="117" t="e">
        <f>H14+H15+#REF!</f>
        <v>#REF!</v>
      </c>
      <c r="I18" s="117" t="e">
        <f>I14+I15+#REF!</f>
        <v>#REF!</v>
      </c>
      <c r="J18" s="117">
        <f>J17+J14</f>
        <v>1500</v>
      </c>
      <c r="K18" s="122"/>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18.75">
      <c r="B23" s="54"/>
      <c r="C23" s="55"/>
      <c r="E23" s="19"/>
      <c r="F23" s="19"/>
      <c r="G23" s="19"/>
      <c r="H23" s="19"/>
      <c r="I23" s="19"/>
      <c r="J23" s="19"/>
      <c r="K23" s="55"/>
      <c r="L23" s="15"/>
    </row>
    <row r="24" spans="2:12" ht="48" customHeight="1">
      <c r="B24" s="432" t="s">
        <v>18</v>
      </c>
      <c r="C24" s="432"/>
      <c r="D24" s="21"/>
      <c r="E24" s="22"/>
      <c r="F24" s="22"/>
      <c r="J24" s="23"/>
      <c r="K24" s="24" t="s">
        <v>7</v>
      </c>
      <c r="L24" s="23"/>
    </row>
    <row r="25" spans="2:12" ht="48" customHeight="1">
      <c r="B25" s="21"/>
      <c r="C25" s="21"/>
      <c r="D25" s="21"/>
      <c r="E25" s="22"/>
      <c r="F25" s="22"/>
      <c r="J25" s="23"/>
      <c r="K25" s="24"/>
      <c r="L25" s="23"/>
    </row>
    <row r="26" spans="2:11" ht="18.75">
      <c r="B26" s="394" t="s">
        <v>17</v>
      </c>
      <c r="C26" s="394"/>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B26:C26"/>
    <mergeCell ref="K11:K13"/>
    <mergeCell ref="E12:E13"/>
    <mergeCell ref="F12:F13"/>
    <mergeCell ref="G12:G13"/>
    <mergeCell ref="H12:H13"/>
    <mergeCell ref="C11:C13"/>
    <mergeCell ref="J1:K1"/>
    <mergeCell ref="J2:K2"/>
    <mergeCell ref="J7:K7"/>
    <mergeCell ref="B9:K9"/>
    <mergeCell ref="D10:H10"/>
    <mergeCell ref="B24:C24"/>
    <mergeCell ref="I12:I13"/>
    <mergeCell ref="J12:J13"/>
    <mergeCell ref="A14:A17"/>
    <mergeCell ref="C14:C17"/>
    <mergeCell ref="K14:K17"/>
    <mergeCell ref="A11:A13"/>
    <mergeCell ref="B11:B13"/>
    <mergeCell ref="D11:D13"/>
    <mergeCell ref="E11:J11"/>
  </mergeCells>
  <printOptions horizontalCentered="1"/>
  <pageMargins left="0" right="0" top="1.1811023622047245" bottom="0" header="0" footer="0"/>
  <pageSetup fitToHeight="1" fitToWidth="1"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N114"/>
  <sheetViews>
    <sheetView view="pageBreakPreview" zoomScale="71" zoomScaleSheetLayoutView="71" zoomScalePageLayoutView="0" workbookViewId="0" topLeftCell="A1">
      <pane xSplit="1" ySplit="13" topLeftCell="B90" activePane="bottomRight" state="frozen"/>
      <selection pane="topLeft" activeCell="A1" sqref="A1"/>
      <selection pane="topRight" activeCell="B1" sqref="B1"/>
      <selection pane="bottomLeft" activeCell="A14" sqref="A14"/>
      <selection pane="bottomRight" activeCell="B96" sqref="B96"/>
    </sheetView>
  </sheetViews>
  <sheetFormatPr defaultColWidth="9.140625" defaultRowHeight="12.75"/>
  <cols>
    <col min="1" max="1" width="4.140625" style="16" customWidth="1"/>
    <col min="2" max="2" width="84.00390625" style="140"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5"/>
      <c r="C1" s="15"/>
      <c r="D1" s="15"/>
      <c r="E1" s="15"/>
      <c r="F1" s="15"/>
      <c r="G1" s="15"/>
      <c r="H1" s="15"/>
      <c r="I1" s="474" t="s">
        <v>333</v>
      </c>
      <c r="J1" s="474"/>
      <c r="K1" s="13" t="s">
        <v>19</v>
      </c>
    </row>
    <row r="2" spans="2:11" ht="15.75">
      <c r="B2" s="95"/>
      <c r="C2" s="15"/>
      <c r="D2" s="15"/>
      <c r="E2" s="15"/>
      <c r="F2" s="15"/>
      <c r="G2" s="15"/>
      <c r="H2" s="15"/>
      <c r="I2" s="435" t="s">
        <v>11</v>
      </c>
      <c r="J2" s="435"/>
      <c r="K2" s="12" t="s">
        <v>11</v>
      </c>
    </row>
    <row r="3" spans="2:11" ht="15.75">
      <c r="B3" s="95"/>
      <c r="C3" s="15"/>
      <c r="D3" s="15"/>
      <c r="E3" s="15"/>
      <c r="F3" s="15"/>
      <c r="G3" s="15"/>
      <c r="H3" s="15"/>
      <c r="I3" s="12" t="s">
        <v>193</v>
      </c>
      <c r="J3" s="12"/>
      <c r="K3" s="12" t="s">
        <v>20</v>
      </c>
    </row>
    <row r="4" spans="2:11" ht="15.75">
      <c r="B4" s="95"/>
      <c r="C4" s="15"/>
      <c r="D4" s="15"/>
      <c r="E4" s="15"/>
      <c r="F4" s="15"/>
      <c r="G4" s="15"/>
      <c r="H4" s="15"/>
      <c r="I4" s="12" t="s">
        <v>22</v>
      </c>
      <c r="J4" s="12"/>
      <c r="K4" s="12" t="s">
        <v>21</v>
      </c>
    </row>
    <row r="5" spans="2:11" ht="15.75">
      <c r="B5" s="95"/>
      <c r="C5" s="15"/>
      <c r="D5" s="15"/>
      <c r="E5" s="15"/>
      <c r="F5" s="15"/>
      <c r="G5" s="15"/>
      <c r="H5" s="15"/>
      <c r="I5" s="12" t="s">
        <v>24</v>
      </c>
      <c r="J5" s="12"/>
      <c r="K5" s="12" t="s">
        <v>23</v>
      </c>
    </row>
    <row r="6" spans="2:11" ht="15.75">
      <c r="B6" s="95"/>
      <c r="C6" s="15"/>
      <c r="D6" s="15"/>
      <c r="E6" s="15"/>
      <c r="F6" s="15"/>
      <c r="G6" s="15"/>
      <c r="I6" s="12" t="s">
        <v>275</v>
      </c>
      <c r="J6" s="12"/>
      <c r="K6" s="12" t="s">
        <v>25</v>
      </c>
    </row>
    <row r="7" spans="2:14" ht="15.75" customHeight="1">
      <c r="B7" s="95"/>
      <c r="C7" s="15"/>
      <c r="D7" s="15"/>
      <c r="E7" s="15"/>
      <c r="F7" s="15"/>
      <c r="G7" s="15"/>
      <c r="I7" s="436" t="s">
        <v>362</v>
      </c>
      <c r="J7" s="437"/>
      <c r="K7" s="17"/>
      <c r="L7" s="17"/>
      <c r="M7" s="17"/>
      <c r="N7" s="17"/>
    </row>
    <row r="8" spans="2:11" ht="15.75">
      <c r="B8" s="95"/>
      <c r="C8" s="15"/>
      <c r="D8" s="15"/>
      <c r="E8" s="15"/>
      <c r="F8" s="15"/>
      <c r="G8" s="15"/>
      <c r="H8" s="15"/>
      <c r="I8" s="15"/>
      <c r="J8" s="15"/>
      <c r="K8" s="15"/>
    </row>
    <row r="9" spans="2:11" ht="18.75">
      <c r="B9" s="440" t="s">
        <v>245</v>
      </c>
      <c r="C9" s="440"/>
      <c r="D9" s="440"/>
      <c r="E9" s="440"/>
      <c r="F9" s="440"/>
      <c r="G9" s="440"/>
      <c r="H9" s="440"/>
      <c r="I9" s="440"/>
      <c r="J9" s="440"/>
      <c r="K9" s="15"/>
    </row>
    <row r="10" spans="2:11" ht="15.75">
      <c r="B10" s="95"/>
      <c r="C10" s="15"/>
      <c r="D10" s="392"/>
      <c r="E10" s="392"/>
      <c r="F10" s="392"/>
      <c r="G10" s="392"/>
      <c r="H10" s="392"/>
      <c r="I10" s="15"/>
      <c r="J10" s="35"/>
      <c r="K10" s="15"/>
    </row>
    <row r="11" spans="1:11" ht="15.75" customHeight="1">
      <c r="A11" s="390" t="s">
        <v>6</v>
      </c>
      <c r="B11" s="478" t="s">
        <v>12</v>
      </c>
      <c r="C11" s="473" t="s">
        <v>13</v>
      </c>
      <c r="D11" s="385" t="s">
        <v>317</v>
      </c>
      <c r="E11" s="473" t="s">
        <v>9</v>
      </c>
      <c r="F11" s="393"/>
      <c r="G11" s="393"/>
      <c r="H11" s="393"/>
      <c r="I11" s="393"/>
      <c r="J11" s="390" t="s">
        <v>15</v>
      </c>
      <c r="K11" s="15"/>
    </row>
    <row r="12" spans="1:11" ht="15.75" customHeight="1">
      <c r="A12" s="390"/>
      <c r="B12" s="478"/>
      <c r="C12" s="479"/>
      <c r="D12" s="386"/>
      <c r="E12" s="385">
        <v>2018</v>
      </c>
      <c r="F12" s="473">
        <v>2019</v>
      </c>
      <c r="G12" s="393"/>
      <c r="H12" s="453"/>
      <c r="I12" s="385">
        <v>2020</v>
      </c>
      <c r="J12" s="390"/>
      <c r="K12" s="15"/>
    </row>
    <row r="13" spans="1:11" ht="15.75">
      <c r="A13" s="390"/>
      <c r="B13" s="478"/>
      <c r="C13" s="475"/>
      <c r="D13" s="387"/>
      <c r="E13" s="387"/>
      <c r="F13" s="475"/>
      <c r="G13" s="476"/>
      <c r="H13" s="477"/>
      <c r="I13" s="387"/>
      <c r="J13" s="390"/>
      <c r="K13" s="15"/>
    </row>
    <row r="14" spans="1:13" ht="61.5" customHeight="1">
      <c r="A14" s="36">
        <v>1</v>
      </c>
      <c r="B14" s="126" t="s">
        <v>0</v>
      </c>
      <c r="C14" s="125" t="s">
        <v>174</v>
      </c>
      <c r="D14" s="69">
        <f>E14</f>
        <v>10230</v>
      </c>
      <c r="E14" s="94">
        <f>E15+E16+E17+E18+E19+E20</f>
        <v>10230</v>
      </c>
      <c r="F14" s="77"/>
      <c r="G14" s="65"/>
      <c r="H14" s="65"/>
      <c r="I14" s="127"/>
      <c r="J14" s="36" t="s">
        <v>51</v>
      </c>
      <c r="K14" s="15"/>
      <c r="M14" s="124"/>
    </row>
    <row r="15" spans="1:13" ht="48" customHeight="1">
      <c r="A15" s="128"/>
      <c r="B15" s="305" t="s">
        <v>285</v>
      </c>
      <c r="C15" s="125" t="s">
        <v>174</v>
      </c>
      <c r="D15" s="69">
        <f>E15</f>
        <v>1980</v>
      </c>
      <c r="E15" s="306">
        <v>1980</v>
      </c>
      <c r="F15" s="77"/>
      <c r="G15" s="65"/>
      <c r="H15" s="65"/>
      <c r="I15" s="129"/>
      <c r="J15" s="36"/>
      <c r="K15" s="15"/>
      <c r="M15" s="124"/>
    </row>
    <row r="16" spans="1:13" ht="48" customHeight="1">
      <c r="A16" s="128"/>
      <c r="B16" s="305" t="s">
        <v>286</v>
      </c>
      <c r="C16" s="125" t="s">
        <v>174</v>
      </c>
      <c r="D16" s="69">
        <f aca="true" t="shared" si="0" ref="D16:D52">E16</f>
        <v>3000</v>
      </c>
      <c r="E16" s="306">
        <v>3000</v>
      </c>
      <c r="F16" s="77"/>
      <c r="G16" s="65"/>
      <c r="H16" s="65"/>
      <c r="I16" s="129"/>
      <c r="J16" s="36"/>
      <c r="K16" s="15"/>
      <c r="M16" s="124"/>
    </row>
    <row r="17" spans="1:13" ht="69" customHeight="1">
      <c r="A17" s="128"/>
      <c r="B17" s="305" t="s">
        <v>287</v>
      </c>
      <c r="C17" s="125" t="s">
        <v>174</v>
      </c>
      <c r="D17" s="69">
        <f t="shared" si="0"/>
        <v>3700</v>
      </c>
      <c r="E17" s="257">
        <v>3700</v>
      </c>
      <c r="F17" s="77"/>
      <c r="G17" s="65"/>
      <c r="H17" s="65"/>
      <c r="I17" s="129"/>
      <c r="J17" s="36"/>
      <c r="K17" s="15"/>
      <c r="M17" s="124"/>
    </row>
    <row r="18" spans="1:13" ht="68.25" customHeight="1">
      <c r="A18" s="70"/>
      <c r="B18" s="305" t="s">
        <v>288</v>
      </c>
      <c r="C18" s="125" t="s">
        <v>174</v>
      </c>
      <c r="D18" s="69">
        <f t="shared" si="0"/>
        <v>350</v>
      </c>
      <c r="E18" s="257">
        <v>350</v>
      </c>
      <c r="F18" s="77"/>
      <c r="G18" s="65"/>
      <c r="H18" s="65"/>
      <c r="I18" s="129"/>
      <c r="J18" s="36"/>
      <c r="K18" s="15"/>
      <c r="M18" s="124"/>
    </row>
    <row r="19" spans="1:13" ht="61.5" customHeight="1">
      <c r="A19" s="36"/>
      <c r="B19" s="305" t="s">
        <v>289</v>
      </c>
      <c r="C19" s="125" t="s">
        <v>174</v>
      </c>
      <c r="D19" s="69">
        <f t="shared" si="0"/>
        <v>500</v>
      </c>
      <c r="E19" s="257">
        <v>500</v>
      </c>
      <c r="F19" s="77"/>
      <c r="G19" s="65"/>
      <c r="H19" s="65"/>
      <c r="I19" s="130"/>
      <c r="J19" s="36"/>
      <c r="K19" s="15"/>
      <c r="M19" s="124"/>
    </row>
    <row r="20" spans="1:13" ht="59.25" customHeight="1">
      <c r="A20" s="36"/>
      <c r="B20" s="305" t="s">
        <v>290</v>
      </c>
      <c r="C20" s="125" t="s">
        <v>174</v>
      </c>
      <c r="D20" s="69">
        <f t="shared" si="0"/>
        <v>700</v>
      </c>
      <c r="E20" s="257">
        <v>700</v>
      </c>
      <c r="F20" s="77"/>
      <c r="G20" s="65"/>
      <c r="H20" s="65"/>
      <c r="I20" s="130"/>
      <c r="J20" s="36"/>
      <c r="K20" s="15"/>
      <c r="M20" s="124"/>
    </row>
    <row r="21" spans="1:13" ht="57" customHeight="1">
      <c r="A21" s="36">
        <v>2</v>
      </c>
      <c r="B21" s="126" t="s">
        <v>1</v>
      </c>
      <c r="C21" s="125" t="s">
        <v>174</v>
      </c>
      <c r="D21" s="69">
        <f t="shared" si="0"/>
        <v>10400</v>
      </c>
      <c r="E21" s="94">
        <f>E22+E23+E24+E25</f>
        <v>10400</v>
      </c>
      <c r="F21" s="77"/>
      <c r="G21" s="65"/>
      <c r="H21" s="65"/>
      <c r="I21" s="131"/>
      <c r="J21" s="36" t="s">
        <v>52</v>
      </c>
      <c r="K21" s="15"/>
      <c r="M21" s="124"/>
    </row>
    <row r="22" spans="1:13" ht="45" customHeight="1">
      <c r="A22" s="36"/>
      <c r="B22" s="305" t="s">
        <v>291</v>
      </c>
      <c r="C22" s="125" t="s">
        <v>174</v>
      </c>
      <c r="D22" s="69">
        <f t="shared" si="0"/>
        <v>4000</v>
      </c>
      <c r="E22" s="257">
        <v>4000</v>
      </c>
      <c r="F22" s="77"/>
      <c r="G22" s="65"/>
      <c r="H22" s="65"/>
      <c r="I22" s="129"/>
      <c r="J22" s="36"/>
      <c r="K22" s="15"/>
      <c r="M22" s="124"/>
    </row>
    <row r="23" spans="1:13" ht="56.25" customHeight="1">
      <c r="A23" s="36"/>
      <c r="B23" s="305" t="s">
        <v>292</v>
      </c>
      <c r="C23" s="125" t="s">
        <v>174</v>
      </c>
      <c r="D23" s="69">
        <f t="shared" si="0"/>
        <v>2500</v>
      </c>
      <c r="E23" s="257">
        <v>2500</v>
      </c>
      <c r="F23" s="77"/>
      <c r="G23" s="65"/>
      <c r="H23" s="65"/>
      <c r="I23" s="129"/>
      <c r="J23" s="36"/>
      <c r="K23" s="15"/>
      <c r="M23" s="124"/>
    </row>
    <row r="24" spans="1:13" ht="45.75" customHeight="1">
      <c r="A24" s="36"/>
      <c r="B24" s="305" t="s">
        <v>293</v>
      </c>
      <c r="C24" s="125" t="s">
        <v>174</v>
      </c>
      <c r="D24" s="69">
        <f t="shared" si="0"/>
        <v>3000</v>
      </c>
      <c r="E24" s="257">
        <v>3000</v>
      </c>
      <c r="F24" s="77"/>
      <c r="G24" s="65"/>
      <c r="H24" s="65"/>
      <c r="I24" s="129"/>
      <c r="J24" s="36"/>
      <c r="K24" s="15"/>
      <c r="M24" s="124"/>
    </row>
    <row r="25" spans="1:13" ht="45.75" customHeight="1">
      <c r="A25" s="36"/>
      <c r="B25" s="305" t="s">
        <v>294</v>
      </c>
      <c r="C25" s="125"/>
      <c r="D25" s="69">
        <f t="shared" si="0"/>
        <v>900</v>
      </c>
      <c r="E25" s="257">
        <v>900</v>
      </c>
      <c r="F25" s="77"/>
      <c r="G25" s="65"/>
      <c r="H25" s="65"/>
      <c r="I25" s="129"/>
      <c r="J25" s="36"/>
      <c r="K25" s="15"/>
      <c r="M25" s="124"/>
    </row>
    <row r="26" spans="1:13" ht="60" customHeight="1">
      <c r="A26" s="36">
        <v>3</v>
      </c>
      <c r="B26" s="126" t="s">
        <v>56</v>
      </c>
      <c r="C26" s="125" t="s">
        <v>174</v>
      </c>
      <c r="D26" s="69">
        <f t="shared" si="0"/>
        <v>9073</v>
      </c>
      <c r="E26" s="94">
        <f>E27+E28+E29+E30</f>
        <v>9073</v>
      </c>
      <c r="F26" s="77"/>
      <c r="G26" s="65"/>
      <c r="H26" s="65"/>
      <c r="I26" s="132"/>
      <c r="J26" s="36" t="s">
        <v>57</v>
      </c>
      <c r="K26" s="15"/>
      <c r="M26" s="124"/>
    </row>
    <row r="27" spans="1:13" ht="62.25" customHeight="1">
      <c r="A27" s="36"/>
      <c r="B27" s="307" t="s">
        <v>295</v>
      </c>
      <c r="C27" s="125" t="s">
        <v>174</v>
      </c>
      <c r="D27" s="69">
        <f t="shared" si="0"/>
        <v>454.8</v>
      </c>
      <c r="E27" s="308">
        <v>454.8</v>
      </c>
      <c r="F27" s="77"/>
      <c r="G27" s="65"/>
      <c r="H27" s="65"/>
      <c r="I27" s="133"/>
      <c r="J27" s="36"/>
      <c r="K27" s="15"/>
      <c r="M27" s="124"/>
    </row>
    <row r="28" spans="1:13" ht="42.75" customHeight="1">
      <c r="A28" s="36"/>
      <c r="B28" s="307" t="s">
        <v>296</v>
      </c>
      <c r="C28" s="125" t="s">
        <v>174</v>
      </c>
      <c r="D28" s="69">
        <f t="shared" si="0"/>
        <v>918.2</v>
      </c>
      <c r="E28" s="308">
        <v>918.2</v>
      </c>
      <c r="F28" s="77"/>
      <c r="G28" s="65"/>
      <c r="H28" s="65"/>
      <c r="I28" s="134"/>
      <c r="J28" s="36"/>
      <c r="K28" s="15"/>
      <c r="M28" s="124"/>
    </row>
    <row r="29" spans="1:13" ht="36.75" customHeight="1">
      <c r="A29" s="36"/>
      <c r="B29" s="307" t="s">
        <v>297</v>
      </c>
      <c r="C29" s="125" t="s">
        <v>174</v>
      </c>
      <c r="D29" s="69">
        <f t="shared" si="0"/>
        <v>5000</v>
      </c>
      <c r="E29" s="308">
        <v>5000</v>
      </c>
      <c r="F29" s="77"/>
      <c r="G29" s="65"/>
      <c r="H29" s="65"/>
      <c r="I29" s="134"/>
      <c r="J29" s="36"/>
      <c r="K29" s="15"/>
      <c r="M29" s="124"/>
    </row>
    <row r="30" spans="1:13" ht="51" customHeight="1">
      <c r="A30" s="36"/>
      <c r="B30" s="307" t="s">
        <v>298</v>
      </c>
      <c r="C30" s="125" t="s">
        <v>174</v>
      </c>
      <c r="D30" s="69">
        <f t="shared" si="0"/>
        <v>2700</v>
      </c>
      <c r="E30" s="308">
        <v>2700</v>
      </c>
      <c r="F30" s="77"/>
      <c r="G30" s="65"/>
      <c r="H30" s="65"/>
      <c r="I30" s="134"/>
      <c r="J30" s="36"/>
      <c r="K30" s="15"/>
      <c r="M30" s="124"/>
    </row>
    <row r="31" spans="1:13" ht="67.5" customHeight="1">
      <c r="A31" s="36">
        <v>4</v>
      </c>
      <c r="B31" s="126" t="s">
        <v>2</v>
      </c>
      <c r="C31" s="125" t="s">
        <v>174</v>
      </c>
      <c r="D31" s="69">
        <f t="shared" si="0"/>
        <v>537.8</v>
      </c>
      <c r="E31" s="94">
        <f>E32+E33+E34+E35</f>
        <v>537.8</v>
      </c>
      <c r="F31" s="77"/>
      <c r="G31" s="65"/>
      <c r="H31" s="65"/>
      <c r="I31" s="132"/>
      <c r="J31" s="36" t="s">
        <v>53</v>
      </c>
      <c r="K31" s="15"/>
      <c r="M31" s="124"/>
    </row>
    <row r="32" spans="1:13" ht="67.5" customHeight="1">
      <c r="A32" s="36"/>
      <c r="B32" s="305" t="s">
        <v>299</v>
      </c>
      <c r="C32" s="125" t="s">
        <v>174</v>
      </c>
      <c r="D32" s="69">
        <f t="shared" si="0"/>
        <v>13</v>
      </c>
      <c r="E32" s="309">
        <v>13</v>
      </c>
      <c r="F32" s="77"/>
      <c r="G32" s="65"/>
      <c r="H32" s="65"/>
      <c r="I32" s="132"/>
      <c r="J32" s="36"/>
      <c r="K32" s="15"/>
      <c r="M32" s="124"/>
    </row>
    <row r="33" spans="1:13" ht="67.5" customHeight="1">
      <c r="A33" s="36"/>
      <c r="B33" s="305" t="s">
        <v>300</v>
      </c>
      <c r="C33" s="125" t="s">
        <v>174</v>
      </c>
      <c r="D33" s="69">
        <f t="shared" si="0"/>
        <v>9</v>
      </c>
      <c r="E33" s="309">
        <v>9</v>
      </c>
      <c r="F33" s="77"/>
      <c r="G33" s="65"/>
      <c r="H33" s="65"/>
      <c r="I33" s="132"/>
      <c r="J33" s="36"/>
      <c r="K33" s="15"/>
      <c r="M33" s="124"/>
    </row>
    <row r="34" spans="1:13" ht="67.5" customHeight="1">
      <c r="A34" s="36"/>
      <c r="B34" s="305" t="s">
        <v>346</v>
      </c>
      <c r="C34" s="125" t="s">
        <v>174</v>
      </c>
      <c r="D34" s="69">
        <f t="shared" si="0"/>
        <v>200</v>
      </c>
      <c r="E34" s="309">
        <v>200</v>
      </c>
      <c r="F34" s="77"/>
      <c r="G34" s="65"/>
      <c r="H34" s="65"/>
      <c r="I34" s="132"/>
      <c r="J34" s="36"/>
      <c r="K34" s="15"/>
      <c r="M34" s="124"/>
    </row>
    <row r="35" spans="1:13" ht="63" customHeight="1">
      <c r="A35" s="36"/>
      <c r="B35" s="305" t="s">
        <v>301</v>
      </c>
      <c r="C35" s="125" t="s">
        <v>174</v>
      </c>
      <c r="D35" s="69">
        <f t="shared" si="0"/>
        <v>315.8</v>
      </c>
      <c r="E35" s="309">
        <v>315.8</v>
      </c>
      <c r="F35" s="77"/>
      <c r="G35" s="65"/>
      <c r="H35" s="65"/>
      <c r="I35" s="133"/>
      <c r="J35" s="36"/>
      <c r="K35" s="15"/>
      <c r="M35" s="124"/>
    </row>
    <row r="36" spans="1:13" ht="62.25" customHeight="1">
      <c r="A36" s="36">
        <v>5</v>
      </c>
      <c r="B36" s="126" t="s">
        <v>3</v>
      </c>
      <c r="C36" s="125" t="s">
        <v>174</v>
      </c>
      <c r="D36" s="69">
        <f t="shared" si="0"/>
        <v>11085</v>
      </c>
      <c r="E36" s="94">
        <f>E37+E38+E39+E40+E41+E42+E43+E44+E45+E46+E47+E48</f>
        <v>11085</v>
      </c>
      <c r="F36" s="77"/>
      <c r="G36" s="65"/>
      <c r="H36" s="65"/>
      <c r="I36" s="132"/>
      <c r="J36" s="36" t="s">
        <v>54</v>
      </c>
      <c r="K36" s="15"/>
      <c r="M36" s="124"/>
    </row>
    <row r="37" spans="1:13" ht="39" customHeight="1">
      <c r="A37" s="36"/>
      <c r="B37" s="305" t="s">
        <v>302</v>
      </c>
      <c r="C37" s="125" t="s">
        <v>174</v>
      </c>
      <c r="D37" s="69">
        <f t="shared" si="0"/>
        <v>1250</v>
      </c>
      <c r="E37" s="272">
        <v>1250</v>
      </c>
      <c r="F37" s="77"/>
      <c r="G37" s="65"/>
      <c r="H37" s="65"/>
      <c r="I37" s="134"/>
      <c r="J37" s="36"/>
      <c r="K37" s="15"/>
      <c r="M37" s="124"/>
    </row>
    <row r="38" spans="1:13" ht="42" customHeight="1">
      <c r="A38" s="36"/>
      <c r="B38" s="305" t="s">
        <v>303</v>
      </c>
      <c r="C38" s="125" t="s">
        <v>174</v>
      </c>
      <c r="D38" s="69">
        <f t="shared" si="0"/>
        <v>1110</v>
      </c>
      <c r="E38" s="272">
        <v>1110</v>
      </c>
      <c r="F38" s="77"/>
      <c r="G38" s="65"/>
      <c r="H38" s="65"/>
      <c r="I38" s="134"/>
      <c r="J38" s="36"/>
      <c r="K38" s="15"/>
      <c r="M38" s="124"/>
    </row>
    <row r="39" spans="1:13" ht="38.25" customHeight="1">
      <c r="A39" s="36"/>
      <c r="B39" s="305" t="s">
        <v>304</v>
      </c>
      <c r="C39" s="125" t="s">
        <v>174</v>
      </c>
      <c r="D39" s="69">
        <f t="shared" si="0"/>
        <v>3500</v>
      </c>
      <c r="E39" s="272">
        <v>3500</v>
      </c>
      <c r="F39" s="77"/>
      <c r="G39" s="65"/>
      <c r="H39" s="65"/>
      <c r="I39" s="134"/>
      <c r="J39" s="36"/>
      <c r="K39" s="15"/>
      <c r="M39" s="124"/>
    </row>
    <row r="40" spans="1:13" ht="38.25" customHeight="1">
      <c r="A40" s="36"/>
      <c r="B40" s="305" t="s">
        <v>305</v>
      </c>
      <c r="C40" s="125" t="s">
        <v>174</v>
      </c>
      <c r="D40" s="69">
        <f t="shared" si="0"/>
        <v>3200</v>
      </c>
      <c r="E40" s="272">
        <v>3200</v>
      </c>
      <c r="F40" s="77"/>
      <c r="G40" s="65"/>
      <c r="H40" s="65"/>
      <c r="I40" s="134"/>
      <c r="J40" s="36"/>
      <c r="K40" s="15"/>
      <c r="M40" s="124"/>
    </row>
    <row r="41" spans="1:13" ht="38.25" customHeight="1">
      <c r="A41" s="36"/>
      <c r="B41" s="305" t="s">
        <v>306</v>
      </c>
      <c r="C41" s="125" t="s">
        <v>174</v>
      </c>
      <c r="D41" s="69">
        <f t="shared" si="0"/>
        <v>600</v>
      </c>
      <c r="E41" s="272">
        <v>600</v>
      </c>
      <c r="F41" s="77"/>
      <c r="G41" s="65"/>
      <c r="H41" s="65"/>
      <c r="I41" s="134"/>
      <c r="J41" s="36"/>
      <c r="K41" s="15"/>
      <c r="M41" s="124"/>
    </row>
    <row r="42" spans="1:13" ht="38.25" customHeight="1">
      <c r="A42" s="36"/>
      <c r="B42" s="305" t="s">
        <v>307</v>
      </c>
      <c r="C42" s="125" t="s">
        <v>174</v>
      </c>
      <c r="D42" s="69">
        <f t="shared" si="0"/>
        <v>75</v>
      </c>
      <c r="E42" s="272">
        <v>75</v>
      </c>
      <c r="F42" s="77"/>
      <c r="G42" s="65"/>
      <c r="H42" s="65"/>
      <c r="I42" s="134"/>
      <c r="J42" s="36"/>
      <c r="K42" s="15"/>
      <c r="M42" s="124"/>
    </row>
    <row r="43" spans="1:13" ht="38.25" customHeight="1">
      <c r="A43" s="36"/>
      <c r="B43" s="305" t="s">
        <v>308</v>
      </c>
      <c r="C43" s="125" t="s">
        <v>174</v>
      </c>
      <c r="D43" s="69">
        <f t="shared" si="0"/>
        <v>36</v>
      </c>
      <c r="E43" s="272">
        <v>36</v>
      </c>
      <c r="F43" s="77"/>
      <c r="G43" s="65"/>
      <c r="H43" s="65"/>
      <c r="I43" s="134"/>
      <c r="J43" s="36"/>
      <c r="K43" s="15"/>
      <c r="M43" s="124"/>
    </row>
    <row r="44" spans="1:13" ht="38.25" customHeight="1">
      <c r="A44" s="36"/>
      <c r="B44" s="305" t="s">
        <v>309</v>
      </c>
      <c r="C44" s="125" t="s">
        <v>174</v>
      </c>
      <c r="D44" s="69">
        <f t="shared" si="0"/>
        <v>110</v>
      </c>
      <c r="E44" s="272">
        <v>110</v>
      </c>
      <c r="F44" s="77"/>
      <c r="G44" s="65"/>
      <c r="H44" s="65"/>
      <c r="I44" s="134"/>
      <c r="J44" s="36"/>
      <c r="K44" s="15"/>
      <c r="M44" s="124"/>
    </row>
    <row r="45" spans="1:13" ht="69" customHeight="1">
      <c r="A45" s="36"/>
      <c r="B45" s="305" t="s">
        <v>310</v>
      </c>
      <c r="C45" s="125" t="s">
        <v>174</v>
      </c>
      <c r="D45" s="69">
        <f t="shared" si="0"/>
        <v>310</v>
      </c>
      <c r="E45" s="272">
        <v>310</v>
      </c>
      <c r="F45" s="77"/>
      <c r="G45" s="65"/>
      <c r="H45" s="65"/>
      <c r="I45" s="134"/>
      <c r="J45" s="36"/>
      <c r="K45" s="15"/>
      <c r="M45" s="124"/>
    </row>
    <row r="46" spans="1:13" ht="44.25" customHeight="1">
      <c r="A46" s="36"/>
      <c r="B46" s="305" t="s">
        <v>311</v>
      </c>
      <c r="C46" s="125" t="s">
        <v>174</v>
      </c>
      <c r="D46" s="69">
        <f t="shared" si="0"/>
        <v>175</v>
      </c>
      <c r="E46" s="272">
        <v>175</v>
      </c>
      <c r="F46" s="77"/>
      <c r="G46" s="65"/>
      <c r="H46" s="65"/>
      <c r="I46" s="134"/>
      <c r="J46" s="36"/>
      <c r="K46" s="15"/>
      <c r="M46" s="124"/>
    </row>
    <row r="47" spans="1:13" ht="66" customHeight="1">
      <c r="A47" s="36"/>
      <c r="B47" s="305" t="s">
        <v>312</v>
      </c>
      <c r="C47" s="125" t="s">
        <v>174</v>
      </c>
      <c r="D47" s="69">
        <f t="shared" si="0"/>
        <v>320</v>
      </c>
      <c r="E47" s="272">
        <v>320</v>
      </c>
      <c r="F47" s="77"/>
      <c r="G47" s="65"/>
      <c r="H47" s="65"/>
      <c r="I47" s="134"/>
      <c r="J47" s="36"/>
      <c r="K47" s="15"/>
      <c r="M47" s="124"/>
    </row>
    <row r="48" spans="1:13" ht="38.25" customHeight="1">
      <c r="A48" s="36"/>
      <c r="B48" s="305" t="s">
        <v>313</v>
      </c>
      <c r="C48" s="125" t="s">
        <v>174</v>
      </c>
      <c r="D48" s="69">
        <f t="shared" si="0"/>
        <v>399</v>
      </c>
      <c r="E48" s="272">
        <v>399</v>
      </c>
      <c r="F48" s="77"/>
      <c r="G48" s="65"/>
      <c r="H48" s="65"/>
      <c r="I48" s="134"/>
      <c r="J48" s="36"/>
      <c r="K48" s="15"/>
      <c r="M48" s="124"/>
    </row>
    <row r="49" spans="1:13" ht="63" customHeight="1">
      <c r="A49" s="36">
        <v>6</v>
      </c>
      <c r="B49" s="126" t="s">
        <v>4</v>
      </c>
      <c r="C49" s="125" t="s">
        <v>174</v>
      </c>
      <c r="D49" s="69">
        <f t="shared" si="0"/>
        <v>3006.2</v>
      </c>
      <c r="E49" s="94">
        <f>E50+E51+E52</f>
        <v>3006.2</v>
      </c>
      <c r="F49" s="77"/>
      <c r="G49" s="65"/>
      <c r="H49" s="65"/>
      <c r="I49" s="135"/>
      <c r="J49" s="36" t="s">
        <v>55</v>
      </c>
      <c r="K49" s="15"/>
      <c r="M49" s="124"/>
    </row>
    <row r="50" spans="1:13" ht="56.25" customHeight="1">
      <c r="A50" s="36"/>
      <c r="B50" s="310" t="s">
        <v>206</v>
      </c>
      <c r="C50" s="125" t="s">
        <v>174</v>
      </c>
      <c r="D50" s="69">
        <f t="shared" si="0"/>
        <v>1812</v>
      </c>
      <c r="E50" s="257">
        <v>1812</v>
      </c>
      <c r="F50" s="266"/>
      <c r="G50" s="65"/>
      <c r="H50" s="65"/>
      <c r="I50" s="130"/>
      <c r="J50" s="36"/>
      <c r="K50" s="15"/>
      <c r="M50" s="124"/>
    </row>
    <row r="51" spans="1:13" ht="53.25" customHeight="1">
      <c r="A51" s="36"/>
      <c r="B51" s="310" t="s">
        <v>207</v>
      </c>
      <c r="C51" s="125" t="s">
        <v>174</v>
      </c>
      <c r="D51" s="69">
        <f t="shared" si="0"/>
        <v>597.1</v>
      </c>
      <c r="E51" s="257">
        <v>597.1</v>
      </c>
      <c r="F51" s="266"/>
      <c r="G51" s="65"/>
      <c r="H51" s="65"/>
      <c r="I51" s="130"/>
      <c r="J51" s="36"/>
      <c r="K51" s="15"/>
      <c r="M51" s="124"/>
    </row>
    <row r="52" spans="1:13" ht="60" customHeight="1">
      <c r="A52" s="36"/>
      <c r="B52" s="310" t="s">
        <v>208</v>
      </c>
      <c r="C52" s="125" t="s">
        <v>174</v>
      </c>
      <c r="D52" s="69">
        <f t="shared" si="0"/>
        <v>597.1</v>
      </c>
      <c r="E52" s="257">
        <v>597.1</v>
      </c>
      <c r="F52" s="266"/>
      <c r="G52" s="65"/>
      <c r="H52" s="65"/>
      <c r="I52" s="130"/>
      <c r="J52" s="36"/>
      <c r="K52" s="15"/>
      <c r="M52" s="124"/>
    </row>
    <row r="53" spans="1:13" ht="58.5" customHeight="1">
      <c r="A53" s="36">
        <v>7</v>
      </c>
      <c r="B53" s="311" t="s">
        <v>49</v>
      </c>
      <c r="C53" s="125" t="s">
        <v>174</v>
      </c>
      <c r="D53" s="69">
        <f>E53+F53+I53</f>
        <v>50100.2</v>
      </c>
      <c r="E53" s="94">
        <f>E54+E55+E56+E57+E58+E59+E60+E61+E62+E63+E64+E65+E66+E67+E68+E69+E70+E71+E72+E73+E74+E75+E76+E77+E78+E79+E80+E81+E82+E83+E84+E85</f>
        <v>50100.2</v>
      </c>
      <c r="F53" s="77"/>
      <c r="G53" s="65"/>
      <c r="H53" s="65"/>
      <c r="I53" s="135"/>
      <c r="J53" s="36" t="s">
        <v>50</v>
      </c>
      <c r="K53" s="15"/>
      <c r="M53" s="124"/>
    </row>
    <row r="54" spans="1:13" ht="86.25" customHeight="1">
      <c r="A54" s="36"/>
      <c r="B54" s="312" t="s">
        <v>209</v>
      </c>
      <c r="C54" s="125" t="s">
        <v>174</v>
      </c>
      <c r="D54" s="273">
        <f>E54+F54+I54</f>
        <v>55</v>
      </c>
      <c r="E54" s="257">
        <v>55</v>
      </c>
      <c r="F54" s="270"/>
      <c r="G54" s="65"/>
      <c r="H54" s="65"/>
      <c r="I54" s="135"/>
      <c r="J54" s="36"/>
      <c r="K54" s="15"/>
      <c r="M54" s="124"/>
    </row>
    <row r="55" spans="1:13" ht="58.5" customHeight="1">
      <c r="A55" s="36"/>
      <c r="B55" s="312" t="s">
        <v>344</v>
      </c>
      <c r="C55" s="125" t="s">
        <v>174</v>
      </c>
      <c r="D55" s="273">
        <f aca="true" t="shared" si="1" ref="D55:D85">E55+F55+I55</f>
        <v>1500</v>
      </c>
      <c r="E55" s="257">
        <v>1500</v>
      </c>
      <c r="F55" s="270"/>
      <c r="G55" s="65"/>
      <c r="H55" s="65"/>
      <c r="I55" s="135"/>
      <c r="J55" s="36"/>
      <c r="K55" s="15"/>
      <c r="M55" s="124"/>
    </row>
    <row r="56" spans="1:13" ht="79.5" customHeight="1">
      <c r="A56" s="36"/>
      <c r="B56" s="313" t="s">
        <v>210</v>
      </c>
      <c r="C56" s="125" t="s">
        <v>174</v>
      </c>
      <c r="D56" s="273">
        <f t="shared" si="1"/>
        <v>1308</v>
      </c>
      <c r="E56" s="257">
        <v>1308</v>
      </c>
      <c r="F56" s="270"/>
      <c r="G56" s="65"/>
      <c r="H56" s="65"/>
      <c r="I56" s="135"/>
      <c r="J56" s="36"/>
      <c r="K56" s="15"/>
      <c r="M56" s="124"/>
    </row>
    <row r="57" spans="1:13" ht="58.5" customHeight="1">
      <c r="A57" s="36"/>
      <c r="B57" s="314" t="s">
        <v>211</v>
      </c>
      <c r="C57" s="125" t="s">
        <v>174</v>
      </c>
      <c r="D57" s="273">
        <f t="shared" si="1"/>
        <v>650</v>
      </c>
      <c r="E57" s="257">
        <v>650</v>
      </c>
      <c r="F57" s="270"/>
      <c r="G57" s="65"/>
      <c r="H57" s="65"/>
      <c r="I57" s="135"/>
      <c r="J57" s="36"/>
      <c r="K57" s="15"/>
      <c r="M57" s="124"/>
    </row>
    <row r="58" spans="1:13" ht="38.25" customHeight="1">
      <c r="A58" s="36"/>
      <c r="B58" s="314" t="s">
        <v>212</v>
      </c>
      <c r="C58" s="125" t="s">
        <v>174</v>
      </c>
      <c r="D58" s="273">
        <f t="shared" si="1"/>
        <v>1100</v>
      </c>
      <c r="E58" s="257">
        <v>1100</v>
      </c>
      <c r="F58" s="270"/>
      <c r="G58" s="65"/>
      <c r="H58" s="65"/>
      <c r="I58" s="135"/>
      <c r="J58" s="36"/>
      <c r="K58" s="15"/>
      <c r="M58" s="124"/>
    </row>
    <row r="59" spans="1:13" ht="93" customHeight="1">
      <c r="A59" s="36"/>
      <c r="B59" s="315" t="s">
        <v>213</v>
      </c>
      <c r="C59" s="125" t="s">
        <v>174</v>
      </c>
      <c r="D59" s="273">
        <f t="shared" si="1"/>
        <v>30</v>
      </c>
      <c r="E59" s="271">
        <v>30</v>
      </c>
      <c r="F59" s="270"/>
      <c r="G59" s="65"/>
      <c r="H59" s="65"/>
      <c r="I59" s="135"/>
      <c r="J59" s="36"/>
      <c r="K59" s="15"/>
      <c r="M59" s="124"/>
    </row>
    <row r="60" spans="1:13" ht="58.5" customHeight="1">
      <c r="A60" s="36"/>
      <c r="B60" s="315" t="s">
        <v>214</v>
      </c>
      <c r="C60" s="125" t="s">
        <v>174</v>
      </c>
      <c r="D60" s="273">
        <f t="shared" si="1"/>
        <v>6500</v>
      </c>
      <c r="E60" s="272">
        <v>6500</v>
      </c>
      <c r="F60" s="270"/>
      <c r="G60" s="65"/>
      <c r="H60" s="65"/>
      <c r="I60" s="135"/>
      <c r="J60" s="36"/>
      <c r="K60" s="15"/>
      <c r="M60" s="124"/>
    </row>
    <row r="61" spans="1:13" ht="58.5" customHeight="1">
      <c r="A61" s="36"/>
      <c r="B61" s="317" t="s">
        <v>215</v>
      </c>
      <c r="C61" s="125" t="s">
        <v>174</v>
      </c>
      <c r="D61" s="273">
        <f t="shared" si="1"/>
        <v>1535</v>
      </c>
      <c r="E61" s="272">
        <v>1535</v>
      </c>
      <c r="F61" s="270"/>
      <c r="G61" s="65"/>
      <c r="H61" s="65"/>
      <c r="I61" s="135"/>
      <c r="J61" s="36"/>
      <c r="K61" s="15"/>
      <c r="M61" s="124"/>
    </row>
    <row r="62" spans="1:13" ht="58.5" customHeight="1">
      <c r="A62" s="36"/>
      <c r="B62" s="318" t="s">
        <v>216</v>
      </c>
      <c r="C62" s="125" t="s">
        <v>174</v>
      </c>
      <c r="D62" s="273">
        <f t="shared" si="1"/>
        <v>70</v>
      </c>
      <c r="E62" s="272">
        <v>70</v>
      </c>
      <c r="F62" s="270"/>
      <c r="G62" s="65"/>
      <c r="H62" s="65"/>
      <c r="I62" s="135"/>
      <c r="J62" s="36"/>
      <c r="K62" s="15"/>
      <c r="M62" s="124"/>
    </row>
    <row r="63" spans="1:13" ht="55.5" customHeight="1">
      <c r="A63" s="36"/>
      <c r="B63" s="318" t="s">
        <v>217</v>
      </c>
      <c r="C63" s="125" t="s">
        <v>174</v>
      </c>
      <c r="D63" s="273">
        <f t="shared" si="1"/>
        <v>850</v>
      </c>
      <c r="E63" s="272">
        <v>850</v>
      </c>
      <c r="F63" s="270"/>
      <c r="G63" s="65"/>
      <c r="H63" s="65"/>
      <c r="I63" s="135"/>
      <c r="J63" s="36"/>
      <c r="K63" s="15"/>
      <c r="M63" s="124"/>
    </row>
    <row r="64" spans="1:13" ht="77.25" customHeight="1">
      <c r="A64" s="36"/>
      <c r="B64" s="318" t="s">
        <v>218</v>
      </c>
      <c r="C64" s="125" t="s">
        <v>174</v>
      </c>
      <c r="D64" s="273">
        <f t="shared" si="1"/>
        <v>300</v>
      </c>
      <c r="E64" s="272">
        <v>300</v>
      </c>
      <c r="F64" s="270"/>
      <c r="G64" s="65"/>
      <c r="H64" s="65"/>
      <c r="I64" s="135"/>
      <c r="J64" s="36"/>
      <c r="K64" s="15"/>
      <c r="M64" s="124"/>
    </row>
    <row r="65" spans="1:13" ht="100.5" customHeight="1">
      <c r="A65" s="36"/>
      <c r="B65" s="318" t="s">
        <v>219</v>
      </c>
      <c r="C65" s="125" t="s">
        <v>174</v>
      </c>
      <c r="D65" s="273">
        <f t="shared" si="1"/>
        <v>280</v>
      </c>
      <c r="E65" s="272">
        <v>280</v>
      </c>
      <c r="F65" s="270"/>
      <c r="G65" s="65"/>
      <c r="H65" s="65"/>
      <c r="I65" s="135"/>
      <c r="J65" s="36"/>
      <c r="K65" s="15"/>
      <c r="M65" s="124"/>
    </row>
    <row r="66" spans="1:13" ht="79.5" customHeight="1">
      <c r="A66" s="36"/>
      <c r="B66" s="318" t="s">
        <v>220</v>
      </c>
      <c r="C66" s="125" t="s">
        <v>174</v>
      </c>
      <c r="D66" s="273">
        <f t="shared" si="1"/>
        <v>80</v>
      </c>
      <c r="E66" s="272">
        <v>80</v>
      </c>
      <c r="F66" s="270"/>
      <c r="G66" s="65"/>
      <c r="H66" s="65"/>
      <c r="I66" s="135"/>
      <c r="J66" s="36"/>
      <c r="K66" s="15"/>
      <c r="M66" s="124"/>
    </row>
    <row r="67" spans="1:13" ht="58.5" customHeight="1">
      <c r="A67" s="36"/>
      <c r="B67" s="318" t="s">
        <v>221</v>
      </c>
      <c r="C67" s="125" t="s">
        <v>174</v>
      </c>
      <c r="D67" s="273">
        <f t="shared" si="1"/>
        <v>350</v>
      </c>
      <c r="E67" s="272">
        <v>350</v>
      </c>
      <c r="F67" s="270"/>
      <c r="G67" s="65"/>
      <c r="H67" s="65"/>
      <c r="I67" s="135"/>
      <c r="J67" s="36"/>
      <c r="K67" s="15"/>
      <c r="M67" s="124"/>
    </row>
    <row r="68" spans="1:13" ht="84" customHeight="1">
      <c r="A68" s="36"/>
      <c r="B68" s="318" t="s">
        <v>222</v>
      </c>
      <c r="C68" s="125" t="s">
        <v>174</v>
      </c>
      <c r="D68" s="273">
        <f t="shared" si="1"/>
        <v>80</v>
      </c>
      <c r="E68" s="272">
        <v>80</v>
      </c>
      <c r="F68" s="270"/>
      <c r="G68" s="65"/>
      <c r="H68" s="65"/>
      <c r="I68" s="135"/>
      <c r="J68" s="36"/>
      <c r="K68" s="15"/>
      <c r="M68" s="124"/>
    </row>
    <row r="69" spans="1:13" ht="58.5" customHeight="1">
      <c r="A69" s="36"/>
      <c r="B69" s="318" t="s">
        <v>223</v>
      </c>
      <c r="C69" s="125" t="s">
        <v>174</v>
      </c>
      <c r="D69" s="273">
        <f t="shared" si="1"/>
        <v>550</v>
      </c>
      <c r="E69" s="272">
        <v>550</v>
      </c>
      <c r="F69" s="270"/>
      <c r="G69" s="65"/>
      <c r="H69" s="65"/>
      <c r="I69" s="135"/>
      <c r="J69" s="36"/>
      <c r="K69" s="15"/>
      <c r="M69" s="124"/>
    </row>
    <row r="70" spans="1:13" ht="97.5" customHeight="1">
      <c r="A70" s="36"/>
      <c r="B70" s="318" t="s">
        <v>224</v>
      </c>
      <c r="C70" s="125" t="s">
        <v>174</v>
      </c>
      <c r="D70" s="273">
        <f t="shared" si="1"/>
        <v>80</v>
      </c>
      <c r="E70" s="272">
        <v>80</v>
      </c>
      <c r="F70" s="270"/>
      <c r="G70" s="65"/>
      <c r="H70" s="65"/>
      <c r="I70" s="135"/>
      <c r="J70" s="36"/>
      <c r="K70" s="15"/>
      <c r="M70" s="124"/>
    </row>
    <row r="71" spans="1:13" ht="77.25" customHeight="1">
      <c r="A71" s="36"/>
      <c r="B71" s="318" t="s">
        <v>225</v>
      </c>
      <c r="C71" s="125" t="s">
        <v>174</v>
      </c>
      <c r="D71" s="273">
        <f t="shared" si="1"/>
        <v>320</v>
      </c>
      <c r="E71" s="272">
        <v>320</v>
      </c>
      <c r="F71" s="270"/>
      <c r="G71" s="65"/>
      <c r="H71" s="65"/>
      <c r="I71" s="135"/>
      <c r="J71" s="36"/>
      <c r="K71" s="15"/>
      <c r="M71" s="124"/>
    </row>
    <row r="72" spans="1:13" ht="72.75" customHeight="1">
      <c r="A72" s="36"/>
      <c r="B72" s="318" t="s">
        <v>226</v>
      </c>
      <c r="C72" s="125" t="s">
        <v>174</v>
      </c>
      <c r="D72" s="273">
        <f t="shared" si="1"/>
        <v>210</v>
      </c>
      <c r="E72" s="272">
        <v>210</v>
      </c>
      <c r="F72" s="270"/>
      <c r="G72" s="65"/>
      <c r="H72" s="65"/>
      <c r="I72" s="135"/>
      <c r="J72" s="36"/>
      <c r="K72" s="15"/>
      <c r="M72" s="124"/>
    </row>
    <row r="73" spans="1:13" ht="86.25" customHeight="1">
      <c r="A73" s="36"/>
      <c r="B73" s="318" t="s">
        <v>227</v>
      </c>
      <c r="C73" s="125" t="s">
        <v>174</v>
      </c>
      <c r="D73" s="273">
        <f t="shared" si="1"/>
        <v>215</v>
      </c>
      <c r="E73" s="272">
        <v>215</v>
      </c>
      <c r="F73" s="270"/>
      <c r="G73" s="65"/>
      <c r="H73" s="65"/>
      <c r="I73" s="135"/>
      <c r="J73" s="36"/>
      <c r="K73" s="15"/>
      <c r="M73" s="124"/>
    </row>
    <row r="74" spans="1:13" ht="81" customHeight="1">
      <c r="A74" s="36"/>
      <c r="B74" s="318" t="s">
        <v>228</v>
      </c>
      <c r="C74" s="125" t="s">
        <v>174</v>
      </c>
      <c r="D74" s="273">
        <f t="shared" si="1"/>
        <v>205.2</v>
      </c>
      <c r="E74" s="272">
        <v>205.2</v>
      </c>
      <c r="F74" s="270"/>
      <c r="G74" s="65"/>
      <c r="H74" s="65"/>
      <c r="I74" s="135"/>
      <c r="J74" s="36"/>
      <c r="K74" s="15"/>
      <c r="M74" s="124"/>
    </row>
    <row r="75" spans="1:13" ht="58.5" customHeight="1">
      <c r="A75" s="36"/>
      <c r="B75" s="318" t="s">
        <v>229</v>
      </c>
      <c r="C75" s="125" t="s">
        <v>174</v>
      </c>
      <c r="D75" s="273">
        <f t="shared" si="1"/>
        <v>8950</v>
      </c>
      <c r="E75" s="272">
        <v>8950</v>
      </c>
      <c r="F75" s="270"/>
      <c r="G75" s="65"/>
      <c r="H75" s="65"/>
      <c r="I75" s="135"/>
      <c r="J75" s="36"/>
      <c r="K75" s="15"/>
      <c r="M75" s="124"/>
    </row>
    <row r="76" spans="1:13" ht="58.5" customHeight="1">
      <c r="A76" s="36"/>
      <c r="B76" s="318" t="s">
        <v>230</v>
      </c>
      <c r="C76" s="125" t="s">
        <v>174</v>
      </c>
      <c r="D76" s="273">
        <f t="shared" si="1"/>
        <v>2100</v>
      </c>
      <c r="E76" s="272">
        <v>2100</v>
      </c>
      <c r="F76" s="270"/>
      <c r="G76" s="65"/>
      <c r="H76" s="65"/>
      <c r="I76" s="135"/>
      <c r="J76" s="36"/>
      <c r="K76" s="15"/>
      <c r="M76" s="124"/>
    </row>
    <row r="77" spans="1:13" ht="58.5" customHeight="1">
      <c r="A77" s="36"/>
      <c r="B77" s="319" t="s">
        <v>231</v>
      </c>
      <c r="C77" s="125" t="s">
        <v>174</v>
      </c>
      <c r="D77" s="273">
        <f t="shared" si="1"/>
        <v>3000</v>
      </c>
      <c r="E77" s="272">
        <v>3000</v>
      </c>
      <c r="F77" s="270"/>
      <c r="G77" s="65"/>
      <c r="H77" s="65"/>
      <c r="I77" s="135"/>
      <c r="J77" s="36"/>
      <c r="K77" s="15"/>
      <c r="M77" s="124"/>
    </row>
    <row r="78" spans="1:13" ht="43.5" customHeight="1">
      <c r="A78" s="36"/>
      <c r="B78" s="319" t="s">
        <v>232</v>
      </c>
      <c r="C78" s="125" t="s">
        <v>174</v>
      </c>
      <c r="D78" s="273">
        <f t="shared" si="1"/>
        <v>4475</v>
      </c>
      <c r="E78" s="272">
        <v>4475</v>
      </c>
      <c r="F78" s="270"/>
      <c r="G78" s="65"/>
      <c r="H78" s="65"/>
      <c r="I78" s="135"/>
      <c r="J78" s="36"/>
      <c r="K78" s="15"/>
      <c r="M78" s="124"/>
    </row>
    <row r="79" spans="1:13" ht="35.25" customHeight="1">
      <c r="A79" s="36"/>
      <c r="B79" s="319" t="s">
        <v>233</v>
      </c>
      <c r="C79" s="125" t="s">
        <v>174</v>
      </c>
      <c r="D79" s="273">
        <f t="shared" si="1"/>
        <v>2300</v>
      </c>
      <c r="E79" s="272">
        <v>2300</v>
      </c>
      <c r="F79" s="270"/>
      <c r="G79" s="65"/>
      <c r="H79" s="65"/>
      <c r="I79" s="135"/>
      <c r="J79" s="36"/>
      <c r="K79" s="15"/>
      <c r="M79" s="124"/>
    </row>
    <row r="80" spans="1:13" ht="37.5" customHeight="1">
      <c r="A80" s="36"/>
      <c r="B80" s="319" t="s">
        <v>234</v>
      </c>
      <c r="C80" s="125" t="s">
        <v>174</v>
      </c>
      <c r="D80" s="273">
        <f t="shared" si="1"/>
        <v>2403</v>
      </c>
      <c r="E80" s="272">
        <v>2403</v>
      </c>
      <c r="F80" s="270"/>
      <c r="G80" s="65"/>
      <c r="H80" s="65"/>
      <c r="I80" s="136"/>
      <c r="J80" s="36"/>
      <c r="K80" s="15"/>
      <c r="M80" s="124"/>
    </row>
    <row r="81" spans="1:13" ht="36.75" customHeight="1">
      <c r="A81" s="36"/>
      <c r="B81" s="318" t="s">
        <v>235</v>
      </c>
      <c r="C81" s="125" t="s">
        <v>174</v>
      </c>
      <c r="D81" s="273">
        <f t="shared" si="1"/>
        <v>3429</v>
      </c>
      <c r="E81" s="272">
        <v>3429</v>
      </c>
      <c r="F81" s="270"/>
      <c r="G81" s="65"/>
      <c r="H81" s="65"/>
      <c r="I81" s="136"/>
      <c r="J81" s="36"/>
      <c r="K81" s="15"/>
      <c r="M81" s="124"/>
    </row>
    <row r="82" spans="1:13" ht="39" customHeight="1">
      <c r="A82" s="36"/>
      <c r="B82" s="318" t="s">
        <v>236</v>
      </c>
      <c r="C82" s="125" t="s">
        <v>174</v>
      </c>
      <c r="D82" s="273">
        <f t="shared" si="1"/>
        <v>1950</v>
      </c>
      <c r="E82" s="272">
        <v>1950</v>
      </c>
      <c r="F82" s="270"/>
      <c r="G82" s="65"/>
      <c r="H82" s="65"/>
      <c r="I82" s="136"/>
      <c r="J82" s="36"/>
      <c r="K82" s="15"/>
      <c r="M82" s="124"/>
    </row>
    <row r="83" spans="1:13" ht="40.5" customHeight="1">
      <c r="A83" s="36"/>
      <c r="B83" s="318" t="s">
        <v>237</v>
      </c>
      <c r="C83" s="125" t="s">
        <v>174</v>
      </c>
      <c r="D83" s="273">
        <f t="shared" si="1"/>
        <v>2100</v>
      </c>
      <c r="E83" s="272">
        <v>2100</v>
      </c>
      <c r="F83" s="265"/>
      <c r="G83" s="65"/>
      <c r="H83" s="65"/>
      <c r="I83" s="38"/>
      <c r="J83" s="36"/>
      <c r="K83" s="15"/>
      <c r="M83" s="124"/>
    </row>
    <row r="84" spans="1:13" ht="38.25" customHeight="1">
      <c r="A84" s="36"/>
      <c r="B84" s="318" t="s">
        <v>238</v>
      </c>
      <c r="C84" s="125" t="s">
        <v>174</v>
      </c>
      <c r="D84" s="273">
        <f t="shared" si="1"/>
        <v>2500</v>
      </c>
      <c r="E84" s="272">
        <v>2500</v>
      </c>
      <c r="F84" s="265"/>
      <c r="G84" s="137"/>
      <c r="H84" s="137"/>
      <c r="I84" s="138"/>
      <c r="J84" s="36"/>
      <c r="K84" s="15"/>
      <c r="M84" s="124"/>
    </row>
    <row r="85" spans="1:13" ht="65.25" customHeight="1">
      <c r="A85" s="36"/>
      <c r="B85" s="316" t="s">
        <v>239</v>
      </c>
      <c r="C85" s="125" t="s">
        <v>174</v>
      </c>
      <c r="D85" s="273">
        <f t="shared" si="1"/>
        <v>625</v>
      </c>
      <c r="E85" s="272">
        <v>625</v>
      </c>
      <c r="F85" s="265"/>
      <c r="G85" s="137"/>
      <c r="H85" s="137"/>
      <c r="I85" s="138"/>
      <c r="J85" s="36"/>
      <c r="K85" s="15"/>
      <c r="M85" s="124"/>
    </row>
    <row r="86" spans="1:13" ht="56.25">
      <c r="A86" s="36">
        <v>8</v>
      </c>
      <c r="B86" s="141" t="s">
        <v>198</v>
      </c>
      <c r="C86" s="125"/>
      <c r="D86" s="142">
        <f aca="true" t="shared" si="2" ref="D86:D100">E86+F86+I86</f>
        <v>2112.7</v>
      </c>
      <c r="E86" s="358">
        <f>E87+E88+E89+E90+E91</f>
        <v>2112.7</v>
      </c>
      <c r="F86" s="138"/>
      <c r="G86" s="139"/>
      <c r="H86" s="139"/>
      <c r="I86" s="142"/>
      <c r="J86" s="36" t="s">
        <v>201</v>
      </c>
      <c r="K86" s="15"/>
      <c r="M86" s="124"/>
    </row>
    <row r="87" spans="1:13" ht="75">
      <c r="A87" s="36"/>
      <c r="B87" s="310" t="s">
        <v>347</v>
      </c>
      <c r="C87" s="125" t="s">
        <v>174</v>
      </c>
      <c r="D87" s="142">
        <f t="shared" si="2"/>
        <v>1568.6</v>
      </c>
      <c r="E87" s="257">
        <v>1568.6</v>
      </c>
      <c r="F87" s="266"/>
      <c r="G87" s="139"/>
      <c r="H87" s="139"/>
      <c r="I87" s="142"/>
      <c r="J87" s="36"/>
      <c r="K87" s="15"/>
      <c r="M87" s="124"/>
    </row>
    <row r="88" spans="1:13" ht="37.5">
      <c r="A88" s="36"/>
      <c r="B88" s="310" t="s">
        <v>202</v>
      </c>
      <c r="C88" s="125" t="s">
        <v>174</v>
      </c>
      <c r="D88" s="142">
        <f t="shared" si="2"/>
        <v>171.5</v>
      </c>
      <c r="E88" s="269">
        <v>171.5</v>
      </c>
      <c r="F88" s="266"/>
      <c r="G88" s="139"/>
      <c r="H88" s="139"/>
      <c r="I88" s="142"/>
      <c r="J88" s="36"/>
      <c r="K88" s="15"/>
      <c r="M88" s="124"/>
    </row>
    <row r="89" spans="1:13" ht="56.25">
      <c r="A89" s="36"/>
      <c r="B89" s="310" t="s">
        <v>203</v>
      </c>
      <c r="C89" s="125" t="s">
        <v>174</v>
      </c>
      <c r="D89" s="142">
        <f t="shared" si="2"/>
        <v>107.7</v>
      </c>
      <c r="E89" s="257">
        <v>107.7</v>
      </c>
      <c r="F89" s="266"/>
      <c r="G89" s="139"/>
      <c r="H89" s="139"/>
      <c r="I89" s="142"/>
      <c r="J89" s="36"/>
      <c r="K89" s="15"/>
      <c r="M89" s="124"/>
    </row>
    <row r="90" spans="1:13" ht="56.25">
      <c r="A90" s="36"/>
      <c r="B90" s="310" t="s">
        <v>204</v>
      </c>
      <c r="C90" s="125" t="s">
        <v>174</v>
      </c>
      <c r="D90" s="142">
        <f t="shared" si="2"/>
        <v>182.8</v>
      </c>
      <c r="E90" s="257">
        <v>182.8</v>
      </c>
      <c r="F90" s="266"/>
      <c r="G90" s="139"/>
      <c r="H90" s="139"/>
      <c r="I90" s="142"/>
      <c r="J90" s="36"/>
      <c r="K90" s="15"/>
      <c r="M90" s="124"/>
    </row>
    <row r="91" spans="1:13" ht="56.25">
      <c r="A91" s="36"/>
      <c r="B91" s="310" t="s">
        <v>205</v>
      </c>
      <c r="C91" s="125" t="s">
        <v>174</v>
      </c>
      <c r="D91" s="142">
        <f t="shared" si="2"/>
        <v>82.1</v>
      </c>
      <c r="E91" s="257">
        <v>82.1</v>
      </c>
      <c r="F91" s="266"/>
      <c r="G91" s="139"/>
      <c r="H91" s="139"/>
      <c r="I91" s="142"/>
      <c r="J91" s="36"/>
      <c r="K91" s="15"/>
      <c r="M91" s="124"/>
    </row>
    <row r="92" spans="1:13" ht="56.25">
      <c r="A92" s="36">
        <v>9</v>
      </c>
      <c r="B92" s="143" t="s">
        <v>88</v>
      </c>
      <c r="C92" s="125"/>
      <c r="D92" s="267">
        <f t="shared" si="2"/>
        <v>559.4</v>
      </c>
      <c r="E92" s="268">
        <f>E93+E94+E95</f>
        <v>559.4</v>
      </c>
      <c r="F92" s="138"/>
      <c r="G92" s="139"/>
      <c r="H92" s="139"/>
      <c r="I92" s="142"/>
      <c r="J92" s="36" t="s">
        <v>89</v>
      </c>
      <c r="K92" s="15"/>
      <c r="M92" s="124"/>
    </row>
    <row r="93" spans="1:13" ht="84.75" customHeight="1">
      <c r="A93" s="36"/>
      <c r="B93" s="310" t="s">
        <v>199</v>
      </c>
      <c r="C93" s="125" t="s">
        <v>174</v>
      </c>
      <c r="D93" s="267">
        <f t="shared" si="2"/>
        <v>47</v>
      </c>
      <c r="E93" s="363">
        <v>47</v>
      </c>
      <c r="F93" s="266"/>
      <c r="G93" s="139"/>
      <c r="H93" s="139"/>
      <c r="I93" s="138"/>
      <c r="J93" s="36"/>
      <c r="K93" s="15"/>
      <c r="M93" s="124"/>
    </row>
    <row r="94" spans="1:13" ht="45" customHeight="1">
      <c r="A94" s="36"/>
      <c r="B94" s="310" t="s">
        <v>200</v>
      </c>
      <c r="C94" s="125" t="s">
        <v>174</v>
      </c>
      <c r="D94" s="267">
        <f t="shared" si="2"/>
        <v>12.4</v>
      </c>
      <c r="E94" s="363">
        <v>12.4</v>
      </c>
      <c r="F94" s="266"/>
      <c r="G94" s="139"/>
      <c r="H94" s="139"/>
      <c r="I94" s="138"/>
      <c r="J94" s="36"/>
      <c r="K94" s="15"/>
      <c r="M94" s="124"/>
    </row>
    <row r="95" spans="1:13" ht="45" customHeight="1">
      <c r="A95" s="36"/>
      <c r="B95" s="310" t="s">
        <v>368</v>
      </c>
      <c r="C95" s="125" t="s">
        <v>174</v>
      </c>
      <c r="D95" s="267">
        <f t="shared" si="2"/>
        <v>500</v>
      </c>
      <c r="E95" s="363">
        <v>500</v>
      </c>
      <c r="F95" s="266"/>
      <c r="G95" s="139"/>
      <c r="H95" s="139"/>
      <c r="I95" s="138"/>
      <c r="J95" s="36"/>
      <c r="K95" s="15"/>
      <c r="M95" s="124"/>
    </row>
    <row r="96" spans="1:13" ht="67.5" customHeight="1">
      <c r="A96" s="36"/>
      <c r="B96" s="143" t="s">
        <v>352</v>
      </c>
      <c r="C96" s="360"/>
      <c r="D96" s="267">
        <f t="shared" si="2"/>
        <v>30680</v>
      </c>
      <c r="E96" s="362">
        <f>E97+E98+E99+E100</f>
        <v>30680</v>
      </c>
      <c r="F96" s="266"/>
      <c r="G96" s="139"/>
      <c r="H96" s="139"/>
      <c r="I96" s="138"/>
      <c r="J96" s="36" t="s">
        <v>357</v>
      </c>
      <c r="K96" s="15"/>
      <c r="M96" s="124"/>
    </row>
    <row r="97" spans="1:13" ht="45" customHeight="1">
      <c r="A97" s="36"/>
      <c r="B97" s="361" t="s">
        <v>353</v>
      </c>
      <c r="C97" s="125" t="s">
        <v>174</v>
      </c>
      <c r="D97" s="267">
        <f t="shared" si="2"/>
        <v>15500</v>
      </c>
      <c r="E97" s="364">
        <v>15500</v>
      </c>
      <c r="F97" s="266"/>
      <c r="G97" s="139"/>
      <c r="H97" s="139"/>
      <c r="I97" s="138"/>
      <c r="J97" s="36"/>
      <c r="K97" s="15"/>
      <c r="M97" s="124"/>
    </row>
    <row r="98" spans="1:13" ht="45" customHeight="1">
      <c r="A98" s="36"/>
      <c r="B98" s="361" t="s">
        <v>354</v>
      </c>
      <c r="C98" s="125" t="s">
        <v>174</v>
      </c>
      <c r="D98" s="267">
        <f t="shared" si="2"/>
        <v>4700</v>
      </c>
      <c r="E98" s="364">
        <v>4700</v>
      </c>
      <c r="F98" s="266"/>
      <c r="G98" s="139"/>
      <c r="H98" s="139"/>
      <c r="I98" s="138"/>
      <c r="J98" s="36"/>
      <c r="K98" s="15"/>
      <c r="M98" s="124"/>
    </row>
    <row r="99" spans="1:13" ht="45" customHeight="1">
      <c r="A99" s="36"/>
      <c r="B99" s="361" t="s">
        <v>355</v>
      </c>
      <c r="C99" s="125" t="s">
        <v>174</v>
      </c>
      <c r="D99" s="267">
        <f t="shared" si="2"/>
        <v>4780</v>
      </c>
      <c r="E99" s="363">
        <v>4780</v>
      </c>
      <c r="F99" s="266"/>
      <c r="G99" s="139"/>
      <c r="H99" s="139"/>
      <c r="I99" s="138"/>
      <c r="J99" s="36"/>
      <c r="K99" s="15"/>
      <c r="M99" s="124"/>
    </row>
    <row r="100" spans="1:13" ht="45" customHeight="1">
      <c r="A100" s="36"/>
      <c r="B100" s="361" t="s">
        <v>356</v>
      </c>
      <c r="C100" s="125" t="s">
        <v>174</v>
      </c>
      <c r="D100" s="267">
        <f t="shared" si="2"/>
        <v>5700</v>
      </c>
      <c r="E100" s="363">
        <v>5700</v>
      </c>
      <c r="F100" s="266"/>
      <c r="G100" s="139"/>
      <c r="H100" s="139"/>
      <c r="I100" s="138"/>
      <c r="J100" s="36"/>
      <c r="K100" s="15"/>
      <c r="M100" s="124"/>
    </row>
    <row r="101" spans="1:11" ht="20.25">
      <c r="A101" s="72"/>
      <c r="B101" s="320" t="s">
        <v>5</v>
      </c>
      <c r="C101" s="144"/>
      <c r="D101" s="321">
        <f>D92+D86+D53+D49+D36+D31+D26+D21+D14+D96</f>
        <v>127784.3</v>
      </c>
      <c r="E101" s="321">
        <f>E92+E86+E53+E49+E36+E31+E26+E21+E14+E96</f>
        <v>127784.3</v>
      </c>
      <c r="F101" s="145"/>
      <c r="G101" s="142" t="e">
        <f>#REF!+#REF!+#REF!</f>
        <v>#REF!</v>
      </c>
      <c r="H101" s="142" t="e">
        <f>#REF!+#REF!+#REF!</f>
        <v>#REF!</v>
      </c>
      <c r="I101" s="146"/>
      <c r="J101" s="74"/>
      <c r="K101" s="15"/>
    </row>
    <row r="102" spans="1:11" ht="15.75">
      <c r="A102" s="147"/>
      <c r="B102" s="148"/>
      <c r="C102" s="148"/>
      <c r="D102" s="149"/>
      <c r="E102" s="149"/>
      <c r="F102" s="149"/>
      <c r="G102" s="149"/>
      <c r="H102" s="149"/>
      <c r="I102" s="149"/>
      <c r="J102" s="20"/>
      <c r="K102" s="15"/>
    </row>
    <row r="103" spans="1:11" ht="15.75">
      <c r="A103" s="147"/>
      <c r="B103" s="148"/>
      <c r="C103" s="18"/>
      <c r="D103" s="19"/>
      <c r="E103" s="19"/>
      <c r="F103" s="19"/>
      <c r="G103" s="19"/>
      <c r="H103" s="19"/>
      <c r="I103" s="19"/>
      <c r="J103" s="20"/>
      <c r="K103" s="15"/>
    </row>
    <row r="104" spans="2:11" ht="15.75">
      <c r="B104" s="148"/>
      <c r="C104" s="18"/>
      <c r="D104" s="19"/>
      <c r="E104" s="19"/>
      <c r="F104" s="19"/>
      <c r="G104" s="19"/>
      <c r="H104" s="19"/>
      <c r="I104" s="19"/>
      <c r="J104" s="20"/>
      <c r="K104" s="15"/>
    </row>
    <row r="105" spans="2:11" ht="48" customHeight="1">
      <c r="B105" s="388" t="s">
        <v>18</v>
      </c>
      <c r="C105" s="388"/>
      <c r="D105" s="21"/>
      <c r="E105" s="21"/>
      <c r="F105" s="22"/>
      <c r="I105" s="23"/>
      <c r="J105" s="24" t="s">
        <v>31</v>
      </c>
      <c r="K105" s="23"/>
    </row>
    <row r="106" spans="2:11" ht="16.5" customHeight="1">
      <c r="B106" s="151"/>
      <c r="C106" s="21"/>
      <c r="D106" s="21"/>
      <c r="E106" s="21"/>
      <c r="F106" s="22"/>
      <c r="I106" s="23"/>
      <c r="J106" s="24"/>
      <c r="K106" s="23"/>
    </row>
    <row r="107" spans="2:11" ht="18.75">
      <c r="B107" s="151"/>
      <c r="C107" s="21"/>
      <c r="D107" s="21"/>
      <c r="E107" s="21"/>
      <c r="F107" s="22"/>
      <c r="I107" s="23"/>
      <c r="J107" s="24"/>
      <c r="K107" s="23"/>
    </row>
    <row r="108" spans="2:10" ht="18.75">
      <c r="B108" s="394" t="s">
        <v>17</v>
      </c>
      <c r="C108" s="394"/>
      <c r="D108" s="25"/>
      <c r="E108" s="25"/>
      <c r="F108" s="26"/>
      <c r="G108" s="26"/>
      <c r="H108" s="26"/>
      <c r="I108" s="15"/>
      <c r="J108" s="15"/>
    </row>
    <row r="109" spans="2:12" ht="27" customHeight="1">
      <c r="B109" s="152" t="s">
        <v>10</v>
      </c>
      <c r="C109" s="27"/>
      <c r="D109" s="26"/>
      <c r="E109" s="26"/>
      <c r="F109" s="26"/>
      <c r="G109" s="26"/>
      <c r="H109" s="26"/>
      <c r="I109" s="15"/>
      <c r="J109" s="15"/>
      <c r="L109" s="12"/>
    </row>
    <row r="110" spans="2:10" ht="15.75">
      <c r="B110" s="153"/>
      <c r="C110" s="29"/>
      <c r="D110" s="30"/>
      <c r="E110" s="30"/>
      <c r="F110" s="26"/>
      <c r="G110" s="26"/>
      <c r="H110" s="26"/>
      <c r="I110" s="15"/>
      <c r="J110" s="15"/>
    </row>
    <row r="111" spans="3:9" ht="15.75">
      <c r="C111" s="30"/>
      <c r="D111" s="26"/>
      <c r="E111" s="26"/>
      <c r="F111" s="26"/>
      <c r="G111" s="26"/>
      <c r="H111" s="26"/>
      <c r="I111" s="26"/>
    </row>
    <row r="112" spans="3:9" ht="15.75">
      <c r="C112" s="31"/>
      <c r="D112" s="26"/>
      <c r="E112" s="26"/>
      <c r="F112" s="26"/>
      <c r="G112" s="26"/>
      <c r="H112" s="26"/>
      <c r="I112" s="26"/>
    </row>
    <row r="114" ht="12.75">
      <c r="H114" s="154"/>
    </row>
  </sheetData>
  <sheetProtection/>
  <mergeCells count="16">
    <mergeCell ref="A11:A13"/>
    <mergeCell ref="B11:B13"/>
    <mergeCell ref="C11:C13"/>
    <mergeCell ref="J11:J13"/>
    <mergeCell ref="I12:I13"/>
    <mergeCell ref="D11:D13"/>
    <mergeCell ref="B105:C105"/>
    <mergeCell ref="B108:C108"/>
    <mergeCell ref="E11:I11"/>
    <mergeCell ref="B9:J9"/>
    <mergeCell ref="D10:H10"/>
    <mergeCell ref="I1:J1"/>
    <mergeCell ref="I2:J2"/>
    <mergeCell ref="I7:J7"/>
    <mergeCell ref="E12:E13"/>
    <mergeCell ref="F12:H13"/>
  </mergeCells>
  <printOptions horizontalCentered="1"/>
  <pageMargins left="0" right="0" top="1.1811023622047245" bottom="0" header="0" footer="0"/>
  <pageSetup fitToHeight="7" fitToWidth="1" horizontalDpi="600" verticalDpi="600" orientation="landscape" paperSize="9" scale="64" r:id="rId1"/>
  <rowBreaks count="2" manualBreakCount="2">
    <brk id="13" max="13" man="1"/>
    <brk id="48" max="12" man="1"/>
  </rowBreaks>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O31"/>
  <sheetViews>
    <sheetView view="pageBreakPreview" zoomScaleSheetLayoutView="100" zoomScalePageLayoutView="0" workbookViewId="0" topLeftCell="A1">
      <selection activeCell="J12" sqref="J12:J13"/>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72" t="s">
        <v>334</v>
      </c>
      <c r="K1" s="472"/>
      <c r="L1" s="13" t="s">
        <v>19</v>
      </c>
    </row>
    <row r="2" spans="2:12" ht="15.75">
      <c r="B2" s="15"/>
      <c r="C2" s="15"/>
      <c r="D2" s="15"/>
      <c r="E2" s="15"/>
      <c r="F2" s="15"/>
      <c r="G2" s="15"/>
      <c r="H2" s="15"/>
      <c r="I2" s="12" t="s">
        <v>11</v>
      </c>
      <c r="J2" s="435" t="s">
        <v>11</v>
      </c>
      <c r="K2" s="435"/>
      <c r="L2" s="12" t="s">
        <v>11</v>
      </c>
    </row>
    <row r="3" spans="2:12" ht="15.75">
      <c r="B3" s="15"/>
      <c r="C3" s="15"/>
      <c r="D3" s="15"/>
      <c r="E3" s="15"/>
      <c r="F3" s="15"/>
      <c r="G3" s="15"/>
      <c r="H3" s="15"/>
      <c r="I3" s="12" t="s">
        <v>20</v>
      </c>
      <c r="J3" s="12" t="s">
        <v>192</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278</v>
      </c>
      <c r="K6" s="12"/>
      <c r="L6" s="12" t="s">
        <v>25</v>
      </c>
    </row>
    <row r="7" spans="2:15" ht="15.75" customHeight="1">
      <c r="B7" s="15"/>
      <c r="C7" s="15"/>
      <c r="D7" s="15"/>
      <c r="E7" s="15"/>
      <c r="F7" s="15"/>
      <c r="G7" s="15"/>
      <c r="H7" s="16"/>
      <c r="I7" s="12" t="s">
        <v>26</v>
      </c>
      <c r="J7" s="436" t="s">
        <v>362</v>
      </c>
      <c r="K7" s="437"/>
      <c r="L7" s="17"/>
      <c r="M7" s="17"/>
      <c r="N7" s="17"/>
      <c r="O7" s="17"/>
    </row>
    <row r="8" spans="2:12" ht="15.75">
      <c r="B8" s="15"/>
      <c r="C8" s="15"/>
      <c r="D8" s="15"/>
      <c r="E8" s="15"/>
      <c r="F8" s="15"/>
      <c r="G8" s="15"/>
      <c r="H8" s="15"/>
      <c r="I8" s="15"/>
      <c r="J8" s="15"/>
      <c r="K8" s="15"/>
      <c r="L8" s="15"/>
    </row>
    <row r="9" spans="2:12" ht="60" customHeight="1">
      <c r="B9" s="384" t="s">
        <v>246</v>
      </c>
      <c r="C9" s="384"/>
      <c r="D9" s="384"/>
      <c r="E9" s="384"/>
      <c r="F9" s="384"/>
      <c r="G9" s="384"/>
      <c r="H9" s="384"/>
      <c r="I9" s="384"/>
      <c r="J9" s="384"/>
      <c r="K9" s="384"/>
      <c r="L9" s="15"/>
    </row>
    <row r="10" spans="2:12" ht="15.75">
      <c r="B10" s="15"/>
      <c r="C10" s="15"/>
      <c r="D10" s="392"/>
      <c r="E10" s="392"/>
      <c r="F10" s="392"/>
      <c r="G10" s="392"/>
      <c r="H10" s="392"/>
      <c r="I10" s="15"/>
      <c r="J10" s="15"/>
      <c r="K10" s="15"/>
      <c r="L10" s="15"/>
    </row>
    <row r="11" spans="1:12" ht="15.75" customHeight="1">
      <c r="A11" s="429" t="s">
        <v>33</v>
      </c>
      <c r="B11" s="429" t="s">
        <v>12</v>
      </c>
      <c r="C11" s="429" t="s">
        <v>13</v>
      </c>
      <c r="D11" s="429" t="s">
        <v>14</v>
      </c>
      <c r="E11" s="438" t="s">
        <v>9</v>
      </c>
      <c r="F11" s="438"/>
      <c r="G11" s="438"/>
      <c r="H11" s="438"/>
      <c r="I11" s="438"/>
      <c r="J11" s="439"/>
      <c r="K11" s="433" t="s">
        <v>15</v>
      </c>
      <c r="L11" s="15"/>
    </row>
    <row r="12" spans="1:12" ht="15.75">
      <c r="A12" s="430"/>
      <c r="B12" s="430"/>
      <c r="C12" s="430"/>
      <c r="D12" s="430"/>
      <c r="E12" s="429">
        <v>2018</v>
      </c>
      <c r="F12" s="429">
        <v>2019</v>
      </c>
      <c r="G12" s="429" t="s">
        <v>28</v>
      </c>
      <c r="H12" s="429" t="s">
        <v>29</v>
      </c>
      <c r="I12" s="429" t="s">
        <v>30</v>
      </c>
      <c r="J12" s="433">
        <v>2020</v>
      </c>
      <c r="K12" s="433"/>
      <c r="L12" s="15"/>
    </row>
    <row r="13" spans="1:12" ht="15.75">
      <c r="A13" s="431"/>
      <c r="B13" s="431"/>
      <c r="C13" s="431"/>
      <c r="D13" s="431"/>
      <c r="E13" s="431"/>
      <c r="F13" s="431"/>
      <c r="G13" s="431"/>
      <c r="H13" s="431"/>
      <c r="I13" s="431"/>
      <c r="J13" s="433"/>
      <c r="K13" s="433"/>
      <c r="L13" s="15"/>
    </row>
    <row r="14" spans="1:12" ht="94.5">
      <c r="A14" s="36">
        <v>1</v>
      </c>
      <c r="B14" s="86" t="s">
        <v>108</v>
      </c>
      <c r="C14" s="86" t="s">
        <v>16</v>
      </c>
      <c r="D14" s="117">
        <f>E14+F14+J14</f>
        <v>5940</v>
      </c>
      <c r="E14" s="118">
        <v>1980</v>
      </c>
      <c r="F14" s="118">
        <v>1980</v>
      </c>
      <c r="G14" s="118">
        <v>1980</v>
      </c>
      <c r="H14" s="118">
        <v>1980</v>
      </c>
      <c r="I14" s="118">
        <v>1980</v>
      </c>
      <c r="J14" s="118">
        <v>1980</v>
      </c>
      <c r="K14" s="86" t="s">
        <v>109</v>
      </c>
      <c r="L14" s="15"/>
    </row>
    <row r="15" spans="1:14" ht="47.25" hidden="1">
      <c r="A15" s="36">
        <v>2</v>
      </c>
      <c r="B15" s="87" t="s">
        <v>61</v>
      </c>
      <c r="C15" s="86" t="s">
        <v>16</v>
      </c>
      <c r="D15" s="117">
        <f>E15+F15+J15</f>
        <v>0</v>
      </c>
      <c r="E15" s="119">
        <v>0</v>
      </c>
      <c r="F15" s="118"/>
      <c r="G15" s="118"/>
      <c r="H15" s="118"/>
      <c r="I15" s="118"/>
      <c r="J15" s="118"/>
      <c r="K15" s="86" t="s">
        <v>53</v>
      </c>
      <c r="L15" s="15"/>
      <c r="N15" s="57">
        <v>441</v>
      </c>
    </row>
    <row r="16" spans="1:14" ht="54" customHeight="1" hidden="1">
      <c r="A16" s="36">
        <v>3</v>
      </c>
      <c r="B16" s="88" t="s">
        <v>62</v>
      </c>
      <c r="C16" s="181" t="s">
        <v>16</v>
      </c>
      <c r="D16" s="117">
        <f>E16+F16+J16</f>
        <v>0</v>
      </c>
      <c r="E16" s="120">
        <v>0</v>
      </c>
      <c r="F16" s="118"/>
      <c r="G16" s="118"/>
      <c r="H16" s="118"/>
      <c r="I16" s="118"/>
      <c r="J16" s="118"/>
      <c r="K16" s="86" t="s">
        <v>102</v>
      </c>
      <c r="L16" s="15"/>
      <c r="N16" s="57"/>
    </row>
    <row r="17" spans="1:12" ht="32.25" customHeight="1">
      <c r="A17" s="89"/>
      <c r="B17" s="85" t="s">
        <v>5</v>
      </c>
      <c r="C17" s="121"/>
      <c r="D17" s="117">
        <f>E17+F17+J17</f>
        <v>5940</v>
      </c>
      <c r="E17" s="117">
        <f>E14+E15+E16</f>
        <v>1980</v>
      </c>
      <c r="F17" s="117">
        <f>F14+F15+F16</f>
        <v>1980</v>
      </c>
      <c r="G17" s="117" t="e">
        <f>G14+G15+#REF!</f>
        <v>#REF!</v>
      </c>
      <c r="H17" s="117" t="e">
        <f>H14+H15+#REF!</f>
        <v>#REF!</v>
      </c>
      <c r="I17" s="117" t="e">
        <f>I14+I15+#REF!</f>
        <v>#REF!</v>
      </c>
      <c r="J17" s="117">
        <f>J14+J15+J16</f>
        <v>1980</v>
      </c>
      <c r="K17" s="122"/>
      <c r="L17" s="15"/>
    </row>
    <row r="18" spans="2:12" ht="15.75">
      <c r="B18" s="18"/>
      <c r="C18" s="18"/>
      <c r="D18" s="193"/>
      <c r="E18" s="193"/>
      <c r="F18" s="193"/>
      <c r="G18" s="193"/>
      <c r="H18" s="193"/>
      <c r="I18" s="193"/>
      <c r="J18" s="193"/>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4"/>
      <c r="C22" s="55"/>
      <c r="E22" s="19"/>
      <c r="F22" s="19"/>
      <c r="G22" s="19"/>
      <c r="H22" s="19"/>
      <c r="I22" s="19"/>
      <c r="J22" s="19"/>
      <c r="K22" s="55"/>
      <c r="L22" s="15"/>
    </row>
    <row r="23" spans="2:12" ht="48" customHeight="1">
      <c r="B23" s="432" t="s">
        <v>18</v>
      </c>
      <c r="C23" s="432"/>
      <c r="D23" s="21"/>
      <c r="E23" s="22"/>
      <c r="F23" s="22"/>
      <c r="J23" s="23"/>
      <c r="K23" s="24" t="s">
        <v>7</v>
      </c>
      <c r="L23" s="23"/>
    </row>
    <row r="24" spans="2:12" ht="48" customHeight="1">
      <c r="B24" s="21"/>
      <c r="C24" s="21"/>
      <c r="D24" s="21"/>
      <c r="E24" s="22"/>
      <c r="F24" s="22"/>
      <c r="J24" s="23"/>
      <c r="K24" s="24"/>
      <c r="L24" s="23"/>
    </row>
    <row r="25" spans="2:11" ht="18.75">
      <c r="B25" s="394" t="s">
        <v>17</v>
      </c>
      <c r="C25" s="394"/>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B23:C23"/>
    <mergeCell ref="B25:C25"/>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9"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O31"/>
  <sheetViews>
    <sheetView view="pageBreakPreview" zoomScaleSheetLayoutView="100" zoomScalePageLayoutView="0" workbookViewId="0" topLeftCell="A1">
      <selection activeCell="J22" sqref="J22"/>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72" t="s">
        <v>335</v>
      </c>
      <c r="K1" s="472"/>
      <c r="L1" s="13" t="s">
        <v>19</v>
      </c>
    </row>
    <row r="2" spans="2:12" ht="15.75">
      <c r="B2" s="15"/>
      <c r="C2" s="15"/>
      <c r="D2" s="15"/>
      <c r="E2" s="15"/>
      <c r="F2" s="15"/>
      <c r="G2" s="15"/>
      <c r="H2" s="15"/>
      <c r="I2" s="12" t="s">
        <v>11</v>
      </c>
      <c r="J2" s="435" t="s">
        <v>11</v>
      </c>
      <c r="K2" s="435"/>
      <c r="L2" s="12" t="s">
        <v>11</v>
      </c>
    </row>
    <row r="3" spans="2:12" ht="15.75">
      <c r="B3" s="15"/>
      <c r="C3" s="15"/>
      <c r="D3" s="15"/>
      <c r="E3" s="15"/>
      <c r="F3" s="15"/>
      <c r="G3" s="15"/>
      <c r="H3" s="15"/>
      <c r="I3" s="12" t="s">
        <v>20</v>
      </c>
      <c r="J3" s="12" t="s">
        <v>194</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275</v>
      </c>
      <c r="K6" s="12"/>
      <c r="L6" s="12" t="s">
        <v>25</v>
      </c>
    </row>
    <row r="7" spans="2:15" ht="15.75" customHeight="1">
      <c r="B7" s="15"/>
      <c r="C7" s="15"/>
      <c r="D7" s="15"/>
      <c r="E7" s="15"/>
      <c r="F7" s="15"/>
      <c r="G7" s="15"/>
      <c r="H7" s="16"/>
      <c r="I7" s="12" t="s">
        <v>26</v>
      </c>
      <c r="J7" s="436" t="s">
        <v>362</v>
      </c>
      <c r="K7" s="437"/>
      <c r="L7" s="17"/>
      <c r="M7" s="17"/>
      <c r="N7" s="17"/>
      <c r="O7" s="17"/>
    </row>
    <row r="8" spans="2:12" ht="15.75">
      <c r="B8" s="15"/>
      <c r="C8" s="15"/>
      <c r="D8" s="15"/>
      <c r="E8" s="15"/>
      <c r="F8" s="15"/>
      <c r="G8" s="15"/>
      <c r="H8" s="15"/>
      <c r="I8" s="15"/>
      <c r="J8" s="15"/>
      <c r="K8" s="15"/>
      <c r="L8" s="15"/>
    </row>
    <row r="9" spans="2:12" ht="60" customHeight="1">
      <c r="B9" s="384" t="s">
        <v>280</v>
      </c>
      <c r="C9" s="384"/>
      <c r="D9" s="384"/>
      <c r="E9" s="384"/>
      <c r="F9" s="384"/>
      <c r="G9" s="384"/>
      <c r="H9" s="384"/>
      <c r="I9" s="384"/>
      <c r="J9" s="384"/>
      <c r="K9" s="384"/>
      <c r="L9" s="15"/>
    </row>
    <row r="10" spans="2:12" ht="15.75">
      <c r="B10" s="15"/>
      <c r="C10" s="15"/>
      <c r="D10" s="392"/>
      <c r="E10" s="392"/>
      <c r="F10" s="392"/>
      <c r="G10" s="392"/>
      <c r="H10" s="392"/>
      <c r="I10" s="15"/>
      <c r="J10" s="15"/>
      <c r="K10" s="15"/>
      <c r="L10" s="15"/>
    </row>
    <row r="11" spans="1:12" ht="15.75" customHeight="1">
      <c r="A11" s="429" t="s">
        <v>33</v>
      </c>
      <c r="B11" s="429" t="s">
        <v>12</v>
      </c>
      <c r="C11" s="429" t="s">
        <v>13</v>
      </c>
      <c r="D11" s="429" t="s">
        <v>14</v>
      </c>
      <c r="E11" s="438" t="s">
        <v>9</v>
      </c>
      <c r="F11" s="438"/>
      <c r="G11" s="438"/>
      <c r="H11" s="438"/>
      <c r="I11" s="438"/>
      <c r="J11" s="439"/>
      <c r="K11" s="433" t="s">
        <v>15</v>
      </c>
      <c r="L11" s="15"/>
    </row>
    <row r="12" spans="1:12" ht="15.75">
      <c r="A12" s="430"/>
      <c r="B12" s="430"/>
      <c r="C12" s="430"/>
      <c r="D12" s="430"/>
      <c r="E12" s="429">
        <v>2018</v>
      </c>
      <c r="F12" s="429">
        <v>2019</v>
      </c>
      <c r="G12" s="429" t="s">
        <v>28</v>
      </c>
      <c r="H12" s="429" t="s">
        <v>29</v>
      </c>
      <c r="I12" s="429" t="s">
        <v>30</v>
      </c>
      <c r="J12" s="433">
        <v>2020</v>
      </c>
      <c r="K12" s="433"/>
      <c r="L12" s="15"/>
    </row>
    <row r="13" spans="1:12" ht="15.75">
      <c r="A13" s="431"/>
      <c r="B13" s="431"/>
      <c r="C13" s="431"/>
      <c r="D13" s="431"/>
      <c r="E13" s="431"/>
      <c r="F13" s="431"/>
      <c r="G13" s="431"/>
      <c r="H13" s="431"/>
      <c r="I13" s="431"/>
      <c r="J13" s="433"/>
      <c r="K13" s="433"/>
      <c r="L13" s="15"/>
    </row>
    <row r="14" spans="1:12" ht="69.75" customHeight="1">
      <c r="A14" s="36">
        <v>1</v>
      </c>
      <c r="B14" s="86" t="s">
        <v>167</v>
      </c>
      <c r="C14" s="86" t="s">
        <v>16</v>
      </c>
      <c r="D14" s="117">
        <f>SUM(E14:J14)</f>
        <v>3000</v>
      </c>
      <c r="E14" s="118">
        <v>3000</v>
      </c>
      <c r="F14" s="119"/>
      <c r="G14" s="118"/>
      <c r="H14" s="118"/>
      <c r="I14" s="118"/>
      <c r="J14" s="118"/>
      <c r="K14" s="86" t="s">
        <v>32</v>
      </c>
      <c r="L14" s="15"/>
    </row>
    <row r="15" spans="1:14" ht="47.25" hidden="1">
      <c r="A15" s="36">
        <v>2</v>
      </c>
      <c r="B15" s="87" t="s">
        <v>61</v>
      </c>
      <c r="C15" s="86" t="s">
        <v>16</v>
      </c>
      <c r="D15" s="117">
        <f>SUM(E15:J15)</f>
        <v>0</v>
      </c>
      <c r="E15" s="119">
        <v>0</v>
      </c>
      <c r="F15" s="118"/>
      <c r="G15" s="118"/>
      <c r="H15" s="118"/>
      <c r="I15" s="118"/>
      <c r="J15" s="118"/>
      <c r="K15" s="86" t="s">
        <v>53</v>
      </c>
      <c r="L15" s="15"/>
      <c r="N15" s="57">
        <v>441</v>
      </c>
    </row>
    <row r="16" spans="1:14" ht="54" customHeight="1" hidden="1">
      <c r="A16" s="36">
        <v>3</v>
      </c>
      <c r="B16" s="88" t="s">
        <v>62</v>
      </c>
      <c r="C16" s="181" t="s">
        <v>16</v>
      </c>
      <c r="D16" s="117">
        <f>SUM(E16:J16)</f>
        <v>0</v>
      </c>
      <c r="E16" s="120">
        <v>0</v>
      </c>
      <c r="F16" s="118"/>
      <c r="G16" s="118"/>
      <c r="H16" s="118"/>
      <c r="I16" s="118"/>
      <c r="J16" s="118"/>
      <c r="K16" s="86" t="s">
        <v>102</v>
      </c>
      <c r="L16" s="15"/>
      <c r="N16" s="57"/>
    </row>
    <row r="17" spans="1:12" ht="32.25" customHeight="1">
      <c r="A17" s="89"/>
      <c r="B17" s="85" t="s">
        <v>5</v>
      </c>
      <c r="C17" s="121"/>
      <c r="D17" s="117">
        <f aca="true" t="shared" si="0" ref="D17:J17">D14+D15+D16</f>
        <v>3000</v>
      </c>
      <c r="E17" s="117">
        <f t="shared" si="0"/>
        <v>3000</v>
      </c>
      <c r="F17" s="117">
        <f t="shared" si="0"/>
        <v>0</v>
      </c>
      <c r="G17" s="117">
        <f t="shared" si="0"/>
        <v>0</v>
      </c>
      <c r="H17" s="117">
        <f t="shared" si="0"/>
        <v>0</v>
      </c>
      <c r="I17" s="117">
        <f t="shared" si="0"/>
        <v>0</v>
      </c>
      <c r="J17" s="117">
        <f t="shared" si="0"/>
        <v>0</v>
      </c>
      <c r="K17" s="122"/>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4"/>
      <c r="C22" s="55"/>
      <c r="E22" s="19"/>
      <c r="F22" s="19"/>
      <c r="G22" s="19"/>
      <c r="H22" s="19"/>
      <c r="I22" s="19"/>
      <c r="J22" s="19"/>
      <c r="K22" s="55"/>
      <c r="L22" s="15"/>
    </row>
    <row r="23" spans="2:12" ht="48" customHeight="1">
      <c r="B23" s="432" t="s">
        <v>18</v>
      </c>
      <c r="C23" s="432"/>
      <c r="D23" s="21"/>
      <c r="E23" s="22"/>
      <c r="F23" s="22"/>
      <c r="J23" s="23"/>
      <c r="K23" s="24" t="s">
        <v>7</v>
      </c>
      <c r="L23" s="23"/>
    </row>
    <row r="24" spans="2:12" ht="48" customHeight="1">
      <c r="B24" s="21"/>
      <c r="C24" s="21"/>
      <c r="D24" s="21"/>
      <c r="E24" s="22"/>
      <c r="F24" s="22"/>
      <c r="J24" s="23"/>
      <c r="K24" s="24"/>
      <c r="L24" s="23"/>
    </row>
    <row r="25" spans="2:11" ht="18.75">
      <c r="B25" s="394" t="s">
        <v>17</v>
      </c>
      <c r="C25" s="394"/>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B23:C23"/>
    <mergeCell ref="B25:C25"/>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1" r:id="rId1"/>
</worksheet>
</file>

<file path=xl/worksheets/sheet18.xml><?xml version="1.0" encoding="utf-8"?>
<worksheet xmlns="http://schemas.openxmlformats.org/spreadsheetml/2006/main" xmlns:r="http://schemas.openxmlformats.org/officeDocument/2006/relationships">
  <sheetPr>
    <tabColor theme="0"/>
    <pageSetUpPr fitToPage="1"/>
  </sheetPr>
  <dimension ref="A1:O31"/>
  <sheetViews>
    <sheetView zoomScalePageLayoutView="0" workbookViewId="0" topLeftCell="B4">
      <selection activeCell="C17" sqref="C17"/>
    </sheetView>
  </sheetViews>
  <sheetFormatPr defaultColWidth="9.140625" defaultRowHeight="12.75"/>
  <cols>
    <col min="1" max="1" width="6.140625" style="14" bestFit="1" customWidth="1"/>
    <col min="2" max="2" width="51.28125" style="14" customWidth="1"/>
    <col min="3" max="3" width="22.421875" style="14" customWidth="1"/>
    <col min="4" max="4" width="19.8515625" style="14" customWidth="1"/>
    <col min="5" max="5" width="17.7109375" style="14" customWidth="1"/>
    <col min="6" max="6" width="16.8515625" style="14" customWidth="1"/>
    <col min="7" max="8" width="11.57421875" style="14" hidden="1" customWidth="1"/>
    <col min="9" max="9" width="12.57421875" style="14" hidden="1" customWidth="1"/>
    <col min="10" max="10" width="17.7109375" style="14" customWidth="1"/>
    <col min="11" max="11" width="47.42187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456" t="s">
        <v>336</v>
      </c>
      <c r="K1" s="456"/>
      <c r="L1" s="13" t="s">
        <v>19</v>
      </c>
    </row>
    <row r="2" spans="2:12" ht="18.75">
      <c r="B2" s="15"/>
      <c r="C2" s="15"/>
      <c r="D2" s="15"/>
      <c r="E2" s="15"/>
      <c r="F2" s="15"/>
      <c r="G2" s="15"/>
      <c r="H2" s="15"/>
      <c r="I2" s="12" t="s">
        <v>11</v>
      </c>
      <c r="J2" s="381" t="s">
        <v>11</v>
      </c>
      <c r="K2" s="381"/>
      <c r="L2" s="12" t="s">
        <v>11</v>
      </c>
    </row>
    <row r="3" spans="2:12" ht="18.75">
      <c r="B3" s="15"/>
      <c r="C3" s="15"/>
      <c r="D3" s="15"/>
      <c r="E3" s="15"/>
      <c r="F3" s="15"/>
      <c r="G3" s="15"/>
      <c r="H3" s="15"/>
      <c r="I3" s="12" t="s">
        <v>20</v>
      </c>
      <c r="J3" s="61" t="s">
        <v>193</v>
      </c>
      <c r="K3" s="61"/>
      <c r="L3" s="12" t="s">
        <v>20</v>
      </c>
    </row>
    <row r="4" spans="2:12" ht="18.75">
      <c r="B4" s="15"/>
      <c r="C4" s="15"/>
      <c r="D4" s="15"/>
      <c r="E4" s="15"/>
      <c r="F4" s="15"/>
      <c r="G4" s="15"/>
      <c r="H4" s="15"/>
      <c r="I4" s="12" t="s">
        <v>21</v>
      </c>
      <c r="J4" s="61" t="s">
        <v>22</v>
      </c>
      <c r="K4" s="61"/>
      <c r="L4" s="12" t="s">
        <v>21</v>
      </c>
    </row>
    <row r="5" spans="2:12" ht="18.75">
      <c r="B5" s="15"/>
      <c r="C5" s="15"/>
      <c r="D5" s="15"/>
      <c r="E5" s="15"/>
      <c r="F5" s="15"/>
      <c r="G5" s="15"/>
      <c r="H5" s="15"/>
      <c r="I5" s="12" t="s">
        <v>23</v>
      </c>
      <c r="J5" s="61" t="s">
        <v>46</v>
      </c>
      <c r="K5" s="61"/>
      <c r="L5" s="12" t="s">
        <v>23</v>
      </c>
    </row>
    <row r="6" spans="2:12" ht="18.75">
      <c r="B6" s="15"/>
      <c r="C6" s="15"/>
      <c r="D6" s="15"/>
      <c r="E6" s="15"/>
      <c r="F6" s="15"/>
      <c r="G6" s="15"/>
      <c r="H6" s="16"/>
      <c r="I6" s="12" t="s">
        <v>25</v>
      </c>
      <c r="J6" s="61" t="s">
        <v>277</v>
      </c>
      <c r="K6" s="61"/>
      <c r="L6" s="12" t="s">
        <v>25</v>
      </c>
    </row>
    <row r="7" spans="2:15" ht="15.75" customHeight="1">
      <c r="B7" s="15"/>
      <c r="C7" s="15"/>
      <c r="D7" s="15"/>
      <c r="E7" s="15"/>
      <c r="F7" s="15"/>
      <c r="G7" s="15"/>
      <c r="H7" s="16"/>
      <c r="I7" s="12" t="s">
        <v>26</v>
      </c>
      <c r="J7" s="382" t="s">
        <v>362</v>
      </c>
      <c r="K7" s="383"/>
      <c r="L7" s="17"/>
      <c r="M7" s="17"/>
      <c r="N7" s="17"/>
      <c r="O7" s="17"/>
    </row>
    <row r="8" spans="2:12" ht="3.75" customHeight="1">
      <c r="B8" s="15"/>
      <c r="C8" s="15"/>
      <c r="D8" s="15"/>
      <c r="E8" s="15"/>
      <c r="F8" s="15"/>
      <c r="G8" s="15"/>
      <c r="H8" s="15"/>
      <c r="I8" s="15"/>
      <c r="J8" s="15"/>
      <c r="K8" s="15"/>
      <c r="L8" s="15"/>
    </row>
    <row r="9" spans="2:12" ht="45.75" customHeight="1">
      <c r="B9" s="440" t="s">
        <v>247</v>
      </c>
      <c r="C9" s="440"/>
      <c r="D9" s="440"/>
      <c r="E9" s="440"/>
      <c r="F9" s="440"/>
      <c r="G9" s="440"/>
      <c r="H9" s="440"/>
      <c r="I9" s="440"/>
      <c r="J9" s="440"/>
      <c r="K9" s="440"/>
      <c r="L9" s="15"/>
    </row>
    <row r="10" spans="2:12" ht="15.75">
      <c r="B10" s="15"/>
      <c r="C10" s="15"/>
      <c r="D10" s="392"/>
      <c r="E10" s="392"/>
      <c r="F10" s="392"/>
      <c r="G10" s="392"/>
      <c r="H10" s="392"/>
      <c r="I10" s="15"/>
      <c r="J10" s="15"/>
      <c r="K10" s="15"/>
      <c r="L10" s="15"/>
    </row>
    <row r="11" spans="1:12" ht="15.75" customHeight="1">
      <c r="A11" s="395" t="s">
        <v>6</v>
      </c>
      <c r="B11" s="385" t="s">
        <v>12</v>
      </c>
      <c r="C11" s="385" t="s">
        <v>13</v>
      </c>
      <c r="D11" s="385" t="s">
        <v>14</v>
      </c>
      <c r="E11" s="393" t="s">
        <v>9</v>
      </c>
      <c r="F11" s="393"/>
      <c r="G11" s="393"/>
      <c r="H11" s="393"/>
      <c r="I11" s="393"/>
      <c r="J11" s="453"/>
      <c r="K11" s="390" t="s">
        <v>15</v>
      </c>
      <c r="L11" s="15"/>
    </row>
    <row r="12" spans="1:12" ht="15.75">
      <c r="A12" s="468"/>
      <c r="B12" s="386"/>
      <c r="C12" s="386"/>
      <c r="D12" s="386"/>
      <c r="E12" s="385">
        <v>2018</v>
      </c>
      <c r="F12" s="385">
        <v>2019</v>
      </c>
      <c r="G12" s="385" t="s">
        <v>28</v>
      </c>
      <c r="H12" s="385" t="s">
        <v>29</v>
      </c>
      <c r="I12" s="385" t="s">
        <v>30</v>
      </c>
      <c r="J12" s="390">
        <v>2020</v>
      </c>
      <c r="K12" s="390"/>
      <c r="L12" s="15"/>
    </row>
    <row r="13" spans="1:12" ht="29.25" customHeight="1">
      <c r="A13" s="396"/>
      <c r="B13" s="387"/>
      <c r="C13" s="387"/>
      <c r="D13" s="387"/>
      <c r="E13" s="387"/>
      <c r="F13" s="387"/>
      <c r="G13" s="387"/>
      <c r="H13" s="387"/>
      <c r="I13" s="387"/>
      <c r="J13" s="390"/>
      <c r="K13" s="390"/>
      <c r="L13" s="15"/>
    </row>
    <row r="14" spans="1:12" ht="60.75" customHeight="1">
      <c r="A14" s="480">
        <v>1</v>
      </c>
      <c r="B14" s="395" t="s">
        <v>196</v>
      </c>
      <c r="C14" s="36" t="s">
        <v>16</v>
      </c>
      <c r="D14" s="260">
        <f>E14+F14+J14</f>
        <v>215000</v>
      </c>
      <c r="E14" s="261">
        <v>70000</v>
      </c>
      <c r="F14" s="261">
        <v>72000</v>
      </c>
      <c r="G14" s="261">
        <v>20000</v>
      </c>
      <c r="H14" s="261">
        <v>20000</v>
      </c>
      <c r="I14" s="261">
        <v>20000</v>
      </c>
      <c r="J14" s="261">
        <v>73000</v>
      </c>
      <c r="K14" s="395" t="s">
        <v>32</v>
      </c>
      <c r="L14" s="15"/>
    </row>
    <row r="15" spans="1:12" ht="43.5" customHeight="1" hidden="1">
      <c r="A15" s="481"/>
      <c r="B15" s="468"/>
      <c r="C15" s="36" t="s">
        <v>78</v>
      </c>
      <c r="D15" s="260">
        <f>E15+F15+J15</f>
        <v>0</v>
      </c>
      <c r="E15" s="261"/>
      <c r="F15" s="262"/>
      <c r="G15" s="263"/>
      <c r="H15" s="263"/>
      <c r="I15" s="263"/>
      <c r="J15" s="263"/>
      <c r="K15" s="468"/>
      <c r="L15" s="15"/>
    </row>
    <row r="16" spans="1:12" ht="43.5" customHeight="1">
      <c r="A16" s="482"/>
      <c r="B16" s="396"/>
      <c r="C16" s="36" t="s">
        <v>78</v>
      </c>
      <c r="D16" s="260">
        <f>E16+F16+J16</f>
        <v>0</v>
      </c>
      <c r="E16" s="261">
        <v>0</v>
      </c>
      <c r="F16" s="262"/>
      <c r="G16" s="263"/>
      <c r="H16" s="263"/>
      <c r="I16" s="263"/>
      <c r="J16" s="264"/>
      <c r="K16" s="396"/>
      <c r="L16" s="15"/>
    </row>
    <row r="17" spans="1:12" ht="56.25" customHeight="1">
      <c r="A17" s="108">
        <v>5</v>
      </c>
      <c r="B17" s="71" t="s">
        <v>197</v>
      </c>
      <c r="C17" s="68" t="s">
        <v>16</v>
      </c>
      <c r="D17" s="260">
        <f>E17+F17+J17</f>
        <v>60000</v>
      </c>
      <c r="E17" s="261">
        <v>18000</v>
      </c>
      <c r="F17" s="262">
        <v>20000</v>
      </c>
      <c r="G17" s="263"/>
      <c r="H17" s="263"/>
      <c r="I17" s="263"/>
      <c r="J17" s="263">
        <v>22000</v>
      </c>
      <c r="K17" s="36" t="s">
        <v>32</v>
      </c>
      <c r="L17" s="15"/>
    </row>
    <row r="18" spans="1:12" ht="32.25" customHeight="1">
      <c r="A18" s="79"/>
      <c r="B18" s="62" t="s">
        <v>5</v>
      </c>
      <c r="C18" s="73"/>
      <c r="D18" s="260">
        <f>D17+D16+D14</f>
        <v>275000</v>
      </c>
      <c r="E18" s="260">
        <f aca="true" t="shared" si="0" ref="E18:J18">E17+E16+E14</f>
        <v>88000</v>
      </c>
      <c r="F18" s="260">
        <f t="shared" si="0"/>
        <v>92000</v>
      </c>
      <c r="G18" s="260">
        <f t="shared" si="0"/>
        <v>20000</v>
      </c>
      <c r="H18" s="260">
        <f t="shared" si="0"/>
        <v>20000</v>
      </c>
      <c r="I18" s="260">
        <f t="shared" si="0"/>
        <v>20000</v>
      </c>
      <c r="J18" s="260">
        <f t="shared" si="0"/>
        <v>95000</v>
      </c>
      <c r="K18" s="74"/>
      <c r="L18" s="15"/>
    </row>
    <row r="19" spans="1:12" ht="15.75">
      <c r="A19" s="109" t="s">
        <v>79</v>
      </c>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8.75">
      <c r="B21" s="54"/>
      <c r="C21" s="55"/>
      <c r="E21" s="19"/>
      <c r="F21" s="19"/>
      <c r="G21" s="19"/>
      <c r="H21" s="19"/>
      <c r="I21" s="19"/>
      <c r="J21" s="19"/>
      <c r="K21" s="55"/>
      <c r="L21" s="15"/>
    </row>
    <row r="22" spans="2:12" ht="48" customHeight="1">
      <c r="B22" s="21" t="s">
        <v>18</v>
      </c>
      <c r="C22" s="21"/>
      <c r="D22" s="21"/>
      <c r="E22" s="22"/>
      <c r="F22" s="22"/>
      <c r="J22" s="23"/>
      <c r="K22" s="24" t="s">
        <v>7</v>
      </c>
      <c r="L22" s="23"/>
    </row>
    <row r="23" spans="2:12" ht="48" customHeight="1">
      <c r="B23" s="21"/>
      <c r="C23" s="21"/>
      <c r="D23" s="21"/>
      <c r="E23" s="22"/>
      <c r="F23" s="22"/>
      <c r="J23" s="23"/>
      <c r="K23" s="24"/>
      <c r="L23" s="23"/>
    </row>
    <row r="24" spans="2:12" ht="48" customHeight="1">
      <c r="B24" s="21"/>
      <c r="C24" s="21"/>
      <c r="D24" s="21"/>
      <c r="E24" s="22"/>
      <c r="F24" s="22"/>
      <c r="J24" s="23"/>
      <c r="K24" s="24"/>
      <c r="L24" s="23"/>
    </row>
    <row r="25" spans="2:11" ht="18.75">
      <c r="B25" s="394" t="s">
        <v>17</v>
      </c>
      <c r="C25" s="394"/>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1">
    <mergeCell ref="A14:A16"/>
    <mergeCell ref="A11:A13"/>
    <mergeCell ref="K14:K16"/>
    <mergeCell ref="K11:K13"/>
    <mergeCell ref="E12:E13"/>
    <mergeCell ref="F12:F13"/>
    <mergeCell ref="G12:G13"/>
    <mergeCell ref="H12:H13"/>
    <mergeCell ref="I12:I13"/>
    <mergeCell ref="J1:K1"/>
    <mergeCell ref="J2:K2"/>
    <mergeCell ref="J7:K7"/>
    <mergeCell ref="B9:K9"/>
    <mergeCell ref="D10:H10"/>
    <mergeCell ref="J12:J13"/>
    <mergeCell ref="B25:C25"/>
    <mergeCell ref="B14:B16"/>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K11" sqref="K11:K13"/>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413" t="s">
        <v>337</v>
      </c>
      <c r="K1" s="413"/>
    </row>
    <row r="2" spans="2:11" ht="18.75">
      <c r="B2" s="1"/>
      <c r="C2" s="1"/>
      <c r="D2" s="1"/>
      <c r="E2" s="1"/>
      <c r="F2" s="1"/>
      <c r="G2" s="1"/>
      <c r="H2" s="1"/>
      <c r="I2" s="3" t="s">
        <v>11</v>
      </c>
      <c r="J2" s="383" t="s">
        <v>11</v>
      </c>
      <c r="K2" s="383"/>
    </row>
    <row r="3" spans="2:11" ht="18.75">
      <c r="B3" s="1"/>
      <c r="C3" s="1"/>
      <c r="D3" s="1"/>
      <c r="E3" s="1"/>
      <c r="F3" s="1"/>
      <c r="G3" s="1"/>
      <c r="H3" s="1"/>
      <c r="I3" s="3" t="s">
        <v>20</v>
      </c>
      <c r="J3" s="58" t="s">
        <v>193</v>
      </c>
      <c r="K3" s="58"/>
    </row>
    <row r="4" spans="2:11" ht="18.75">
      <c r="B4" s="1"/>
      <c r="C4" s="1"/>
      <c r="D4" s="1"/>
      <c r="E4" s="1"/>
      <c r="F4" s="1"/>
      <c r="G4" s="1"/>
      <c r="H4" s="1"/>
      <c r="I4" s="3" t="s">
        <v>21</v>
      </c>
      <c r="J4" s="58" t="s">
        <v>22</v>
      </c>
      <c r="K4" s="58"/>
    </row>
    <row r="5" spans="2:11" ht="18.75">
      <c r="B5" s="1"/>
      <c r="C5" s="1"/>
      <c r="D5" s="1"/>
      <c r="E5" s="1"/>
      <c r="F5" s="1"/>
      <c r="G5" s="1"/>
      <c r="H5" s="1"/>
      <c r="I5" s="3" t="s">
        <v>23</v>
      </c>
      <c r="J5" s="58" t="s">
        <v>46</v>
      </c>
      <c r="K5" s="58"/>
    </row>
    <row r="6" spans="2:11" ht="18.75">
      <c r="B6" s="1"/>
      <c r="C6" s="1"/>
      <c r="D6" s="1"/>
      <c r="E6" s="1"/>
      <c r="F6" s="1"/>
      <c r="G6" s="1"/>
      <c r="H6" s="9"/>
      <c r="I6" s="3" t="s">
        <v>25</v>
      </c>
      <c r="J6" s="58" t="s">
        <v>279</v>
      </c>
      <c r="K6" s="58"/>
    </row>
    <row r="7" spans="2:11" ht="15.75" customHeight="1">
      <c r="B7" s="1"/>
      <c r="C7" s="1"/>
      <c r="D7" s="1"/>
      <c r="E7" s="1"/>
      <c r="F7" s="1"/>
      <c r="G7" s="1"/>
      <c r="H7" s="9"/>
      <c r="I7" s="3" t="s">
        <v>26</v>
      </c>
      <c r="J7" s="382" t="s">
        <v>362</v>
      </c>
      <c r="K7" s="383"/>
    </row>
    <row r="8" spans="2:11" ht="15.75">
      <c r="B8" s="1"/>
      <c r="C8" s="1"/>
      <c r="D8" s="1"/>
      <c r="E8" s="1"/>
      <c r="F8" s="1"/>
      <c r="G8" s="1"/>
      <c r="H8" s="1"/>
      <c r="I8" s="1"/>
      <c r="J8" s="1"/>
      <c r="K8" s="1"/>
    </row>
    <row r="9" spans="2:11" ht="18.75">
      <c r="B9" s="397" t="s">
        <v>248</v>
      </c>
      <c r="C9" s="397"/>
      <c r="D9" s="397"/>
      <c r="E9" s="397"/>
      <c r="F9" s="397"/>
      <c r="G9" s="397"/>
      <c r="H9" s="397"/>
      <c r="I9" s="397"/>
      <c r="J9" s="397"/>
      <c r="K9" s="397"/>
    </row>
    <row r="10" spans="2:11" ht="15.75">
      <c r="B10" s="1"/>
      <c r="C10" s="1"/>
      <c r="D10" s="445"/>
      <c r="E10" s="445"/>
      <c r="F10" s="445"/>
      <c r="G10" s="445"/>
      <c r="H10" s="445"/>
      <c r="I10" s="1"/>
      <c r="J10" s="1"/>
      <c r="K10" s="1"/>
    </row>
    <row r="11" spans="1:11" ht="18.75">
      <c r="A11" s="405" t="s">
        <v>6</v>
      </c>
      <c r="B11" s="463" t="s">
        <v>12</v>
      </c>
      <c r="C11" s="463" t="s">
        <v>13</v>
      </c>
      <c r="D11" s="463" t="s">
        <v>47</v>
      </c>
      <c r="E11" s="466" t="s">
        <v>9</v>
      </c>
      <c r="F11" s="466"/>
      <c r="G11" s="466"/>
      <c r="H11" s="466"/>
      <c r="I11" s="466"/>
      <c r="J11" s="467"/>
      <c r="K11" s="400" t="s">
        <v>15</v>
      </c>
    </row>
    <row r="12" spans="1:11" ht="17.25" customHeight="1">
      <c r="A12" s="406"/>
      <c r="B12" s="464"/>
      <c r="C12" s="464"/>
      <c r="D12" s="464"/>
      <c r="E12" s="463">
        <v>2018</v>
      </c>
      <c r="F12" s="463">
        <v>2019</v>
      </c>
      <c r="G12" s="463" t="s">
        <v>28</v>
      </c>
      <c r="H12" s="463" t="s">
        <v>29</v>
      </c>
      <c r="I12" s="463" t="s">
        <v>30</v>
      </c>
      <c r="J12" s="400">
        <v>2020</v>
      </c>
      <c r="K12" s="400"/>
    </row>
    <row r="13" spans="1:11" ht="12.75">
      <c r="A13" s="407"/>
      <c r="B13" s="465"/>
      <c r="C13" s="465"/>
      <c r="D13" s="465"/>
      <c r="E13" s="465"/>
      <c r="F13" s="465"/>
      <c r="G13" s="465"/>
      <c r="H13" s="465"/>
      <c r="I13" s="465"/>
      <c r="J13" s="400"/>
      <c r="K13" s="400"/>
    </row>
    <row r="14" spans="1:11" ht="63">
      <c r="A14" s="162">
        <v>1</v>
      </c>
      <c r="B14" s="48" t="s">
        <v>188</v>
      </c>
      <c r="C14" s="48" t="s">
        <v>16</v>
      </c>
      <c r="D14" s="163">
        <f>E14+F14+J14</f>
        <v>-2074.09</v>
      </c>
      <c r="E14" s="81">
        <f>-2079.09+5</f>
        <v>-2074.09</v>
      </c>
      <c r="F14" s="81">
        <v>0</v>
      </c>
      <c r="G14" s="81"/>
      <c r="H14" s="81"/>
      <c r="I14" s="81"/>
      <c r="J14" s="81">
        <v>0</v>
      </c>
      <c r="K14" s="196" t="s">
        <v>195</v>
      </c>
    </row>
    <row r="15" spans="1:11" ht="18.75">
      <c r="A15" s="164"/>
      <c r="B15" s="59" t="s">
        <v>5</v>
      </c>
      <c r="C15" s="60"/>
      <c r="D15" s="82">
        <f>D14</f>
        <v>-2074.09</v>
      </c>
      <c r="E15" s="82">
        <f aca="true" t="shared" si="0" ref="E15:J15">SUM(E14)</f>
        <v>-2074.09</v>
      </c>
      <c r="F15" s="82">
        <f t="shared" si="0"/>
        <v>0</v>
      </c>
      <c r="G15" s="82">
        <f t="shared" si="0"/>
        <v>0</v>
      </c>
      <c r="H15" s="82">
        <f t="shared" si="0"/>
        <v>0</v>
      </c>
      <c r="I15" s="82">
        <f t="shared" si="0"/>
        <v>0</v>
      </c>
      <c r="J15" s="82">
        <f t="shared" si="0"/>
        <v>0</v>
      </c>
      <c r="K15" s="83"/>
    </row>
    <row r="16" spans="2:11" ht="18.75">
      <c r="B16" s="166"/>
      <c r="C16" s="4"/>
      <c r="D16" s="6"/>
      <c r="E16" s="6"/>
      <c r="F16" s="6"/>
      <c r="G16" s="6"/>
      <c r="H16" s="6"/>
      <c r="I16" s="6"/>
      <c r="J16" s="6"/>
      <c r="K16" s="43"/>
    </row>
    <row r="17" spans="2:11" ht="15.75">
      <c r="B17" s="4"/>
      <c r="C17" s="4"/>
      <c r="D17" s="6"/>
      <c r="E17" s="6"/>
      <c r="F17" s="6"/>
      <c r="G17" s="6"/>
      <c r="H17" s="6"/>
      <c r="I17" s="6"/>
      <c r="J17" s="6"/>
      <c r="K17" s="43"/>
    </row>
    <row r="18" spans="2:11" ht="15.75">
      <c r="B18" s="4"/>
      <c r="C18" s="4"/>
      <c r="D18" s="6"/>
      <c r="E18" s="6"/>
      <c r="F18" s="6"/>
      <c r="G18" s="6"/>
      <c r="H18" s="6"/>
      <c r="I18" s="6"/>
      <c r="J18" s="6"/>
      <c r="K18" s="43"/>
    </row>
    <row r="19" spans="2:11" ht="18.75">
      <c r="B19" s="167"/>
      <c r="C19" s="168"/>
      <c r="E19" s="6"/>
      <c r="F19" s="6"/>
      <c r="G19" s="6"/>
      <c r="H19" s="6"/>
      <c r="I19" s="6"/>
      <c r="J19" s="6"/>
      <c r="K19" s="168"/>
    </row>
    <row r="20" spans="1:11" ht="18.75">
      <c r="A20" s="169"/>
      <c r="B20" s="170" t="s">
        <v>18</v>
      </c>
      <c r="C20" s="170"/>
      <c r="D20" s="169"/>
      <c r="E20" s="170"/>
      <c r="F20" s="415" t="s">
        <v>7</v>
      </c>
      <c r="G20" s="415"/>
      <c r="H20" s="415"/>
      <c r="I20" s="415"/>
      <c r="J20" s="415"/>
      <c r="K20" s="172"/>
    </row>
    <row r="21" spans="1:11" ht="30.75" customHeight="1">
      <c r="A21" s="169"/>
      <c r="B21" s="170"/>
      <c r="C21" s="170"/>
      <c r="D21" s="169"/>
      <c r="E21" s="170"/>
      <c r="F21" s="171"/>
      <c r="G21" s="171"/>
      <c r="H21" s="171"/>
      <c r="I21" s="171"/>
      <c r="J21" s="171"/>
      <c r="K21" s="172"/>
    </row>
    <row r="22" spans="1:11" ht="18.75">
      <c r="A22" s="169"/>
      <c r="B22" s="173" t="s">
        <v>48</v>
      </c>
      <c r="C22" s="173"/>
      <c r="D22" s="169"/>
      <c r="E22" s="174"/>
      <c r="F22" s="175"/>
      <c r="G22" s="175"/>
      <c r="H22" s="175"/>
      <c r="I22" s="175"/>
      <c r="J22" s="175"/>
      <c r="K22" s="176"/>
    </row>
    <row r="23" spans="1:11" ht="30.75" customHeight="1">
      <c r="A23" s="169"/>
      <c r="B23" s="177" t="s">
        <v>10</v>
      </c>
      <c r="C23" s="169"/>
      <c r="D23" s="177"/>
      <c r="E23" s="175"/>
      <c r="F23" s="175"/>
      <c r="G23" s="175"/>
      <c r="H23" s="175"/>
      <c r="I23" s="175"/>
      <c r="J23" s="175"/>
      <c r="K23" s="176"/>
    </row>
    <row r="24" spans="2:11" ht="15.75">
      <c r="B24" s="44"/>
      <c r="C24" s="10"/>
      <c r="D24" s="45"/>
      <c r="E24" s="7"/>
      <c r="F24" s="7"/>
      <c r="G24" s="7"/>
      <c r="H24" s="7"/>
      <c r="I24" s="7"/>
      <c r="J24" s="1"/>
      <c r="K24" s="1"/>
    </row>
    <row r="25" spans="3:10" ht="15.75">
      <c r="C25" s="45"/>
      <c r="D25" s="7"/>
      <c r="E25" s="7"/>
      <c r="F25" s="7"/>
      <c r="G25" s="7"/>
      <c r="H25" s="7"/>
      <c r="I25" s="7"/>
      <c r="J25" s="7"/>
    </row>
    <row r="26" spans="3:10" ht="15.75">
      <c r="C26" s="46"/>
      <c r="D26" s="7"/>
      <c r="E26" s="7"/>
      <c r="F26" s="7"/>
      <c r="G26" s="7"/>
      <c r="H26" s="7"/>
      <c r="I26" s="7"/>
      <c r="J26" s="7"/>
    </row>
    <row r="28" ht="12.75">
      <c r="H28" s="5"/>
    </row>
  </sheetData>
  <sheetProtection/>
  <mergeCells count="18">
    <mergeCell ref="F20:J2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theme="0"/>
  </sheetPr>
  <dimension ref="A1:M134"/>
  <sheetViews>
    <sheetView view="pageBreakPreview" zoomScale="78" zoomScaleSheetLayoutView="78" zoomScalePageLayoutView="0" workbookViewId="0" topLeftCell="A1">
      <selection activeCell="E18" sqref="E18"/>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12" t="s">
        <v>320</v>
      </c>
      <c r="I1" s="61"/>
      <c r="J1" s="12"/>
      <c r="K1" s="12"/>
    </row>
    <row r="2" spans="8:11" ht="18.75">
      <c r="H2" s="61" t="s">
        <v>11</v>
      </c>
      <c r="I2" s="61"/>
      <c r="J2" s="12"/>
      <c r="K2" s="12"/>
    </row>
    <row r="3" spans="8:11" ht="18.75">
      <c r="H3" s="381" t="s">
        <v>190</v>
      </c>
      <c r="I3" s="381"/>
      <c r="J3" s="12"/>
      <c r="K3" s="12"/>
    </row>
    <row r="4" spans="8:11" ht="18.75">
      <c r="H4" s="381" t="s">
        <v>34</v>
      </c>
      <c r="I4" s="381"/>
      <c r="J4" s="12"/>
      <c r="K4" s="12"/>
    </row>
    <row r="5" spans="8:13" ht="18.75">
      <c r="H5" s="75" t="s">
        <v>8</v>
      </c>
      <c r="I5" s="75"/>
      <c r="J5" s="17"/>
      <c r="K5" s="17"/>
      <c r="L5" s="17"/>
      <c r="M5" s="17"/>
    </row>
    <row r="6" spans="2:11" ht="18.75">
      <c r="B6" s="15"/>
      <c r="C6" s="15"/>
      <c r="D6" s="15"/>
      <c r="H6" s="381" t="s">
        <v>281</v>
      </c>
      <c r="I6" s="381"/>
      <c r="J6" s="12"/>
      <c r="K6" s="12"/>
    </row>
    <row r="7" spans="2:13" ht="15.75" customHeight="1">
      <c r="B7" s="15"/>
      <c r="C7" s="15"/>
      <c r="D7" s="15"/>
      <c r="H7" s="382" t="s">
        <v>362</v>
      </c>
      <c r="I7" s="383"/>
      <c r="J7" s="17"/>
      <c r="K7" s="17"/>
      <c r="L7" s="17"/>
      <c r="M7" s="17"/>
    </row>
    <row r="8" spans="2:9" ht="12" customHeight="1">
      <c r="B8" s="15"/>
      <c r="C8" s="15"/>
      <c r="D8" s="15"/>
      <c r="E8" s="15"/>
      <c r="F8" s="15"/>
      <c r="G8" s="15"/>
      <c r="H8" s="12"/>
      <c r="I8" s="12"/>
    </row>
    <row r="9" spans="2:9" ht="17.25" customHeight="1">
      <c r="B9" s="384" t="s">
        <v>282</v>
      </c>
      <c r="C9" s="384"/>
      <c r="D9" s="384"/>
      <c r="E9" s="384"/>
      <c r="F9" s="384"/>
      <c r="G9" s="384"/>
      <c r="H9" s="384"/>
      <c r="I9" s="15"/>
    </row>
    <row r="10" spans="2:9" ht="13.5" customHeight="1">
      <c r="B10" s="34"/>
      <c r="C10" s="34"/>
      <c r="D10" s="34"/>
      <c r="E10" s="34"/>
      <c r="F10" s="34"/>
      <c r="G10" s="34"/>
      <c r="H10" s="34"/>
      <c r="I10" s="15"/>
    </row>
    <row r="11" spans="1:9" ht="19.5" customHeight="1">
      <c r="A11" s="385" t="s">
        <v>33</v>
      </c>
      <c r="B11" s="385" t="s">
        <v>12</v>
      </c>
      <c r="C11" s="385" t="s">
        <v>13</v>
      </c>
      <c r="D11" s="385" t="s">
        <v>14</v>
      </c>
      <c r="E11" s="390" t="s">
        <v>9</v>
      </c>
      <c r="F11" s="390"/>
      <c r="G11" s="390"/>
      <c r="H11" s="390" t="s">
        <v>15</v>
      </c>
      <c r="I11" s="15"/>
    </row>
    <row r="12" spans="1:9" ht="15.75" customHeight="1">
      <c r="A12" s="386"/>
      <c r="B12" s="386"/>
      <c r="C12" s="386"/>
      <c r="D12" s="386"/>
      <c r="E12" s="385">
        <v>2018</v>
      </c>
      <c r="F12" s="385">
        <v>2019</v>
      </c>
      <c r="G12" s="385">
        <v>2020</v>
      </c>
      <c r="H12" s="390"/>
      <c r="I12" s="15"/>
    </row>
    <row r="13" spans="1:9" ht="21" customHeight="1">
      <c r="A13" s="387"/>
      <c r="B13" s="387"/>
      <c r="C13" s="387"/>
      <c r="D13" s="387"/>
      <c r="E13" s="387"/>
      <c r="F13" s="387"/>
      <c r="G13" s="387"/>
      <c r="H13" s="390"/>
      <c r="I13" s="15"/>
    </row>
    <row r="14" spans="1:9" ht="33.75" customHeight="1" hidden="1">
      <c r="A14" s="68">
        <v>1</v>
      </c>
      <c r="B14" s="63" t="s">
        <v>35</v>
      </c>
      <c r="C14" s="36" t="s">
        <v>16</v>
      </c>
      <c r="D14" s="76" t="e">
        <f>#REF!+E14+F14+G14</f>
        <v>#REF!</v>
      </c>
      <c r="E14" s="76"/>
      <c r="F14" s="76"/>
      <c r="G14" s="76"/>
      <c r="H14" s="36" t="s">
        <v>36</v>
      </c>
      <c r="I14" s="15"/>
    </row>
    <row r="15" spans="1:9" ht="52.5" customHeight="1">
      <c r="A15" s="68">
        <v>1</v>
      </c>
      <c r="B15" s="63" t="s">
        <v>110</v>
      </c>
      <c r="C15" s="36" t="s">
        <v>16</v>
      </c>
      <c r="D15" s="64">
        <f>E15+F15+G15</f>
        <v>164365</v>
      </c>
      <c r="E15" s="77">
        <v>50000</v>
      </c>
      <c r="F15" s="77">
        <v>55744</v>
      </c>
      <c r="G15" s="77">
        <v>58621</v>
      </c>
      <c r="H15" s="36" t="s">
        <v>111</v>
      </c>
      <c r="I15" s="15"/>
    </row>
    <row r="16" spans="1:9" ht="34.5" customHeight="1" hidden="1">
      <c r="A16" s="68">
        <f>A15+1</f>
        <v>2</v>
      </c>
      <c r="B16" s="63" t="s">
        <v>37</v>
      </c>
      <c r="C16" s="36" t="s">
        <v>16</v>
      </c>
      <c r="D16" s="64">
        <f aca="true" t="shared" si="0" ref="D16:D28">E16+F16+G16</f>
        <v>0</v>
      </c>
      <c r="E16" s="77"/>
      <c r="F16" s="77"/>
      <c r="G16" s="77"/>
      <c r="H16" s="36" t="s">
        <v>36</v>
      </c>
      <c r="I16" s="15"/>
    </row>
    <row r="17" spans="1:9" ht="57" customHeight="1">
      <c r="A17" s="68">
        <v>2</v>
      </c>
      <c r="B17" s="63" t="s">
        <v>112</v>
      </c>
      <c r="C17" s="36" t="s">
        <v>16</v>
      </c>
      <c r="D17" s="64">
        <f t="shared" si="0"/>
        <v>256047.8</v>
      </c>
      <c r="E17" s="77">
        <v>77890</v>
      </c>
      <c r="F17" s="77">
        <v>86838</v>
      </c>
      <c r="G17" s="38">
        <v>91319.8</v>
      </c>
      <c r="H17" s="36" t="s">
        <v>111</v>
      </c>
      <c r="I17" s="15"/>
    </row>
    <row r="18" spans="1:9" ht="58.5" customHeight="1">
      <c r="A18" s="68">
        <v>3</v>
      </c>
      <c r="B18" s="63" t="s">
        <v>113</v>
      </c>
      <c r="C18" s="36" t="s">
        <v>16</v>
      </c>
      <c r="D18" s="64">
        <f t="shared" si="0"/>
        <v>128204.70000000001</v>
      </c>
      <c r="E18" s="77">
        <v>39000</v>
      </c>
      <c r="F18" s="37">
        <v>43480.3</v>
      </c>
      <c r="G18" s="38">
        <v>45724.4</v>
      </c>
      <c r="H18" s="36" t="s">
        <v>111</v>
      </c>
      <c r="I18" s="15"/>
    </row>
    <row r="19" spans="1:9" ht="56.25">
      <c r="A19" s="68">
        <v>5</v>
      </c>
      <c r="B19" s="192" t="s">
        <v>263</v>
      </c>
      <c r="C19" s="277" t="s">
        <v>16</v>
      </c>
      <c r="D19" s="142">
        <f>E19+F19+G19</f>
        <v>1300</v>
      </c>
      <c r="E19" s="138">
        <v>400</v>
      </c>
      <c r="F19" s="138">
        <v>400</v>
      </c>
      <c r="G19" s="138">
        <v>500</v>
      </c>
      <c r="H19" s="36" t="s">
        <v>114</v>
      </c>
      <c r="I19" s="15"/>
    </row>
    <row r="20" spans="1:9" ht="75" customHeight="1">
      <c r="A20" s="36">
        <v>6</v>
      </c>
      <c r="B20" s="192" t="s">
        <v>340</v>
      </c>
      <c r="C20" s="277" t="s">
        <v>16</v>
      </c>
      <c r="D20" s="142">
        <f t="shared" si="0"/>
        <v>24000</v>
      </c>
      <c r="E20" s="138">
        <v>6000</v>
      </c>
      <c r="F20" s="138">
        <v>8000</v>
      </c>
      <c r="G20" s="138">
        <v>10000</v>
      </c>
      <c r="H20" s="36" t="s">
        <v>115</v>
      </c>
      <c r="I20" s="15"/>
    </row>
    <row r="21" spans="1:9" ht="76.5" customHeight="1">
      <c r="A21" s="36">
        <v>7</v>
      </c>
      <c r="B21" s="192" t="s">
        <v>341</v>
      </c>
      <c r="C21" s="277" t="s">
        <v>16</v>
      </c>
      <c r="D21" s="142">
        <f t="shared" si="0"/>
        <v>418730</v>
      </c>
      <c r="E21" s="138">
        <f>25000+100000</f>
        <v>125000</v>
      </c>
      <c r="F21" s="138">
        <f>30000+111488</f>
        <v>141488</v>
      </c>
      <c r="G21" s="138">
        <f>35000+117242</f>
        <v>152242</v>
      </c>
      <c r="H21" s="36" t="s">
        <v>116</v>
      </c>
      <c r="I21" s="15"/>
    </row>
    <row r="22" spans="1:9" ht="18" customHeight="1" hidden="1">
      <c r="A22" s="36"/>
      <c r="B22" s="63" t="s">
        <v>38</v>
      </c>
      <c r="C22" s="78"/>
      <c r="D22" s="64">
        <f t="shared" si="0"/>
        <v>0</v>
      </c>
      <c r="E22" s="77"/>
      <c r="F22" s="37"/>
      <c r="G22" s="77"/>
      <c r="H22" s="36" t="s">
        <v>39</v>
      </c>
      <c r="I22" s="15"/>
    </row>
    <row r="23" spans="1:9" ht="20.25" customHeight="1" hidden="1">
      <c r="A23" s="36"/>
      <c r="B23" s="63" t="s">
        <v>40</v>
      </c>
      <c r="C23" s="78"/>
      <c r="D23" s="64">
        <f t="shared" si="0"/>
        <v>0</v>
      </c>
      <c r="E23" s="77"/>
      <c r="F23" s="37"/>
      <c r="G23" s="77"/>
      <c r="H23" s="36" t="s">
        <v>39</v>
      </c>
      <c r="I23" s="15"/>
    </row>
    <row r="24" spans="1:9" ht="21" customHeight="1" hidden="1">
      <c r="A24" s="36"/>
      <c r="B24" s="63" t="s">
        <v>41</v>
      </c>
      <c r="C24" s="78"/>
      <c r="D24" s="64">
        <f t="shared" si="0"/>
        <v>0</v>
      </c>
      <c r="E24" s="77"/>
      <c r="F24" s="37"/>
      <c r="G24" s="77"/>
      <c r="H24" s="36" t="s">
        <v>39</v>
      </c>
      <c r="I24" s="15"/>
    </row>
    <row r="25" spans="1:9" ht="30.75" customHeight="1" hidden="1">
      <c r="A25" s="36"/>
      <c r="B25" s="63" t="s">
        <v>42</v>
      </c>
      <c r="C25" s="36" t="s">
        <v>16</v>
      </c>
      <c r="D25" s="64">
        <f t="shared" si="0"/>
        <v>0</v>
      </c>
      <c r="E25" s="77"/>
      <c r="F25" s="77"/>
      <c r="G25" s="77"/>
      <c r="H25" s="36" t="s">
        <v>39</v>
      </c>
      <c r="I25" s="15"/>
    </row>
    <row r="26" spans="1:9" ht="18" customHeight="1" hidden="1">
      <c r="A26" s="36"/>
      <c r="B26" s="63" t="s">
        <v>43</v>
      </c>
      <c r="C26" s="36" t="s">
        <v>16</v>
      </c>
      <c r="D26" s="64">
        <f t="shared" si="0"/>
        <v>0</v>
      </c>
      <c r="E26" s="77"/>
      <c r="F26" s="77"/>
      <c r="G26" s="77"/>
      <c r="H26" s="36" t="s">
        <v>39</v>
      </c>
      <c r="I26" s="15"/>
    </row>
    <row r="27" spans="1:9" ht="60" customHeight="1">
      <c r="A27" s="36">
        <v>9</v>
      </c>
      <c r="B27" s="63" t="s">
        <v>118</v>
      </c>
      <c r="C27" s="36" t="s">
        <v>16</v>
      </c>
      <c r="D27" s="64">
        <f t="shared" si="0"/>
        <v>26660</v>
      </c>
      <c r="E27" s="77">
        <v>8110</v>
      </c>
      <c r="F27" s="77">
        <v>9041.7</v>
      </c>
      <c r="G27" s="77">
        <v>9508.3</v>
      </c>
      <c r="H27" s="36" t="s">
        <v>117</v>
      </c>
      <c r="I27" s="15"/>
    </row>
    <row r="28" spans="1:9" ht="78" customHeight="1">
      <c r="A28" s="36">
        <v>11</v>
      </c>
      <c r="B28" s="192" t="s">
        <v>119</v>
      </c>
      <c r="C28" s="277" t="s">
        <v>16</v>
      </c>
      <c r="D28" s="142">
        <f t="shared" si="0"/>
        <v>48000</v>
      </c>
      <c r="E28" s="138">
        <v>18000</v>
      </c>
      <c r="F28" s="138">
        <v>15000</v>
      </c>
      <c r="G28" s="138">
        <v>15000</v>
      </c>
      <c r="H28" s="36" t="s">
        <v>120</v>
      </c>
      <c r="I28" s="15"/>
    </row>
    <row r="29" spans="1:9" ht="18.75">
      <c r="A29" s="79"/>
      <c r="B29" s="80" t="s">
        <v>5</v>
      </c>
      <c r="C29" s="80"/>
      <c r="D29" s="64">
        <f>D15+D17+D18+D19+D20+D21+D27+D28</f>
        <v>1067307.5</v>
      </c>
      <c r="E29" s="64">
        <f>E15+E17+E18+E19+E20+E21+E27+E28</f>
        <v>324400</v>
      </c>
      <c r="F29" s="64">
        <f>F15+F17+F18+F19+F20+F21+F27+F28</f>
        <v>359992</v>
      </c>
      <c r="G29" s="64">
        <f>G15+G17+G18+G19+G20+G21+G27+G28</f>
        <v>382915.49999999994</v>
      </c>
      <c r="H29" s="74"/>
      <c r="I29" s="15"/>
    </row>
    <row r="30" spans="1:9" ht="15.75">
      <c r="A30" s="41"/>
      <c r="B30" s="213"/>
      <c r="C30" s="213"/>
      <c r="D30" s="19"/>
      <c r="E30" s="19"/>
      <c r="F30" s="19"/>
      <c r="G30" s="19"/>
      <c r="H30" s="20"/>
      <c r="I30" s="15"/>
    </row>
    <row r="31" spans="1:9" ht="18.75">
      <c r="A31" s="41"/>
      <c r="B31" s="357"/>
      <c r="C31" s="213"/>
      <c r="D31" s="19"/>
      <c r="E31" s="19"/>
      <c r="F31" s="19"/>
      <c r="G31" s="19"/>
      <c r="H31" s="20"/>
      <c r="I31" s="15"/>
    </row>
    <row r="32" spans="1:9" ht="15.75">
      <c r="A32" s="41"/>
      <c r="B32" s="213"/>
      <c r="C32" s="213"/>
      <c r="D32" s="19"/>
      <c r="E32" s="19"/>
      <c r="F32" s="19"/>
      <c r="G32" s="19"/>
      <c r="H32" s="20"/>
      <c r="I32" s="15"/>
    </row>
    <row r="33" spans="2:9" ht="15.75">
      <c r="B33" s="15"/>
      <c r="C33" s="15"/>
      <c r="D33" s="15"/>
      <c r="E33" s="15"/>
      <c r="F33" s="15"/>
      <c r="G33" s="15"/>
      <c r="H33" s="15"/>
      <c r="I33" s="15"/>
    </row>
    <row r="34" spans="2:11" ht="18.75">
      <c r="B34" s="388" t="s">
        <v>18</v>
      </c>
      <c r="C34" s="388"/>
      <c r="D34" s="21"/>
      <c r="E34" s="22"/>
      <c r="F34" s="214"/>
      <c r="H34" s="42" t="s">
        <v>7</v>
      </c>
      <c r="J34" s="23"/>
      <c r="K34" s="24"/>
    </row>
    <row r="35" spans="2:11" ht="18.75">
      <c r="B35" s="21"/>
      <c r="C35" s="21"/>
      <c r="D35" s="21"/>
      <c r="E35" s="22"/>
      <c r="F35" s="214"/>
      <c r="H35" s="42"/>
      <c r="J35" s="23"/>
      <c r="K35" s="24"/>
    </row>
    <row r="36" spans="2:11" ht="18.75">
      <c r="B36" s="21"/>
      <c r="C36" s="21"/>
      <c r="D36" s="21"/>
      <c r="E36" s="22"/>
      <c r="F36" s="214"/>
      <c r="H36" s="42"/>
      <c r="J36" s="23"/>
      <c r="K36" s="24"/>
    </row>
    <row r="37" spans="2:11" ht="18.75">
      <c r="B37" s="389" t="s">
        <v>17</v>
      </c>
      <c r="C37" s="389"/>
      <c r="D37" s="25"/>
      <c r="E37" s="26"/>
      <c r="F37" s="26"/>
      <c r="G37" s="26"/>
      <c r="H37" s="26"/>
      <c r="I37" s="26"/>
      <c r="J37" s="15"/>
      <c r="K37" s="15"/>
    </row>
    <row r="38" spans="2:11" ht="28.5" customHeight="1">
      <c r="B38" s="27" t="s">
        <v>45</v>
      </c>
      <c r="C38" s="27"/>
      <c r="D38" s="26"/>
      <c r="E38" s="26"/>
      <c r="F38" s="26"/>
      <c r="G38" s="26"/>
      <c r="H38" s="26"/>
      <c r="I38" s="26"/>
      <c r="J38" s="15"/>
      <c r="K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sheetData>
  <sheetProtection/>
  <mergeCells count="16">
    <mergeCell ref="B34:C34"/>
    <mergeCell ref="B37:C37"/>
    <mergeCell ref="H11:H13"/>
    <mergeCell ref="E12:E13"/>
    <mergeCell ref="F12:F13"/>
    <mergeCell ref="G12:G13"/>
    <mergeCell ref="C11:C13"/>
    <mergeCell ref="D11:D13"/>
    <mergeCell ref="E11:G11"/>
    <mergeCell ref="H3:I3"/>
    <mergeCell ref="H4:I4"/>
    <mergeCell ref="H6:I6"/>
    <mergeCell ref="H7:I7"/>
    <mergeCell ref="B9:H9"/>
    <mergeCell ref="A11:A13"/>
    <mergeCell ref="B11:B13"/>
  </mergeCells>
  <printOptions horizontalCentered="1"/>
  <pageMargins left="0" right="0" top="1.3779527559055118" bottom="0" header="0" footer="0"/>
  <pageSetup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E15" sqref="E1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413" t="s">
        <v>367</v>
      </c>
      <c r="K1" s="413"/>
    </row>
    <row r="2" spans="2:11" ht="18.75">
      <c r="B2" s="1"/>
      <c r="C2" s="1"/>
      <c r="D2" s="1"/>
      <c r="E2" s="1"/>
      <c r="F2" s="1"/>
      <c r="G2" s="1"/>
      <c r="H2" s="1"/>
      <c r="I2" s="3" t="s">
        <v>11</v>
      </c>
      <c r="J2" s="383" t="s">
        <v>11</v>
      </c>
      <c r="K2" s="383"/>
    </row>
    <row r="3" spans="2:11" ht="18.75">
      <c r="B3" s="1"/>
      <c r="C3" s="1"/>
      <c r="D3" s="1"/>
      <c r="E3" s="1"/>
      <c r="F3" s="1"/>
      <c r="G3" s="1"/>
      <c r="H3" s="1"/>
      <c r="I3" s="3" t="s">
        <v>20</v>
      </c>
      <c r="J3" s="58" t="s">
        <v>193</v>
      </c>
      <c r="K3" s="58"/>
    </row>
    <row r="4" spans="2:11" ht="18.75">
      <c r="B4" s="1"/>
      <c r="C4" s="1"/>
      <c r="D4" s="1"/>
      <c r="E4" s="1"/>
      <c r="F4" s="1"/>
      <c r="G4" s="1"/>
      <c r="H4" s="1"/>
      <c r="I4" s="3" t="s">
        <v>21</v>
      </c>
      <c r="J4" s="58" t="s">
        <v>22</v>
      </c>
      <c r="K4" s="58"/>
    </row>
    <row r="5" spans="2:11" ht="18.75">
      <c r="B5" s="1"/>
      <c r="C5" s="1"/>
      <c r="D5" s="1"/>
      <c r="E5" s="1"/>
      <c r="F5" s="1"/>
      <c r="G5" s="1"/>
      <c r="H5" s="1"/>
      <c r="I5" s="3" t="s">
        <v>23</v>
      </c>
      <c r="J5" s="58" t="s">
        <v>46</v>
      </c>
      <c r="K5" s="58"/>
    </row>
    <row r="6" spans="2:11" ht="18.75">
      <c r="B6" s="1"/>
      <c r="C6" s="1"/>
      <c r="D6" s="1"/>
      <c r="E6" s="1"/>
      <c r="F6" s="1"/>
      <c r="G6" s="1"/>
      <c r="H6" s="9"/>
      <c r="I6" s="3" t="s">
        <v>25</v>
      </c>
      <c r="J6" s="58" t="s">
        <v>279</v>
      </c>
      <c r="K6" s="58"/>
    </row>
    <row r="7" spans="2:11" ht="15.75" customHeight="1">
      <c r="B7" s="1"/>
      <c r="C7" s="1"/>
      <c r="D7" s="1"/>
      <c r="E7" s="1"/>
      <c r="F7" s="1"/>
      <c r="G7" s="1"/>
      <c r="H7" s="9"/>
      <c r="I7" s="3" t="s">
        <v>26</v>
      </c>
      <c r="J7" s="382" t="s">
        <v>362</v>
      </c>
      <c r="K7" s="383"/>
    </row>
    <row r="8" spans="2:11" ht="15.75">
      <c r="B8" s="1"/>
      <c r="C8" s="1"/>
      <c r="D8" s="1"/>
      <c r="E8" s="1"/>
      <c r="F8" s="1"/>
      <c r="G8" s="1"/>
      <c r="H8" s="1"/>
      <c r="I8" s="1"/>
      <c r="J8" s="1"/>
      <c r="K8" s="1"/>
    </row>
    <row r="9" spans="2:11" ht="18.75">
      <c r="B9" s="397" t="s">
        <v>365</v>
      </c>
      <c r="C9" s="397"/>
      <c r="D9" s="397"/>
      <c r="E9" s="397"/>
      <c r="F9" s="397"/>
      <c r="G9" s="397"/>
      <c r="H9" s="397"/>
      <c r="I9" s="397"/>
      <c r="J9" s="397"/>
      <c r="K9" s="397"/>
    </row>
    <row r="10" spans="2:11" ht="15.75">
      <c r="B10" s="1"/>
      <c r="C10" s="1"/>
      <c r="D10" s="445"/>
      <c r="E10" s="445"/>
      <c r="F10" s="445"/>
      <c r="G10" s="445"/>
      <c r="H10" s="445"/>
      <c r="I10" s="1"/>
      <c r="J10" s="1"/>
      <c r="K10" s="1"/>
    </row>
    <row r="11" spans="1:11" ht="18.75">
      <c r="A11" s="405" t="s">
        <v>6</v>
      </c>
      <c r="B11" s="463" t="s">
        <v>12</v>
      </c>
      <c r="C11" s="463" t="s">
        <v>13</v>
      </c>
      <c r="D11" s="463" t="s">
        <v>47</v>
      </c>
      <c r="E11" s="466" t="s">
        <v>9</v>
      </c>
      <c r="F11" s="466"/>
      <c r="G11" s="466"/>
      <c r="H11" s="466"/>
      <c r="I11" s="466"/>
      <c r="J11" s="467"/>
      <c r="K11" s="400" t="s">
        <v>15</v>
      </c>
    </row>
    <row r="12" spans="1:11" ht="17.25" customHeight="1">
      <c r="A12" s="406"/>
      <c r="B12" s="464"/>
      <c r="C12" s="464"/>
      <c r="D12" s="464"/>
      <c r="E12" s="463">
        <v>2018</v>
      </c>
      <c r="F12" s="463">
        <v>2019</v>
      </c>
      <c r="G12" s="463" t="s">
        <v>28</v>
      </c>
      <c r="H12" s="463" t="s">
        <v>29</v>
      </c>
      <c r="I12" s="463" t="s">
        <v>30</v>
      </c>
      <c r="J12" s="400">
        <v>2020</v>
      </c>
      <c r="K12" s="400"/>
    </row>
    <row r="13" spans="1:11" ht="12.75">
      <c r="A13" s="407"/>
      <c r="B13" s="465"/>
      <c r="C13" s="465"/>
      <c r="D13" s="465"/>
      <c r="E13" s="465"/>
      <c r="F13" s="465"/>
      <c r="G13" s="465"/>
      <c r="H13" s="465"/>
      <c r="I13" s="465"/>
      <c r="J13" s="400"/>
      <c r="K13" s="400"/>
    </row>
    <row r="14" spans="1:11" ht="47.25">
      <c r="A14" s="162">
        <v>1</v>
      </c>
      <c r="B14" s="48" t="s">
        <v>364</v>
      </c>
      <c r="C14" s="48" t="s">
        <v>16</v>
      </c>
      <c r="D14" s="163">
        <f>E14+F14+J14</f>
        <v>74070.2</v>
      </c>
      <c r="E14" s="81">
        <v>74070.2</v>
      </c>
      <c r="F14" s="81">
        <v>0</v>
      </c>
      <c r="G14" s="81"/>
      <c r="H14" s="81"/>
      <c r="I14" s="81"/>
      <c r="J14" s="81">
        <v>0</v>
      </c>
      <c r="K14" s="196" t="s">
        <v>366</v>
      </c>
    </row>
    <row r="15" spans="1:11" ht="18.75">
      <c r="A15" s="164"/>
      <c r="B15" s="59" t="s">
        <v>5</v>
      </c>
      <c r="C15" s="60"/>
      <c r="D15" s="82">
        <f>D14</f>
        <v>74070.2</v>
      </c>
      <c r="E15" s="82">
        <f aca="true" t="shared" si="0" ref="E15:J15">SUM(E14)</f>
        <v>74070.2</v>
      </c>
      <c r="F15" s="82">
        <f t="shared" si="0"/>
        <v>0</v>
      </c>
      <c r="G15" s="82">
        <f t="shared" si="0"/>
        <v>0</v>
      </c>
      <c r="H15" s="82">
        <f t="shared" si="0"/>
        <v>0</v>
      </c>
      <c r="I15" s="82">
        <f t="shared" si="0"/>
        <v>0</v>
      </c>
      <c r="J15" s="82">
        <f t="shared" si="0"/>
        <v>0</v>
      </c>
      <c r="K15" s="83"/>
    </row>
    <row r="16" spans="2:11" ht="18.75">
      <c r="B16" s="166"/>
      <c r="C16" s="4"/>
      <c r="D16" s="6"/>
      <c r="E16" s="6"/>
      <c r="F16" s="6"/>
      <c r="G16" s="6"/>
      <c r="H16" s="6"/>
      <c r="I16" s="6"/>
      <c r="J16" s="6"/>
      <c r="K16" s="43"/>
    </row>
    <row r="17" spans="2:11" ht="15.75">
      <c r="B17" s="4"/>
      <c r="C17" s="4"/>
      <c r="D17" s="6"/>
      <c r="E17" s="6"/>
      <c r="F17" s="6"/>
      <c r="G17" s="6"/>
      <c r="H17" s="6"/>
      <c r="I17" s="6"/>
      <c r="J17" s="6"/>
      <c r="K17" s="43"/>
    </row>
    <row r="18" spans="2:11" ht="15.75">
      <c r="B18" s="4"/>
      <c r="C18" s="4"/>
      <c r="D18" s="6"/>
      <c r="E18" s="6"/>
      <c r="F18" s="6"/>
      <c r="G18" s="6"/>
      <c r="H18" s="6"/>
      <c r="I18" s="6"/>
      <c r="J18" s="6"/>
      <c r="K18" s="43"/>
    </row>
    <row r="19" spans="2:11" ht="18.75">
      <c r="B19" s="167"/>
      <c r="C19" s="168"/>
      <c r="E19" s="6"/>
      <c r="F19" s="6"/>
      <c r="G19" s="6"/>
      <c r="H19" s="6"/>
      <c r="I19" s="6"/>
      <c r="J19" s="6"/>
      <c r="K19" s="168"/>
    </row>
    <row r="20" spans="1:11" ht="18.75">
      <c r="A20" s="169"/>
      <c r="B20" s="170" t="s">
        <v>18</v>
      </c>
      <c r="C20" s="170"/>
      <c r="D20" s="169"/>
      <c r="E20" s="170"/>
      <c r="F20" s="415" t="s">
        <v>7</v>
      </c>
      <c r="G20" s="415"/>
      <c r="H20" s="415"/>
      <c r="I20" s="415"/>
      <c r="J20" s="415"/>
      <c r="K20" s="172"/>
    </row>
    <row r="21" spans="1:11" ht="30.75" customHeight="1">
      <c r="A21" s="169"/>
      <c r="B21" s="170"/>
      <c r="C21" s="170"/>
      <c r="D21" s="169"/>
      <c r="E21" s="170"/>
      <c r="F21" s="171"/>
      <c r="G21" s="171"/>
      <c r="H21" s="171"/>
      <c r="I21" s="171"/>
      <c r="J21" s="171"/>
      <c r="K21" s="172"/>
    </row>
    <row r="22" spans="1:11" ht="18.75">
      <c r="A22" s="169"/>
      <c r="B22" s="173" t="s">
        <v>48</v>
      </c>
      <c r="C22" s="173"/>
      <c r="D22" s="169"/>
      <c r="E22" s="174"/>
      <c r="F22" s="175"/>
      <c r="G22" s="175"/>
      <c r="H22" s="175"/>
      <c r="I22" s="175"/>
      <c r="J22" s="175"/>
      <c r="K22" s="176"/>
    </row>
    <row r="23" spans="1:11" ht="30.75" customHeight="1">
      <c r="A23" s="169"/>
      <c r="B23" s="177" t="s">
        <v>10</v>
      </c>
      <c r="C23" s="169"/>
      <c r="D23" s="177"/>
      <c r="E23" s="175"/>
      <c r="F23" s="175"/>
      <c r="G23" s="175"/>
      <c r="H23" s="175"/>
      <c r="I23" s="175"/>
      <c r="J23" s="175"/>
      <c r="K23" s="176"/>
    </row>
    <row r="24" spans="2:11" ht="15.75">
      <c r="B24" s="44"/>
      <c r="C24" s="10"/>
      <c r="D24" s="45"/>
      <c r="E24" s="7"/>
      <c r="F24" s="7"/>
      <c r="G24" s="7"/>
      <c r="H24" s="7"/>
      <c r="I24" s="7"/>
      <c r="J24" s="1"/>
      <c r="K24" s="1"/>
    </row>
    <row r="25" spans="3:10" ht="15.75">
      <c r="C25" s="45"/>
      <c r="D25" s="7"/>
      <c r="E25" s="7"/>
      <c r="F25" s="7"/>
      <c r="G25" s="7"/>
      <c r="H25" s="7"/>
      <c r="I25" s="7"/>
      <c r="J25" s="7"/>
    </row>
    <row r="26" spans="3:10" ht="15.75">
      <c r="C26" s="46"/>
      <c r="D26" s="7"/>
      <c r="E26" s="7"/>
      <c r="F26" s="7"/>
      <c r="G26" s="7"/>
      <c r="H26" s="7"/>
      <c r="I26" s="7"/>
      <c r="J26" s="7"/>
    </row>
    <row r="28" ht="12.75">
      <c r="H28" s="5"/>
    </row>
  </sheetData>
  <sheetProtection/>
  <mergeCells count="18">
    <mergeCell ref="J1:K1"/>
    <mergeCell ref="J2:K2"/>
    <mergeCell ref="J7:K7"/>
    <mergeCell ref="B9:K9"/>
    <mergeCell ref="D10:H10"/>
    <mergeCell ref="A11:A13"/>
    <mergeCell ref="B11:B13"/>
    <mergeCell ref="C11:C13"/>
    <mergeCell ref="D11:D13"/>
    <mergeCell ref="E11:J11"/>
    <mergeCell ref="F20:J20"/>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O34"/>
  <sheetViews>
    <sheetView view="pageBreakPreview" zoomScaleSheetLayoutView="100" zoomScalePageLayoutView="0" workbookViewId="0" topLeftCell="A1">
      <selection activeCell="D14" sqref="D14"/>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61" t="s">
        <v>321</v>
      </c>
      <c r="G1" s="61"/>
      <c r="H1" s="15"/>
      <c r="I1" s="13" t="s">
        <v>19</v>
      </c>
      <c r="J1" s="13"/>
      <c r="K1" s="281"/>
      <c r="L1" s="13" t="s">
        <v>19</v>
      </c>
    </row>
    <row r="2" spans="2:12" ht="18.75">
      <c r="B2" s="15"/>
      <c r="C2" s="15"/>
      <c r="D2" s="15"/>
      <c r="E2" s="15"/>
      <c r="F2" s="61" t="s">
        <v>11</v>
      </c>
      <c r="G2" s="61"/>
      <c r="H2" s="15"/>
      <c r="I2" s="12" t="s">
        <v>11</v>
      </c>
      <c r="J2" s="12"/>
      <c r="K2" s="61"/>
      <c r="L2" s="12" t="s">
        <v>11</v>
      </c>
    </row>
    <row r="3" spans="2:12" ht="23.25" customHeight="1">
      <c r="B3" s="15"/>
      <c r="C3" s="15"/>
      <c r="D3" s="15"/>
      <c r="E3" s="15"/>
      <c r="F3" s="391" t="s">
        <v>190</v>
      </c>
      <c r="G3" s="391"/>
      <c r="H3" s="391"/>
      <c r="I3" s="391"/>
      <c r="J3" s="391"/>
      <c r="K3" s="391"/>
      <c r="L3" s="12" t="s">
        <v>20</v>
      </c>
    </row>
    <row r="4" spans="2:12" ht="18.75">
      <c r="B4" s="15"/>
      <c r="C4" s="15"/>
      <c r="D4" s="15"/>
      <c r="E4" s="15"/>
      <c r="F4" s="75" t="s">
        <v>34</v>
      </c>
      <c r="G4" s="75"/>
      <c r="H4" s="15"/>
      <c r="I4" s="12" t="s">
        <v>21</v>
      </c>
      <c r="J4" s="12"/>
      <c r="K4" s="61"/>
      <c r="L4" s="12" t="s">
        <v>21</v>
      </c>
    </row>
    <row r="5" spans="2:12" ht="18.75">
      <c r="B5" s="15"/>
      <c r="C5" s="15"/>
      <c r="D5" s="15"/>
      <c r="E5" s="15"/>
      <c r="F5" s="75" t="s">
        <v>8</v>
      </c>
      <c r="G5" s="75"/>
      <c r="H5" s="15"/>
      <c r="I5" s="12" t="s">
        <v>23</v>
      </c>
      <c r="J5" s="12"/>
      <c r="K5" s="61"/>
      <c r="L5" s="12" t="s">
        <v>23</v>
      </c>
    </row>
    <row r="6" spans="2:12" ht="18.75">
      <c r="B6" s="15"/>
      <c r="C6" s="15"/>
      <c r="D6" s="15"/>
      <c r="E6" s="15"/>
      <c r="F6" s="75" t="s">
        <v>276</v>
      </c>
      <c r="G6" s="75"/>
      <c r="H6" s="16"/>
      <c r="I6" s="12" t="s">
        <v>25</v>
      </c>
      <c r="J6" s="12"/>
      <c r="K6" s="61"/>
      <c r="L6" s="12" t="s">
        <v>25</v>
      </c>
    </row>
    <row r="7" spans="2:15" ht="15.75" customHeight="1">
      <c r="B7" s="15"/>
      <c r="C7" s="15"/>
      <c r="D7" s="15"/>
      <c r="E7" s="15"/>
      <c r="F7" s="382" t="s">
        <v>362</v>
      </c>
      <c r="G7" s="382"/>
      <c r="H7" s="382"/>
      <c r="I7" s="382"/>
      <c r="J7" s="382"/>
      <c r="K7" s="382"/>
      <c r="L7" s="17"/>
      <c r="M7" s="17"/>
      <c r="N7" s="17"/>
      <c r="O7" s="17"/>
    </row>
    <row r="8" spans="2:12" ht="15.75">
      <c r="B8" s="15"/>
      <c r="C8" s="15"/>
      <c r="D8" s="15"/>
      <c r="E8" s="15"/>
      <c r="F8" s="15"/>
      <c r="G8" s="15"/>
      <c r="H8" s="15"/>
      <c r="I8" s="15"/>
      <c r="J8" s="15"/>
      <c r="K8" s="15"/>
      <c r="L8" s="15"/>
    </row>
    <row r="9" spans="2:12" ht="18.75" customHeight="1">
      <c r="B9" s="384" t="s">
        <v>274</v>
      </c>
      <c r="C9" s="384"/>
      <c r="D9" s="384"/>
      <c r="E9" s="384"/>
      <c r="F9" s="384"/>
      <c r="G9" s="384"/>
      <c r="H9" s="384"/>
      <c r="I9" s="384"/>
      <c r="J9" s="384"/>
      <c r="K9" s="384"/>
      <c r="L9" s="15"/>
    </row>
    <row r="10" spans="2:12" ht="15.75">
      <c r="B10" s="15"/>
      <c r="C10" s="15"/>
      <c r="D10" s="392"/>
      <c r="E10" s="392"/>
      <c r="F10" s="392"/>
      <c r="G10" s="392"/>
      <c r="H10" s="392"/>
      <c r="I10" s="15"/>
      <c r="J10" s="15"/>
      <c r="K10" s="35" t="s">
        <v>27</v>
      </c>
      <c r="L10" s="15"/>
    </row>
    <row r="11" spans="1:12" ht="15.75" customHeight="1">
      <c r="A11" s="385" t="s">
        <v>6</v>
      </c>
      <c r="B11" s="385" t="s">
        <v>12</v>
      </c>
      <c r="C11" s="385" t="s">
        <v>13</v>
      </c>
      <c r="D11" s="385" t="s">
        <v>14</v>
      </c>
      <c r="E11" s="393" t="s">
        <v>9</v>
      </c>
      <c r="F11" s="393"/>
      <c r="G11" s="393"/>
      <c r="H11" s="393"/>
      <c r="I11" s="393"/>
      <c r="J11" s="393"/>
      <c r="K11" s="390" t="s">
        <v>15</v>
      </c>
      <c r="L11" s="15"/>
    </row>
    <row r="12" spans="1:12" ht="15.75" customHeight="1">
      <c r="A12" s="386"/>
      <c r="B12" s="386"/>
      <c r="C12" s="386"/>
      <c r="D12" s="386"/>
      <c r="E12" s="385">
        <v>2018</v>
      </c>
      <c r="F12" s="385">
        <v>2019</v>
      </c>
      <c r="G12" s="385" t="s">
        <v>28</v>
      </c>
      <c r="H12" s="385" t="s">
        <v>29</v>
      </c>
      <c r="I12" s="385" t="s">
        <v>30</v>
      </c>
      <c r="J12" s="390">
        <v>2020</v>
      </c>
      <c r="K12" s="390"/>
      <c r="L12" s="15"/>
    </row>
    <row r="13" spans="1:12" ht="21" customHeight="1">
      <c r="A13" s="387"/>
      <c r="B13" s="387"/>
      <c r="C13" s="387"/>
      <c r="D13" s="387"/>
      <c r="E13" s="387"/>
      <c r="F13" s="387"/>
      <c r="G13" s="387"/>
      <c r="H13" s="387"/>
      <c r="I13" s="387"/>
      <c r="J13" s="390"/>
      <c r="K13" s="390"/>
      <c r="L13" s="15"/>
    </row>
    <row r="14" spans="1:12" ht="81" customHeight="1">
      <c r="A14" s="395">
        <v>1</v>
      </c>
      <c r="B14" s="395" t="s">
        <v>348</v>
      </c>
      <c r="C14" s="36" t="s">
        <v>16</v>
      </c>
      <c r="D14" s="110">
        <f>SUM(E14:J14)</f>
        <v>66000</v>
      </c>
      <c r="E14" s="111">
        <v>20000</v>
      </c>
      <c r="F14" s="112">
        <v>22000</v>
      </c>
      <c r="G14" s="111"/>
      <c r="H14" s="111"/>
      <c r="I14" s="111"/>
      <c r="J14" s="111">
        <v>24000</v>
      </c>
      <c r="K14" s="395" t="s">
        <v>68</v>
      </c>
      <c r="L14" s="15"/>
    </row>
    <row r="15" spans="1:12" ht="37.5">
      <c r="A15" s="396"/>
      <c r="B15" s="396"/>
      <c r="C15" s="36" t="s">
        <v>97</v>
      </c>
      <c r="D15" s="110">
        <f>E15+F15+J15</f>
        <v>0</v>
      </c>
      <c r="E15" s="111"/>
      <c r="F15" s="112"/>
      <c r="G15" s="111"/>
      <c r="H15" s="111"/>
      <c r="I15" s="111"/>
      <c r="J15" s="160"/>
      <c r="K15" s="396"/>
      <c r="L15" s="15"/>
    </row>
    <row r="16" spans="1:14" ht="63" customHeight="1">
      <c r="A16" s="395">
        <v>2</v>
      </c>
      <c r="B16" s="395" t="s">
        <v>98</v>
      </c>
      <c r="C16" s="36" t="s">
        <v>16</v>
      </c>
      <c r="D16" s="110">
        <f>SUM(E16:J16)</f>
        <v>60000</v>
      </c>
      <c r="E16" s="112">
        <v>15000</v>
      </c>
      <c r="F16" s="111">
        <v>20000</v>
      </c>
      <c r="G16" s="111"/>
      <c r="H16" s="111"/>
      <c r="I16" s="111"/>
      <c r="J16" s="111">
        <v>25000</v>
      </c>
      <c r="K16" s="395" t="s">
        <v>68</v>
      </c>
      <c r="L16" s="15"/>
      <c r="N16" s="33">
        <v>441</v>
      </c>
    </row>
    <row r="17" spans="1:14" ht="37.5">
      <c r="A17" s="396"/>
      <c r="B17" s="396"/>
      <c r="C17" s="36" t="s">
        <v>78</v>
      </c>
      <c r="D17" s="110">
        <f>E17+F17+J17</f>
        <v>0</v>
      </c>
      <c r="E17" s="112"/>
      <c r="F17" s="111"/>
      <c r="G17" s="111"/>
      <c r="H17" s="111"/>
      <c r="I17" s="111"/>
      <c r="J17" s="111"/>
      <c r="K17" s="396"/>
      <c r="L17" s="15"/>
      <c r="N17" s="33"/>
    </row>
    <row r="18" spans="1:14" ht="56.25">
      <c r="A18" s="36">
        <v>3</v>
      </c>
      <c r="B18" s="36" t="s">
        <v>99</v>
      </c>
      <c r="C18" s="36" t="s">
        <v>16</v>
      </c>
      <c r="D18" s="110">
        <f>SUM(E18:J18)</f>
        <v>60000</v>
      </c>
      <c r="E18" s="112">
        <v>20000</v>
      </c>
      <c r="F18" s="111">
        <v>20000</v>
      </c>
      <c r="G18" s="111"/>
      <c r="H18" s="111"/>
      <c r="I18" s="111"/>
      <c r="J18" s="111">
        <f>12000+8000</f>
        <v>20000</v>
      </c>
      <c r="K18" s="36" t="s">
        <v>32</v>
      </c>
      <c r="L18" s="15"/>
      <c r="N18" s="33"/>
    </row>
    <row r="19" spans="1:14" ht="48" customHeight="1" hidden="1">
      <c r="A19" s="36">
        <v>4</v>
      </c>
      <c r="B19" s="63" t="s">
        <v>58</v>
      </c>
      <c r="C19" s="36" t="s">
        <v>16</v>
      </c>
      <c r="D19" s="110">
        <f>SUM(E19:J19)</f>
        <v>0</v>
      </c>
      <c r="E19" s="112"/>
      <c r="F19" s="111"/>
      <c r="G19" s="111"/>
      <c r="H19" s="111"/>
      <c r="I19" s="111"/>
      <c r="J19" s="111"/>
      <c r="K19" s="36" t="s">
        <v>59</v>
      </c>
      <c r="L19" s="15"/>
      <c r="N19" s="33"/>
    </row>
    <row r="20" spans="1:14" ht="48" customHeight="1" hidden="1">
      <c r="A20" s="36">
        <v>5</v>
      </c>
      <c r="B20" s="113" t="s">
        <v>60</v>
      </c>
      <c r="C20" s="114" t="s">
        <v>16</v>
      </c>
      <c r="D20" s="158">
        <f>SUM(E20:J20)</f>
        <v>0</v>
      </c>
      <c r="E20" s="115"/>
      <c r="F20" s="111"/>
      <c r="G20" s="111"/>
      <c r="H20" s="111"/>
      <c r="I20" s="111"/>
      <c r="J20" s="111"/>
      <c r="K20" s="36" t="s">
        <v>59</v>
      </c>
      <c r="L20" s="15"/>
      <c r="N20" s="33"/>
    </row>
    <row r="21" spans="1:12" ht="32.25" customHeight="1">
      <c r="A21" s="72"/>
      <c r="B21" s="62" t="s">
        <v>5</v>
      </c>
      <c r="C21" s="73"/>
      <c r="D21" s="110">
        <f>D14+D16+D18+D19+D20+D17+D15</f>
        <v>186000</v>
      </c>
      <c r="E21" s="159">
        <f>E14+E16+E18+E19+E20</f>
        <v>55000</v>
      </c>
      <c r="F21" s="159">
        <f>F14+F16+F18+F17+F15</f>
        <v>62000</v>
      </c>
      <c r="G21" s="159">
        <f>G14+G16+G18+G19+G20</f>
        <v>0</v>
      </c>
      <c r="H21" s="159">
        <f>H14+H16+H18+H19+H20</f>
        <v>0</v>
      </c>
      <c r="I21" s="159">
        <f>I14+I16+I18+I19+I20</f>
        <v>0</v>
      </c>
      <c r="J21" s="159">
        <f>J14+J16+J18+J19+J20+J15</f>
        <v>69000</v>
      </c>
      <c r="K21" s="74"/>
      <c r="L21" s="15"/>
    </row>
    <row r="22" spans="1:12" ht="32.25" customHeight="1">
      <c r="A22" s="39"/>
      <c r="B22" s="18"/>
      <c r="C22" s="18"/>
      <c r="D22" s="19"/>
      <c r="E22" s="150"/>
      <c r="F22" s="150"/>
      <c r="G22" s="150"/>
      <c r="H22" s="150"/>
      <c r="I22" s="150"/>
      <c r="J22" s="150"/>
      <c r="K22" s="20"/>
      <c r="L22" s="15"/>
    </row>
    <row r="23" spans="1:12" ht="32.25" customHeight="1">
      <c r="A23" s="39"/>
      <c r="B23" s="18"/>
      <c r="C23" s="18"/>
      <c r="D23" s="19"/>
      <c r="E23" s="150"/>
      <c r="F23" s="150"/>
      <c r="G23" s="150"/>
      <c r="H23" s="150"/>
      <c r="I23" s="150"/>
      <c r="J23" s="150"/>
      <c r="K23" s="20"/>
      <c r="L23" s="15"/>
    </row>
    <row r="24" spans="1:12" ht="23.25" customHeight="1">
      <c r="A24" s="39"/>
      <c r="B24" s="18"/>
      <c r="C24" s="18"/>
      <c r="D24" s="19"/>
      <c r="E24" s="150"/>
      <c r="F24" s="150"/>
      <c r="G24" s="150"/>
      <c r="H24" s="150"/>
      <c r="I24" s="150"/>
      <c r="J24" s="150"/>
      <c r="K24" s="20"/>
      <c r="L24" s="15"/>
    </row>
    <row r="25" spans="2:12" ht="15.75">
      <c r="B25" s="18"/>
      <c r="C25" s="18"/>
      <c r="D25" s="19"/>
      <c r="E25" s="19"/>
      <c r="F25" s="19"/>
      <c r="G25" s="19"/>
      <c r="H25" s="19"/>
      <c r="I25" s="19"/>
      <c r="J25" s="19"/>
      <c r="K25" s="20"/>
      <c r="L25" s="15"/>
    </row>
    <row r="26" spans="2:12" ht="48" customHeight="1">
      <c r="B26" s="388" t="s">
        <v>18</v>
      </c>
      <c r="C26" s="388"/>
      <c r="D26" s="21"/>
      <c r="E26" s="22"/>
      <c r="F26" s="22"/>
      <c r="K26" s="24" t="s">
        <v>31</v>
      </c>
      <c r="L26" s="23"/>
    </row>
    <row r="27" spans="2:12" ht="48" customHeight="1">
      <c r="B27" s="21"/>
      <c r="C27" s="21"/>
      <c r="D27" s="21"/>
      <c r="E27" s="22"/>
      <c r="F27" s="22"/>
      <c r="K27" s="24"/>
      <c r="L27" s="23"/>
    </row>
    <row r="28" spans="2:11" ht="18.75">
      <c r="B28" s="394" t="s">
        <v>17</v>
      </c>
      <c r="C28" s="394"/>
      <c r="D28" s="25"/>
      <c r="E28" s="26"/>
      <c r="F28" s="26"/>
      <c r="G28" s="26"/>
      <c r="H28" s="26"/>
      <c r="I28" s="26"/>
      <c r="J28" s="26"/>
      <c r="K28" s="15"/>
    </row>
    <row r="29" spans="2:13" ht="15.75">
      <c r="B29" s="27" t="s">
        <v>10</v>
      </c>
      <c r="C29" s="27"/>
      <c r="D29" s="26"/>
      <c r="E29" s="26"/>
      <c r="F29" s="26"/>
      <c r="G29" s="26"/>
      <c r="H29" s="26"/>
      <c r="I29" s="26"/>
      <c r="J29" s="26"/>
      <c r="K29" s="15"/>
      <c r="M29" s="12"/>
    </row>
    <row r="30" spans="2:11" ht="15.75">
      <c r="B30" s="28"/>
      <c r="C30" s="29"/>
      <c r="D30" s="30"/>
      <c r="E30" s="26"/>
      <c r="F30" s="26"/>
      <c r="G30" s="26"/>
      <c r="H30" s="26"/>
      <c r="I30" s="26"/>
      <c r="J30" s="26"/>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4">
    <mergeCell ref="B26:C26"/>
    <mergeCell ref="B28:C28"/>
    <mergeCell ref="A14:A15"/>
    <mergeCell ref="B14:B15"/>
    <mergeCell ref="K14:K15"/>
    <mergeCell ref="A16:A17"/>
    <mergeCell ref="B16:B17"/>
    <mergeCell ref="K16:K17"/>
    <mergeCell ref="E12:E13"/>
    <mergeCell ref="F12:F13"/>
    <mergeCell ref="G12:G13"/>
    <mergeCell ref="H12:H13"/>
    <mergeCell ref="I12:I13"/>
    <mergeCell ref="J12:J13"/>
    <mergeCell ref="F3:K3"/>
    <mergeCell ref="F7:K7"/>
    <mergeCell ref="B9:K9"/>
    <mergeCell ref="D10:H10"/>
    <mergeCell ref="A11:A13"/>
    <mergeCell ref="B11:B13"/>
    <mergeCell ref="C11:C13"/>
    <mergeCell ref="D11:D13"/>
    <mergeCell ref="E11:J11"/>
    <mergeCell ref="K11:K13"/>
  </mergeCells>
  <printOptions horizontalCentered="1"/>
  <pageMargins left="0" right="0" top="1.1811023622047245" bottom="0" header="0" footer="0"/>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N118"/>
  <sheetViews>
    <sheetView view="pageBreakPreview" zoomScale="75" zoomScaleSheetLayoutView="75" zoomScalePageLayoutView="0" workbookViewId="0" topLeftCell="A1">
      <selection activeCell="G14" sqref="G14"/>
    </sheetView>
  </sheetViews>
  <sheetFormatPr defaultColWidth="9.140625" defaultRowHeight="12.75"/>
  <cols>
    <col min="1" max="1" width="6.140625" style="215" bestFit="1" customWidth="1"/>
    <col min="2" max="2" width="73.7109375" style="0" customWidth="1"/>
    <col min="3" max="3" width="17.7109375" style="0" customWidth="1"/>
    <col min="4" max="4" width="14.421875" style="0" customWidth="1"/>
    <col min="5" max="5" width="12.28125" style="322" customWidth="1"/>
    <col min="6" max="7" width="12.28125" style="0" customWidth="1"/>
    <col min="8" max="9" width="9.140625" style="0" hidden="1" customWidth="1"/>
    <col min="10" max="10" width="9.7109375" style="0" hidden="1" customWidth="1"/>
    <col min="11" max="11" width="51.28125" style="0" customWidth="1"/>
  </cols>
  <sheetData>
    <row r="1" spans="11:13" ht="18.75">
      <c r="K1" s="216" t="s">
        <v>322</v>
      </c>
      <c r="L1" s="216"/>
      <c r="M1" s="2"/>
    </row>
    <row r="2" spans="11:13" ht="18.75">
      <c r="K2" s="383" t="s">
        <v>11</v>
      </c>
      <c r="L2" s="383"/>
      <c r="M2" s="1"/>
    </row>
    <row r="3" spans="11:13" ht="18.75">
      <c r="K3" s="58" t="s">
        <v>193</v>
      </c>
      <c r="L3" s="58"/>
      <c r="M3" s="1"/>
    </row>
    <row r="4" spans="11:13" ht="18.75">
      <c r="K4" s="58" t="s">
        <v>22</v>
      </c>
      <c r="L4" s="58"/>
      <c r="M4" s="1"/>
    </row>
    <row r="5" spans="2:14" ht="18.75">
      <c r="B5" s="1"/>
      <c r="C5" s="1"/>
      <c r="D5" s="1"/>
      <c r="E5" s="323"/>
      <c r="F5" s="1"/>
      <c r="G5" s="1"/>
      <c r="H5" s="1"/>
      <c r="I5" s="1"/>
      <c r="J5" s="2" t="s">
        <v>100</v>
      </c>
      <c r="K5" s="58" t="s">
        <v>24</v>
      </c>
      <c r="L5" s="58"/>
      <c r="M5" s="3"/>
      <c r="N5" s="2"/>
    </row>
    <row r="6" spans="2:14" ht="18.75">
      <c r="B6" s="1"/>
      <c r="C6" s="1"/>
      <c r="D6" s="1"/>
      <c r="E6" s="323"/>
      <c r="F6" s="1"/>
      <c r="G6" s="1"/>
      <c r="H6" s="1"/>
      <c r="I6" s="9"/>
      <c r="J6" s="3" t="s">
        <v>121</v>
      </c>
      <c r="K6" s="58" t="s">
        <v>275</v>
      </c>
      <c r="L6" s="58"/>
      <c r="M6" s="3"/>
      <c r="N6" s="3"/>
    </row>
    <row r="7" spans="2:14" ht="18.75">
      <c r="B7" s="1"/>
      <c r="C7" s="1"/>
      <c r="D7" s="1"/>
      <c r="E7" s="323"/>
      <c r="F7" s="1"/>
      <c r="G7" s="1"/>
      <c r="H7" s="1"/>
      <c r="I7" s="9"/>
      <c r="J7" s="3" t="s">
        <v>122</v>
      </c>
      <c r="K7" s="382" t="s">
        <v>362</v>
      </c>
      <c r="L7" s="383"/>
      <c r="M7" s="3"/>
      <c r="N7" s="3"/>
    </row>
    <row r="8" spans="2:11" ht="15.75">
      <c r="B8" s="1"/>
      <c r="C8" s="1"/>
      <c r="D8" s="1"/>
      <c r="E8" s="323"/>
      <c r="F8" s="1"/>
      <c r="G8" s="1"/>
      <c r="H8" s="1"/>
      <c r="I8" s="1"/>
      <c r="J8" s="1"/>
      <c r="K8" s="1"/>
    </row>
    <row r="9" spans="2:11" ht="40.5" customHeight="1">
      <c r="B9" s="397" t="s">
        <v>284</v>
      </c>
      <c r="C9" s="397"/>
      <c r="D9" s="397"/>
      <c r="E9" s="397"/>
      <c r="F9" s="397"/>
      <c r="G9" s="397"/>
      <c r="H9" s="397"/>
      <c r="I9" s="397"/>
      <c r="J9" s="397"/>
      <c r="K9" s="397"/>
    </row>
    <row r="10" spans="2:11" ht="15.75">
      <c r="B10" s="1"/>
      <c r="C10" s="1"/>
      <c r="D10" s="1"/>
      <c r="E10" s="323"/>
      <c r="F10" s="1"/>
      <c r="G10" s="1"/>
      <c r="H10" s="1"/>
      <c r="I10" s="1"/>
      <c r="J10" s="1"/>
      <c r="K10" s="1"/>
    </row>
    <row r="11" spans="1:11" ht="18.75">
      <c r="A11" s="398" t="s">
        <v>123</v>
      </c>
      <c r="B11" s="400" t="s">
        <v>12</v>
      </c>
      <c r="C11" s="400" t="s">
        <v>13</v>
      </c>
      <c r="D11" s="400" t="s">
        <v>124</v>
      </c>
      <c r="E11" s="401" t="s">
        <v>9</v>
      </c>
      <c r="F11" s="401"/>
      <c r="G11" s="401"/>
      <c r="H11" s="401"/>
      <c r="I11" s="401"/>
      <c r="J11" s="401"/>
      <c r="K11" s="400" t="s">
        <v>15</v>
      </c>
    </row>
    <row r="12" spans="1:11" ht="40.5" customHeight="1">
      <c r="A12" s="399"/>
      <c r="B12" s="400"/>
      <c r="C12" s="400"/>
      <c r="D12" s="400"/>
      <c r="E12" s="324">
        <v>2018</v>
      </c>
      <c r="F12" s="217">
        <v>2019</v>
      </c>
      <c r="G12" s="217">
        <v>2020</v>
      </c>
      <c r="H12" s="217" t="s">
        <v>28</v>
      </c>
      <c r="I12" s="217" t="s">
        <v>29</v>
      </c>
      <c r="J12" s="217" t="s">
        <v>30</v>
      </c>
      <c r="K12" s="400"/>
    </row>
    <row r="13" spans="1:11" ht="19.5" customHeight="1">
      <c r="A13" s="398">
        <v>1</v>
      </c>
      <c r="B13" s="218" t="s">
        <v>125</v>
      </c>
      <c r="C13" s="405" t="s">
        <v>126</v>
      </c>
      <c r="D13" s="219">
        <f>E13+F13+G13</f>
        <v>10975</v>
      </c>
      <c r="E13" s="303">
        <f>E14+E15+E18+E16+E17</f>
        <v>3630</v>
      </c>
      <c r="F13" s="220">
        <f>F14+F15+F18+F16+F17</f>
        <v>3655</v>
      </c>
      <c r="G13" s="220">
        <f>G14+G15+G18+G16+G17</f>
        <v>3690</v>
      </c>
      <c r="H13" s="221">
        <f>H14+H15</f>
        <v>0</v>
      </c>
      <c r="I13" s="221">
        <f>I14+I15</f>
        <v>0</v>
      </c>
      <c r="J13" s="221">
        <f>J14+J15</f>
        <v>0</v>
      </c>
      <c r="K13" s="405" t="s">
        <v>127</v>
      </c>
    </row>
    <row r="14" spans="1:12" ht="19.5" customHeight="1">
      <c r="A14" s="404"/>
      <c r="B14" s="71" t="s">
        <v>128</v>
      </c>
      <c r="C14" s="406"/>
      <c r="D14" s="219">
        <f aca="true" t="shared" si="0" ref="D14:D46">E14+F14+G14</f>
        <v>8100</v>
      </c>
      <c r="E14" s="303">
        <v>2700</v>
      </c>
      <c r="F14" s="222">
        <v>2700</v>
      </c>
      <c r="G14" s="220">
        <v>2700</v>
      </c>
      <c r="H14" s="221"/>
      <c r="I14" s="221"/>
      <c r="J14" s="221"/>
      <c r="K14" s="406"/>
      <c r="L14" s="5"/>
    </row>
    <row r="15" spans="1:11" ht="41.25" customHeight="1">
      <c r="A15" s="404"/>
      <c r="B15" s="71" t="s">
        <v>269</v>
      </c>
      <c r="C15" s="406"/>
      <c r="D15" s="219">
        <f t="shared" si="0"/>
        <v>1840</v>
      </c>
      <c r="E15" s="303">
        <v>590</v>
      </c>
      <c r="F15" s="222">
        <v>610</v>
      </c>
      <c r="G15" s="220">
        <v>640</v>
      </c>
      <c r="H15" s="221"/>
      <c r="I15" s="221"/>
      <c r="J15" s="221"/>
      <c r="K15" s="406"/>
    </row>
    <row r="16" spans="1:11" ht="19.5" customHeight="1">
      <c r="A16" s="404"/>
      <c r="B16" s="71" t="s">
        <v>315</v>
      </c>
      <c r="C16" s="406"/>
      <c r="D16" s="219">
        <f>E16+F16+G16</f>
        <v>210</v>
      </c>
      <c r="E16" s="303">
        <v>65</v>
      </c>
      <c r="F16" s="222">
        <v>70</v>
      </c>
      <c r="G16" s="220">
        <v>75</v>
      </c>
      <c r="H16" s="221"/>
      <c r="I16" s="221"/>
      <c r="J16" s="221"/>
      <c r="K16" s="406"/>
    </row>
    <row r="17" spans="1:11" ht="37.5">
      <c r="A17" s="404"/>
      <c r="B17" s="71" t="s">
        <v>130</v>
      </c>
      <c r="C17" s="406"/>
      <c r="D17" s="219">
        <f>E17+F17+G17</f>
        <v>570</v>
      </c>
      <c r="E17" s="303">
        <v>190</v>
      </c>
      <c r="F17" s="222">
        <v>190</v>
      </c>
      <c r="G17" s="220">
        <v>190</v>
      </c>
      <c r="H17" s="221"/>
      <c r="I17" s="221"/>
      <c r="J17" s="221"/>
      <c r="K17" s="406"/>
    </row>
    <row r="18" spans="1:11" ht="19.5" customHeight="1">
      <c r="A18" s="399"/>
      <c r="B18" s="71" t="s">
        <v>131</v>
      </c>
      <c r="C18" s="407"/>
      <c r="D18" s="219">
        <f t="shared" si="0"/>
        <v>255</v>
      </c>
      <c r="E18" s="303">
        <v>85</v>
      </c>
      <c r="F18" s="222">
        <v>85</v>
      </c>
      <c r="G18" s="220">
        <v>85</v>
      </c>
      <c r="H18" s="221"/>
      <c r="I18" s="221"/>
      <c r="J18" s="221"/>
      <c r="K18" s="407"/>
    </row>
    <row r="19" spans="1:11" ht="19.5" customHeight="1">
      <c r="A19" s="398">
        <v>2</v>
      </c>
      <c r="B19" s="218" t="s">
        <v>132</v>
      </c>
      <c r="C19" s="405" t="s">
        <v>16</v>
      </c>
      <c r="D19" s="219">
        <f>D20+D21+D22</f>
        <v>12810</v>
      </c>
      <c r="E19" s="303">
        <f>E20+E21+E22</f>
        <v>4060</v>
      </c>
      <c r="F19" s="222">
        <f>F20+F21+F22</f>
        <v>4270</v>
      </c>
      <c r="G19" s="220">
        <f>G20+G21+G22</f>
        <v>4480</v>
      </c>
      <c r="H19" s="221" t="e">
        <f>H20+H21+#REF!+H22</f>
        <v>#REF!</v>
      </c>
      <c r="I19" s="221" t="e">
        <f>I20+I21+#REF!+I22</f>
        <v>#REF!</v>
      </c>
      <c r="J19" s="221" t="e">
        <f>J20+J21+#REF!+J22</f>
        <v>#REF!</v>
      </c>
      <c r="K19" s="405" t="s">
        <v>127</v>
      </c>
    </row>
    <row r="20" spans="1:11" ht="19.5" customHeight="1">
      <c r="A20" s="404"/>
      <c r="B20" s="223" t="s">
        <v>133</v>
      </c>
      <c r="C20" s="406"/>
      <c r="D20" s="219">
        <f t="shared" si="0"/>
        <v>6600</v>
      </c>
      <c r="E20" s="303">
        <v>2100</v>
      </c>
      <c r="F20" s="222">
        <v>2200</v>
      </c>
      <c r="G20" s="220">
        <v>2300</v>
      </c>
      <c r="H20" s="221"/>
      <c r="I20" s="221"/>
      <c r="J20" s="221"/>
      <c r="K20" s="406"/>
    </row>
    <row r="21" spans="1:11" ht="19.5" customHeight="1">
      <c r="A21" s="404"/>
      <c r="B21" s="71" t="s">
        <v>134</v>
      </c>
      <c r="C21" s="406"/>
      <c r="D21" s="219">
        <f t="shared" si="0"/>
        <v>4800</v>
      </c>
      <c r="E21" s="303">
        <v>1500</v>
      </c>
      <c r="F21" s="222">
        <v>1600</v>
      </c>
      <c r="G21" s="220">
        <v>1700</v>
      </c>
      <c r="H21" s="221"/>
      <c r="I21" s="221"/>
      <c r="J21" s="221"/>
      <c r="K21" s="406"/>
    </row>
    <row r="22" spans="1:11" ht="20.25" customHeight="1">
      <c r="A22" s="399"/>
      <c r="B22" s="71" t="s">
        <v>135</v>
      </c>
      <c r="C22" s="407"/>
      <c r="D22" s="219">
        <f t="shared" si="0"/>
        <v>1410</v>
      </c>
      <c r="E22" s="303">
        <v>460</v>
      </c>
      <c r="F22" s="222">
        <v>470</v>
      </c>
      <c r="G22" s="220">
        <v>480</v>
      </c>
      <c r="H22" s="221"/>
      <c r="I22" s="221"/>
      <c r="J22" s="221"/>
      <c r="K22" s="407"/>
    </row>
    <row r="23" spans="1:11" ht="15" customHeight="1" hidden="1">
      <c r="A23" s="224"/>
      <c r="B23" s="71" t="s">
        <v>136</v>
      </c>
      <c r="C23" s="48" t="s">
        <v>16</v>
      </c>
      <c r="D23" s="219">
        <f t="shared" si="0"/>
        <v>0</v>
      </c>
      <c r="E23" s="303"/>
      <c r="F23" s="222"/>
      <c r="G23" s="220"/>
      <c r="H23" s="225"/>
      <c r="I23" s="221"/>
      <c r="J23" s="221"/>
      <c r="K23" s="48" t="s">
        <v>137</v>
      </c>
    </row>
    <row r="24" spans="1:11" ht="15" customHeight="1" hidden="1">
      <c r="A24" s="224"/>
      <c r="B24" s="71" t="s">
        <v>138</v>
      </c>
      <c r="C24" s="48" t="s">
        <v>16</v>
      </c>
      <c r="D24" s="219">
        <f t="shared" si="0"/>
        <v>0</v>
      </c>
      <c r="E24" s="303">
        <v>0</v>
      </c>
      <c r="F24" s="222">
        <v>0</v>
      </c>
      <c r="G24" s="220">
        <v>0</v>
      </c>
      <c r="H24" s="226"/>
      <c r="I24" s="226"/>
      <c r="J24" s="226"/>
      <c r="K24" s="48" t="s">
        <v>137</v>
      </c>
    </row>
    <row r="25" spans="1:11" ht="19.5" customHeight="1">
      <c r="A25" s="398">
        <v>3</v>
      </c>
      <c r="B25" s="218" t="s">
        <v>139</v>
      </c>
      <c r="C25" s="405" t="s">
        <v>16</v>
      </c>
      <c r="D25" s="219">
        <f>D26+D27+D28+D31+D29+D30</f>
        <v>5163</v>
      </c>
      <c r="E25" s="303">
        <f>E26+E27+E28+E31+E29+E30</f>
        <v>1607</v>
      </c>
      <c r="F25" s="222">
        <f>F26+F27+F28+F31+F29+F30</f>
        <v>1721</v>
      </c>
      <c r="G25" s="220">
        <f>G26+G27+G28+G31+G29+G30</f>
        <v>1835</v>
      </c>
      <c r="H25" s="221">
        <f>H26+H27+H28</f>
        <v>0</v>
      </c>
      <c r="I25" s="221">
        <f>I26+I27+I28</f>
        <v>0</v>
      </c>
      <c r="J25" s="221">
        <f>J26+J27+J28</f>
        <v>0</v>
      </c>
      <c r="K25" s="405" t="s">
        <v>127</v>
      </c>
    </row>
    <row r="26" spans="1:11" ht="19.5" customHeight="1">
      <c r="A26" s="404"/>
      <c r="B26" s="71" t="s">
        <v>140</v>
      </c>
      <c r="C26" s="406"/>
      <c r="D26" s="219">
        <f t="shared" si="0"/>
        <v>4200</v>
      </c>
      <c r="E26" s="303">
        <v>1300</v>
      </c>
      <c r="F26" s="222">
        <v>1400</v>
      </c>
      <c r="G26" s="220">
        <v>1500</v>
      </c>
      <c r="H26" s="221"/>
      <c r="I26" s="221"/>
      <c r="J26" s="221"/>
      <c r="K26" s="406"/>
    </row>
    <row r="27" spans="1:11" ht="19.5" customHeight="1">
      <c r="A27" s="404"/>
      <c r="B27" s="71" t="s">
        <v>141</v>
      </c>
      <c r="C27" s="406"/>
      <c r="D27" s="219">
        <f t="shared" si="0"/>
        <v>720</v>
      </c>
      <c r="E27" s="303">
        <v>230</v>
      </c>
      <c r="F27" s="222">
        <v>240</v>
      </c>
      <c r="G27" s="220">
        <v>250</v>
      </c>
      <c r="H27" s="221"/>
      <c r="I27" s="221"/>
      <c r="J27" s="221"/>
      <c r="K27" s="406"/>
    </row>
    <row r="28" spans="1:11" ht="19.5" customHeight="1">
      <c r="A28" s="404"/>
      <c r="B28" s="71" t="s">
        <v>142</v>
      </c>
      <c r="C28" s="406"/>
      <c r="D28" s="219">
        <f t="shared" si="0"/>
        <v>9</v>
      </c>
      <c r="E28" s="303">
        <v>2</v>
      </c>
      <c r="F28" s="222">
        <v>3</v>
      </c>
      <c r="G28" s="220">
        <v>4</v>
      </c>
      <c r="H28" s="221"/>
      <c r="I28" s="221"/>
      <c r="J28" s="221"/>
      <c r="K28" s="406"/>
    </row>
    <row r="29" spans="1:11" ht="19.5" customHeight="1">
      <c r="A29" s="404"/>
      <c r="B29" s="71" t="s">
        <v>143</v>
      </c>
      <c r="C29" s="406"/>
      <c r="D29" s="219">
        <f t="shared" si="0"/>
        <v>15</v>
      </c>
      <c r="E29" s="303">
        <v>4</v>
      </c>
      <c r="F29" s="222">
        <v>5</v>
      </c>
      <c r="G29" s="220">
        <v>6</v>
      </c>
      <c r="H29" s="221"/>
      <c r="I29" s="221"/>
      <c r="J29" s="221"/>
      <c r="K29" s="406"/>
    </row>
    <row r="30" spans="1:11" ht="19.5" customHeight="1">
      <c r="A30" s="404"/>
      <c r="B30" s="71" t="s">
        <v>144</v>
      </c>
      <c r="C30" s="406"/>
      <c r="D30" s="219">
        <f t="shared" si="0"/>
        <v>15</v>
      </c>
      <c r="E30" s="303">
        <v>4</v>
      </c>
      <c r="F30" s="222">
        <v>5</v>
      </c>
      <c r="G30" s="220">
        <v>6</v>
      </c>
      <c r="H30" s="221"/>
      <c r="I30" s="221"/>
      <c r="J30" s="221"/>
      <c r="K30" s="406"/>
    </row>
    <row r="31" spans="1:11" ht="19.5" customHeight="1">
      <c r="A31" s="399"/>
      <c r="B31" s="71" t="s">
        <v>145</v>
      </c>
      <c r="C31" s="407"/>
      <c r="D31" s="219">
        <f t="shared" si="0"/>
        <v>204</v>
      </c>
      <c r="E31" s="303">
        <v>67</v>
      </c>
      <c r="F31" s="222">
        <v>68</v>
      </c>
      <c r="G31" s="220">
        <v>69</v>
      </c>
      <c r="H31" s="221"/>
      <c r="I31" s="221"/>
      <c r="J31" s="221"/>
      <c r="K31" s="407"/>
    </row>
    <row r="32" spans="1:11" ht="62.25" customHeight="1">
      <c r="A32" s="224">
        <v>4</v>
      </c>
      <c r="B32" s="218" t="s">
        <v>146</v>
      </c>
      <c r="C32" s="48" t="s">
        <v>16</v>
      </c>
      <c r="D32" s="227">
        <f>E32+F32+G32</f>
        <v>4200</v>
      </c>
      <c r="E32" s="303">
        <v>1300</v>
      </c>
      <c r="F32" s="222">
        <v>1400</v>
      </c>
      <c r="G32" s="228">
        <v>1500</v>
      </c>
      <c r="H32" s="221"/>
      <c r="I32" s="221"/>
      <c r="J32" s="221"/>
      <c r="K32" s="48" t="s">
        <v>127</v>
      </c>
    </row>
    <row r="33" spans="1:11" ht="20.25" customHeight="1">
      <c r="A33" s="398">
        <v>5</v>
      </c>
      <c r="B33" s="218" t="s">
        <v>147</v>
      </c>
      <c r="C33" s="405" t="s">
        <v>16</v>
      </c>
      <c r="D33" s="227">
        <f>D34+D35+D36+D37+D38+D39</f>
        <v>9910</v>
      </c>
      <c r="E33" s="303">
        <f>E34+E35+E36+E37+E38+E39</f>
        <v>3100</v>
      </c>
      <c r="F33" s="222">
        <f>F34+F35+F36+F37+F38+F39</f>
        <v>3270</v>
      </c>
      <c r="G33" s="228">
        <f>G34+G35+G36+G37+G38+G39</f>
        <v>3540</v>
      </c>
      <c r="H33" s="229" t="e">
        <f>H34+H35+H36+H37+H38+#REF!+H39+#REF!+#REF!+#REF!</f>
        <v>#REF!</v>
      </c>
      <c r="I33" s="229" t="e">
        <f>I34+I35+I36+I37+I38+#REF!+I39+#REF!+#REF!+#REF!</f>
        <v>#REF!</v>
      </c>
      <c r="J33" s="229" t="e">
        <f>J34+J35+J36+J37+J38+#REF!+J39+#REF!+#REF!+#REF!</f>
        <v>#REF!</v>
      </c>
      <c r="K33" s="405" t="s">
        <v>127</v>
      </c>
    </row>
    <row r="34" spans="1:11" ht="37.5">
      <c r="A34" s="404"/>
      <c r="B34" s="71" t="s">
        <v>148</v>
      </c>
      <c r="C34" s="406"/>
      <c r="D34" s="227">
        <f t="shared" si="0"/>
        <v>660</v>
      </c>
      <c r="E34" s="303">
        <v>210</v>
      </c>
      <c r="F34" s="222">
        <v>220</v>
      </c>
      <c r="G34" s="228">
        <v>230</v>
      </c>
      <c r="H34" s="221"/>
      <c r="I34" s="221"/>
      <c r="J34" s="221"/>
      <c r="K34" s="406"/>
    </row>
    <row r="35" spans="1:11" ht="20.25" customHeight="1">
      <c r="A35" s="404"/>
      <c r="B35" s="71" t="s">
        <v>128</v>
      </c>
      <c r="C35" s="406"/>
      <c r="D35" s="227">
        <f t="shared" si="0"/>
        <v>630</v>
      </c>
      <c r="E35" s="303">
        <v>205</v>
      </c>
      <c r="F35" s="222">
        <v>210</v>
      </c>
      <c r="G35" s="228">
        <v>215</v>
      </c>
      <c r="H35" s="221"/>
      <c r="I35" s="221"/>
      <c r="J35" s="221"/>
      <c r="K35" s="406"/>
    </row>
    <row r="36" spans="1:11" ht="20.25" customHeight="1">
      <c r="A36" s="404"/>
      <c r="B36" s="71" t="s">
        <v>129</v>
      </c>
      <c r="C36" s="406"/>
      <c r="D36" s="227">
        <f t="shared" si="0"/>
        <v>330</v>
      </c>
      <c r="E36" s="303">
        <v>105</v>
      </c>
      <c r="F36" s="222">
        <v>110</v>
      </c>
      <c r="G36" s="228">
        <v>115</v>
      </c>
      <c r="H36" s="221"/>
      <c r="I36" s="221"/>
      <c r="J36" s="221"/>
      <c r="K36" s="406"/>
    </row>
    <row r="37" spans="1:11" ht="20.25" customHeight="1">
      <c r="A37" s="404"/>
      <c r="B37" s="71" t="s">
        <v>149</v>
      </c>
      <c r="C37" s="406"/>
      <c r="D37" s="227">
        <f t="shared" si="0"/>
        <v>1130</v>
      </c>
      <c r="E37" s="303">
        <v>350</v>
      </c>
      <c r="F37" s="222">
        <v>380</v>
      </c>
      <c r="G37" s="228">
        <v>400</v>
      </c>
      <c r="H37" s="221"/>
      <c r="I37" s="221"/>
      <c r="J37" s="221"/>
      <c r="K37" s="406"/>
    </row>
    <row r="38" spans="1:11" ht="20.25" customHeight="1">
      <c r="A38" s="404"/>
      <c r="B38" s="71" t="s">
        <v>134</v>
      </c>
      <c r="C38" s="406"/>
      <c r="D38" s="227">
        <f t="shared" si="0"/>
        <v>1360</v>
      </c>
      <c r="E38" s="303">
        <v>430</v>
      </c>
      <c r="F38" s="222">
        <v>450</v>
      </c>
      <c r="G38" s="228">
        <v>480</v>
      </c>
      <c r="H38" s="221"/>
      <c r="I38" s="221"/>
      <c r="J38" s="221"/>
      <c r="K38" s="406"/>
    </row>
    <row r="39" spans="1:11" ht="18.75">
      <c r="A39" s="399"/>
      <c r="B39" s="71" t="s">
        <v>150</v>
      </c>
      <c r="C39" s="407"/>
      <c r="D39" s="227">
        <f t="shared" si="0"/>
        <v>5800</v>
      </c>
      <c r="E39" s="303">
        <v>1800</v>
      </c>
      <c r="F39" s="222">
        <v>1900</v>
      </c>
      <c r="G39" s="228">
        <v>2100</v>
      </c>
      <c r="H39" s="221"/>
      <c r="I39" s="221"/>
      <c r="J39" s="221"/>
      <c r="K39" s="406"/>
    </row>
    <row r="40" spans="1:11" ht="37.5">
      <c r="A40" s="230">
        <v>6</v>
      </c>
      <c r="B40" s="218" t="s">
        <v>151</v>
      </c>
      <c r="C40" s="231" t="s">
        <v>16</v>
      </c>
      <c r="D40" s="227">
        <f>E40+F40+G40</f>
        <v>330</v>
      </c>
      <c r="E40" s="303">
        <v>100</v>
      </c>
      <c r="F40" s="222">
        <v>110</v>
      </c>
      <c r="G40" s="228">
        <v>120</v>
      </c>
      <c r="H40" s="221"/>
      <c r="I40" s="221"/>
      <c r="J40" s="221"/>
      <c r="K40" s="406"/>
    </row>
    <row r="41" spans="1:11" ht="56.25">
      <c r="A41" s="224">
        <v>7</v>
      </c>
      <c r="B41" s="218" t="s">
        <v>272</v>
      </c>
      <c r="C41" s="231" t="s">
        <v>16</v>
      </c>
      <c r="D41" s="227">
        <f t="shared" si="0"/>
        <v>750</v>
      </c>
      <c r="E41" s="303">
        <v>200</v>
      </c>
      <c r="F41" s="222">
        <v>250</v>
      </c>
      <c r="G41" s="228">
        <v>300</v>
      </c>
      <c r="H41" s="221"/>
      <c r="I41" s="221"/>
      <c r="J41" s="221"/>
      <c r="K41" s="399"/>
    </row>
    <row r="42" spans="1:11" ht="75">
      <c r="A42" s="224">
        <v>8</v>
      </c>
      <c r="B42" s="218" t="s">
        <v>152</v>
      </c>
      <c r="C42" s="231" t="s">
        <v>16</v>
      </c>
      <c r="D42" s="227">
        <f t="shared" si="0"/>
        <v>10500</v>
      </c>
      <c r="E42" s="303">
        <v>3400</v>
      </c>
      <c r="F42" s="222">
        <v>3500</v>
      </c>
      <c r="G42" s="228">
        <v>3600</v>
      </c>
      <c r="H42" s="221"/>
      <c r="I42" s="221"/>
      <c r="J42" s="221"/>
      <c r="K42" s="48" t="s">
        <v>153</v>
      </c>
    </row>
    <row r="43" spans="1:11" ht="42.75" customHeight="1">
      <c r="A43" s="402">
        <v>9</v>
      </c>
      <c r="B43" s="371" t="s">
        <v>359</v>
      </c>
      <c r="C43" s="231" t="s">
        <v>358</v>
      </c>
      <c r="D43" s="227">
        <f>D44</f>
        <v>1700</v>
      </c>
      <c r="E43" s="228">
        <f>E44</f>
        <v>540</v>
      </c>
      <c r="F43" s="228">
        <f>F44</f>
        <v>560</v>
      </c>
      <c r="G43" s="228">
        <f>G44</f>
        <v>600</v>
      </c>
      <c r="H43" s="221"/>
      <c r="I43" s="221"/>
      <c r="J43" s="221"/>
      <c r="K43" s="48"/>
    </row>
    <row r="44" spans="1:11" ht="66" customHeight="1">
      <c r="A44" s="403"/>
      <c r="B44" s="372"/>
      <c r="C44" s="301" t="s">
        <v>16</v>
      </c>
      <c r="D44" s="302">
        <f t="shared" si="0"/>
        <v>1700</v>
      </c>
      <c r="E44" s="303">
        <v>540</v>
      </c>
      <c r="F44" s="303">
        <v>560</v>
      </c>
      <c r="G44" s="303">
        <v>600</v>
      </c>
      <c r="H44" s="221"/>
      <c r="I44" s="221"/>
      <c r="J44" s="221"/>
      <c r="K44" s="48" t="s">
        <v>127</v>
      </c>
    </row>
    <row r="45" spans="1:11" ht="56.25">
      <c r="A45" s="224">
        <v>10</v>
      </c>
      <c r="B45" s="218" t="s">
        <v>154</v>
      </c>
      <c r="C45" s="231" t="s">
        <v>16</v>
      </c>
      <c r="D45" s="227">
        <f t="shared" si="0"/>
        <v>300</v>
      </c>
      <c r="E45" s="303">
        <v>100</v>
      </c>
      <c r="F45" s="222">
        <v>100</v>
      </c>
      <c r="G45" s="228">
        <v>100</v>
      </c>
      <c r="H45" s="221"/>
      <c r="I45" s="221"/>
      <c r="J45" s="221"/>
      <c r="K45" s="48" t="s">
        <v>155</v>
      </c>
    </row>
    <row r="46" spans="1:11" ht="15" customHeight="1">
      <c r="A46" s="398">
        <v>11</v>
      </c>
      <c r="B46" s="232" t="s">
        <v>156</v>
      </c>
      <c r="C46" s="408" t="s">
        <v>16</v>
      </c>
      <c r="D46" s="227">
        <f t="shared" si="0"/>
        <v>1120</v>
      </c>
      <c r="E46" s="303">
        <f>E48+E50+E47+E51+E52+E49</f>
        <v>290</v>
      </c>
      <c r="F46" s="228">
        <f>F48+F50+F47+F51+F52+F49</f>
        <v>380</v>
      </c>
      <c r="G46" s="228">
        <f>G48+G50+G47+G51+G52+G49</f>
        <v>450</v>
      </c>
      <c r="H46" s="221"/>
      <c r="I46" s="221"/>
      <c r="J46" s="221"/>
      <c r="K46" s="405" t="s">
        <v>157</v>
      </c>
    </row>
    <row r="47" spans="1:11" ht="18.75">
      <c r="A47" s="404"/>
      <c r="B47" s="233" t="s">
        <v>158</v>
      </c>
      <c r="C47" s="409"/>
      <c r="D47" s="227">
        <f aca="true" t="shared" si="1" ref="D47:D55">E47+F47+G47</f>
        <v>450</v>
      </c>
      <c r="E47" s="303">
        <v>100</v>
      </c>
      <c r="F47" s="222">
        <v>150</v>
      </c>
      <c r="G47" s="228">
        <v>200</v>
      </c>
      <c r="H47" s="221"/>
      <c r="I47" s="221"/>
      <c r="J47" s="221"/>
      <c r="K47" s="404"/>
    </row>
    <row r="48" spans="1:11" ht="37.5">
      <c r="A48" s="404"/>
      <c r="B48" s="233" t="s">
        <v>159</v>
      </c>
      <c r="C48" s="409"/>
      <c r="D48" s="227">
        <f t="shared" si="1"/>
        <v>210</v>
      </c>
      <c r="E48" s="303">
        <v>60</v>
      </c>
      <c r="F48" s="222">
        <v>70</v>
      </c>
      <c r="G48" s="228">
        <v>80</v>
      </c>
      <c r="H48" s="221"/>
      <c r="I48" s="221"/>
      <c r="J48" s="221"/>
      <c r="K48" s="404"/>
    </row>
    <row r="49" spans="1:11" ht="18.75">
      <c r="A49" s="404"/>
      <c r="B49" s="304" t="s">
        <v>273</v>
      </c>
      <c r="C49" s="409"/>
      <c r="D49" s="227">
        <f t="shared" si="1"/>
        <v>150</v>
      </c>
      <c r="E49" s="303">
        <v>40</v>
      </c>
      <c r="F49" s="222">
        <v>50</v>
      </c>
      <c r="G49" s="228">
        <v>60</v>
      </c>
      <c r="H49" s="221"/>
      <c r="I49" s="221"/>
      <c r="J49" s="221"/>
      <c r="K49" s="404"/>
    </row>
    <row r="50" spans="1:11" ht="18.75">
      <c r="A50" s="404"/>
      <c r="B50" s="233" t="s">
        <v>151</v>
      </c>
      <c r="C50" s="409"/>
      <c r="D50" s="227">
        <f t="shared" si="1"/>
        <v>140</v>
      </c>
      <c r="E50" s="303">
        <v>40</v>
      </c>
      <c r="F50" s="222">
        <v>50</v>
      </c>
      <c r="G50" s="228">
        <v>50</v>
      </c>
      <c r="H50" s="221"/>
      <c r="I50" s="221"/>
      <c r="J50" s="221"/>
      <c r="K50" s="404"/>
    </row>
    <row r="51" spans="1:11" ht="18.75" hidden="1">
      <c r="A51" s="404"/>
      <c r="B51" s="71"/>
      <c r="C51" s="409"/>
      <c r="D51" s="227">
        <f t="shared" si="1"/>
        <v>0</v>
      </c>
      <c r="E51" s="303"/>
      <c r="F51" s="222"/>
      <c r="G51" s="228"/>
      <c r="H51" s="221"/>
      <c r="I51" s="221"/>
      <c r="J51" s="221"/>
      <c r="K51" s="404"/>
    </row>
    <row r="52" spans="1:11" ht="37.5">
      <c r="A52" s="399"/>
      <c r="B52" s="71" t="s">
        <v>146</v>
      </c>
      <c r="C52" s="409"/>
      <c r="D52" s="227">
        <f t="shared" si="1"/>
        <v>170</v>
      </c>
      <c r="E52" s="303">
        <v>50</v>
      </c>
      <c r="F52" s="222">
        <v>60</v>
      </c>
      <c r="G52" s="228">
        <v>60</v>
      </c>
      <c r="H52" s="221"/>
      <c r="I52" s="221"/>
      <c r="J52" s="221"/>
      <c r="K52" s="399"/>
    </row>
    <row r="53" spans="1:11" ht="37.5" customHeight="1">
      <c r="A53" s="282">
        <v>12</v>
      </c>
      <c r="B53" s="299" t="s">
        <v>270</v>
      </c>
      <c r="C53" s="231" t="s">
        <v>16</v>
      </c>
      <c r="D53" s="227">
        <f t="shared" si="1"/>
        <v>15000</v>
      </c>
      <c r="E53" s="303">
        <v>5000</v>
      </c>
      <c r="F53" s="222">
        <v>5000</v>
      </c>
      <c r="G53" s="228">
        <v>5000</v>
      </c>
      <c r="H53" s="221"/>
      <c r="I53" s="221"/>
      <c r="J53" s="221"/>
      <c r="K53" s="283" t="s">
        <v>271</v>
      </c>
    </row>
    <row r="54" spans="1:11" ht="37.5">
      <c r="A54" s="282">
        <v>13</v>
      </c>
      <c r="B54" s="300" t="s">
        <v>283</v>
      </c>
      <c r="C54" s="231" t="s">
        <v>16</v>
      </c>
      <c r="D54" s="227">
        <f t="shared" si="1"/>
        <v>3700</v>
      </c>
      <c r="E54" s="303">
        <v>1000</v>
      </c>
      <c r="F54" s="222">
        <v>1200</v>
      </c>
      <c r="G54" s="228">
        <v>1500</v>
      </c>
      <c r="H54" s="221"/>
      <c r="I54" s="221"/>
      <c r="J54" s="221"/>
      <c r="K54" s="283" t="s">
        <v>271</v>
      </c>
    </row>
    <row r="55" spans="1:11" ht="37.5">
      <c r="A55" s="282">
        <v>14</v>
      </c>
      <c r="B55" s="300" t="s">
        <v>342</v>
      </c>
      <c r="C55" s="231" t="s">
        <v>16</v>
      </c>
      <c r="D55" s="227">
        <f t="shared" si="1"/>
        <v>54000</v>
      </c>
      <c r="E55" s="303">
        <v>18000</v>
      </c>
      <c r="F55" s="303">
        <v>18000</v>
      </c>
      <c r="G55" s="303">
        <v>18000</v>
      </c>
      <c r="H55" s="221"/>
      <c r="I55" s="221"/>
      <c r="J55" s="221"/>
      <c r="K55" s="283" t="s">
        <v>271</v>
      </c>
    </row>
    <row r="56" spans="1:11" ht="18.75">
      <c r="A56" s="224"/>
      <c r="B56" s="410" t="s">
        <v>5</v>
      </c>
      <c r="C56" s="411"/>
      <c r="D56" s="227">
        <f>D13+D19+D25+D32+D33+D42+D43+D44+D45+D46+D41+D40+D53+D54+D55</f>
        <v>132158</v>
      </c>
      <c r="E56" s="227">
        <f>E13+E19+E25+E32+E33+E42+E43+E44+E45+E46+E41+E40+E53+E54+E55</f>
        <v>42867</v>
      </c>
      <c r="F56" s="227">
        <f>F13+F19+F25+F32+F33+F42+F43+F44+F45+F46+F41+F40+F53+F54+F55</f>
        <v>43976</v>
      </c>
      <c r="G56" s="227">
        <f>G13+G19+G25+G32+G33+G42+G43+G44+G45+G46+G41+G40+G53+G54+G55</f>
        <v>45315</v>
      </c>
      <c r="H56" s="229" t="e">
        <f>H13+H19+H25+H32+#REF!+#REF!+#REF!+#REF!+#REF!+#REF!+#REF!+H33+#REF!+#REF!+#REF!</f>
        <v>#REF!</v>
      </c>
      <c r="I56" s="229" t="e">
        <f>I13+I19+I25+I32+#REF!+#REF!+#REF!+#REF!+#REF!+#REF!+#REF!+I33+#REF!+#REF!+#REF!</f>
        <v>#REF!</v>
      </c>
      <c r="J56" s="229" t="e">
        <f>J13+J19+J25+J32+#REF!+#REF!+#REF!+#REF!+#REF!+#REF!+#REF!+J33+#REF!+#REF!+#REF!</f>
        <v>#REF!</v>
      </c>
      <c r="K56" s="48"/>
    </row>
    <row r="57" spans="1:11" ht="15.75" customHeight="1">
      <c r="A57" s="234"/>
      <c r="B57" s="4"/>
      <c r="C57" s="4"/>
      <c r="D57" s="235"/>
      <c r="E57" s="325"/>
      <c r="F57" s="235"/>
      <c r="G57" s="235"/>
      <c r="H57" s="235"/>
      <c r="I57" s="235"/>
      <c r="J57" s="235"/>
      <c r="K57" s="236"/>
    </row>
    <row r="58" spans="1:11" ht="15.75" customHeight="1">
      <c r="A58" s="234"/>
      <c r="B58" s="4"/>
      <c r="C58" s="4"/>
      <c r="D58" s="235"/>
      <c r="E58" s="325"/>
      <c r="F58" s="235"/>
      <c r="G58" s="235"/>
      <c r="H58" s="235"/>
      <c r="I58" s="235"/>
      <c r="J58" s="235"/>
      <c r="K58" s="236"/>
    </row>
    <row r="59" spans="2:11" ht="15.75" customHeight="1">
      <c r="B59" s="4"/>
      <c r="C59" s="4"/>
      <c r="D59" s="235"/>
      <c r="E59" s="325"/>
      <c r="F59" s="235"/>
      <c r="G59" s="235"/>
      <c r="H59" s="235"/>
      <c r="I59" s="235"/>
      <c r="J59" s="235"/>
      <c r="K59" s="236"/>
    </row>
    <row r="60" spans="2:11" ht="32.25" customHeight="1">
      <c r="B60" s="412" t="s">
        <v>18</v>
      </c>
      <c r="C60" s="412"/>
      <c r="E60" s="325"/>
      <c r="F60" s="235"/>
      <c r="G60" s="235"/>
      <c r="H60" s="235"/>
      <c r="I60" s="235"/>
      <c r="J60" s="235"/>
      <c r="K60" s="168" t="s">
        <v>7</v>
      </c>
    </row>
    <row r="61" spans="2:11" ht="27.75" customHeight="1">
      <c r="B61" s="167"/>
      <c r="C61" s="168"/>
      <c r="E61" s="325"/>
      <c r="F61" s="235"/>
      <c r="G61" s="235"/>
      <c r="H61" s="235"/>
      <c r="I61" s="235"/>
      <c r="J61" s="235"/>
      <c r="K61" s="168"/>
    </row>
    <row r="62" spans="2:13" ht="33" customHeight="1">
      <c r="B62" s="236" t="s">
        <v>160</v>
      </c>
      <c r="C62" s="51"/>
      <c r="D62" s="51"/>
      <c r="E62" s="326"/>
      <c r="F62" s="8"/>
      <c r="G62" s="8"/>
      <c r="K62" s="237"/>
      <c r="L62" s="238"/>
      <c r="M62" s="238"/>
    </row>
    <row r="63" spans="2:12" ht="15.75">
      <c r="B63" s="1"/>
      <c r="C63" s="45"/>
      <c r="D63" s="7"/>
      <c r="E63" s="327"/>
      <c r="F63" s="7"/>
      <c r="G63" s="7"/>
      <c r="H63" s="7"/>
      <c r="I63" s="7"/>
      <c r="J63" s="7"/>
      <c r="K63" s="1"/>
      <c r="L63" s="1"/>
    </row>
    <row r="64" spans="2:12" ht="15.75">
      <c r="B64" s="1"/>
      <c r="C64" s="46"/>
      <c r="D64" s="7"/>
      <c r="E64" s="327"/>
      <c r="F64" s="7"/>
      <c r="G64" s="7"/>
      <c r="H64" s="7"/>
      <c r="I64" s="7"/>
      <c r="J64" s="7"/>
      <c r="K64" s="1"/>
      <c r="L64" s="1"/>
    </row>
    <row r="65" spans="2:11" ht="15.75">
      <c r="B65" s="1"/>
      <c r="C65" s="1"/>
      <c r="D65" s="1"/>
      <c r="E65" s="323"/>
      <c r="F65" s="1"/>
      <c r="G65" s="1"/>
      <c r="H65" s="1"/>
      <c r="I65" s="1"/>
      <c r="J65" s="1"/>
      <c r="K65" s="1"/>
    </row>
    <row r="66" spans="2:11" ht="15.75">
      <c r="B66" s="1"/>
      <c r="C66" s="1"/>
      <c r="D66" s="1"/>
      <c r="E66" s="323"/>
      <c r="F66" s="1"/>
      <c r="G66" s="1"/>
      <c r="H66" s="1"/>
      <c r="I66" s="1"/>
      <c r="J66" s="1"/>
      <c r="K66" s="1"/>
    </row>
    <row r="67" spans="2:11" ht="15.75">
      <c r="B67" s="1"/>
      <c r="C67" s="1"/>
      <c r="D67" s="1"/>
      <c r="E67" s="323"/>
      <c r="F67" s="1"/>
      <c r="G67" s="1"/>
      <c r="H67" s="1"/>
      <c r="I67" s="1"/>
      <c r="J67" s="1"/>
      <c r="K67" s="1"/>
    </row>
    <row r="68" spans="2:11" ht="15.75">
      <c r="B68" s="1"/>
      <c r="C68" s="1"/>
      <c r="D68" s="1"/>
      <c r="E68" s="323"/>
      <c r="F68" s="1"/>
      <c r="G68" s="1"/>
      <c r="H68" s="1"/>
      <c r="I68" s="1"/>
      <c r="J68" s="1"/>
      <c r="K68" s="1"/>
    </row>
    <row r="69" spans="2:11" ht="15.75">
      <c r="B69" s="1"/>
      <c r="C69" s="1"/>
      <c r="D69" s="1"/>
      <c r="E69" s="323"/>
      <c r="F69" s="1"/>
      <c r="G69" s="1"/>
      <c r="H69" s="1"/>
      <c r="I69" s="1"/>
      <c r="J69" s="1"/>
      <c r="K69" s="1"/>
    </row>
    <row r="70" spans="2:11" ht="15.75">
      <c r="B70" s="1"/>
      <c r="C70" s="1"/>
      <c r="D70" s="1"/>
      <c r="E70" s="323"/>
      <c r="F70" s="1"/>
      <c r="G70" s="1"/>
      <c r="H70" s="1"/>
      <c r="I70" s="1"/>
      <c r="J70" s="1"/>
      <c r="K70" s="1"/>
    </row>
    <row r="71" spans="2:11" ht="15.75">
      <c r="B71" s="1"/>
      <c r="C71" s="1"/>
      <c r="D71" s="1"/>
      <c r="E71" s="323"/>
      <c r="F71" s="1"/>
      <c r="G71" s="1"/>
      <c r="H71" s="1"/>
      <c r="I71" s="1"/>
      <c r="J71" s="1"/>
      <c r="K71" s="1"/>
    </row>
    <row r="72" spans="2:11" ht="15.75">
      <c r="B72" s="1"/>
      <c r="C72" s="1"/>
      <c r="D72" s="1"/>
      <c r="E72" s="323"/>
      <c r="F72" s="1"/>
      <c r="G72" s="1"/>
      <c r="H72" s="1"/>
      <c r="I72" s="1"/>
      <c r="J72" s="1"/>
      <c r="K72" s="1"/>
    </row>
    <row r="73" spans="2:11" ht="15.75">
      <c r="B73" s="1"/>
      <c r="C73" s="1"/>
      <c r="D73" s="1"/>
      <c r="E73" s="323"/>
      <c r="F73" s="1"/>
      <c r="G73" s="1"/>
      <c r="H73" s="1"/>
      <c r="I73" s="1"/>
      <c r="J73" s="1"/>
      <c r="K73" s="1"/>
    </row>
    <row r="74" spans="2:11" ht="15.75">
      <c r="B74" s="1"/>
      <c r="C74" s="1"/>
      <c r="D74" s="1"/>
      <c r="E74" s="323"/>
      <c r="F74" s="1"/>
      <c r="G74" s="1"/>
      <c r="H74" s="1"/>
      <c r="I74" s="1"/>
      <c r="J74" s="1"/>
      <c r="K74" s="1"/>
    </row>
    <row r="75" spans="2:11" ht="15.75">
      <c r="B75" s="1"/>
      <c r="C75" s="1"/>
      <c r="D75" s="1"/>
      <c r="E75" s="323"/>
      <c r="F75" s="1"/>
      <c r="G75" s="1"/>
      <c r="H75" s="1"/>
      <c r="I75" s="1"/>
      <c r="J75" s="1"/>
      <c r="K75" s="1"/>
    </row>
    <row r="76" spans="2:11" ht="15.75">
      <c r="B76" s="1"/>
      <c r="C76" s="1"/>
      <c r="D76" s="1"/>
      <c r="E76" s="323"/>
      <c r="F76" s="1"/>
      <c r="G76" s="1"/>
      <c r="H76" s="1"/>
      <c r="I76" s="1"/>
      <c r="J76" s="1"/>
      <c r="K76" s="1"/>
    </row>
    <row r="77" spans="2:11" ht="15.75">
      <c r="B77" s="1"/>
      <c r="C77" s="1"/>
      <c r="D77" s="1"/>
      <c r="E77" s="323"/>
      <c r="F77" s="1"/>
      <c r="G77" s="1"/>
      <c r="H77" s="1"/>
      <c r="I77" s="1"/>
      <c r="J77" s="1"/>
      <c r="K77" s="1"/>
    </row>
    <row r="78" spans="2:11" ht="15.75">
      <c r="B78" s="1"/>
      <c r="C78" s="1"/>
      <c r="D78" s="1"/>
      <c r="E78" s="323"/>
      <c r="F78" s="1"/>
      <c r="G78" s="1"/>
      <c r="H78" s="1"/>
      <c r="I78" s="1"/>
      <c r="J78" s="1"/>
      <c r="K78" s="1"/>
    </row>
    <row r="79" spans="2:11" ht="15.75">
      <c r="B79" s="1"/>
      <c r="C79" s="1"/>
      <c r="D79" s="1"/>
      <c r="E79" s="323"/>
      <c r="F79" s="1"/>
      <c r="G79" s="1"/>
      <c r="H79" s="1"/>
      <c r="I79" s="1"/>
      <c r="J79" s="1"/>
      <c r="K79" s="1"/>
    </row>
    <row r="80" spans="2:11" ht="15.75">
      <c r="B80" s="1"/>
      <c r="C80" s="1"/>
      <c r="D80" s="1"/>
      <c r="E80" s="323"/>
      <c r="F80" s="1"/>
      <c r="G80" s="1"/>
      <c r="H80" s="1"/>
      <c r="I80" s="1"/>
      <c r="J80" s="1"/>
      <c r="K80" s="1"/>
    </row>
    <row r="81" spans="2:11" ht="15.75">
      <c r="B81" s="1"/>
      <c r="C81" s="1"/>
      <c r="D81" s="1"/>
      <c r="E81" s="323"/>
      <c r="F81" s="1"/>
      <c r="G81" s="1"/>
      <c r="H81" s="1"/>
      <c r="I81" s="1"/>
      <c r="J81" s="1"/>
      <c r="K81" s="1"/>
    </row>
    <row r="82" spans="2:11" ht="15.75">
      <c r="B82" s="1"/>
      <c r="C82" s="1"/>
      <c r="D82" s="1"/>
      <c r="E82" s="323"/>
      <c r="F82" s="1"/>
      <c r="G82" s="1"/>
      <c r="H82" s="1"/>
      <c r="I82" s="1"/>
      <c r="J82" s="1"/>
      <c r="K82" s="1"/>
    </row>
    <row r="83" spans="2:11" ht="15.75">
      <c r="B83" s="1"/>
      <c r="C83" s="1"/>
      <c r="D83" s="1"/>
      <c r="E83" s="323"/>
      <c r="F83" s="1"/>
      <c r="G83" s="1"/>
      <c r="H83" s="1"/>
      <c r="I83" s="1"/>
      <c r="J83" s="1"/>
      <c r="K83" s="1"/>
    </row>
    <row r="84" spans="2:11" ht="15.75">
      <c r="B84" s="1"/>
      <c r="C84" s="1"/>
      <c r="D84" s="1"/>
      <c r="E84" s="323"/>
      <c r="F84" s="1"/>
      <c r="G84" s="1"/>
      <c r="H84" s="1"/>
      <c r="I84" s="1"/>
      <c r="J84" s="1"/>
      <c r="K84" s="1"/>
    </row>
    <row r="85" spans="2:11" ht="15.75">
      <c r="B85" s="1"/>
      <c r="C85" s="1"/>
      <c r="D85" s="1"/>
      <c r="E85" s="323"/>
      <c r="F85" s="1"/>
      <c r="G85" s="1"/>
      <c r="H85" s="1"/>
      <c r="I85" s="1"/>
      <c r="J85" s="1"/>
      <c r="K85" s="1"/>
    </row>
    <row r="86" spans="2:11" ht="15.75">
      <c r="B86" s="1"/>
      <c r="C86" s="1"/>
      <c r="D86" s="1"/>
      <c r="E86" s="323"/>
      <c r="F86" s="1"/>
      <c r="G86" s="1"/>
      <c r="H86" s="1"/>
      <c r="I86" s="1"/>
      <c r="J86" s="1"/>
      <c r="K86" s="1"/>
    </row>
    <row r="87" spans="2:11" ht="15.75">
      <c r="B87" s="1"/>
      <c r="C87" s="1"/>
      <c r="D87" s="1"/>
      <c r="E87" s="323"/>
      <c r="F87" s="1"/>
      <c r="G87" s="1"/>
      <c r="H87" s="1"/>
      <c r="I87" s="1"/>
      <c r="J87" s="1"/>
      <c r="K87" s="1"/>
    </row>
    <row r="88" spans="2:11" ht="15.75">
      <c r="B88" s="1"/>
      <c r="C88" s="1"/>
      <c r="D88" s="1"/>
      <c r="E88" s="323"/>
      <c r="F88" s="1"/>
      <c r="G88" s="1"/>
      <c r="H88" s="1"/>
      <c r="I88" s="1"/>
      <c r="J88" s="1"/>
      <c r="K88" s="1"/>
    </row>
    <row r="89" spans="2:11" ht="15.75">
      <c r="B89" s="1"/>
      <c r="C89" s="1"/>
      <c r="D89" s="1"/>
      <c r="E89" s="323"/>
      <c r="F89" s="1"/>
      <c r="G89" s="1"/>
      <c r="H89" s="1"/>
      <c r="I89" s="1"/>
      <c r="J89" s="1"/>
      <c r="K89" s="1"/>
    </row>
    <row r="90" spans="2:11" ht="15.75">
      <c r="B90" s="1"/>
      <c r="C90" s="1"/>
      <c r="D90" s="1"/>
      <c r="E90" s="323"/>
      <c r="F90" s="1"/>
      <c r="G90" s="1"/>
      <c r="H90" s="1"/>
      <c r="I90" s="1"/>
      <c r="J90" s="1"/>
      <c r="K90" s="1"/>
    </row>
    <row r="91" spans="2:11" ht="15.75">
      <c r="B91" s="1"/>
      <c r="C91" s="1"/>
      <c r="D91" s="1"/>
      <c r="E91" s="323"/>
      <c r="F91" s="1"/>
      <c r="G91" s="1"/>
      <c r="H91" s="1"/>
      <c r="I91" s="1"/>
      <c r="J91" s="1"/>
      <c r="K91" s="1"/>
    </row>
    <row r="92" spans="2:11" ht="15.75">
      <c r="B92" s="1"/>
      <c r="C92" s="1"/>
      <c r="D92" s="1"/>
      <c r="E92" s="323"/>
      <c r="F92" s="1"/>
      <c r="G92" s="1"/>
      <c r="H92" s="1"/>
      <c r="I92" s="1"/>
      <c r="J92" s="1"/>
      <c r="K92" s="1"/>
    </row>
    <row r="93" spans="2:11" ht="15.75">
      <c r="B93" s="1"/>
      <c r="C93" s="1"/>
      <c r="D93" s="1"/>
      <c r="E93" s="323"/>
      <c r="F93" s="1"/>
      <c r="G93" s="1"/>
      <c r="H93" s="1"/>
      <c r="I93" s="1"/>
      <c r="J93" s="1"/>
      <c r="K93" s="1"/>
    </row>
    <row r="94" spans="2:11" ht="15.75">
      <c r="B94" s="1"/>
      <c r="C94" s="1"/>
      <c r="D94" s="1"/>
      <c r="E94" s="323"/>
      <c r="F94" s="1"/>
      <c r="G94" s="1"/>
      <c r="H94" s="1"/>
      <c r="I94" s="1"/>
      <c r="J94" s="1"/>
      <c r="K94" s="1"/>
    </row>
    <row r="95" spans="2:11" ht="15.75">
      <c r="B95" s="1"/>
      <c r="C95" s="1"/>
      <c r="D95" s="1"/>
      <c r="E95" s="323"/>
      <c r="F95" s="1"/>
      <c r="G95" s="1"/>
      <c r="H95" s="1"/>
      <c r="I95" s="1"/>
      <c r="J95" s="1"/>
      <c r="K95" s="1"/>
    </row>
    <row r="96" spans="2:11" ht="15.75">
      <c r="B96" s="1"/>
      <c r="C96" s="1"/>
      <c r="D96" s="1"/>
      <c r="E96" s="323"/>
      <c r="F96" s="1"/>
      <c r="G96" s="1"/>
      <c r="H96" s="1"/>
      <c r="I96" s="1"/>
      <c r="J96" s="1"/>
      <c r="K96" s="1"/>
    </row>
    <row r="97" spans="2:11" ht="15.75">
      <c r="B97" s="1"/>
      <c r="C97" s="1"/>
      <c r="D97" s="1"/>
      <c r="E97" s="323"/>
      <c r="F97" s="1"/>
      <c r="G97" s="1"/>
      <c r="H97" s="1"/>
      <c r="I97" s="1"/>
      <c r="J97" s="1"/>
      <c r="K97" s="1"/>
    </row>
    <row r="98" spans="2:11" ht="15.75">
      <c r="B98" s="1"/>
      <c r="C98" s="1"/>
      <c r="D98" s="1"/>
      <c r="E98" s="323"/>
      <c r="F98" s="1"/>
      <c r="G98" s="1"/>
      <c r="H98" s="1"/>
      <c r="I98" s="1"/>
      <c r="J98" s="1"/>
      <c r="K98" s="1"/>
    </row>
    <row r="99" spans="2:11" ht="15.75">
      <c r="B99" s="1"/>
      <c r="C99" s="1"/>
      <c r="D99" s="1"/>
      <c r="E99" s="323"/>
      <c r="F99" s="1"/>
      <c r="G99" s="1"/>
      <c r="H99" s="1"/>
      <c r="I99" s="1"/>
      <c r="J99" s="1"/>
      <c r="K99" s="1"/>
    </row>
    <row r="100" spans="2:11" ht="15.75">
      <c r="B100" s="1"/>
      <c r="C100" s="1"/>
      <c r="D100" s="1"/>
      <c r="E100" s="323"/>
      <c r="F100" s="1"/>
      <c r="G100" s="1"/>
      <c r="H100" s="1"/>
      <c r="I100" s="1"/>
      <c r="J100" s="1"/>
      <c r="K100" s="1"/>
    </row>
    <row r="101" spans="2:11" ht="15.75">
      <c r="B101" s="1"/>
      <c r="C101" s="1"/>
      <c r="D101" s="1"/>
      <c r="E101" s="323"/>
      <c r="F101" s="1"/>
      <c r="G101" s="1"/>
      <c r="H101" s="1"/>
      <c r="I101" s="1"/>
      <c r="J101" s="1"/>
      <c r="K101" s="1"/>
    </row>
    <row r="102" spans="2:11" ht="15.75">
      <c r="B102" s="1"/>
      <c r="C102" s="1"/>
      <c r="D102" s="1"/>
      <c r="E102" s="323"/>
      <c r="F102" s="1"/>
      <c r="G102" s="1"/>
      <c r="H102" s="1"/>
      <c r="I102" s="1"/>
      <c r="J102" s="1"/>
      <c r="K102" s="1"/>
    </row>
    <row r="103" spans="2:11" ht="15.75">
      <c r="B103" s="1"/>
      <c r="C103" s="1"/>
      <c r="D103" s="1"/>
      <c r="E103" s="323"/>
      <c r="F103" s="1"/>
      <c r="G103" s="1"/>
      <c r="H103" s="1"/>
      <c r="I103" s="1"/>
      <c r="J103" s="1"/>
      <c r="K103" s="1"/>
    </row>
    <row r="104" spans="2:11" ht="15.75">
      <c r="B104" s="1"/>
      <c r="C104" s="1"/>
      <c r="D104" s="1"/>
      <c r="E104" s="323"/>
      <c r="F104" s="1"/>
      <c r="G104" s="1"/>
      <c r="H104" s="1"/>
      <c r="I104" s="1"/>
      <c r="J104" s="1"/>
      <c r="K104" s="1"/>
    </row>
    <row r="105" spans="2:11" ht="15.75">
      <c r="B105" s="1"/>
      <c r="C105" s="1"/>
      <c r="D105" s="1"/>
      <c r="E105" s="323"/>
      <c r="F105" s="1"/>
      <c r="G105" s="1"/>
      <c r="H105" s="1"/>
      <c r="I105" s="1"/>
      <c r="J105" s="1"/>
      <c r="K105" s="1"/>
    </row>
    <row r="106" spans="2:11" ht="15.75">
      <c r="B106" s="1"/>
      <c r="C106" s="1"/>
      <c r="D106" s="1"/>
      <c r="E106" s="323"/>
      <c r="F106" s="1"/>
      <c r="G106" s="1"/>
      <c r="H106" s="1"/>
      <c r="I106" s="1"/>
      <c r="J106" s="1"/>
      <c r="K106" s="1"/>
    </row>
    <row r="107" spans="2:11" ht="15.75">
      <c r="B107" s="1"/>
      <c r="C107" s="1"/>
      <c r="D107" s="1"/>
      <c r="E107" s="323"/>
      <c r="F107" s="1"/>
      <c r="G107" s="1"/>
      <c r="H107" s="1"/>
      <c r="I107" s="1"/>
      <c r="J107" s="1"/>
      <c r="K107" s="1"/>
    </row>
    <row r="108" spans="2:11" ht="15.75">
      <c r="B108" s="1"/>
      <c r="C108" s="1"/>
      <c r="D108" s="1"/>
      <c r="E108" s="323"/>
      <c r="F108" s="1"/>
      <c r="G108" s="1"/>
      <c r="H108" s="1"/>
      <c r="I108" s="1"/>
      <c r="J108" s="1"/>
      <c r="K108" s="1"/>
    </row>
    <row r="109" spans="2:11" ht="15.75">
      <c r="B109" s="1"/>
      <c r="C109" s="1"/>
      <c r="D109" s="1"/>
      <c r="E109" s="323"/>
      <c r="F109" s="1"/>
      <c r="G109" s="1"/>
      <c r="H109" s="1"/>
      <c r="I109" s="1"/>
      <c r="J109" s="1"/>
      <c r="K109" s="1"/>
    </row>
    <row r="110" spans="2:11" ht="15.75">
      <c r="B110" s="1"/>
      <c r="C110" s="1"/>
      <c r="D110" s="1"/>
      <c r="E110" s="323"/>
      <c r="F110" s="1"/>
      <c r="G110" s="1"/>
      <c r="H110" s="1"/>
      <c r="I110" s="1"/>
      <c r="J110" s="1"/>
      <c r="K110" s="1"/>
    </row>
    <row r="111" spans="2:11" ht="15.75">
      <c r="B111" s="1"/>
      <c r="C111" s="1"/>
      <c r="D111" s="1"/>
      <c r="E111" s="323"/>
      <c r="F111" s="1"/>
      <c r="G111" s="1"/>
      <c r="H111" s="1"/>
      <c r="I111" s="1"/>
      <c r="J111" s="1"/>
      <c r="K111" s="1"/>
    </row>
    <row r="112" spans="2:11" ht="15.75">
      <c r="B112" s="1"/>
      <c r="C112" s="1"/>
      <c r="D112" s="1"/>
      <c r="E112" s="323"/>
      <c r="F112" s="1"/>
      <c r="G112" s="1"/>
      <c r="H112" s="1"/>
      <c r="I112" s="1"/>
      <c r="J112" s="1"/>
      <c r="K112" s="1"/>
    </row>
    <row r="113" spans="2:11" ht="15.75">
      <c r="B113" s="1"/>
      <c r="C113" s="1"/>
      <c r="D113" s="1"/>
      <c r="E113" s="323"/>
      <c r="F113" s="1"/>
      <c r="G113" s="1"/>
      <c r="H113" s="1"/>
      <c r="I113" s="1"/>
      <c r="J113" s="1"/>
      <c r="K113" s="1"/>
    </row>
    <row r="114" spans="2:11" ht="15.75">
      <c r="B114" s="1"/>
      <c r="C114" s="1"/>
      <c r="D114" s="1"/>
      <c r="E114" s="323"/>
      <c r="F114" s="1"/>
      <c r="G114" s="1"/>
      <c r="H114" s="1"/>
      <c r="I114" s="1"/>
      <c r="J114" s="1"/>
      <c r="K114" s="1"/>
    </row>
    <row r="115" spans="2:11" ht="15.75">
      <c r="B115" s="1"/>
      <c r="C115" s="1"/>
      <c r="D115" s="1"/>
      <c r="E115" s="323"/>
      <c r="F115" s="1"/>
      <c r="G115" s="1"/>
      <c r="H115" s="1"/>
      <c r="I115" s="1"/>
      <c r="J115" s="1"/>
      <c r="K115" s="1"/>
    </row>
    <row r="116" spans="2:11" ht="15.75">
      <c r="B116" s="1"/>
      <c r="C116" s="1"/>
      <c r="D116" s="1"/>
      <c r="E116" s="323"/>
      <c r="F116" s="1"/>
      <c r="G116" s="1"/>
      <c r="H116" s="1"/>
      <c r="I116" s="1"/>
      <c r="J116" s="1"/>
      <c r="K116" s="1"/>
    </row>
    <row r="117" spans="2:11" ht="15.75">
      <c r="B117" s="1"/>
      <c r="C117" s="1"/>
      <c r="D117" s="1"/>
      <c r="E117" s="323"/>
      <c r="F117" s="1"/>
      <c r="G117" s="1"/>
      <c r="H117" s="1"/>
      <c r="I117" s="1"/>
      <c r="J117" s="1"/>
      <c r="K117" s="1"/>
    </row>
    <row r="118" spans="2:11" ht="15.75">
      <c r="B118" s="1"/>
      <c r="C118" s="1"/>
      <c r="D118" s="1"/>
      <c r="E118" s="323"/>
      <c r="F118" s="1"/>
      <c r="G118" s="1"/>
      <c r="H118" s="1"/>
      <c r="I118" s="1"/>
      <c r="J118" s="1"/>
      <c r="K118" s="1"/>
    </row>
  </sheetData>
  <sheetProtection/>
  <mergeCells count="28">
    <mergeCell ref="K46:K52"/>
    <mergeCell ref="B56:C56"/>
    <mergeCell ref="B60:C60"/>
    <mergeCell ref="A25:A31"/>
    <mergeCell ref="C25:C31"/>
    <mergeCell ref="K25:K31"/>
    <mergeCell ref="A33:A39"/>
    <mergeCell ref="C33:C39"/>
    <mergeCell ref="K33:K41"/>
    <mergeCell ref="A43:A44"/>
    <mergeCell ref="B43:B44"/>
    <mergeCell ref="A46:A52"/>
    <mergeCell ref="A13:A18"/>
    <mergeCell ref="C13:C18"/>
    <mergeCell ref="K13:K18"/>
    <mergeCell ref="A19:A22"/>
    <mergeCell ref="C19:C22"/>
    <mergeCell ref="K19:K22"/>
    <mergeCell ref="C46:C52"/>
    <mergeCell ref="K2:L2"/>
    <mergeCell ref="K7:L7"/>
    <mergeCell ref="B9:K9"/>
    <mergeCell ref="A11:A12"/>
    <mergeCell ref="B11:B12"/>
    <mergeCell ref="C11:C12"/>
    <mergeCell ref="D11:D12"/>
    <mergeCell ref="E11:J11"/>
    <mergeCell ref="K11:K12"/>
  </mergeCells>
  <printOptions horizontalCentered="1"/>
  <pageMargins left="0" right="0" top="1.1811023622047245" bottom="0" header="0" footer="0"/>
  <pageSetup fitToHeight="2" fitToWidth="1" horizontalDpi="600" verticalDpi="600" orientation="landscape" paperSize="9" scale="63" r:id="rId1"/>
  <rowBreaks count="1" manualBreakCount="1">
    <brk id="39" max="11" man="1"/>
  </rowBreaks>
</worksheet>
</file>

<file path=xl/worksheets/sheet5.xml><?xml version="1.0" encoding="utf-8"?>
<worksheet xmlns="http://schemas.openxmlformats.org/spreadsheetml/2006/main" xmlns:r="http://schemas.openxmlformats.org/officeDocument/2006/relationships">
  <sheetPr>
    <tabColor theme="0"/>
    <pageSetUpPr fitToPage="1"/>
  </sheetPr>
  <dimension ref="A1:O36"/>
  <sheetViews>
    <sheetView view="pageBreakPreview" zoomScale="87" zoomScaleSheetLayoutView="87" zoomScalePageLayoutView="0" workbookViewId="0" topLeftCell="A7">
      <selection activeCell="F15" sqref="F15"/>
    </sheetView>
  </sheetViews>
  <sheetFormatPr defaultColWidth="9.140625" defaultRowHeight="12.75"/>
  <cols>
    <col min="1" max="1" width="6.7109375" style="169" customWidth="1"/>
    <col min="2" max="2" width="47.7109375" style="169" customWidth="1"/>
    <col min="3" max="3" width="18.00390625" style="169" customWidth="1"/>
    <col min="4" max="4" width="18.8515625" style="169" customWidth="1"/>
    <col min="5" max="5" width="17.140625" style="169" customWidth="1"/>
    <col min="6" max="6" width="16.421875" style="169" customWidth="1"/>
    <col min="7" max="8" width="11.57421875" style="169" hidden="1" customWidth="1"/>
    <col min="9" max="9" width="12.57421875" style="169" hidden="1" customWidth="1"/>
    <col min="10" max="10" width="17.7109375" style="169" customWidth="1"/>
    <col min="11" max="11" width="55.57421875" style="169" customWidth="1"/>
    <col min="12" max="13" width="9.140625" style="169" hidden="1" customWidth="1"/>
    <col min="14" max="14" width="9.8515625" style="169" hidden="1" customWidth="1"/>
    <col min="15" max="15" width="10.140625" style="169" customWidth="1"/>
    <col min="16" max="16384" width="9.140625" style="169" customWidth="1"/>
  </cols>
  <sheetData>
    <row r="1" spans="2:12" ht="18.75">
      <c r="B1" s="176"/>
      <c r="C1" s="176"/>
      <c r="D1" s="176"/>
      <c r="E1" s="176"/>
      <c r="F1" s="176"/>
      <c r="G1" s="176"/>
      <c r="H1" s="176"/>
      <c r="I1" s="239" t="s">
        <v>19</v>
      </c>
      <c r="J1" s="413" t="s">
        <v>323</v>
      </c>
      <c r="K1" s="413"/>
      <c r="L1" s="239" t="s">
        <v>19</v>
      </c>
    </row>
    <row r="2" spans="2:12" ht="18.75">
      <c r="B2" s="176"/>
      <c r="C2" s="176"/>
      <c r="D2" s="176"/>
      <c r="E2" s="176"/>
      <c r="F2" s="176"/>
      <c r="G2" s="176"/>
      <c r="H2" s="176"/>
      <c r="I2" s="240" t="s">
        <v>11</v>
      </c>
      <c r="J2" s="414" t="s">
        <v>11</v>
      </c>
      <c r="K2" s="414"/>
      <c r="L2" s="240" t="s">
        <v>11</v>
      </c>
    </row>
    <row r="3" spans="2:12" ht="18.75">
      <c r="B3" s="176"/>
      <c r="C3" s="176"/>
      <c r="D3" s="176"/>
      <c r="E3" s="176"/>
      <c r="F3" s="176"/>
      <c r="G3" s="176"/>
      <c r="H3" s="176"/>
      <c r="I3" s="240" t="s">
        <v>20</v>
      </c>
      <c r="J3" s="241" t="s">
        <v>193</v>
      </c>
      <c r="K3" s="241"/>
      <c r="L3" s="240" t="s">
        <v>20</v>
      </c>
    </row>
    <row r="4" spans="2:12" ht="18.75">
      <c r="B4" s="176"/>
      <c r="C4" s="176"/>
      <c r="D4" s="176"/>
      <c r="E4" s="176"/>
      <c r="F4" s="176"/>
      <c r="G4" s="176"/>
      <c r="H4" s="176"/>
      <c r="I4" s="240" t="s">
        <v>21</v>
      </c>
      <c r="J4" s="241" t="s">
        <v>22</v>
      </c>
      <c r="K4" s="241"/>
      <c r="L4" s="240" t="s">
        <v>21</v>
      </c>
    </row>
    <row r="5" spans="2:12" ht="18.75">
      <c r="B5" s="176"/>
      <c r="C5" s="176"/>
      <c r="D5" s="176"/>
      <c r="E5" s="176"/>
      <c r="F5" s="176"/>
      <c r="G5" s="176"/>
      <c r="H5" s="176"/>
      <c r="I5" s="240" t="s">
        <v>23</v>
      </c>
      <c r="J5" s="241" t="s">
        <v>24</v>
      </c>
      <c r="K5" s="241"/>
      <c r="L5" s="240" t="s">
        <v>23</v>
      </c>
    </row>
    <row r="6" spans="2:12" ht="18.75">
      <c r="B6" s="176"/>
      <c r="C6" s="176"/>
      <c r="D6" s="176"/>
      <c r="E6" s="176"/>
      <c r="F6" s="176"/>
      <c r="G6" s="176"/>
      <c r="I6" s="240" t="s">
        <v>25</v>
      </c>
      <c r="J6" s="241" t="s">
        <v>275</v>
      </c>
      <c r="K6" s="241"/>
      <c r="L6" s="240" t="s">
        <v>25</v>
      </c>
    </row>
    <row r="7" spans="2:15" ht="15.75" customHeight="1">
      <c r="B7" s="176"/>
      <c r="C7" s="176"/>
      <c r="D7" s="176"/>
      <c r="E7" s="176"/>
      <c r="F7" s="176"/>
      <c r="G7" s="176"/>
      <c r="I7" s="240" t="s">
        <v>26</v>
      </c>
      <c r="J7" s="382" t="s">
        <v>362</v>
      </c>
      <c r="K7" s="383"/>
      <c r="L7" s="242"/>
      <c r="M7" s="242"/>
      <c r="N7" s="242"/>
      <c r="O7" s="242"/>
    </row>
    <row r="8" spans="2:12" ht="15.75">
      <c r="B8" s="176"/>
      <c r="C8" s="176"/>
      <c r="D8" s="176"/>
      <c r="E8" s="176"/>
      <c r="F8" s="176"/>
      <c r="G8" s="176"/>
      <c r="H8" s="176"/>
      <c r="I8" s="176"/>
      <c r="J8" s="176"/>
      <c r="K8" s="176"/>
      <c r="L8" s="176"/>
    </row>
    <row r="9" spans="1:12" ht="36.75" customHeight="1">
      <c r="A9" s="415" t="s">
        <v>268</v>
      </c>
      <c r="B9" s="415"/>
      <c r="C9" s="415"/>
      <c r="D9" s="415"/>
      <c r="E9" s="415"/>
      <c r="F9" s="415"/>
      <c r="G9" s="415"/>
      <c r="H9" s="415"/>
      <c r="I9" s="415"/>
      <c r="J9" s="415"/>
      <c r="K9" s="415"/>
      <c r="L9" s="176"/>
    </row>
    <row r="10" spans="2:12" ht="15.75">
      <c r="B10" s="176"/>
      <c r="C10" s="176"/>
      <c r="D10" s="416"/>
      <c r="E10" s="416"/>
      <c r="F10" s="416"/>
      <c r="G10" s="416"/>
      <c r="H10" s="416"/>
      <c r="I10" s="176"/>
      <c r="J10" s="176"/>
      <c r="K10" s="176"/>
      <c r="L10" s="176"/>
    </row>
    <row r="11" spans="1:12" ht="18.75">
      <c r="A11" s="417" t="s">
        <v>33</v>
      </c>
      <c r="B11" s="417" t="s">
        <v>12</v>
      </c>
      <c r="C11" s="417" t="s">
        <v>13</v>
      </c>
      <c r="D11" s="417" t="s">
        <v>14</v>
      </c>
      <c r="E11" s="425" t="s">
        <v>9</v>
      </c>
      <c r="F11" s="425"/>
      <c r="G11" s="425"/>
      <c r="H11" s="425"/>
      <c r="I11" s="425"/>
      <c r="J11" s="426"/>
      <c r="K11" s="427" t="s">
        <v>15</v>
      </c>
      <c r="L11" s="176"/>
    </row>
    <row r="12" spans="1:12" ht="15.75">
      <c r="A12" s="418"/>
      <c r="B12" s="418"/>
      <c r="C12" s="418"/>
      <c r="D12" s="418"/>
      <c r="E12" s="417">
        <v>2018</v>
      </c>
      <c r="F12" s="417">
        <v>2019</v>
      </c>
      <c r="G12" s="417" t="s">
        <v>28</v>
      </c>
      <c r="H12" s="417" t="s">
        <v>29</v>
      </c>
      <c r="I12" s="417" t="s">
        <v>30</v>
      </c>
      <c r="J12" s="427">
        <v>2020</v>
      </c>
      <c r="K12" s="427"/>
      <c r="L12" s="176"/>
    </row>
    <row r="13" spans="1:12" ht="26.25" customHeight="1">
      <c r="A13" s="419"/>
      <c r="B13" s="419"/>
      <c r="C13" s="419"/>
      <c r="D13" s="419"/>
      <c r="E13" s="419"/>
      <c r="F13" s="419"/>
      <c r="G13" s="419"/>
      <c r="H13" s="419"/>
      <c r="I13" s="419"/>
      <c r="J13" s="427"/>
      <c r="K13" s="427"/>
      <c r="L13" s="176"/>
    </row>
    <row r="14" spans="1:12" ht="56.25">
      <c r="A14" s="243">
        <v>1</v>
      </c>
      <c r="B14" s="192" t="s">
        <v>267</v>
      </c>
      <c r="C14" s="279" t="s">
        <v>16</v>
      </c>
      <c r="D14" s="295">
        <f>E14+F14+J14</f>
        <v>45900.9</v>
      </c>
      <c r="E14" s="296">
        <v>15200.9</v>
      </c>
      <c r="F14" s="296">
        <v>15300</v>
      </c>
      <c r="G14" s="296"/>
      <c r="H14" s="296"/>
      <c r="I14" s="296"/>
      <c r="J14" s="296">
        <v>15400</v>
      </c>
      <c r="K14" s="243" t="s">
        <v>70</v>
      </c>
      <c r="L14" s="176"/>
    </row>
    <row r="15" spans="1:14" ht="75">
      <c r="A15" s="243">
        <v>2</v>
      </c>
      <c r="B15" s="278" t="s">
        <v>265</v>
      </c>
      <c r="C15" s="279" t="s">
        <v>16</v>
      </c>
      <c r="D15" s="295">
        <f aca="true" t="shared" si="0" ref="D15:D22">E15+F15+J15</f>
        <v>10.5</v>
      </c>
      <c r="E15" s="296">
        <v>3</v>
      </c>
      <c r="F15" s="296">
        <v>3.5</v>
      </c>
      <c r="G15" s="296"/>
      <c r="H15" s="296"/>
      <c r="I15" s="296"/>
      <c r="J15" s="296">
        <v>4</v>
      </c>
      <c r="K15" s="243" t="s">
        <v>32</v>
      </c>
      <c r="L15" s="176"/>
      <c r="N15" s="169">
        <v>441</v>
      </c>
    </row>
    <row r="16" spans="1:12" ht="56.25">
      <c r="A16" s="243">
        <v>3</v>
      </c>
      <c r="B16" s="278" t="s">
        <v>161</v>
      </c>
      <c r="C16" s="279" t="s">
        <v>16</v>
      </c>
      <c r="D16" s="295">
        <f t="shared" si="0"/>
        <v>15100.2</v>
      </c>
      <c r="E16" s="296">
        <v>4800.2</v>
      </c>
      <c r="F16" s="296">
        <v>5100</v>
      </c>
      <c r="G16" s="296"/>
      <c r="H16" s="296"/>
      <c r="I16" s="296"/>
      <c r="J16" s="296">
        <v>5200</v>
      </c>
      <c r="K16" s="243" t="s">
        <v>264</v>
      </c>
      <c r="L16" s="176"/>
    </row>
    <row r="17" spans="1:12" ht="56.25">
      <c r="A17" s="243">
        <v>4</v>
      </c>
      <c r="B17" s="278" t="s">
        <v>162</v>
      </c>
      <c r="C17" s="279" t="s">
        <v>16</v>
      </c>
      <c r="D17" s="295">
        <f t="shared" si="0"/>
        <v>540</v>
      </c>
      <c r="E17" s="296">
        <v>175</v>
      </c>
      <c r="F17" s="296">
        <v>180</v>
      </c>
      <c r="G17" s="296"/>
      <c r="H17" s="296"/>
      <c r="I17" s="296"/>
      <c r="J17" s="296">
        <v>185</v>
      </c>
      <c r="K17" s="243" t="s">
        <v>70</v>
      </c>
      <c r="L17" s="176"/>
    </row>
    <row r="18" spans="1:12" ht="75">
      <c r="A18" s="243">
        <v>5</v>
      </c>
      <c r="B18" s="278" t="s">
        <v>163</v>
      </c>
      <c r="C18" s="279" t="s">
        <v>16</v>
      </c>
      <c r="D18" s="295">
        <f t="shared" si="0"/>
        <v>1226.6</v>
      </c>
      <c r="E18" s="296">
        <v>401.6</v>
      </c>
      <c r="F18" s="296">
        <v>410</v>
      </c>
      <c r="G18" s="296"/>
      <c r="H18" s="296"/>
      <c r="I18" s="296"/>
      <c r="J18" s="296">
        <v>415</v>
      </c>
      <c r="K18" s="243" t="s">
        <v>164</v>
      </c>
      <c r="L18" s="176"/>
    </row>
    <row r="19" spans="1:12" ht="37.5" customHeight="1">
      <c r="A19" s="420">
        <v>6</v>
      </c>
      <c r="B19" s="422" t="s">
        <v>359</v>
      </c>
      <c r="C19" s="279" t="s">
        <v>358</v>
      </c>
      <c r="D19" s="295">
        <f aca="true" t="shared" si="1" ref="D19:J19">D20</f>
        <v>361</v>
      </c>
      <c r="E19" s="296">
        <f t="shared" si="1"/>
        <v>116</v>
      </c>
      <c r="F19" s="296">
        <f t="shared" si="1"/>
        <v>120</v>
      </c>
      <c r="G19" s="296">
        <f t="shared" si="1"/>
        <v>0</v>
      </c>
      <c r="H19" s="296">
        <f t="shared" si="1"/>
        <v>0</v>
      </c>
      <c r="I19" s="296">
        <f t="shared" si="1"/>
        <v>0</v>
      </c>
      <c r="J19" s="296">
        <f t="shared" si="1"/>
        <v>125</v>
      </c>
      <c r="K19" s="420" t="s">
        <v>70</v>
      </c>
      <c r="L19" s="176"/>
    </row>
    <row r="20" spans="1:12" ht="37.5">
      <c r="A20" s="421"/>
      <c r="B20" s="423"/>
      <c r="C20" s="279" t="s">
        <v>16</v>
      </c>
      <c r="D20" s="295">
        <f t="shared" si="0"/>
        <v>361</v>
      </c>
      <c r="E20" s="296">
        <v>116</v>
      </c>
      <c r="F20" s="296">
        <v>120</v>
      </c>
      <c r="G20" s="296"/>
      <c r="H20" s="296"/>
      <c r="I20" s="296"/>
      <c r="J20" s="296">
        <v>125</v>
      </c>
      <c r="K20" s="421"/>
      <c r="L20" s="176"/>
    </row>
    <row r="21" spans="1:12" ht="56.25">
      <c r="A21" s="243">
        <v>7</v>
      </c>
      <c r="B21" s="278" t="s">
        <v>266</v>
      </c>
      <c r="C21" s="279" t="s">
        <v>16</v>
      </c>
      <c r="D21" s="295">
        <f t="shared" si="0"/>
        <v>4500</v>
      </c>
      <c r="E21" s="296">
        <v>1000</v>
      </c>
      <c r="F21" s="296">
        <v>1500</v>
      </c>
      <c r="G21" s="296"/>
      <c r="H21" s="296"/>
      <c r="I21" s="296"/>
      <c r="J21" s="296">
        <v>2000</v>
      </c>
      <c r="K21" s="243" t="s">
        <v>70</v>
      </c>
      <c r="L21" s="176"/>
    </row>
    <row r="22" spans="1:12" ht="18.75">
      <c r="A22" s="244"/>
      <c r="B22" s="297" t="s">
        <v>5</v>
      </c>
      <c r="C22" s="298"/>
      <c r="D22" s="295">
        <f t="shared" si="0"/>
        <v>68000.2</v>
      </c>
      <c r="E22" s="295">
        <f aca="true" t="shared" si="2" ref="E22:J22">E21+E20+E19+E18+E17+E16+E15+E14</f>
        <v>21812.699999999997</v>
      </c>
      <c r="F22" s="295">
        <f t="shared" si="2"/>
        <v>22733.5</v>
      </c>
      <c r="G22" s="295">
        <f t="shared" si="2"/>
        <v>0</v>
      </c>
      <c r="H22" s="295">
        <f t="shared" si="2"/>
        <v>0</v>
      </c>
      <c r="I22" s="295">
        <f t="shared" si="2"/>
        <v>0</v>
      </c>
      <c r="J22" s="295">
        <f t="shared" si="2"/>
        <v>23454</v>
      </c>
      <c r="K22" s="245"/>
      <c r="L22" s="176"/>
    </row>
    <row r="23" spans="1:12" ht="15.75">
      <c r="A23" s="246"/>
      <c r="B23" s="247"/>
      <c r="C23" s="247"/>
      <c r="D23" s="248"/>
      <c r="E23" s="248"/>
      <c r="F23" s="248"/>
      <c r="G23" s="248"/>
      <c r="H23" s="248"/>
      <c r="I23" s="248"/>
      <c r="J23" s="248"/>
      <c r="K23" s="249"/>
      <c r="L23" s="176"/>
    </row>
    <row r="24" spans="1:12" ht="15.75">
      <c r="A24" s="246"/>
      <c r="B24" s="247"/>
      <c r="C24" s="247"/>
      <c r="D24" s="248"/>
      <c r="E24" s="248"/>
      <c r="F24" s="248"/>
      <c r="G24" s="248"/>
      <c r="H24" s="248"/>
      <c r="I24" s="248"/>
      <c r="J24" s="248"/>
      <c r="K24" s="249"/>
      <c r="L24" s="176"/>
    </row>
    <row r="25" spans="1:12" ht="15.75">
      <c r="A25" s="246"/>
      <c r="B25" s="247"/>
      <c r="C25" s="247"/>
      <c r="D25" s="248"/>
      <c r="E25" s="248"/>
      <c r="F25" s="248"/>
      <c r="G25" s="248"/>
      <c r="H25" s="248"/>
      <c r="I25" s="248"/>
      <c r="J25" s="248"/>
      <c r="K25" s="249"/>
      <c r="L25" s="176"/>
    </row>
    <row r="26" spans="2:12" ht="15.75">
      <c r="B26" s="247"/>
      <c r="C26" s="247"/>
      <c r="D26" s="248"/>
      <c r="E26" s="248"/>
      <c r="F26" s="248"/>
      <c r="G26" s="248"/>
      <c r="H26" s="248"/>
      <c r="I26" s="248"/>
      <c r="J26" s="248"/>
      <c r="K26" s="249"/>
      <c r="L26" s="176"/>
    </row>
    <row r="27" spans="2:12" ht="18.75">
      <c r="B27" s="424" t="s">
        <v>165</v>
      </c>
      <c r="C27" s="424"/>
      <c r="D27" s="170"/>
      <c r="E27" s="250"/>
      <c r="F27" s="250"/>
      <c r="J27" s="172"/>
      <c r="K27" s="251" t="s">
        <v>7</v>
      </c>
      <c r="L27" s="172"/>
    </row>
    <row r="28" spans="2:12" ht="18.75">
      <c r="B28" s="170"/>
      <c r="C28" s="170"/>
      <c r="D28" s="170"/>
      <c r="E28" s="250"/>
      <c r="F28" s="250"/>
      <c r="J28" s="172"/>
      <c r="K28" s="251"/>
      <c r="L28" s="172"/>
    </row>
    <row r="29" spans="2:12" ht="18.75">
      <c r="B29" s="170"/>
      <c r="C29" s="170"/>
      <c r="D29" s="170"/>
      <c r="E29" s="250"/>
      <c r="F29" s="250"/>
      <c r="J29" s="172"/>
      <c r="K29" s="251"/>
      <c r="L29" s="172"/>
    </row>
    <row r="30" spans="2:11" ht="18.75">
      <c r="B30" s="428" t="s">
        <v>17</v>
      </c>
      <c r="C30" s="428"/>
      <c r="D30" s="174"/>
      <c r="E30" s="175"/>
      <c r="F30" s="175"/>
      <c r="G30" s="175"/>
      <c r="H30" s="175"/>
      <c r="I30" s="175"/>
      <c r="J30" s="176"/>
      <c r="K30" s="176"/>
    </row>
    <row r="31" spans="2:13" ht="15.75">
      <c r="B31" s="177" t="s">
        <v>10</v>
      </c>
      <c r="C31" s="177"/>
      <c r="D31" s="175"/>
      <c r="E31" s="175"/>
      <c r="F31" s="175"/>
      <c r="G31" s="175"/>
      <c r="H31" s="175"/>
      <c r="I31" s="175"/>
      <c r="J31" s="176"/>
      <c r="K31" s="176"/>
      <c r="M31" s="240"/>
    </row>
    <row r="32" spans="2:11" ht="15.75">
      <c r="B32" s="252"/>
      <c r="C32" s="253"/>
      <c r="D32" s="254"/>
      <c r="E32" s="175"/>
      <c r="F32" s="175"/>
      <c r="G32" s="175"/>
      <c r="H32" s="175"/>
      <c r="I32" s="175"/>
      <c r="J32" s="176"/>
      <c r="K32" s="176"/>
    </row>
    <row r="33" spans="3:10" ht="15.75">
      <c r="C33" s="254"/>
      <c r="D33" s="175"/>
      <c r="E33" s="175"/>
      <c r="F33" s="175"/>
      <c r="G33" s="175"/>
      <c r="H33" s="175"/>
      <c r="I33" s="175"/>
      <c r="J33" s="175"/>
    </row>
    <row r="34" spans="3:10" ht="15.75">
      <c r="C34" s="255"/>
      <c r="D34" s="175"/>
      <c r="E34" s="175"/>
      <c r="F34" s="175"/>
      <c r="G34" s="175"/>
      <c r="H34" s="175"/>
      <c r="I34" s="175"/>
      <c r="J34" s="175"/>
    </row>
    <row r="36" ht="12.75">
      <c r="H36" s="256"/>
    </row>
  </sheetData>
  <sheetProtection/>
  <mergeCells count="22">
    <mergeCell ref="B30:C30"/>
    <mergeCell ref="K11:K13"/>
    <mergeCell ref="E12:E13"/>
    <mergeCell ref="F12:F13"/>
    <mergeCell ref="G12:G13"/>
    <mergeCell ref="H12:H13"/>
    <mergeCell ref="B11:B13"/>
    <mergeCell ref="C11:C13"/>
    <mergeCell ref="A19:A20"/>
    <mergeCell ref="B19:B20"/>
    <mergeCell ref="K19:K20"/>
    <mergeCell ref="B27:C27"/>
    <mergeCell ref="D11:D13"/>
    <mergeCell ref="E11:J11"/>
    <mergeCell ref="I12:I13"/>
    <mergeCell ref="J12:J13"/>
    <mergeCell ref="J1:K1"/>
    <mergeCell ref="J2:K2"/>
    <mergeCell ref="J7:K7"/>
    <mergeCell ref="A9:K9"/>
    <mergeCell ref="D10:H10"/>
    <mergeCell ref="A11:A13"/>
  </mergeCells>
  <printOptions horizontalCentered="1"/>
  <pageMargins left="0" right="0" top="1.1811023622047245" bottom="0" header="0" footer="0"/>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O34"/>
  <sheetViews>
    <sheetView view="pageBreakPreview" zoomScaleSheetLayoutView="100" zoomScalePageLayoutView="0" workbookViewId="0" topLeftCell="A7">
      <selection activeCell="C18" sqref="C18"/>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34" t="s">
        <v>324</v>
      </c>
      <c r="K1" s="434"/>
      <c r="L1" s="13" t="s">
        <v>19</v>
      </c>
    </row>
    <row r="2" spans="2:12" ht="15.75">
      <c r="B2" s="15"/>
      <c r="C2" s="15"/>
      <c r="D2" s="15"/>
      <c r="E2" s="15"/>
      <c r="F2" s="15"/>
      <c r="G2" s="15"/>
      <c r="H2" s="15"/>
      <c r="I2" s="12" t="s">
        <v>11</v>
      </c>
      <c r="J2" s="435" t="s">
        <v>11</v>
      </c>
      <c r="K2" s="435"/>
      <c r="L2" s="12" t="s">
        <v>11</v>
      </c>
    </row>
    <row r="3" spans="2:12" ht="15.75">
      <c r="B3" s="15"/>
      <c r="C3" s="15"/>
      <c r="D3" s="15"/>
      <c r="E3" s="15"/>
      <c r="F3" s="15"/>
      <c r="G3" s="15"/>
      <c r="H3" s="15"/>
      <c r="I3" s="12" t="s">
        <v>20</v>
      </c>
      <c r="J3" s="12" t="s">
        <v>193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275</v>
      </c>
      <c r="K6" s="12"/>
      <c r="L6" s="12" t="s">
        <v>25</v>
      </c>
    </row>
    <row r="7" spans="2:15" ht="15.75" customHeight="1">
      <c r="B7" s="15"/>
      <c r="C7" s="15"/>
      <c r="D7" s="15"/>
      <c r="E7" s="15"/>
      <c r="F7" s="15"/>
      <c r="G7" s="15"/>
      <c r="H7" s="16"/>
      <c r="I7" s="12" t="s">
        <v>26</v>
      </c>
      <c r="J7" s="436" t="s">
        <v>362</v>
      </c>
      <c r="K7" s="437"/>
      <c r="L7" s="17"/>
      <c r="M7" s="17"/>
      <c r="N7" s="17"/>
      <c r="O7" s="17"/>
    </row>
    <row r="8" spans="2:12" ht="15.75">
      <c r="B8" s="15"/>
      <c r="C8" s="15"/>
      <c r="D8" s="15"/>
      <c r="E8" s="15"/>
      <c r="F8" s="15"/>
      <c r="G8" s="15"/>
      <c r="H8" s="15"/>
      <c r="I8" s="15"/>
      <c r="J8" s="15"/>
      <c r="K8" s="15"/>
      <c r="L8" s="15"/>
    </row>
    <row r="9" spans="2:12" ht="36.75" customHeight="1">
      <c r="B9" s="384" t="s">
        <v>316</v>
      </c>
      <c r="C9" s="384"/>
      <c r="D9" s="384"/>
      <c r="E9" s="384"/>
      <c r="F9" s="384"/>
      <c r="G9" s="384"/>
      <c r="H9" s="384"/>
      <c r="I9" s="384"/>
      <c r="J9" s="384"/>
      <c r="K9" s="384"/>
      <c r="L9" s="15"/>
    </row>
    <row r="10" spans="2:12" ht="15.75">
      <c r="B10" s="15"/>
      <c r="C10" s="15"/>
      <c r="D10" s="392"/>
      <c r="E10" s="392"/>
      <c r="F10" s="392"/>
      <c r="G10" s="392"/>
      <c r="H10" s="392"/>
      <c r="I10" s="15"/>
      <c r="J10" s="15"/>
      <c r="K10" s="15"/>
      <c r="L10" s="15"/>
    </row>
    <row r="11" spans="1:12" ht="15.75" customHeight="1">
      <c r="A11" s="429" t="s">
        <v>33</v>
      </c>
      <c r="B11" s="429" t="s">
        <v>12</v>
      </c>
      <c r="C11" s="429" t="s">
        <v>13</v>
      </c>
      <c r="D11" s="429" t="s">
        <v>14</v>
      </c>
      <c r="E11" s="438" t="s">
        <v>9</v>
      </c>
      <c r="F11" s="438"/>
      <c r="G11" s="438"/>
      <c r="H11" s="438"/>
      <c r="I11" s="438"/>
      <c r="J11" s="439"/>
      <c r="K11" s="433" t="s">
        <v>15</v>
      </c>
      <c r="L11" s="15"/>
    </row>
    <row r="12" spans="1:12" ht="15.75">
      <c r="A12" s="430"/>
      <c r="B12" s="430"/>
      <c r="C12" s="430"/>
      <c r="D12" s="430"/>
      <c r="E12" s="429">
        <v>2018</v>
      </c>
      <c r="F12" s="429">
        <v>2019</v>
      </c>
      <c r="G12" s="429" t="s">
        <v>28</v>
      </c>
      <c r="H12" s="429" t="s">
        <v>29</v>
      </c>
      <c r="I12" s="429" t="s">
        <v>30</v>
      </c>
      <c r="J12" s="433">
        <v>2020</v>
      </c>
      <c r="K12" s="433"/>
      <c r="L12" s="15"/>
    </row>
    <row r="13" spans="1:12" ht="15.75">
      <c r="A13" s="431"/>
      <c r="B13" s="431"/>
      <c r="C13" s="431"/>
      <c r="D13" s="431"/>
      <c r="E13" s="431"/>
      <c r="F13" s="431"/>
      <c r="G13" s="431"/>
      <c r="H13" s="431"/>
      <c r="I13" s="431"/>
      <c r="J13" s="433"/>
      <c r="K13" s="433"/>
      <c r="L13" s="15"/>
    </row>
    <row r="14" spans="1:12" ht="86.25" customHeight="1">
      <c r="A14" s="36">
        <v>1</v>
      </c>
      <c r="B14" s="86" t="s">
        <v>101</v>
      </c>
      <c r="C14" s="86" t="s">
        <v>16</v>
      </c>
      <c r="D14" s="178">
        <f>E14+F14+J14</f>
        <v>9071.4</v>
      </c>
      <c r="E14" s="179">
        <v>2971.4</v>
      </c>
      <c r="F14" s="180">
        <v>3000</v>
      </c>
      <c r="G14" s="179"/>
      <c r="H14" s="179"/>
      <c r="I14" s="179"/>
      <c r="J14" s="179">
        <v>3100</v>
      </c>
      <c r="K14" s="86" t="s">
        <v>262</v>
      </c>
      <c r="L14" s="15"/>
    </row>
    <row r="15" spans="1:14" ht="47.25" hidden="1">
      <c r="A15" s="36">
        <v>2</v>
      </c>
      <c r="B15" s="87" t="s">
        <v>61</v>
      </c>
      <c r="C15" s="86" t="s">
        <v>16</v>
      </c>
      <c r="D15" s="178">
        <f>E15+F15+J15</f>
        <v>0</v>
      </c>
      <c r="E15" s="180">
        <v>0</v>
      </c>
      <c r="F15" s="179"/>
      <c r="G15" s="179"/>
      <c r="H15" s="179"/>
      <c r="I15" s="179"/>
      <c r="J15" s="179"/>
      <c r="K15" s="86" t="s">
        <v>53</v>
      </c>
      <c r="L15" s="15"/>
      <c r="N15" s="57">
        <v>441</v>
      </c>
    </row>
    <row r="16" spans="1:14" ht="54" customHeight="1" hidden="1">
      <c r="A16" s="36">
        <v>3</v>
      </c>
      <c r="B16" s="88" t="s">
        <v>62</v>
      </c>
      <c r="C16" s="181" t="s">
        <v>16</v>
      </c>
      <c r="D16" s="178">
        <f>E16+F16+J16</f>
        <v>0</v>
      </c>
      <c r="E16" s="182">
        <v>0</v>
      </c>
      <c r="F16" s="179"/>
      <c r="G16" s="179"/>
      <c r="H16" s="179"/>
      <c r="I16" s="179"/>
      <c r="J16" s="179"/>
      <c r="K16" s="86" t="s">
        <v>102</v>
      </c>
      <c r="L16" s="15"/>
      <c r="N16" s="57"/>
    </row>
    <row r="17" spans="1:14" ht="54" customHeight="1">
      <c r="A17" s="36">
        <v>2</v>
      </c>
      <c r="B17" s="183" t="s">
        <v>103</v>
      </c>
      <c r="C17" s="86" t="s">
        <v>16</v>
      </c>
      <c r="D17" s="178">
        <f>E17+F17+J17</f>
        <v>600</v>
      </c>
      <c r="E17" s="184">
        <v>200</v>
      </c>
      <c r="F17" s="184">
        <v>200</v>
      </c>
      <c r="G17" s="184">
        <v>100</v>
      </c>
      <c r="H17" s="184">
        <v>100</v>
      </c>
      <c r="I17" s="184">
        <v>100</v>
      </c>
      <c r="J17" s="184">
        <v>200</v>
      </c>
      <c r="K17" s="86" t="s">
        <v>32</v>
      </c>
      <c r="L17" s="15"/>
      <c r="N17" s="57"/>
    </row>
    <row r="18" spans="1:14" ht="78.75">
      <c r="A18" s="36">
        <v>3</v>
      </c>
      <c r="B18" s="183" t="s">
        <v>104</v>
      </c>
      <c r="C18" s="185" t="s">
        <v>16</v>
      </c>
      <c r="D18" s="289">
        <f>E18+F18+J18</f>
        <v>1210</v>
      </c>
      <c r="E18" s="184">
        <v>350</v>
      </c>
      <c r="F18" s="184">
        <v>400</v>
      </c>
      <c r="G18" s="184"/>
      <c r="H18" s="184"/>
      <c r="I18" s="184"/>
      <c r="J18" s="184">
        <v>460</v>
      </c>
      <c r="K18" s="185" t="s">
        <v>261</v>
      </c>
      <c r="L18" s="15"/>
      <c r="N18" s="57"/>
    </row>
    <row r="19" spans="1:14" ht="66.75" customHeight="1">
      <c r="A19" s="275">
        <v>4</v>
      </c>
      <c r="B19" s="276" t="s">
        <v>105</v>
      </c>
      <c r="C19" s="276" t="s">
        <v>16</v>
      </c>
      <c r="D19" s="289">
        <f>SUM(E19:J19)</f>
        <v>5700</v>
      </c>
      <c r="E19" s="184">
        <v>1900</v>
      </c>
      <c r="F19" s="184">
        <v>1900</v>
      </c>
      <c r="G19" s="184"/>
      <c r="H19" s="184"/>
      <c r="I19" s="184"/>
      <c r="J19" s="184">
        <v>1900</v>
      </c>
      <c r="K19" s="185" t="s">
        <v>106</v>
      </c>
      <c r="L19" s="15"/>
      <c r="N19" s="57"/>
    </row>
    <row r="20" spans="1:12" ht="32.25" customHeight="1">
      <c r="A20" s="89"/>
      <c r="B20" s="85" t="s">
        <v>5</v>
      </c>
      <c r="C20" s="185"/>
      <c r="D20" s="178">
        <f>E20+F20+J20</f>
        <v>16581.4</v>
      </c>
      <c r="E20" s="178">
        <f aca="true" t="shared" si="0" ref="E20:J20">E19+E18+E17+E14</f>
        <v>5421.4</v>
      </c>
      <c r="F20" s="178">
        <f t="shared" si="0"/>
        <v>5500</v>
      </c>
      <c r="G20" s="178">
        <f t="shared" si="0"/>
        <v>100</v>
      </c>
      <c r="H20" s="178">
        <f t="shared" si="0"/>
        <v>100</v>
      </c>
      <c r="I20" s="178">
        <f t="shared" si="0"/>
        <v>100</v>
      </c>
      <c r="J20" s="178">
        <f t="shared" si="0"/>
        <v>5660</v>
      </c>
      <c r="K20" s="86"/>
      <c r="L20" s="15"/>
    </row>
    <row r="21" spans="2:12" ht="15.75">
      <c r="B21" s="18"/>
      <c r="C21" s="186"/>
      <c r="D21" s="19"/>
      <c r="E21" s="19"/>
      <c r="F21" s="19"/>
      <c r="G21" s="19"/>
      <c r="H21" s="19"/>
      <c r="I21" s="19"/>
      <c r="J21" s="19"/>
      <c r="K21" s="187"/>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4"/>
      <c r="C25" s="55"/>
      <c r="E25" s="19"/>
      <c r="F25" s="19"/>
      <c r="G25" s="19"/>
      <c r="H25" s="19"/>
      <c r="I25" s="19"/>
      <c r="J25" s="19"/>
      <c r="K25" s="55"/>
      <c r="L25" s="15"/>
    </row>
    <row r="26" spans="2:12" ht="48" customHeight="1">
      <c r="B26" s="432" t="s">
        <v>18</v>
      </c>
      <c r="C26" s="432"/>
      <c r="D26" s="21"/>
      <c r="E26" s="22"/>
      <c r="F26" s="22"/>
      <c r="J26" s="23"/>
      <c r="K26" s="24" t="s">
        <v>7</v>
      </c>
      <c r="L26" s="23"/>
    </row>
    <row r="27" spans="2:12" ht="48" customHeight="1">
      <c r="B27" s="21"/>
      <c r="C27" s="21"/>
      <c r="D27" s="21"/>
      <c r="E27" s="22"/>
      <c r="F27" s="22"/>
      <c r="J27" s="23"/>
      <c r="K27" s="24"/>
      <c r="L27" s="23"/>
    </row>
    <row r="28" spans="2:11" ht="18.75">
      <c r="B28" s="394" t="s">
        <v>17</v>
      </c>
      <c r="C28" s="394"/>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19">
    <mergeCell ref="B28:C28"/>
    <mergeCell ref="K11:K13"/>
    <mergeCell ref="E12:E13"/>
    <mergeCell ref="F12:F13"/>
    <mergeCell ref="G12:G13"/>
    <mergeCell ref="H12:H13"/>
    <mergeCell ref="C11:C13"/>
    <mergeCell ref="D11:D13"/>
    <mergeCell ref="E11:J11"/>
    <mergeCell ref="I12:I13"/>
    <mergeCell ref="A11:A13"/>
    <mergeCell ref="B11:B13"/>
    <mergeCell ref="B26:C26"/>
    <mergeCell ref="J12:J13"/>
    <mergeCell ref="J1:K1"/>
    <mergeCell ref="J2:K2"/>
    <mergeCell ref="J7:K7"/>
    <mergeCell ref="B9:K9"/>
    <mergeCell ref="D10:H10"/>
  </mergeCells>
  <printOptions horizontalCentered="1"/>
  <pageMargins left="0" right="0" top="1.1811023622047245" bottom="0" header="0" footer="0"/>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theme="0"/>
  </sheetPr>
  <dimension ref="A1:M132"/>
  <sheetViews>
    <sheetView view="pageBreakPreview" zoomScale="74" zoomScaleSheetLayoutView="74" zoomScalePageLayoutView="0" workbookViewId="0" topLeftCell="A6">
      <selection activeCell="E28" sqref="E28"/>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61" t="s">
        <v>325</v>
      </c>
      <c r="I1" s="61"/>
      <c r="J1" s="12"/>
      <c r="K1" s="12"/>
    </row>
    <row r="2" spans="8:11" ht="18.75">
      <c r="H2" s="61" t="s">
        <v>11</v>
      </c>
      <c r="I2" s="61"/>
      <c r="J2" s="12"/>
      <c r="K2" s="12"/>
    </row>
    <row r="3" spans="8:11" ht="18.75">
      <c r="H3" s="381" t="s">
        <v>190</v>
      </c>
      <c r="I3" s="381"/>
      <c r="J3" s="12"/>
      <c r="K3" s="12"/>
    </row>
    <row r="4" spans="8:11" ht="18.75">
      <c r="H4" s="381" t="s">
        <v>34</v>
      </c>
      <c r="I4" s="381"/>
      <c r="J4" s="12"/>
      <c r="K4" s="12"/>
    </row>
    <row r="5" spans="8:13" ht="18.75">
      <c r="H5" s="75" t="s">
        <v>8</v>
      </c>
      <c r="I5" s="75"/>
      <c r="J5" s="17"/>
      <c r="K5" s="17"/>
      <c r="L5" s="17"/>
      <c r="M5" s="17"/>
    </row>
    <row r="6" spans="2:11" ht="18.75">
      <c r="B6" s="15"/>
      <c r="C6" s="15"/>
      <c r="D6" s="15"/>
      <c r="H6" s="381" t="s">
        <v>276</v>
      </c>
      <c r="I6" s="381"/>
      <c r="J6" s="12"/>
      <c r="K6" s="12"/>
    </row>
    <row r="7" spans="2:13" ht="15.75" customHeight="1">
      <c r="B7" s="15"/>
      <c r="C7" s="15"/>
      <c r="D7" s="15"/>
      <c r="H7" s="382" t="s">
        <v>362</v>
      </c>
      <c r="I7" s="383"/>
      <c r="J7" s="17"/>
      <c r="K7" s="17"/>
      <c r="L7" s="17"/>
      <c r="M7" s="17"/>
    </row>
    <row r="8" spans="2:9" ht="12" customHeight="1">
      <c r="B8" s="15"/>
      <c r="C8" s="15"/>
      <c r="D8" s="15"/>
      <c r="E8" s="15"/>
      <c r="F8" s="15"/>
      <c r="G8" s="15"/>
      <c r="H8" s="12"/>
      <c r="I8" s="12"/>
    </row>
    <row r="9" spans="2:9" ht="17.25" customHeight="1">
      <c r="B9" s="440" t="s">
        <v>257</v>
      </c>
      <c r="C9" s="440"/>
      <c r="D9" s="440"/>
      <c r="E9" s="440"/>
      <c r="F9" s="440"/>
      <c r="G9" s="440"/>
      <c r="H9" s="440"/>
      <c r="I9" s="15"/>
    </row>
    <row r="10" spans="2:9" ht="13.5" customHeight="1">
      <c r="B10" s="34"/>
      <c r="C10" s="34"/>
      <c r="D10" s="34"/>
      <c r="E10" s="34"/>
      <c r="F10" s="34"/>
      <c r="G10" s="34"/>
      <c r="H10" s="34"/>
      <c r="I10" s="15"/>
    </row>
    <row r="11" spans="1:9" ht="19.5" customHeight="1">
      <c r="A11" s="385" t="s">
        <v>33</v>
      </c>
      <c r="B11" s="385" t="s">
        <v>12</v>
      </c>
      <c r="C11" s="385" t="s">
        <v>13</v>
      </c>
      <c r="D11" s="385" t="s">
        <v>14</v>
      </c>
      <c r="E11" s="390" t="s">
        <v>9</v>
      </c>
      <c r="F11" s="390"/>
      <c r="G11" s="390"/>
      <c r="H11" s="390" t="s">
        <v>15</v>
      </c>
      <c r="I11" s="15"/>
    </row>
    <row r="12" spans="1:9" ht="15.75" customHeight="1">
      <c r="A12" s="386"/>
      <c r="B12" s="386"/>
      <c r="C12" s="386"/>
      <c r="D12" s="386"/>
      <c r="E12" s="441">
        <v>2018</v>
      </c>
      <c r="F12" s="441">
        <v>2019</v>
      </c>
      <c r="G12" s="441">
        <v>2020</v>
      </c>
      <c r="H12" s="390"/>
      <c r="I12" s="15"/>
    </row>
    <row r="13" spans="1:9" ht="29.25" customHeight="1">
      <c r="A13" s="387"/>
      <c r="B13" s="387"/>
      <c r="C13" s="387"/>
      <c r="D13" s="387"/>
      <c r="E13" s="442"/>
      <c r="F13" s="442"/>
      <c r="G13" s="442"/>
      <c r="H13" s="390"/>
      <c r="I13" s="15"/>
    </row>
    <row r="14" spans="1:9" ht="33.75" customHeight="1" hidden="1">
      <c r="A14" s="68">
        <v>1</v>
      </c>
      <c r="B14" s="63" t="s">
        <v>35</v>
      </c>
      <c r="C14" s="36" t="s">
        <v>16</v>
      </c>
      <c r="D14" s="76" t="e">
        <f>#REF!+E14+F14+G14</f>
        <v>#REF!</v>
      </c>
      <c r="E14" s="116"/>
      <c r="F14" s="116"/>
      <c r="G14" s="116"/>
      <c r="H14" s="36" t="s">
        <v>36</v>
      </c>
      <c r="I14" s="15"/>
    </row>
    <row r="15" spans="1:9" ht="37.5">
      <c r="A15" s="68">
        <v>1</v>
      </c>
      <c r="B15" s="192" t="s">
        <v>258</v>
      </c>
      <c r="C15" s="277" t="s">
        <v>16</v>
      </c>
      <c r="D15" s="290">
        <f aca="true" t="shared" si="0" ref="D15:D29">E15+F15+G15</f>
        <v>2083</v>
      </c>
      <c r="E15" s="291">
        <v>633</v>
      </c>
      <c r="F15" s="291">
        <v>700</v>
      </c>
      <c r="G15" s="291">
        <v>750</v>
      </c>
      <c r="H15" s="277" t="s">
        <v>70</v>
      </c>
      <c r="I15" s="15"/>
    </row>
    <row r="16" spans="1:9" ht="34.5" customHeight="1" hidden="1">
      <c r="A16" s="68">
        <f>A15+1</f>
        <v>2</v>
      </c>
      <c r="B16" s="192" t="s">
        <v>37</v>
      </c>
      <c r="C16" s="277" t="s">
        <v>16</v>
      </c>
      <c r="D16" s="290">
        <f t="shared" si="0"/>
        <v>0</v>
      </c>
      <c r="E16" s="291"/>
      <c r="F16" s="291"/>
      <c r="G16" s="291"/>
      <c r="H16" s="277" t="s">
        <v>36</v>
      </c>
      <c r="I16" s="15"/>
    </row>
    <row r="17" spans="1:9" ht="56.25">
      <c r="A17" s="68">
        <v>2</v>
      </c>
      <c r="B17" s="192" t="s">
        <v>81</v>
      </c>
      <c r="C17" s="277" t="s">
        <v>16</v>
      </c>
      <c r="D17" s="290">
        <f t="shared" si="0"/>
        <v>750</v>
      </c>
      <c r="E17" s="291">
        <v>200</v>
      </c>
      <c r="F17" s="291">
        <v>250</v>
      </c>
      <c r="G17" s="291">
        <v>300</v>
      </c>
      <c r="H17" s="277" t="s">
        <v>32</v>
      </c>
      <c r="I17" s="15"/>
    </row>
    <row r="18" spans="1:9" ht="37.5">
      <c r="A18" s="68">
        <v>3</v>
      </c>
      <c r="B18" s="192" t="s">
        <v>80</v>
      </c>
      <c r="C18" s="277" t="s">
        <v>16</v>
      </c>
      <c r="D18" s="290">
        <f t="shared" si="0"/>
        <v>215</v>
      </c>
      <c r="E18" s="291">
        <v>60</v>
      </c>
      <c r="F18" s="291">
        <v>75</v>
      </c>
      <c r="G18" s="291">
        <v>80</v>
      </c>
      <c r="H18" s="277" t="s">
        <v>32</v>
      </c>
      <c r="I18" s="15"/>
    </row>
    <row r="19" spans="1:9" ht="69.75" customHeight="1">
      <c r="A19" s="68">
        <v>4</v>
      </c>
      <c r="B19" s="274" t="s">
        <v>259</v>
      </c>
      <c r="C19" s="277" t="s">
        <v>16</v>
      </c>
      <c r="D19" s="292">
        <f t="shared" si="0"/>
        <v>18000</v>
      </c>
      <c r="E19" s="291">
        <v>5000</v>
      </c>
      <c r="F19" s="291">
        <v>6000</v>
      </c>
      <c r="G19" s="291">
        <v>7000</v>
      </c>
      <c r="H19" s="277" t="s">
        <v>32</v>
      </c>
      <c r="I19" s="15"/>
    </row>
    <row r="20" spans="1:9" ht="117.75" customHeight="1">
      <c r="A20" s="36">
        <v>5</v>
      </c>
      <c r="B20" s="192" t="s">
        <v>260</v>
      </c>
      <c r="C20" s="277" t="s">
        <v>16</v>
      </c>
      <c r="D20" s="290">
        <f t="shared" si="0"/>
        <v>35400</v>
      </c>
      <c r="E20" s="291">
        <v>11700</v>
      </c>
      <c r="F20" s="291">
        <v>11800</v>
      </c>
      <c r="G20" s="291">
        <v>11900</v>
      </c>
      <c r="H20" s="277" t="s">
        <v>343</v>
      </c>
      <c r="I20" s="15"/>
    </row>
    <row r="21" spans="1:9" ht="56.25">
      <c r="A21" s="36">
        <v>6</v>
      </c>
      <c r="B21" s="192" t="s">
        <v>82</v>
      </c>
      <c r="C21" s="277" t="s">
        <v>16</v>
      </c>
      <c r="D21" s="290">
        <f t="shared" si="0"/>
        <v>3112</v>
      </c>
      <c r="E21" s="291">
        <v>1762</v>
      </c>
      <c r="F21" s="291">
        <v>650</v>
      </c>
      <c r="G21" s="291">
        <v>700</v>
      </c>
      <c r="H21" s="277" t="s">
        <v>83</v>
      </c>
      <c r="I21" s="15"/>
    </row>
    <row r="22" spans="1:9" ht="18" customHeight="1" hidden="1">
      <c r="A22" s="36"/>
      <c r="B22" s="192" t="s">
        <v>38</v>
      </c>
      <c r="C22" s="293"/>
      <c r="D22" s="290">
        <f t="shared" si="0"/>
        <v>0</v>
      </c>
      <c r="E22" s="291"/>
      <c r="F22" s="291"/>
      <c r="G22" s="291"/>
      <c r="H22" s="277" t="s">
        <v>39</v>
      </c>
      <c r="I22" s="15"/>
    </row>
    <row r="23" spans="1:9" ht="20.25" customHeight="1" hidden="1">
      <c r="A23" s="36"/>
      <c r="B23" s="192" t="s">
        <v>40</v>
      </c>
      <c r="C23" s="293"/>
      <c r="D23" s="290">
        <f t="shared" si="0"/>
        <v>0</v>
      </c>
      <c r="E23" s="291"/>
      <c r="F23" s="291"/>
      <c r="G23" s="291"/>
      <c r="H23" s="277" t="s">
        <v>39</v>
      </c>
      <c r="I23" s="15"/>
    </row>
    <row r="24" spans="1:9" ht="21" customHeight="1" hidden="1">
      <c r="A24" s="36"/>
      <c r="B24" s="192" t="s">
        <v>41</v>
      </c>
      <c r="C24" s="293"/>
      <c r="D24" s="290">
        <f t="shared" si="0"/>
        <v>0</v>
      </c>
      <c r="E24" s="291"/>
      <c r="F24" s="291"/>
      <c r="G24" s="291"/>
      <c r="H24" s="277" t="s">
        <v>39</v>
      </c>
      <c r="I24" s="15"/>
    </row>
    <row r="25" spans="1:9" ht="30.75" customHeight="1" hidden="1">
      <c r="A25" s="36"/>
      <c r="B25" s="192" t="s">
        <v>42</v>
      </c>
      <c r="C25" s="277" t="s">
        <v>16</v>
      </c>
      <c r="D25" s="290">
        <f t="shared" si="0"/>
        <v>0</v>
      </c>
      <c r="E25" s="291"/>
      <c r="F25" s="291"/>
      <c r="G25" s="291"/>
      <c r="H25" s="277" t="s">
        <v>39</v>
      </c>
      <c r="I25" s="15"/>
    </row>
    <row r="26" spans="1:9" ht="18" customHeight="1" hidden="1">
      <c r="A26" s="36"/>
      <c r="B26" s="192" t="s">
        <v>43</v>
      </c>
      <c r="C26" s="277" t="s">
        <v>16</v>
      </c>
      <c r="D26" s="290">
        <f t="shared" si="0"/>
        <v>0</v>
      </c>
      <c r="E26" s="291"/>
      <c r="F26" s="291"/>
      <c r="G26" s="291"/>
      <c r="H26" s="277" t="s">
        <v>39</v>
      </c>
      <c r="I26" s="15"/>
    </row>
    <row r="27" spans="1:9" ht="37.5">
      <c r="A27" s="36">
        <v>7</v>
      </c>
      <c r="B27" s="192" t="s">
        <v>84</v>
      </c>
      <c r="C27" s="277" t="s">
        <v>16</v>
      </c>
      <c r="D27" s="290">
        <f t="shared" si="0"/>
        <v>365</v>
      </c>
      <c r="E27" s="291">
        <v>115</v>
      </c>
      <c r="F27" s="291">
        <v>120</v>
      </c>
      <c r="G27" s="291">
        <v>130</v>
      </c>
      <c r="H27" s="277" t="s">
        <v>59</v>
      </c>
      <c r="I27" s="15"/>
    </row>
    <row r="28" spans="1:9" ht="56.25">
      <c r="A28" s="36">
        <v>8</v>
      </c>
      <c r="B28" s="192" t="s">
        <v>85</v>
      </c>
      <c r="C28" s="277" t="s">
        <v>16</v>
      </c>
      <c r="D28" s="290">
        <f t="shared" si="0"/>
        <v>1230</v>
      </c>
      <c r="E28" s="291">
        <v>405</v>
      </c>
      <c r="F28" s="291">
        <v>410</v>
      </c>
      <c r="G28" s="291">
        <v>415</v>
      </c>
      <c r="H28" s="277" t="s">
        <v>86</v>
      </c>
      <c r="I28" s="15"/>
    </row>
    <row r="29" spans="1:9" ht="37.5">
      <c r="A29" s="36">
        <v>9</v>
      </c>
      <c r="B29" s="192" t="s">
        <v>87</v>
      </c>
      <c r="C29" s="277" t="s">
        <v>16</v>
      </c>
      <c r="D29" s="290">
        <f t="shared" si="0"/>
        <v>750</v>
      </c>
      <c r="E29" s="291">
        <v>200</v>
      </c>
      <c r="F29" s="291">
        <v>250</v>
      </c>
      <c r="G29" s="291">
        <v>300</v>
      </c>
      <c r="H29" s="277" t="s">
        <v>32</v>
      </c>
      <c r="I29" s="15"/>
    </row>
    <row r="30" spans="1:9" ht="18.75">
      <c r="A30" s="79"/>
      <c r="B30" s="80" t="s">
        <v>5</v>
      </c>
      <c r="C30" s="80"/>
      <c r="D30" s="110">
        <f>D15+D17+D18+D19+D20+D21+D27+D28+D29</f>
        <v>61905</v>
      </c>
      <c r="E30" s="110">
        <f>E15+E17+E18+E19+E20+E21+E27+E28+E29</f>
        <v>20075</v>
      </c>
      <c r="F30" s="110">
        <f>F15+F17+F18+F19+F20+F21+F27+F28+F29</f>
        <v>20255</v>
      </c>
      <c r="G30" s="110">
        <f>G15+G17+G18+G19+G20+G21+G27+G28+G29</f>
        <v>21575</v>
      </c>
      <c r="H30" s="74"/>
      <c r="I30" s="15"/>
    </row>
    <row r="31" spans="2:9" ht="18.75">
      <c r="B31" s="294"/>
      <c r="C31" s="15"/>
      <c r="D31" s="15"/>
      <c r="E31" s="15"/>
      <c r="F31" s="15"/>
      <c r="G31" s="15"/>
      <c r="H31" s="15"/>
      <c r="I31" s="15"/>
    </row>
    <row r="32" spans="2:11" ht="73.5" customHeight="1">
      <c r="B32" s="443" t="s">
        <v>18</v>
      </c>
      <c r="C32" s="443"/>
      <c r="D32" s="21"/>
      <c r="E32" s="22"/>
      <c r="F32" s="22"/>
      <c r="H32" s="42" t="s">
        <v>7</v>
      </c>
      <c r="J32" s="23"/>
      <c r="K32" s="24"/>
    </row>
    <row r="33" spans="2:11" ht="52.5" customHeight="1">
      <c r="B33" s="21"/>
      <c r="C33" s="21"/>
      <c r="D33" s="21"/>
      <c r="E33" s="22"/>
      <c r="F33" s="22"/>
      <c r="H33" s="42"/>
      <c r="J33" s="23"/>
      <c r="K33" s="24"/>
    </row>
    <row r="34" spans="2:11" ht="18.75">
      <c r="B34" s="389" t="s">
        <v>17</v>
      </c>
      <c r="C34" s="389"/>
      <c r="D34" s="25"/>
      <c r="E34" s="26"/>
      <c r="F34" s="26"/>
      <c r="G34" s="26"/>
      <c r="H34" s="26"/>
      <c r="I34" s="26"/>
      <c r="J34" s="15"/>
      <c r="K34" s="15"/>
    </row>
    <row r="35" spans="2:11" ht="15.75">
      <c r="B35" s="27" t="s">
        <v>45</v>
      </c>
      <c r="C35" s="27"/>
      <c r="D35" s="26"/>
      <c r="E35" s="26"/>
      <c r="F35" s="26"/>
      <c r="G35" s="26"/>
      <c r="H35" s="26"/>
      <c r="I35" s="26"/>
      <c r="J35" s="15"/>
      <c r="K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sheetData>
  <sheetProtection/>
  <mergeCells count="16">
    <mergeCell ref="H11:H13"/>
    <mergeCell ref="E12:E13"/>
    <mergeCell ref="F12:F13"/>
    <mergeCell ref="G12:G13"/>
    <mergeCell ref="B32:C32"/>
    <mergeCell ref="B34:C34"/>
    <mergeCell ref="H3:I3"/>
    <mergeCell ref="H4:I4"/>
    <mergeCell ref="H6:I6"/>
    <mergeCell ref="H7:I7"/>
    <mergeCell ref="B9:H9"/>
    <mergeCell ref="A11:A13"/>
    <mergeCell ref="B11:B13"/>
    <mergeCell ref="C11:C13"/>
    <mergeCell ref="D11:D13"/>
    <mergeCell ref="E11:G11"/>
  </mergeCells>
  <printOptions horizontalCentered="1"/>
  <pageMargins left="0" right="0" top="1.1811023622047245" bottom="0" header="0" footer="0"/>
  <pageSetup fitToHeight="2"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30"/>
  <sheetViews>
    <sheetView view="pageBreakPreview" zoomScale="82" zoomScaleSheetLayoutView="82" zoomScalePageLayoutView="0" workbookViewId="0" topLeftCell="A1">
      <selection activeCell="F12" sqref="F12:F13"/>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444" t="s">
        <v>326</v>
      </c>
      <c r="K1" s="444"/>
      <c r="L1" s="2" t="s">
        <v>19</v>
      </c>
    </row>
    <row r="2" spans="2:12" ht="15.75">
      <c r="B2" s="1"/>
      <c r="C2" s="1"/>
      <c r="D2" s="1"/>
      <c r="E2" s="1"/>
      <c r="F2" s="1"/>
      <c r="G2" s="1"/>
      <c r="H2" s="1"/>
      <c r="I2" s="3" t="s">
        <v>11</v>
      </c>
      <c r="J2" s="437" t="s">
        <v>11</v>
      </c>
      <c r="K2" s="437"/>
      <c r="L2" s="3" t="s">
        <v>11</v>
      </c>
    </row>
    <row r="3" spans="2:12" ht="15.75">
      <c r="B3" s="1"/>
      <c r="C3" s="1"/>
      <c r="D3" s="1"/>
      <c r="E3" s="1"/>
      <c r="F3" s="1"/>
      <c r="G3" s="1"/>
      <c r="H3" s="1"/>
      <c r="I3" s="3" t="s">
        <v>20</v>
      </c>
      <c r="J3" s="3" t="s">
        <v>193</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275</v>
      </c>
      <c r="K6" s="3"/>
      <c r="L6" s="3" t="s">
        <v>25</v>
      </c>
    </row>
    <row r="7" spans="2:15" ht="15.75" customHeight="1">
      <c r="B7" s="1"/>
      <c r="C7" s="1"/>
      <c r="D7" s="1"/>
      <c r="E7" s="1"/>
      <c r="F7" s="1"/>
      <c r="G7" s="1"/>
      <c r="H7" s="9"/>
      <c r="I7" s="3" t="s">
        <v>26</v>
      </c>
      <c r="J7" s="436" t="s">
        <v>362</v>
      </c>
      <c r="K7" s="437"/>
      <c r="L7" s="194"/>
      <c r="M7" s="194"/>
      <c r="N7" s="194"/>
      <c r="O7" s="194"/>
    </row>
    <row r="8" spans="2:12" ht="15.75">
      <c r="B8" s="1"/>
      <c r="C8" s="1"/>
      <c r="D8" s="1"/>
      <c r="E8" s="1"/>
      <c r="F8" s="1"/>
      <c r="G8" s="1"/>
      <c r="H8" s="1"/>
      <c r="I8" s="1"/>
      <c r="J8" s="1"/>
      <c r="K8" s="1"/>
      <c r="L8" s="1"/>
    </row>
    <row r="9" spans="2:12" ht="35.25" customHeight="1">
      <c r="B9" s="397" t="s">
        <v>255</v>
      </c>
      <c r="C9" s="397"/>
      <c r="D9" s="397"/>
      <c r="E9" s="397"/>
      <c r="F9" s="397"/>
      <c r="G9" s="397"/>
      <c r="H9" s="397"/>
      <c r="I9" s="397"/>
      <c r="J9" s="397"/>
      <c r="K9" s="397"/>
      <c r="L9" s="1"/>
    </row>
    <row r="10" spans="2:12" ht="15.75">
      <c r="B10" s="1"/>
      <c r="C10" s="1"/>
      <c r="D10" s="445"/>
      <c r="E10" s="445"/>
      <c r="F10" s="445"/>
      <c r="G10" s="445"/>
      <c r="H10" s="445"/>
      <c r="I10" s="1"/>
      <c r="J10" s="1"/>
      <c r="K10" s="1"/>
      <c r="L10" s="1"/>
    </row>
    <row r="11" spans="1:12" ht="15.75" customHeight="1">
      <c r="A11" s="446" t="s">
        <v>33</v>
      </c>
      <c r="B11" s="446" t="s">
        <v>12</v>
      </c>
      <c r="C11" s="446" t="s">
        <v>13</v>
      </c>
      <c r="D11" s="446" t="s">
        <v>14</v>
      </c>
      <c r="E11" s="449" t="s">
        <v>9</v>
      </c>
      <c r="F11" s="449"/>
      <c r="G11" s="449"/>
      <c r="H11" s="449"/>
      <c r="I11" s="449"/>
      <c r="J11" s="450"/>
      <c r="K11" s="452" t="s">
        <v>15</v>
      </c>
      <c r="L11" s="1"/>
    </row>
    <row r="12" spans="1:12" ht="15.75">
      <c r="A12" s="447"/>
      <c r="B12" s="447"/>
      <c r="C12" s="447"/>
      <c r="D12" s="447"/>
      <c r="E12" s="446">
        <v>2018</v>
      </c>
      <c r="F12" s="446">
        <v>2019</v>
      </c>
      <c r="G12" s="446" t="s">
        <v>28</v>
      </c>
      <c r="H12" s="446" t="s">
        <v>29</v>
      </c>
      <c r="I12" s="446" t="s">
        <v>30</v>
      </c>
      <c r="J12" s="452">
        <v>2020</v>
      </c>
      <c r="K12" s="452"/>
      <c r="L12" s="1"/>
    </row>
    <row r="13" spans="1:12" ht="15.75">
      <c r="A13" s="448"/>
      <c r="B13" s="448"/>
      <c r="C13" s="448"/>
      <c r="D13" s="448"/>
      <c r="E13" s="448"/>
      <c r="F13" s="448"/>
      <c r="G13" s="448"/>
      <c r="H13" s="448"/>
      <c r="I13" s="448"/>
      <c r="J13" s="452"/>
      <c r="K13" s="452"/>
      <c r="L13" s="1"/>
    </row>
    <row r="14" spans="1:12" ht="63">
      <c r="A14" s="48">
        <v>1</v>
      </c>
      <c r="B14" s="196" t="s">
        <v>339</v>
      </c>
      <c r="C14" s="196" t="s">
        <v>16</v>
      </c>
      <c r="D14" s="197">
        <f>E14+F14+J14</f>
        <v>3600</v>
      </c>
      <c r="E14" s="198">
        <v>1000</v>
      </c>
      <c r="F14" s="199">
        <v>1200</v>
      </c>
      <c r="G14" s="200"/>
      <c r="H14" s="200"/>
      <c r="I14" s="200"/>
      <c r="J14" s="200">
        <v>1400</v>
      </c>
      <c r="K14" s="196" t="s">
        <v>256</v>
      </c>
      <c r="L14" s="1"/>
    </row>
    <row r="15" spans="1:14" ht="47.25" hidden="1">
      <c r="A15" s="48">
        <v>2</v>
      </c>
      <c r="B15" s="201" t="s">
        <v>61</v>
      </c>
      <c r="C15" s="196" t="s">
        <v>16</v>
      </c>
      <c r="D15" s="197">
        <f>SUM(E15:J15)</f>
        <v>0</v>
      </c>
      <c r="E15" s="202">
        <v>0</v>
      </c>
      <c r="F15" s="200"/>
      <c r="G15" s="200"/>
      <c r="H15" s="200"/>
      <c r="I15" s="200"/>
      <c r="J15" s="200"/>
      <c r="K15" s="196" t="s">
        <v>53</v>
      </c>
      <c r="L15" s="1"/>
      <c r="N15" s="203">
        <v>441</v>
      </c>
    </row>
    <row r="16" spans="1:14" ht="54" customHeight="1" hidden="1">
      <c r="A16" s="48">
        <v>3</v>
      </c>
      <c r="B16" s="204" t="s">
        <v>62</v>
      </c>
      <c r="C16" s="205" t="s">
        <v>16</v>
      </c>
      <c r="D16" s="206">
        <f>SUM(E16:J16)</f>
        <v>0</v>
      </c>
      <c r="E16" s="207">
        <v>0</v>
      </c>
      <c r="F16" s="200"/>
      <c r="G16" s="200"/>
      <c r="H16" s="200"/>
      <c r="I16" s="200"/>
      <c r="J16" s="200"/>
      <c r="K16" s="196" t="s">
        <v>102</v>
      </c>
      <c r="L16" s="1"/>
      <c r="N16" s="203"/>
    </row>
    <row r="17" spans="1:12" ht="32.25" customHeight="1">
      <c r="A17" s="208"/>
      <c r="B17" s="195" t="s">
        <v>5</v>
      </c>
      <c r="C17" s="209"/>
      <c r="D17" s="197">
        <f>D14</f>
        <v>3600</v>
      </c>
      <c r="E17" s="197">
        <f aca="true" t="shared" si="0" ref="E17:J17">E14</f>
        <v>1000</v>
      </c>
      <c r="F17" s="197">
        <f t="shared" si="0"/>
        <v>1200</v>
      </c>
      <c r="G17" s="197">
        <f t="shared" si="0"/>
        <v>0</v>
      </c>
      <c r="H17" s="197">
        <f t="shared" si="0"/>
        <v>0</v>
      </c>
      <c r="I17" s="197">
        <f t="shared" si="0"/>
        <v>0</v>
      </c>
      <c r="J17" s="197">
        <f t="shared" si="0"/>
        <v>1400</v>
      </c>
      <c r="K17" s="210"/>
      <c r="L17" s="1"/>
    </row>
    <row r="18" spans="2:12" ht="15.75">
      <c r="B18" s="4"/>
      <c r="C18" s="4"/>
      <c r="D18" s="6"/>
      <c r="E18" s="6"/>
      <c r="F18" s="6"/>
      <c r="G18" s="6"/>
      <c r="H18" s="6"/>
      <c r="I18" s="6"/>
      <c r="J18" s="6"/>
      <c r="K18" s="43"/>
      <c r="L18" s="1"/>
    </row>
    <row r="19" spans="2:12" ht="15.75" hidden="1">
      <c r="B19" s="4"/>
      <c r="C19" s="4"/>
      <c r="D19" s="6"/>
      <c r="E19" s="6"/>
      <c r="F19" s="6"/>
      <c r="G19" s="6"/>
      <c r="H19" s="6"/>
      <c r="I19" s="6"/>
      <c r="J19" s="6"/>
      <c r="K19" s="43"/>
      <c r="L19" s="1"/>
    </row>
    <row r="20" spans="2:12" ht="18.75">
      <c r="B20" s="167"/>
      <c r="C20" s="168"/>
      <c r="E20" s="6"/>
      <c r="F20" s="6"/>
      <c r="G20" s="6"/>
      <c r="H20" s="6"/>
      <c r="I20" s="6"/>
      <c r="J20" s="6"/>
      <c r="K20" s="168"/>
      <c r="L20" s="1"/>
    </row>
    <row r="21" spans="2:12" ht="48" customHeight="1">
      <c r="B21" s="443" t="s">
        <v>18</v>
      </c>
      <c r="C21" s="443"/>
      <c r="D21" s="11"/>
      <c r="E21" s="8"/>
      <c r="F21" s="8"/>
      <c r="J21" s="49"/>
      <c r="K21" s="211" t="s">
        <v>7</v>
      </c>
      <c r="L21" s="49"/>
    </row>
    <row r="22" spans="2:12" ht="31.5" customHeight="1">
      <c r="B22" s="161"/>
      <c r="C22" s="161"/>
      <c r="D22" s="11"/>
      <c r="E22" s="8"/>
      <c r="F22" s="8"/>
      <c r="J22" s="49"/>
      <c r="K22" s="211"/>
      <c r="L22" s="49"/>
    </row>
    <row r="23" spans="2:12" ht="30.75" customHeight="1">
      <c r="B23" s="161"/>
      <c r="C23" s="161"/>
      <c r="D23" s="11"/>
      <c r="E23" s="8"/>
      <c r="F23" s="8"/>
      <c r="J23" s="49"/>
      <c r="K23" s="211"/>
      <c r="L23" s="49"/>
    </row>
    <row r="24" spans="2:11" ht="18.75">
      <c r="B24" s="451" t="s">
        <v>17</v>
      </c>
      <c r="C24" s="451"/>
      <c r="D24" s="51"/>
      <c r="E24" s="7"/>
      <c r="F24" s="7"/>
      <c r="G24" s="7"/>
      <c r="H24" s="7"/>
      <c r="I24" s="7"/>
      <c r="J24" s="1"/>
      <c r="K24" s="1"/>
    </row>
    <row r="25" spans="2:13" ht="15.75">
      <c r="B25" s="52" t="s">
        <v>10</v>
      </c>
      <c r="C25" s="52"/>
      <c r="D25" s="7"/>
      <c r="E25" s="7"/>
      <c r="F25" s="7"/>
      <c r="G25" s="7"/>
      <c r="H25" s="7"/>
      <c r="I25" s="7"/>
      <c r="J25" s="1"/>
      <c r="K25" s="1"/>
      <c r="M25" s="3"/>
    </row>
    <row r="26" spans="2:11" ht="15.75">
      <c r="B26" s="44"/>
      <c r="C26" s="10"/>
      <c r="D26" s="45"/>
      <c r="E26" s="7"/>
      <c r="F26" s="7"/>
      <c r="G26" s="7"/>
      <c r="H26" s="7"/>
      <c r="I26" s="7"/>
      <c r="J26" s="1"/>
      <c r="K26" s="1"/>
    </row>
    <row r="27" spans="3:10" ht="15.75">
      <c r="C27" s="45"/>
      <c r="D27" s="7"/>
      <c r="E27" s="7"/>
      <c r="F27" s="7"/>
      <c r="G27" s="7"/>
      <c r="H27" s="7"/>
      <c r="I27" s="7"/>
      <c r="J27" s="7"/>
    </row>
    <row r="28" spans="3:10" ht="15.75">
      <c r="C28" s="46"/>
      <c r="D28" s="7"/>
      <c r="E28" s="7"/>
      <c r="F28" s="7"/>
      <c r="G28" s="7"/>
      <c r="H28" s="7"/>
      <c r="I28" s="7"/>
      <c r="J28" s="7"/>
    </row>
    <row r="30" ht="12.75">
      <c r="H30" s="5"/>
    </row>
  </sheetData>
  <sheetProtection/>
  <mergeCells count="19">
    <mergeCell ref="B21:C21"/>
    <mergeCell ref="B24:C24"/>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3385826771653544" bottom="0" header="0" footer="0"/>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7"/>
  <sheetViews>
    <sheetView view="pageBreakPreview" zoomScale="78" zoomScaleSheetLayoutView="78" zoomScalePageLayoutView="0" workbookViewId="0" topLeftCell="A1">
      <selection activeCell="C19" sqref="C19"/>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454" t="s">
        <v>327</v>
      </c>
      <c r="K1" s="454"/>
      <c r="L1" s="13" t="s">
        <v>19</v>
      </c>
    </row>
    <row r="2" spans="2:12" ht="18.75">
      <c r="B2" s="15"/>
      <c r="C2" s="15"/>
      <c r="D2" s="15"/>
      <c r="E2" s="15"/>
      <c r="F2" s="15"/>
      <c r="G2" s="15"/>
      <c r="H2" s="15"/>
      <c r="I2" s="12" t="s">
        <v>11</v>
      </c>
      <c r="J2" s="381" t="s">
        <v>11</v>
      </c>
      <c r="K2" s="381"/>
      <c r="L2" s="12" t="s">
        <v>11</v>
      </c>
    </row>
    <row r="3" spans="2:12" ht="18.75">
      <c r="B3" s="15"/>
      <c r="C3" s="15"/>
      <c r="D3" s="15"/>
      <c r="E3" s="15"/>
      <c r="F3" s="15"/>
      <c r="G3" s="15"/>
      <c r="H3" s="15"/>
      <c r="I3" s="12" t="s">
        <v>20</v>
      </c>
      <c r="J3" s="61" t="s">
        <v>193</v>
      </c>
      <c r="K3" s="61"/>
      <c r="L3" s="12" t="s">
        <v>20</v>
      </c>
    </row>
    <row r="4" spans="2:12" ht="18.75">
      <c r="B4" s="15"/>
      <c r="C4" s="15"/>
      <c r="D4" s="15"/>
      <c r="E4" s="15"/>
      <c r="F4" s="15"/>
      <c r="G4" s="15"/>
      <c r="H4" s="15"/>
      <c r="I4" s="12" t="s">
        <v>21</v>
      </c>
      <c r="J4" s="61" t="s">
        <v>22</v>
      </c>
      <c r="K4" s="61"/>
      <c r="L4" s="12" t="s">
        <v>21</v>
      </c>
    </row>
    <row r="5" spans="2:12" ht="18.75">
      <c r="B5" s="15"/>
      <c r="C5" s="15"/>
      <c r="D5" s="15"/>
      <c r="E5" s="15"/>
      <c r="F5" s="15"/>
      <c r="G5" s="15"/>
      <c r="H5" s="15"/>
      <c r="I5" s="12" t="s">
        <v>23</v>
      </c>
      <c r="J5" s="61" t="s">
        <v>24</v>
      </c>
      <c r="K5" s="61"/>
      <c r="L5" s="12" t="s">
        <v>23</v>
      </c>
    </row>
    <row r="6" spans="2:12" ht="18.75">
      <c r="B6" s="15"/>
      <c r="C6" s="15"/>
      <c r="D6" s="15"/>
      <c r="E6" s="15"/>
      <c r="F6" s="15"/>
      <c r="G6" s="15"/>
      <c r="H6" s="16"/>
      <c r="I6" s="12" t="s">
        <v>25</v>
      </c>
      <c r="J6" s="61" t="s">
        <v>275</v>
      </c>
      <c r="K6" s="61"/>
      <c r="L6" s="12" t="s">
        <v>25</v>
      </c>
    </row>
    <row r="7" spans="2:15" ht="15.75" customHeight="1">
      <c r="B7" s="15"/>
      <c r="C7" s="15"/>
      <c r="D7" s="15"/>
      <c r="E7" s="15"/>
      <c r="F7" s="15"/>
      <c r="G7" s="15"/>
      <c r="H7" s="16"/>
      <c r="I7" s="12" t="s">
        <v>26</v>
      </c>
      <c r="J7" s="382" t="s">
        <v>362</v>
      </c>
      <c r="K7" s="383"/>
      <c r="L7" s="17"/>
      <c r="M7" s="17"/>
      <c r="N7" s="17"/>
      <c r="O7" s="17"/>
    </row>
    <row r="8" spans="2:12" ht="15.75">
      <c r="B8" s="15"/>
      <c r="C8" s="15"/>
      <c r="D8" s="15"/>
      <c r="E8" s="15"/>
      <c r="F8" s="15"/>
      <c r="G8" s="15"/>
      <c r="H8" s="15"/>
      <c r="I8" s="15"/>
      <c r="J8" s="15"/>
      <c r="K8" s="15"/>
      <c r="L8" s="15"/>
    </row>
    <row r="9" spans="2:12" ht="42" customHeight="1">
      <c r="B9" s="384" t="s">
        <v>345</v>
      </c>
      <c r="C9" s="384"/>
      <c r="D9" s="384"/>
      <c r="E9" s="384"/>
      <c r="F9" s="384"/>
      <c r="G9" s="384"/>
      <c r="H9" s="384"/>
      <c r="I9" s="384"/>
      <c r="J9" s="384"/>
      <c r="K9" s="384"/>
      <c r="L9" s="15"/>
    </row>
    <row r="10" spans="2:12" ht="37.5" customHeight="1">
      <c r="B10" s="15"/>
      <c r="C10" s="15"/>
      <c r="D10" s="392"/>
      <c r="E10" s="392"/>
      <c r="F10" s="392"/>
      <c r="G10" s="392"/>
      <c r="H10" s="392"/>
      <c r="I10" s="15"/>
      <c r="J10" s="15"/>
      <c r="K10" s="35"/>
      <c r="L10" s="15"/>
    </row>
    <row r="11" spans="1:12" ht="15.75" customHeight="1">
      <c r="A11" s="385" t="s">
        <v>6</v>
      </c>
      <c r="B11" s="385" t="s">
        <v>12</v>
      </c>
      <c r="C11" s="385" t="s">
        <v>13</v>
      </c>
      <c r="D11" s="385" t="s">
        <v>14</v>
      </c>
      <c r="E11" s="393" t="s">
        <v>9</v>
      </c>
      <c r="F11" s="393"/>
      <c r="G11" s="393"/>
      <c r="H11" s="393"/>
      <c r="I11" s="393"/>
      <c r="J11" s="453"/>
      <c r="K11" s="390" t="s">
        <v>15</v>
      </c>
      <c r="L11" s="15"/>
    </row>
    <row r="12" spans="1:12" ht="15.75">
      <c r="A12" s="386"/>
      <c r="B12" s="386"/>
      <c r="C12" s="386"/>
      <c r="D12" s="386"/>
      <c r="E12" s="385">
        <v>2018</v>
      </c>
      <c r="F12" s="385">
        <v>2019</v>
      </c>
      <c r="G12" s="385" t="s">
        <v>28</v>
      </c>
      <c r="H12" s="385" t="s">
        <v>29</v>
      </c>
      <c r="I12" s="385" t="s">
        <v>30</v>
      </c>
      <c r="J12" s="390">
        <v>2020</v>
      </c>
      <c r="K12" s="390"/>
      <c r="L12" s="15"/>
    </row>
    <row r="13" spans="1:12" ht="15.75">
      <c r="A13" s="387"/>
      <c r="B13" s="387"/>
      <c r="C13" s="387"/>
      <c r="D13" s="387"/>
      <c r="E13" s="387"/>
      <c r="F13" s="387"/>
      <c r="G13" s="387"/>
      <c r="H13" s="387"/>
      <c r="I13" s="387"/>
      <c r="J13" s="390"/>
      <c r="K13" s="390"/>
      <c r="L13" s="15"/>
    </row>
    <row r="14" spans="1:12" ht="39" customHeight="1">
      <c r="A14" s="395">
        <v>1</v>
      </c>
      <c r="B14" s="395" t="s">
        <v>254</v>
      </c>
      <c r="C14" s="36" t="s">
        <v>16</v>
      </c>
      <c r="D14" s="64">
        <f>SUM(E14:J14)</f>
        <v>35880</v>
      </c>
      <c r="E14" s="65">
        <v>11780</v>
      </c>
      <c r="F14" s="66">
        <v>12000</v>
      </c>
      <c r="G14" s="65"/>
      <c r="H14" s="65"/>
      <c r="I14" s="65"/>
      <c r="J14" s="65">
        <v>12100</v>
      </c>
      <c r="K14" s="395" t="s">
        <v>32</v>
      </c>
      <c r="L14" s="15"/>
    </row>
    <row r="15" spans="1:12" ht="37.5">
      <c r="A15" s="396"/>
      <c r="B15" s="396"/>
      <c r="C15" s="288" t="s">
        <v>78</v>
      </c>
      <c r="D15" s="64">
        <f>SUM(E15:J15)</f>
        <v>0</v>
      </c>
      <c r="E15" s="65"/>
      <c r="F15" s="66"/>
      <c r="G15" s="65"/>
      <c r="H15" s="65"/>
      <c r="I15" s="65"/>
      <c r="J15" s="65"/>
      <c r="K15" s="396"/>
      <c r="L15" s="15"/>
    </row>
    <row r="16" spans="1:12" ht="27.75" customHeight="1">
      <c r="A16" s="72"/>
      <c r="B16" s="62" t="s">
        <v>5</v>
      </c>
      <c r="C16" s="73"/>
      <c r="D16" s="64">
        <f>D15+D14</f>
        <v>35880</v>
      </c>
      <c r="E16" s="64">
        <f aca="true" t="shared" si="0" ref="E16:J16">E14</f>
        <v>11780</v>
      </c>
      <c r="F16" s="64">
        <f t="shared" si="0"/>
        <v>12000</v>
      </c>
      <c r="G16" s="64">
        <f t="shared" si="0"/>
        <v>0</v>
      </c>
      <c r="H16" s="64">
        <f t="shared" si="0"/>
        <v>0</v>
      </c>
      <c r="I16" s="64">
        <f t="shared" si="0"/>
        <v>0</v>
      </c>
      <c r="J16" s="64">
        <f t="shared" si="0"/>
        <v>12100</v>
      </c>
      <c r="K16" s="74"/>
      <c r="L16" s="15"/>
    </row>
    <row r="17" spans="1:12" ht="17.25" customHeight="1">
      <c r="A17" s="39"/>
      <c r="B17" s="18"/>
      <c r="C17" s="18"/>
      <c r="D17" s="40"/>
      <c r="E17" s="40"/>
      <c r="F17" s="40"/>
      <c r="G17" s="40"/>
      <c r="H17" s="40"/>
      <c r="I17" s="40"/>
      <c r="J17" s="40"/>
      <c r="K17" s="20"/>
      <c r="L17" s="15"/>
    </row>
    <row r="18" spans="1:12" ht="53.25" customHeight="1">
      <c r="A18" s="39"/>
      <c r="C18" s="18"/>
      <c r="D18" s="19"/>
      <c r="E18" s="19"/>
      <c r="F18" s="19"/>
      <c r="G18" s="19"/>
      <c r="H18" s="19"/>
      <c r="I18" s="19"/>
      <c r="J18" s="19"/>
      <c r="K18" s="20"/>
      <c r="L18" s="15"/>
    </row>
    <row r="19" spans="2:12" ht="48" customHeight="1">
      <c r="B19" s="21" t="s">
        <v>18</v>
      </c>
      <c r="C19" s="21"/>
      <c r="D19" s="21"/>
      <c r="E19" s="22"/>
      <c r="F19" s="22"/>
      <c r="J19" s="23"/>
      <c r="K19" s="24" t="s">
        <v>31</v>
      </c>
      <c r="L19" s="23"/>
    </row>
    <row r="20" spans="2:12" ht="29.25" customHeight="1">
      <c r="B20" s="21"/>
      <c r="C20" s="21"/>
      <c r="D20" s="21"/>
      <c r="E20" s="22"/>
      <c r="F20" s="22"/>
      <c r="J20" s="23"/>
      <c r="K20" s="24"/>
      <c r="L20" s="23"/>
    </row>
    <row r="21" spans="2:11" ht="18.75">
      <c r="B21" s="56" t="s">
        <v>17</v>
      </c>
      <c r="C21" s="56"/>
      <c r="D21" s="25"/>
      <c r="E21" s="26"/>
      <c r="F21" s="26"/>
      <c r="G21" s="26"/>
      <c r="H21" s="26"/>
      <c r="I21" s="26"/>
      <c r="J21" s="15"/>
      <c r="K21" s="15"/>
    </row>
    <row r="22" spans="2:13" ht="15.75">
      <c r="B22" s="27" t="s">
        <v>10</v>
      </c>
      <c r="C22" s="27"/>
      <c r="D22" s="26"/>
      <c r="E22" s="26"/>
      <c r="F22" s="26"/>
      <c r="G22" s="26"/>
      <c r="H22" s="26"/>
      <c r="I22" s="26"/>
      <c r="J22" s="15"/>
      <c r="K22" s="15"/>
      <c r="M22" s="12"/>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20">
    <mergeCell ref="B14:B15"/>
    <mergeCell ref="A14:A15"/>
    <mergeCell ref="K14:K15"/>
    <mergeCell ref="J1:K1"/>
    <mergeCell ref="J2:K2"/>
    <mergeCell ref="J7:K7"/>
    <mergeCell ref="B9:K9"/>
    <mergeCell ref="K11:K13"/>
    <mergeCell ref="E12:E13"/>
    <mergeCell ref="F12:F13"/>
    <mergeCell ref="G12:G13"/>
    <mergeCell ref="D10:H10"/>
    <mergeCell ref="A11:A13"/>
    <mergeCell ref="B11:B13"/>
    <mergeCell ref="C11:C13"/>
    <mergeCell ref="D11:D13"/>
    <mergeCell ref="E11:J11"/>
    <mergeCell ref="H12:H13"/>
    <mergeCell ref="I12:I13"/>
    <mergeCell ref="J12:J13"/>
  </mergeCells>
  <printOptions horizontalCentered="1"/>
  <pageMargins left="0" right="0" top="1.1811023622047245" bottom="0" header="0" footer="0"/>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Анна</cp:lastModifiedBy>
  <cp:lastPrinted>2017-12-22T12:56:55Z</cp:lastPrinted>
  <dcterms:created xsi:type="dcterms:W3CDTF">1996-10-08T23:32:33Z</dcterms:created>
  <dcterms:modified xsi:type="dcterms:W3CDTF">2017-12-22T12:58:15Z</dcterms:modified>
  <cp:category/>
  <cp:version/>
  <cp:contentType/>
  <cp:contentStatus/>
</cp:coreProperties>
</file>