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2018'!$A$1:$L$104</definedName>
  </definedNames>
  <calcPr fullCalcOnLoad="1"/>
</workbook>
</file>

<file path=xl/sharedStrings.xml><?xml version="1.0" encoding="utf-8"?>
<sst xmlns="http://schemas.openxmlformats.org/spreadsheetml/2006/main" count="180" uniqueCount="97">
  <si>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</si>
  <si>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</si>
  <si>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</si>
  <si>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</si>
  <si>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</si>
  <si>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</si>
  <si>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</si>
  <si>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</si>
  <si>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</si>
  <si>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</si>
  <si>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</si>
  <si>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</si>
  <si>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</si>
  <si>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</si>
  <si>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</si>
  <si>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</si>
  <si>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</si>
  <si>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</si>
  <si>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</si>
  <si>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</si>
  <si>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</si>
  <si>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</si>
  <si>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</si>
  <si>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</si>
  <si>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</si>
  <si>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</si>
  <si>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</si>
  <si>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</si>
  <si>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</si>
  <si>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</si>
  <si>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</si>
  <si>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</si>
  <si>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</si>
  <si>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</si>
  <si>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</si>
  <si>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</si>
  <si>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</si>
  <si>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</si>
  <si>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</si>
  <si>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</si>
  <si>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</si>
  <si>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</si>
  <si>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</si>
  <si>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</si>
  <si>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</si>
  <si>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</si>
  <si>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</si>
  <si>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</si>
  <si>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</si>
  <si>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</si>
  <si>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</si>
  <si>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</si>
  <si>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</si>
  <si>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</si>
  <si>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</si>
  <si>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t>- інвалідам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</si>
  <si>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</si>
  <si>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</si>
  <si>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</si>
  <si>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</si>
  <si>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</si>
  <si>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</si>
  <si>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</si>
  <si>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</si>
  <si>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</si>
  <si>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</si>
  <si>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</si>
  <si>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 xml:space="preserve">Додаток 5  </t>
  </si>
  <si>
    <t>-  добровольцям – учасникам антитерористичної операції (надання грошової допомоги для компенсації вартості путівок санаторно-курортним закладам);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</si>
  <si>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</si>
  <si>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</si>
  <si>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</si>
  <si>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Сумський міський голова</t>
  </si>
  <si>
    <t>О.М. Лисенко</t>
  </si>
  <si>
    <t>______________  Масік Т.О.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</si>
  <si>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</si>
  <si>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</si>
  <si>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</si>
  <si>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 добровольцям – учасникам антитерористичної операції (надання одноразової матеріальної допомоги до  5 Травня 2017 року);</t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</si>
  <si>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</si>
  <si>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</si>
  <si>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</si>
  <si>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</si>
  <si>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 з числа учасників антитерористичної операції, добровольців, членів сімей загиблих (померлих) учасників антитерористичної операції, осіб, що супроводжують інваліда війни І групи з числа учасників антитерористичної операції, автомобільним транспортом на автобусних маршрутах загального користування в Сумській області.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</si>
  <si>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</si>
  <si>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</si>
  <si>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</si>
  <si>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</si>
  <si>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</si>
  <si>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</si>
  <si>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</si>
  <si>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</si>
  <si>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</si>
  <si>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</si>
  <si>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0712111 Первинна медична допомога населенню</t>
  </si>
  <si>
    <t>КПКВК 0712100 Надання стоматологічної допомоги населенню</t>
  </si>
  <si>
    <t>від 21 грудня 2017 року № 2901-МР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</si>
</sst>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2"/>
  <sheetViews>
    <sheetView tabSelected="1" zoomScaleSheetLayoutView="106" workbookViewId="0" topLeftCell="A1">
      <selection activeCell="G36" sqref="G36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98" t="s">
        <v>67</v>
      </c>
      <c r="K1" s="98"/>
      <c r="L1" s="98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95" t="s">
        <v>66</v>
      </c>
      <c r="K2" s="95"/>
      <c r="L2" s="95"/>
      <c r="M2" s="6"/>
      <c r="O2" s="4"/>
    </row>
    <row r="3" spans="6:15" s="3" customFormat="1" ht="18.75">
      <c r="F3" s="21"/>
      <c r="G3" s="21"/>
      <c r="H3" s="21"/>
      <c r="I3" s="51"/>
      <c r="J3" s="99" t="s">
        <v>96</v>
      </c>
      <c r="K3" s="100"/>
      <c r="L3" s="100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03" t="s">
        <v>34</v>
      </c>
      <c r="C5" s="103"/>
      <c r="D5" s="103"/>
      <c r="E5" s="103"/>
      <c r="F5" s="103"/>
      <c r="G5" s="103"/>
      <c r="H5" s="103"/>
      <c r="I5" s="103"/>
      <c r="J5" s="103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94" t="s">
        <v>51</v>
      </c>
      <c r="B7" s="94" t="s">
        <v>14</v>
      </c>
      <c r="C7" s="97" t="s">
        <v>18</v>
      </c>
      <c r="D7" s="97"/>
      <c r="E7" s="97"/>
      <c r="F7" s="97" t="s">
        <v>12</v>
      </c>
      <c r="G7" s="97"/>
      <c r="H7" s="97"/>
      <c r="I7" s="97" t="s">
        <v>19</v>
      </c>
      <c r="J7" s="97"/>
      <c r="K7" s="97"/>
      <c r="L7" s="94" t="s">
        <v>10</v>
      </c>
      <c r="M7" s="8"/>
      <c r="O7" s="4"/>
    </row>
    <row r="8" spans="1:15" s="3" customFormat="1" ht="33" customHeight="1">
      <c r="A8" s="94"/>
      <c r="B8" s="94"/>
      <c r="C8" s="96" t="s">
        <v>6</v>
      </c>
      <c r="D8" s="94" t="s">
        <v>0</v>
      </c>
      <c r="E8" s="94"/>
      <c r="F8" s="96" t="s">
        <v>6</v>
      </c>
      <c r="G8" s="94" t="s">
        <v>0</v>
      </c>
      <c r="H8" s="94"/>
      <c r="I8" s="96" t="s">
        <v>6</v>
      </c>
      <c r="J8" s="94" t="s">
        <v>0</v>
      </c>
      <c r="K8" s="94"/>
      <c r="L8" s="94"/>
      <c r="M8" s="8"/>
      <c r="O8" s="4"/>
    </row>
    <row r="9" spans="1:15" s="3" customFormat="1" ht="75.75" customHeight="1">
      <c r="A9" s="94"/>
      <c r="B9" s="94"/>
      <c r="C9" s="96"/>
      <c r="D9" s="53" t="s">
        <v>7</v>
      </c>
      <c r="E9" s="53" t="s">
        <v>8</v>
      </c>
      <c r="F9" s="96"/>
      <c r="G9" s="53" t="s">
        <v>7</v>
      </c>
      <c r="H9" s="53" t="s">
        <v>8</v>
      </c>
      <c r="I9" s="96"/>
      <c r="J9" s="53" t="s">
        <v>7</v>
      </c>
      <c r="K9" s="53" t="s">
        <v>8</v>
      </c>
      <c r="L9" s="94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35</v>
      </c>
      <c r="B11" s="20"/>
      <c r="C11" s="37">
        <f>D11+E11</f>
        <v>32425454</v>
      </c>
      <c r="D11" s="37">
        <f>D15+D46+D52+D64+D72+D92+D87</f>
        <v>32425454</v>
      </c>
      <c r="E11" s="37">
        <f>E15+E46+E52+E64+E72+E92+E87</f>
        <v>0</v>
      </c>
      <c r="F11" s="37">
        <f>G11+H11</f>
        <v>34953821</v>
      </c>
      <c r="G11" s="37">
        <f>G15+G46+G52+G64+G72+G92+G87</f>
        <v>34953821</v>
      </c>
      <c r="H11" s="37">
        <f>H15+H46+H52+H64+H72+H92+H87</f>
        <v>0</v>
      </c>
      <c r="I11" s="37">
        <f>J11+K11</f>
        <v>22009944</v>
      </c>
      <c r="J11" s="37">
        <f>J15+J46+J52+J64+J72+J92+J87</f>
        <v>22009944</v>
      </c>
      <c r="K11" s="37">
        <f>K15+K46+K52+K64+K72+K92+K87</f>
        <v>0</v>
      </c>
      <c r="L11" s="58"/>
      <c r="M11" s="50"/>
      <c r="O11" s="4"/>
      <c r="P11" s="5">
        <f>C11+F11+I11</f>
        <v>89389219</v>
      </c>
      <c r="R11" s="5">
        <f>D11+E11</f>
        <v>32425454</v>
      </c>
      <c r="S11" s="5">
        <f>G11+H11</f>
        <v>34953821</v>
      </c>
      <c r="T11" s="5">
        <f>J11+K11</f>
        <v>22009944</v>
      </c>
    </row>
    <row r="12" spans="1:15" s="3" customFormat="1" ht="21.75" customHeight="1">
      <c r="A12" s="105" t="s">
        <v>84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6"/>
      <c r="O12" s="4"/>
    </row>
    <row r="13" spans="1:15" s="3" customFormat="1" ht="21.75" customHeight="1">
      <c r="A13" s="104" t="s">
        <v>25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7"/>
      <c r="O13" s="4"/>
    </row>
    <row r="14" spans="1:15" s="3" customFormat="1" ht="20.25" customHeight="1">
      <c r="A14" s="101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8"/>
      <c r="O14" s="4"/>
    </row>
    <row r="15" spans="1:15" s="3" customFormat="1" ht="32.25" customHeight="1">
      <c r="A15" s="59" t="s">
        <v>27</v>
      </c>
      <c r="B15" s="10"/>
      <c r="C15" s="36">
        <f>D15+E15</f>
        <v>24653644</v>
      </c>
      <c r="D15" s="36">
        <f>D16+D34+D37+D40+D41</f>
        <v>24653644</v>
      </c>
      <c r="E15" s="36">
        <f>E16+E34+E37</f>
        <v>0</v>
      </c>
      <c r="F15" s="37">
        <f>G15+H15</f>
        <v>23595676</v>
      </c>
      <c r="G15" s="37">
        <f>G16+G34+G37+G40+G41</f>
        <v>23595676</v>
      </c>
      <c r="H15" s="37">
        <f>H16+H34+H37</f>
        <v>0</v>
      </c>
      <c r="I15" s="37">
        <f>J15+K15</f>
        <v>21617097</v>
      </c>
      <c r="J15" s="37">
        <f>J16+J34+J37+J40</f>
        <v>21617097</v>
      </c>
      <c r="K15" s="37">
        <f>K16+K34+K37</f>
        <v>0</v>
      </c>
      <c r="L15" s="60"/>
      <c r="M15" s="25"/>
      <c r="N15" s="9"/>
      <c r="O15" s="4"/>
    </row>
    <row r="16" spans="1:15" s="3" customFormat="1" ht="35.25" customHeight="1">
      <c r="A16" s="61" t="s">
        <v>38</v>
      </c>
      <c r="B16" s="10"/>
      <c r="C16" s="36">
        <f>E16+D16</f>
        <v>3018200</v>
      </c>
      <c r="D16" s="37">
        <f>D17+D18+D21+D22+D23+D24+D25+D28+D29+D30+D33</f>
        <v>3018200</v>
      </c>
      <c r="E16" s="37">
        <f>E17+E18+E21+E22+E23+E24+E25+E28+E29+E30+E33</f>
        <v>0</v>
      </c>
      <c r="F16" s="37">
        <f>G16+H16</f>
        <v>1908300</v>
      </c>
      <c r="G16" s="37">
        <f>G17+G18+G21+G22+G23+G24+G25+G28+G29+G30+G33</f>
        <v>1908300</v>
      </c>
      <c r="H16" s="37">
        <f>H17+H18+H21+H22+H23+H24+H25+H28+H29+H30+H33</f>
        <v>0</v>
      </c>
      <c r="I16" s="37">
        <f>J16+K16</f>
        <v>0</v>
      </c>
      <c r="J16" s="37">
        <f>J17+J18+J21+J22+J23+J24+J25+J28+J29+J30+J33</f>
        <v>0</v>
      </c>
      <c r="K16" s="37">
        <f>K17+K18+K21+K22+K23+K24+K25+K28+K29+K30+K33</f>
        <v>0</v>
      </c>
      <c r="L16" s="60"/>
      <c r="M16" s="19"/>
      <c r="O16" s="4"/>
    </row>
    <row r="17" spans="1:15" s="3" customFormat="1" ht="64.5" customHeight="1">
      <c r="A17" s="52" t="s">
        <v>23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21</v>
      </c>
      <c r="M17" s="19"/>
      <c r="O17" s="4"/>
    </row>
    <row r="18" spans="1:15" s="3" customFormat="1" ht="171.75" customHeight="1">
      <c r="A18" s="61" t="s">
        <v>40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733000</v>
      </c>
      <c r="G18" s="38">
        <v>733000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21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107" t="s">
        <v>69</v>
      </c>
      <c r="K19" s="107"/>
      <c r="L19" s="107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41</v>
      </c>
      <c r="B21" s="1" t="s">
        <v>4</v>
      </c>
      <c r="C21" s="37">
        <f aca="true" t="shared" si="0" ref="C21:C33">D21+E21</f>
        <v>60000</v>
      </c>
      <c r="D21" s="38">
        <v>60000</v>
      </c>
      <c r="E21" s="39">
        <v>0</v>
      </c>
      <c r="F21" s="37">
        <f aca="true" t="shared" si="1" ref="F21:F33">G21+H21</f>
        <v>60000</v>
      </c>
      <c r="G21" s="38">
        <v>60000</v>
      </c>
      <c r="H21" s="40">
        <v>0</v>
      </c>
      <c r="I21" s="37">
        <f aca="true" t="shared" si="2" ref="I21:I33">J21+K21</f>
        <v>0</v>
      </c>
      <c r="J21" s="38">
        <v>0</v>
      </c>
      <c r="K21" s="40">
        <v>0</v>
      </c>
      <c r="L21" s="62" t="s">
        <v>21</v>
      </c>
      <c r="M21" s="26"/>
      <c r="O21" s="4"/>
    </row>
    <row r="22" spans="1:15" s="3" customFormat="1" ht="60.75" customHeight="1">
      <c r="A22" s="52" t="s">
        <v>78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12000</v>
      </c>
      <c r="G22" s="38">
        <v>12000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21</v>
      </c>
      <c r="M22" s="26"/>
      <c r="O22" s="4"/>
    </row>
    <row r="23" spans="1:15" s="3" customFormat="1" ht="72" customHeight="1">
      <c r="A23" s="52" t="s">
        <v>68</v>
      </c>
      <c r="B23" s="1" t="s">
        <v>4</v>
      </c>
      <c r="C23" s="37">
        <f t="shared" si="0"/>
        <v>0</v>
      </c>
      <c r="D23" s="38">
        <v>0</v>
      </c>
      <c r="E23" s="39">
        <v>0</v>
      </c>
      <c r="F23" s="37">
        <f t="shared" si="1"/>
        <v>40500</v>
      </c>
      <c r="G23" s="38">
        <v>40500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21</v>
      </c>
      <c r="M23" s="26"/>
      <c r="O23" s="4"/>
    </row>
    <row r="24" spans="1:15" s="3" customFormat="1" ht="179.25" customHeight="1">
      <c r="A24" s="78" t="s">
        <v>42</v>
      </c>
      <c r="B24" s="1" t="s">
        <v>4</v>
      </c>
      <c r="C24" s="37">
        <f t="shared" si="0"/>
        <v>490000</v>
      </c>
      <c r="D24" s="38">
        <v>490000</v>
      </c>
      <c r="E24" s="39">
        <v>0</v>
      </c>
      <c r="F24" s="37">
        <f t="shared" si="1"/>
        <v>150000</v>
      </c>
      <c r="G24" s="38">
        <v>150000</v>
      </c>
      <c r="H24" s="40">
        <v>0</v>
      </c>
      <c r="I24" s="37">
        <f t="shared" si="2"/>
        <v>0</v>
      </c>
      <c r="J24" s="38">
        <v>0</v>
      </c>
      <c r="K24" s="40">
        <v>0</v>
      </c>
      <c r="L24" s="62" t="s">
        <v>21</v>
      </c>
      <c r="M24" s="26"/>
      <c r="O24" s="4"/>
    </row>
    <row r="25" spans="1:15" s="3" customFormat="1" ht="173.25" customHeight="1">
      <c r="A25" s="78" t="s">
        <v>43</v>
      </c>
      <c r="B25" s="1" t="s">
        <v>4</v>
      </c>
      <c r="C25" s="37">
        <f>D25+E25</f>
        <v>38000</v>
      </c>
      <c r="D25" s="38">
        <v>38000</v>
      </c>
      <c r="E25" s="39">
        <v>0</v>
      </c>
      <c r="F25" s="37">
        <f>G25+H25</f>
        <v>38000</v>
      </c>
      <c r="G25" s="38">
        <v>38000</v>
      </c>
      <c r="H25" s="40">
        <v>0</v>
      </c>
      <c r="I25" s="37">
        <f>J25+K25</f>
        <v>0</v>
      </c>
      <c r="J25" s="38">
        <v>0</v>
      </c>
      <c r="K25" s="40">
        <v>0</v>
      </c>
      <c r="L25" s="62" t="s">
        <v>21</v>
      </c>
      <c r="M25" s="14"/>
      <c r="O25" s="4"/>
    </row>
    <row r="26" spans="1:16" s="3" customFormat="1" ht="19.5" customHeight="1">
      <c r="A26" s="43"/>
      <c r="B26" s="8"/>
      <c r="C26" s="44"/>
      <c r="D26" s="45"/>
      <c r="E26" s="45"/>
      <c r="F26" s="46"/>
      <c r="G26" s="47"/>
      <c r="H26" s="47"/>
      <c r="I26" s="46"/>
      <c r="J26" s="107" t="s">
        <v>69</v>
      </c>
      <c r="K26" s="107"/>
      <c r="L26" s="107"/>
      <c r="M26" s="48"/>
      <c r="N26" s="49"/>
      <c r="O26" s="4"/>
      <c r="P26" s="5"/>
    </row>
    <row r="27" spans="1:16" s="3" customFormat="1" ht="18.75" customHeight="1">
      <c r="A27" s="54">
        <v>1</v>
      </c>
      <c r="B27" s="54">
        <v>2</v>
      </c>
      <c r="C27" s="54">
        <v>3</v>
      </c>
      <c r="D27" s="54">
        <v>4</v>
      </c>
      <c r="E27" s="54">
        <v>5</v>
      </c>
      <c r="F27" s="54">
        <v>6</v>
      </c>
      <c r="G27" s="55">
        <v>7</v>
      </c>
      <c r="H27" s="54">
        <v>8</v>
      </c>
      <c r="I27" s="54">
        <v>9</v>
      </c>
      <c r="J27" s="56">
        <v>10</v>
      </c>
      <c r="K27" s="56">
        <v>11</v>
      </c>
      <c r="L27" s="56">
        <v>12</v>
      </c>
      <c r="M27" s="48"/>
      <c r="N27" s="49"/>
      <c r="O27" s="4"/>
      <c r="P27" s="5"/>
    </row>
    <row r="28" spans="1:15" s="3" customFormat="1" ht="212.25" customHeight="1">
      <c r="A28" s="78" t="s">
        <v>44</v>
      </c>
      <c r="B28" s="1" t="s">
        <v>4</v>
      </c>
      <c r="C28" s="37">
        <f t="shared" si="0"/>
        <v>25000</v>
      </c>
      <c r="D28" s="38">
        <v>25000</v>
      </c>
      <c r="E28" s="39">
        <v>0</v>
      </c>
      <c r="F28" s="37">
        <f t="shared" si="1"/>
        <v>42800</v>
      </c>
      <c r="G28" s="38">
        <v>42800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21</v>
      </c>
      <c r="M28" s="14"/>
      <c r="O28" s="4"/>
    </row>
    <row r="29" spans="1:18" s="3" customFormat="1" ht="204.75" customHeight="1">
      <c r="A29" s="52" t="s">
        <v>50</v>
      </c>
      <c r="B29" s="1" t="s">
        <v>4</v>
      </c>
      <c r="C29" s="37">
        <f t="shared" si="0"/>
        <v>829000</v>
      </c>
      <c r="D29" s="38">
        <v>829000</v>
      </c>
      <c r="E29" s="39">
        <v>0</v>
      </c>
      <c r="F29" s="37">
        <f t="shared" si="1"/>
        <v>200000</v>
      </c>
      <c r="G29" s="38">
        <v>200000</v>
      </c>
      <c r="H29" s="40">
        <v>0</v>
      </c>
      <c r="I29" s="37">
        <f t="shared" si="2"/>
        <v>0</v>
      </c>
      <c r="J29" s="38">
        <v>0</v>
      </c>
      <c r="K29" s="40">
        <v>0</v>
      </c>
      <c r="L29" s="62" t="s">
        <v>21</v>
      </c>
      <c r="M29" s="14"/>
      <c r="O29" s="4"/>
      <c r="R29" s="73"/>
    </row>
    <row r="30" spans="1:18" s="3" customFormat="1" ht="183.75" customHeight="1">
      <c r="A30" s="78" t="s">
        <v>53</v>
      </c>
      <c r="B30" s="1" t="s">
        <v>4</v>
      </c>
      <c r="C30" s="37">
        <f>D30+E30</f>
        <v>0</v>
      </c>
      <c r="D30" s="38">
        <v>0</v>
      </c>
      <c r="E30" s="39">
        <v>0</v>
      </c>
      <c r="F30" s="37">
        <f>G30+H30</f>
        <v>19000</v>
      </c>
      <c r="G30" s="38">
        <v>19000</v>
      </c>
      <c r="H30" s="40">
        <v>0</v>
      </c>
      <c r="I30" s="37">
        <f>J30+K30</f>
        <v>0</v>
      </c>
      <c r="J30" s="38">
        <v>0</v>
      </c>
      <c r="K30" s="40">
        <v>0</v>
      </c>
      <c r="L30" s="62" t="s">
        <v>21</v>
      </c>
      <c r="M30" s="14"/>
      <c r="O30" s="4"/>
      <c r="R30" s="73"/>
    </row>
    <row r="31" spans="1:16" s="3" customFormat="1" ht="19.5" customHeight="1">
      <c r="A31" s="43"/>
      <c r="B31" s="8"/>
      <c r="C31" s="44"/>
      <c r="D31" s="45"/>
      <c r="E31" s="45"/>
      <c r="F31" s="46"/>
      <c r="G31" s="47"/>
      <c r="H31" s="47"/>
      <c r="I31" s="46"/>
      <c r="J31" s="107" t="s">
        <v>69</v>
      </c>
      <c r="K31" s="107"/>
      <c r="L31" s="107"/>
      <c r="M31" s="48"/>
      <c r="N31" s="49"/>
      <c r="O31" s="4"/>
      <c r="P31" s="5"/>
    </row>
    <row r="32" spans="1:16" s="3" customFormat="1" ht="18.75" customHeight="1">
      <c r="A32" s="54">
        <v>1</v>
      </c>
      <c r="B32" s="54">
        <v>2</v>
      </c>
      <c r="C32" s="54">
        <v>3</v>
      </c>
      <c r="D32" s="54">
        <v>4</v>
      </c>
      <c r="E32" s="54">
        <v>5</v>
      </c>
      <c r="F32" s="54">
        <v>6</v>
      </c>
      <c r="G32" s="55">
        <v>7</v>
      </c>
      <c r="H32" s="54">
        <v>8</v>
      </c>
      <c r="I32" s="54">
        <v>9</v>
      </c>
      <c r="J32" s="56">
        <v>10</v>
      </c>
      <c r="K32" s="56">
        <v>11</v>
      </c>
      <c r="L32" s="56">
        <v>12</v>
      </c>
      <c r="M32" s="48"/>
      <c r="N32" s="49"/>
      <c r="O32" s="4"/>
      <c r="P32" s="5"/>
    </row>
    <row r="33" spans="1:18" s="3" customFormat="1" ht="174.75" customHeight="1">
      <c r="A33" s="78" t="s">
        <v>54</v>
      </c>
      <c r="B33" s="1" t="s">
        <v>4</v>
      </c>
      <c r="C33" s="37">
        <f t="shared" si="0"/>
        <v>0</v>
      </c>
      <c r="D33" s="38">
        <v>0</v>
      </c>
      <c r="E33" s="39">
        <v>0</v>
      </c>
      <c r="F33" s="37">
        <f t="shared" si="1"/>
        <v>63000</v>
      </c>
      <c r="G33" s="38">
        <v>63000</v>
      </c>
      <c r="H33" s="40">
        <v>0</v>
      </c>
      <c r="I33" s="37">
        <f t="shared" si="2"/>
        <v>0</v>
      </c>
      <c r="J33" s="38">
        <v>0</v>
      </c>
      <c r="K33" s="40">
        <v>0</v>
      </c>
      <c r="L33" s="62" t="s">
        <v>21</v>
      </c>
      <c r="M33" s="14"/>
      <c r="O33" s="4"/>
      <c r="R33" s="73"/>
    </row>
    <row r="34" spans="1:15" s="3" customFormat="1" ht="48" customHeight="1">
      <c r="A34" s="61" t="s">
        <v>24</v>
      </c>
      <c r="B34" s="32"/>
      <c r="C34" s="36">
        <f>D34+E34</f>
        <v>540314</v>
      </c>
      <c r="D34" s="36">
        <f>D35+D36</f>
        <v>540314</v>
      </c>
      <c r="E34" s="36">
        <f>E35+E36</f>
        <v>0</v>
      </c>
      <c r="F34" s="37">
        <f>G34+H34</f>
        <v>623446</v>
      </c>
      <c r="G34" s="38">
        <f>G35+G36</f>
        <v>623446</v>
      </c>
      <c r="H34" s="38">
        <f>H35+H36</f>
        <v>0</v>
      </c>
      <c r="I34" s="36">
        <f>J34+K34</f>
        <v>617097</v>
      </c>
      <c r="J34" s="38">
        <f>J35+J36</f>
        <v>617097</v>
      </c>
      <c r="K34" s="38">
        <f>K35+K36</f>
        <v>0</v>
      </c>
      <c r="L34" s="62"/>
      <c r="M34" s="19"/>
      <c r="O34" s="4"/>
    </row>
    <row r="35" spans="1:15" s="3" customFormat="1" ht="66.75" customHeight="1">
      <c r="A35" s="52" t="s">
        <v>15</v>
      </c>
      <c r="B35" s="1" t="s">
        <v>4</v>
      </c>
      <c r="C35" s="36">
        <f>D35+E35</f>
        <v>26572</v>
      </c>
      <c r="D35" s="40">
        <v>26572</v>
      </c>
      <c r="E35" s="40">
        <v>0</v>
      </c>
      <c r="F35" s="37">
        <f>G35+H35</f>
        <v>46720</v>
      </c>
      <c r="G35" s="38">
        <f>5840+40880</f>
        <v>46720</v>
      </c>
      <c r="H35" s="40">
        <v>0</v>
      </c>
      <c r="I35" s="36">
        <f>J35+K35</f>
        <v>0</v>
      </c>
      <c r="J35" s="38">
        <v>0</v>
      </c>
      <c r="K35" s="40">
        <v>0</v>
      </c>
      <c r="L35" s="20" t="s">
        <v>22</v>
      </c>
      <c r="M35" s="27"/>
      <c r="O35" s="4"/>
    </row>
    <row r="36" spans="1:15" s="3" customFormat="1" ht="149.25" customHeight="1">
      <c r="A36" s="78" t="s">
        <v>45</v>
      </c>
      <c r="B36" s="1" t="s">
        <v>4</v>
      </c>
      <c r="C36" s="36">
        <f>D36+E36</f>
        <v>513742</v>
      </c>
      <c r="D36" s="40">
        <v>513742</v>
      </c>
      <c r="E36" s="40">
        <v>0</v>
      </c>
      <c r="F36" s="37">
        <f>G36+H36</f>
        <v>576726</v>
      </c>
      <c r="G36" s="38">
        <v>576726</v>
      </c>
      <c r="H36" s="40">
        <v>0</v>
      </c>
      <c r="I36" s="36">
        <f>J36+K36</f>
        <v>617097</v>
      </c>
      <c r="J36" s="38">
        <f>ROUND(G36*1.07,0)</f>
        <v>617097</v>
      </c>
      <c r="K36" s="40">
        <v>0</v>
      </c>
      <c r="L36" s="20" t="s">
        <v>22</v>
      </c>
      <c r="M36" s="27"/>
      <c r="O36" s="4"/>
    </row>
    <row r="37" spans="1:15" s="34" customFormat="1" ht="226.5" customHeight="1">
      <c r="A37" s="61" t="s">
        <v>39</v>
      </c>
      <c r="B37" s="1" t="s">
        <v>4</v>
      </c>
      <c r="C37" s="36">
        <f>D37+E37</f>
        <v>84000</v>
      </c>
      <c r="D37" s="40">
        <v>84000</v>
      </c>
      <c r="E37" s="40">
        <v>0</v>
      </c>
      <c r="F37" s="37">
        <f>G37+H37</f>
        <v>52800</v>
      </c>
      <c r="G37" s="38">
        <v>52800</v>
      </c>
      <c r="H37" s="40">
        <v>0</v>
      </c>
      <c r="I37" s="36">
        <f>J37+K37</f>
        <v>0</v>
      </c>
      <c r="J37" s="38">
        <v>0</v>
      </c>
      <c r="K37" s="40">
        <v>0</v>
      </c>
      <c r="L37" s="20" t="s">
        <v>26</v>
      </c>
      <c r="M37" s="33"/>
      <c r="O37" s="35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107" t="s">
        <v>69</v>
      </c>
      <c r="K38" s="107"/>
      <c r="L38" s="107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4" customFormat="1" ht="99.75" customHeight="1">
      <c r="A40" s="63" t="s">
        <v>52</v>
      </c>
      <c r="B40" s="1" t="s">
        <v>4</v>
      </c>
      <c r="C40" s="36">
        <f>D40+E40</f>
        <v>21000000</v>
      </c>
      <c r="D40" s="40">
        <v>21000000</v>
      </c>
      <c r="E40" s="40">
        <v>0</v>
      </c>
      <c r="F40" s="37">
        <f>G40+H40</f>
        <v>21000000</v>
      </c>
      <c r="G40" s="38">
        <v>21000000</v>
      </c>
      <c r="H40" s="40">
        <v>0</v>
      </c>
      <c r="I40" s="36">
        <f>J40+K40</f>
        <v>21000000</v>
      </c>
      <c r="J40" s="38">
        <v>21000000</v>
      </c>
      <c r="K40" s="40">
        <v>0</v>
      </c>
      <c r="L40" s="62" t="s">
        <v>21</v>
      </c>
      <c r="M40" s="33"/>
      <c r="O40" s="35"/>
    </row>
    <row r="41" spans="1:15" s="34" customFormat="1" ht="96" customHeight="1">
      <c r="A41" s="61" t="s">
        <v>80</v>
      </c>
      <c r="B41" s="1" t="s">
        <v>4</v>
      </c>
      <c r="C41" s="36">
        <v>11130</v>
      </c>
      <c r="D41" s="40">
        <v>11130</v>
      </c>
      <c r="E41" s="40">
        <v>0</v>
      </c>
      <c r="F41" s="37">
        <f>G41+H41</f>
        <v>11130</v>
      </c>
      <c r="G41" s="38">
        <v>11130</v>
      </c>
      <c r="H41" s="40">
        <v>0</v>
      </c>
      <c r="I41" s="36">
        <v>0</v>
      </c>
      <c r="J41" s="38">
        <v>0</v>
      </c>
      <c r="K41" s="40">
        <v>0</v>
      </c>
      <c r="L41" s="62" t="s">
        <v>71</v>
      </c>
      <c r="M41" s="33"/>
      <c r="O41" s="35"/>
    </row>
    <row r="42" spans="1:15" s="3" customFormat="1" ht="22.5" customHeight="1">
      <c r="A42" s="105" t="s">
        <v>85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6"/>
      <c r="O42" s="4"/>
    </row>
    <row r="43" spans="1:15" s="3" customFormat="1" ht="36" customHeight="1">
      <c r="A43" s="102" t="s">
        <v>75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28"/>
      <c r="O43" s="4"/>
    </row>
    <row r="44" spans="1:15" s="3" customFormat="1" ht="33" customHeight="1">
      <c r="A44" s="101" t="s">
        <v>76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O44" s="4"/>
    </row>
    <row r="45" spans="1:15" s="3" customFormat="1" ht="9.75" customHeight="1">
      <c r="A45" s="18"/>
      <c r="B45" s="18"/>
      <c r="C45" s="18"/>
      <c r="D45" s="18"/>
      <c r="E45" s="18"/>
      <c r="F45" s="18"/>
      <c r="G45" s="18"/>
      <c r="H45" s="18"/>
      <c r="I45" s="18"/>
      <c r="J45" s="74"/>
      <c r="K45" s="74"/>
      <c r="L45" s="74"/>
      <c r="O45" s="4"/>
    </row>
    <row r="46" spans="1:15" s="3" customFormat="1" ht="47.25" customHeight="1">
      <c r="A46" s="63" t="s">
        <v>77</v>
      </c>
      <c r="B46" s="32"/>
      <c r="C46" s="36">
        <f>C47+C48</f>
        <v>114012</v>
      </c>
      <c r="D46" s="36">
        <f>D47+D48</f>
        <v>114012</v>
      </c>
      <c r="E46" s="36">
        <f>SUM(,E48)</f>
        <v>0</v>
      </c>
      <c r="F46" s="36">
        <f>G46+H46</f>
        <v>107091</v>
      </c>
      <c r="G46" s="36">
        <f>G47+G48</f>
        <v>107091</v>
      </c>
      <c r="H46" s="36">
        <f>H47+H48</f>
        <v>0</v>
      </c>
      <c r="I46" s="36">
        <f>J46+K46</f>
        <v>0</v>
      </c>
      <c r="J46" s="36">
        <f>J47+J48</f>
        <v>0</v>
      </c>
      <c r="K46" s="36">
        <f>K47+K48</f>
        <v>0</v>
      </c>
      <c r="L46" s="64"/>
      <c r="M46" s="27"/>
      <c r="O46" s="4"/>
    </row>
    <row r="47" spans="1:15" s="3" customFormat="1" ht="109.5" customHeight="1">
      <c r="A47" s="52" t="s">
        <v>36</v>
      </c>
      <c r="B47" s="1" t="s">
        <v>4</v>
      </c>
      <c r="C47" s="36">
        <f>D47+E47</f>
        <v>87880</v>
      </c>
      <c r="D47" s="40">
        <v>87880</v>
      </c>
      <c r="E47" s="40">
        <v>0</v>
      </c>
      <c r="F47" s="36">
        <f>G47+H47</f>
        <v>74629</v>
      </c>
      <c r="G47" s="40">
        <v>74629</v>
      </c>
      <c r="H47" s="40">
        <v>0</v>
      </c>
      <c r="I47" s="36">
        <f>J47+K47</f>
        <v>0</v>
      </c>
      <c r="J47" s="40">
        <v>0</v>
      </c>
      <c r="K47" s="40">
        <v>0</v>
      </c>
      <c r="L47" s="20" t="s">
        <v>22</v>
      </c>
      <c r="M47" s="27"/>
      <c r="O47" s="4"/>
    </row>
    <row r="48" spans="1:15" s="92" customFormat="1" ht="45" customHeight="1">
      <c r="A48" s="85" t="s">
        <v>70</v>
      </c>
      <c r="B48" s="86" t="s">
        <v>4</v>
      </c>
      <c r="C48" s="87">
        <f>D48+E48</f>
        <v>26132</v>
      </c>
      <c r="D48" s="88">
        <v>26132</v>
      </c>
      <c r="E48" s="88">
        <v>0</v>
      </c>
      <c r="F48" s="87">
        <f>G48+H48</f>
        <v>32462</v>
      </c>
      <c r="G48" s="89">
        <v>32462</v>
      </c>
      <c r="H48" s="88">
        <v>0</v>
      </c>
      <c r="I48" s="87">
        <f>J48+K48</f>
        <v>0</v>
      </c>
      <c r="J48" s="89">
        <v>0</v>
      </c>
      <c r="K48" s="88">
        <v>0</v>
      </c>
      <c r="L48" s="90" t="s">
        <v>22</v>
      </c>
      <c r="M48" s="91"/>
      <c r="O48" s="93"/>
    </row>
    <row r="49" spans="1:15" s="3" customFormat="1" ht="18.75" customHeight="1">
      <c r="A49" s="114" t="s">
        <v>86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14"/>
      <c r="O49" s="4"/>
    </row>
    <row r="50" spans="1:15" s="3" customFormat="1" ht="21.75" customHeight="1">
      <c r="A50" s="102" t="s">
        <v>17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4"/>
      <c r="O50" s="4"/>
    </row>
    <row r="51" spans="1:15" s="3" customFormat="1" ht="24.75" customHeight="1">
      <c r="A51" s="106" t="s">
        <v>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28"/>
      <c r="O51" s="4"/>
    </row>
    <row r="52" spans="1:15" s="3" customFormat="1" ht="33" customHeight="1">
      <c r="A52" s="65" t="s">
        <v>27</v>
      </c>
      <c r="B52" s="1"/>
      <c r="C52" s="37">
        <f>C53+C57</f>
        <v>747531</v>
      </c>
      <c r="D52" s="37">
        <f>D53+D57</f>
        <v>747531</v>
      </c>
      <c r="E52" s="37">
        <f>E53+E57</f>
        <v>0</v>
      </c>
      <c r="F52" s="37">
        <f>G52+H52</f>
        <v>936669</v>
      </c>
      <c r="G52" s="37">
        <f>G53+G57</f>
        <v>936669</v>
      </c>
      <c r="H52" s="37">
        <f>H53+H57</f>
        <v>0</v>
      </c>
      <c r="I52" s="37">
        <f>J52+K52</f>
        <v>392847</v>
      </c>
      <c r="J52" s="37">
        <f>J53+J57</f>
        <v>392847</v>
      </c>
      <c r="K52" s="37">
        <f>K53+K57</f>
        <v>0</v>
      </c>
      <c r="L52" s="62"/>
      <c r="M52" s="18"/>
      <c r="O52" s="4"/>
    </row>
    <row r="53" spans="1:15" s="3" customFormat="1" ht="47.25" customHeight="1">
      <c r="A53" s="63" t="s">
        <v>28</v>
      </c>
      <c r="B53" s="32"/>
      <c r="C53" s="36">
        <f>C54</f>
        <v>319620</v>
      </c>
      <c r="D53" s="36">
        <f>D54</f>
        <v>319620</v>
      </c>
      <c r="E53" s="36">
        <f>E54</f>
        <v>0</v>
      </c>
      <c r="F53" s="36">
        <f>G53+H53</f>
        <v>367147</v>
      </c>
      <c r="G53" s="36">
        <f>G54</f>
        <v>367147</v>
      </c>
      <c r="H53" s="36">
        <f>H54</f>
        <v>0</v>
      </c>
      <c r="I53" s="36">
        <f>J53+K53</f>
        <v>392847</v>
      </c>
      <c r="J53" s="36">
        <f>J54</f>
        <v>392847</v>
      </c>
      <c r="K53" s="36">
        <f>K54</f>
        <v>0</v>
      </c>
      <c r="L53" s="62" t="s">
        <v>20</v>
      </c>
      <c r="M53" s="15"/>
      <c r="O53" s="4"/>
    </row>
    <row r="54" spans="1:16" s="3" customFormat="1" ht="93" customHeight="1">
      <c r="A54" s="52" t="s">
        <v>49</v>
      </c>
      <c r="B54" s="1" t="s">
        <v>4</v>
      </c>
      <c r="C54" s="36">
        <f>D54+E54</f>
        <v>319620</v>
      </c>
      <c r="D54" s="40">
        <f>320820-1200</f>
        <v>319620</v>
      </c>
      <c r="E54" s="40">
        <v>0</v>
      </c>
      <c r="F54" s="37">
        <f>G54+H54</f>
        <v>367147</v>
      </c>
      <c r="G54" s="38">
        <v>367147</v>
      </c>
      <c r="H54" s="40">
        <v>0</v>
      </c>
      <c r="I54" s="36">
        <f>J54+K54</f>
        <v>392847</v>
      </c>
      <c r="J54" s="38">
        <f>ROUND(G54*1.07,0)</f>
        <v>392847</v>
      </c>
      <c r="K54" s="40">
        <v>0</v>
      </c>
      <c r="L54" s="62" t="s">
        <v>20</v>
      </c>
      <c r="M54" s="31"/>
      <c r="N54" s="15"/>
      <c r="P54" s="4"/>
    </row>
    <row r="55" spans="1:16" s="3" customFormat="1" ht="19.5" customHeight="1">
      <c r="A55" s="43"/>
      <c r="B55" s="8"/>
      <c r="C55" s="44"/>
      <c r="D55" s="45"/>
      <c r="E55" s="45"/>
      <c r="F55" s="46"/>
      <c r="G55" s="47"/>
      <c r="H55" s="47"/>
      <c r="I55" s="46"/>
      <c r="J55" s="112" t="s">
        <v>69</v>
      </c>
      <c r="K55" s="112"/>
      <c r="L55" s="112"/>
      <c r="M55" s="48"/>
      <c r="N55" s="49"/>
      <c r="O55" s="4"/>
      <c r="P55" s="5"/>
    </row>
    <row r="56" spans="1:16" s="3" customFormat="1" ht="18.75" customHeight="1">
      <c r="A56" s="54">
        <v>1</v>
      </c>
      <c r="B56" s="54">
        <v>2</v>
      </c>
      <c r="C56" s="54">
        <v>3</v>
      </c>
      <c r="D56" s="54">
        <v>4</v>
      </c>
      <c r="E56" s="54">
        <v>5</v>
      </c>
      <c r="F56" s="54">
        <v>6</v>
      </c>
      <c r="G56" s="55">
        <v>7</v>
      </c>
      <c r="H56" s="54">
        <v>8</v>
      </c>
      <c r="I56" s="54">
        <v>9</v>
      </c>
      <c r="J56" s="75">
        <v>10</v>
      </c>
      <c r="K56" s="75">
        <v>11</v>
      </c>
      <c r="L56" s="75">
        <v>12</v>
      </c>
      <c r="M56" s="48"/>
      <c r="N56" s="49"/>
      <c r="O56" s="4"/>
      <c r="P56" s="5"/>
    </row>
    <row r="57" spans="1:15" s="3" customFormat="1" ht="48.75" customHeight="1">
      <c r="A57" s="66" t="s">
        <v>30</v>
      </c>
      <c r="B57" s="1"/>
      <c r="C57" s="36">
        <f>D57+E57</f>
        <v>427911</v>
      </c>
      <c r="D57" s="36">
        <f>SUM(D58)+D59</f>
        <v>427911</v>
      </c>
      <c r="E57" s="36">
        <f>SUM(E58)+E59</f>
        <v>0</v>
      </c>
      <c r="F57" s="36">
        <f>G57+H57</f>
        <v>569522</v>
      </c>
      <c r="G57" s="36">
        <f>SUM(G58)+G59+G60</f>
        <v>569522</v>
      </c>
      <c r="H57" s="36">
        <f>SUM(H58)+H59</f>
        <v>0</v>
      </c>
      <c r="I57" s="36">
        <f>J57+K57</f>
        <v>0</v>
      </c>
      <c r="J57" s="36">
        <f>SUM(J58)+J59</f>
        <v>0</v>
      </c>
      <c r="K57" s="36">
        <f>SUM(K58)+K59</f>
        <v>0</v>
      </c>
      <c r="L57" s="62"/>
      <c r="M57" s="27"/>
      <c r="O57" s="4"/>
    </row>
    <row r="58" spans="1:15" s="3" customFormat="1" ht="80.25" customHeight="1">
      <c r="A58" s="52" t="s">
        <v>29</v>
      </c>
      <c r="B58" s="1" t="s">
        <v>4</v>
      </c>
      <c r="C58" s="36">
        <f>D58+E58</f>
        <v>51000</v>
      </c>
      <c r="D58" s="40">
        <v>51000</v>
      </c>
      <c r="E58" s="40">
        <v>0</v>
      </c>
      <c r="F58" s="36">
        <f>G58+H58</f>
        <v>60000</v>
      </c>
      <c r="G58" s="40">
        <v>60000</v>
      </c>
      <c r="H58" s="40">
        <v>0</v>
      </c>
      <c r="I58" s="36">
        <f>J58+K58</f>
        <v>0</v>
      </c>
      <c r="J58" s="40">
        <v>0</v>
      </c>
      <c r="K58" s="40">
        <v>0</v>
      </c>
      <c r="L58" s="62" t="s">
        <v>20</v>
      </c>
      <c r="M58" s="27"/>
      <c r="O58" s="4"/>
    </row>
    <row r="59" spans="1:15" s="3" customFormat="1" ht="93" customHeight="1">
      <c r="A59" s="52" t="s">
        <v>79</v>
      </c>
      <c r="B59" s="1" t="s">
        <v>4</v>
      </c>
      <c r="C59" s="36">
        <f>D59+E59</f>
        <v>376911</v>
      </c>
      <c r="D59" s="40">
        <v>376911</v>
      </c>
      <c r="E59" s="40">
        <v>0</v>
      </c>
      <c r="F59" s="36">
        <f>G59+H59</f>
        <v>449522</v>
      </c>
      <c r="G59" s="40">
        <v>449522</v>
      </c>
      <c r="H59" s="40">
        <v>0</v>
      </c>
      <c r="I59" s="36">
        <f>J59+K59</f>
        <v>0</v>
      </c>
      <c r="J59" s="40">
        <v>0</v>
      </c>
      <c r="K59" s="40">
        <v>0</v>
      </c>
      <c r="L59" s="62" t="s">
        <v>20</v>
      </c>
      <c r="M59" s="27"/>
      <c r="O59" s="4"/>
    </row>
    <row r="60" spans="1:15" s="3" customFormat="1" ht="93" customHeight="1">
      <c r="A60" s="52" t="s">
        <v>55</v>
      </c>
      <c r="B60" s="1" t="s">
        <v>4</v>
      </c>
      <c r="C60" s="36">
        <f>D60+E60</f>
        <v>0</v>
      </c>
      <c r="D60" s="40">
        <v>0</v>
      </c>
      <c r="E60" s="40">
        <v>0</v>
      </c>
      <c r="F60" s="36">
        <f>G60+H60</f>
        <v>60000</v>
      </c>
      <c r="G60" s="40">
        <v>60000</v>
      </c>
      <c r="H60" s="40">
        <v>0</v>
      </c>
      <c r="I60" s="36">
        <f>J60+K60</f>
        <v>0</v>
      </c>
      <c r="J60" s="40">
        <v>0</v>
      </c>
      <c r="K60" s="40">
        <v>0</v>
      </c>
      <c r="L60" s="62" t="s">
        <v>20</v>
      </c>
      <c r="M60" s="27"/>
      <c r="O60" s="4"/>
    </row>
    <row r="61" spans="1:15" s="3" customFormat="1" ht="24" customHeight="1">
      <c r="A61" s="105" t="s">
        <v>87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27"/>
      <c r="O61" s="4"/>
    </row>
    <row r="62" spans="1:15" s="3" customFormat="1" ht="39" customHeight="1">
      <c r="A62" s="102" t="s">
        <v>31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29"/>
      <c r="N62" s="9"/>
      <c r="O62" s="4"/>
    </row>
    <row r="63" spans="1:15" s="3" customFormat="1" ht="34.5" customHeight="1">
      <c r="A63" s="106" t="s">
        <v>16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30"/>
      <c r="O63" s="4"/>
    </row>
    <row r="64" spans="1:15" s="3" customFormat="1" ht="30" customHeight="1">
      <c r="A64" s="67" t="s">
        <v>27</v>
      </c>
      <c r="B64" s="20"/>
      <c r="C64" s="37">
        <f>D64+E64</f>
        <v>1625540</v>
      </c>
      <c r="D64" s="37">
        <f>D65+D66+D69</f>
        <v>1625540</v>
      </c>
      <c r="E64" s="37">
        <f>E65+E66</f>
        <v>0</v>
      </c>
      <c r="F64" s="36">
        <f>+SUM(F65,F66,F69)</f>
        <v>2116940</v>
      </c>
      <c r="G64" s="36">
        <f>+SUM(G65,G66,G69)</f>
        <v>2116940</v>
      </c>
      <c r="H64" s="37">
        <v>0</v>
      </c>
      <c r="I64" s="36">
        <f>+SUM(I65,I66)</f>
        <v>0</v>
      </c>
      <c r="J64" s="36">
        <f>+SUM(J65,J66)</f>
        <v>0</v>
      </c>
      <c r="K64" s="37">
        <v>0</v>
      </c>
      <c r="L64" s="58"/>
      <c r="M64" s="18"/>
      <c r="O64" s="4"/>
    </row>
    <row r="65" spans="1:15" s="3" customFormat="1" ht="123.75" customHeight="1">
      <c r="A65" s="63" t="s">
        <v>32</v>
      </c>
      <c r="B65" s="1" t="s">
        <v>4</v>
      </c>
      <c r="C65" s="36">
        <f>D65+E65</f>
        <v>294840</v>
      </c>
      <c r="D65" s="40">
        <f>116424+178416</f>
        <v>294840</v>
      </c>
      <c r="E65" s="40">
        <v>0</v>
      </c>
      <c r="F65" s="37">
        <f>G65+H65</f>
        <v>408240</v>
      </c>
      <c r="G65" s="38">
        <v>408240</v>
      </c>
      <c r="H65" s="38">
        <v>0</v>
      </c>
      <c r="I65" s="36">
        <f>J65+K65</f>
        <v>0</v>
      </c>
      <c r="J65" s="38">
        <v>0</v>
      </c>
      <c r="K65" s="40">
        <v>0</v>
      </c>
      <c r="L65" s="20" t="s">
        <v>13</v>
      </c>
      <c r="M65" s="23"/>
      <c r="O65" s="4"/>
    </row>
    <row r="66" spans="1:15" s="3" customFormat="1" ht="141.75" customHeight="1">
      <c r="A66" s="63" t="s">
        <v>33</v>
      </c>
      <c r="B66" s="1" t="s">
        <v>4</v>
      </c>
      <c r="C66" s="36">
        <f>D66+E66</f>
        <v>1285200</v>
      </c>
      <c r="D66" s="40">
        <f>635040+650160</f>
        <v>1285200</v>
      </c>
      <c r="E66" s="41">
        <v>0</v>
      </c>
      <c r="F66" s="37">
        <f>G66+H66</f>
        <v>1663200</v>
      </c>
      <c r="G66" s="38">
        <v>1663200</v>
      </c>
      <c r="H66" s="38">
        <v>0</v>
      </c>
      <c r="I66" s="36">
        <f>J66+K66</f>
        <v>0</v>
      </c>
      <c r="J66" s="38">
        <v>0</v>
      </c>
      <c r="K66" s="40">
        <v>0</v>
      </c>
      <c r="L66" s="20" t="s">
        <v>13</v>
      </c>
      <c r="M66" s="24"/>
      <c r="O66" s="4"/>
    </row>
    <row r="67" spans="1:16" s="3" customFormat="1" ht="19.5" customHeight="1">
      <c r="A67" s="43"/>
      <c r="B67" s="8"/>
      <c r="C67" s="44"/>
      <c r="D67" s="45"/>
      <c r="E67" s="45"/>
      <c r="F67" s="46"/>
      <c r="G67" s="47"/>
      <c r="H67" s="47"/>
      <c r="I67" s="46"/>
      <c r="J67" s="107" t="s">
        <v>69</v>
      </c>
      <c r="K67" s="107"/>
      <c r="L67" s="107"/>
      <c r="M67" s="48"/>
      <c r="N67" s="49"/>
      <c r="O67" s="4"/>
      <c r="P67" s="5"/>
    </row>
    <row r="68" spans="1:16" s="3" customFormat="1" ht="18.75" customHeight="1">
      <c r="A68" s="54">
        <v>1</v>
      </c>
      <c r="B68" s="54">
        <v>2</v>
      </c>
      <c r="C68" s="54">
        <v>3</v>
      </c>
      <c r="D68" s="54">
        <v>4</v>
      </c>
      <c r="E68" s="54">
        <v>5</v>
      </c>
      <c r="F68" s="54">
        <v>6</v>
      </c>
      <c r="G68" s="55">
        <v>7</v>
      </c>
      <c r="H68" s="54">
        <v>8</v>
      </c>
      <c r="I68" s="54">
        <v>9</v>
      </c>
      <c r="J68" s="56">
        <v>10</v>
      </c>
      <c r="K68" s="56">
        <v>11</v>
      </c>
      <c r="L68" s="56">
        <v>12</v>
      </c>
      <c r="M68" s="48"/>
      <c r="N68" s="49"/>
      <c r="O68" s="4"/>
      <c r="P68" s="5"/>
    </row>
    <row r="69" spans="1:15" s="3" customFormat="1" ht="124.5" customHeight="1">
      <c r="A69" s="63" t="s">
        <v>56</v>
      </c>
      <c r="B69" s="1" t="s">
        <v>4</v>
      </c>
      <c r="C69" s="36">
        <f>D69+E69</f>
        <v>45500</v>
      </c>
      <c r="D69" s="40">
        <v>45500</v>
      </c>
      <c r="E69" s="41">
        <v>0</v>
      </c>
      <c r="F69" s="37">
        <f>G69+H69</f>
        <v>45500</v>
      </c>
      <c r="G69" s="38">
        <v>45500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13</v>
      </c>
      <c r="M69" s="24"/>
      <c r="O69" s="4"/>
    </row>
    <row r="70" spans="1:15" s="3" customFormat="1" ht="39" customHeight="1">
      <c r="A70" s="102" t="s">
        <v>62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4"/>
      <c r="N70" s="9"/>
      <c r="O70" s="4"/>
    </row>
    <row r="71" spans="1:15" s="3" customFormat="1" ht="32.25" customHeight="1">
      <c r="A71" s="106" t="s">
        <v>63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27"/>
      <c r="O71" s="4"/>
    </row>
    <row r="72" spans="1:15" s="3" customFormat="1" ht="15.75">
      <c r="A72" s="67" t="s">
        <v>1</v>
      </c>
      <c r="B72" s="20"/>
      <c r="C72" s="37">
        <f>C74+C81</f>
        <v>4650367</v>
      </c>
      <c r="D72" s="37">
        <f>D74+D81+D75+D77</f>
        <v>4748227</v>
      </c>
      <c r="E72" s="37">
        <v>0</v>
      </c>
      <c r="F72" s="36">
        <f>+SUM(F74,F75,F77,F81)</f>
        <v>7161370</v>
      </c>
      <c r="G72" s="36">
        <f>+SUM(G74,G75,G77,G81)</f>
        <v>7161370</v>
      </c>
      <c r="H72" s="37">
        <v>0</v>
      </c>
      <c r="I72" s="36">
        <f>+SUM(I74,I81)</f>
        <v>0</v>
      </c>
      <c r="J72" s="36">
        <f>+SUM(J74,J81)</f>
        <v>0</v>
      </c>
      <c r="K72" s="37">
        <v>0</v>
      </c>
      <c r="L72" s="58"/>
      <c r="M72" s="18"/>
      <c r="O72" s="4"/>
    </row>
    <row r="73" spans="1:15" s="3" customFormat="1" ht="16.5" customHeight="1">
      <c r="A73" s="105" t="s">
        <v>88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23"/>
      <c r="O73" s="4"/>
    </row>
    <row r="74" spans="1:15" s="3" customFormat="1" ht="140.25" customHeight="1">
      <c r="A74" s="63" t="s">
        <v>57</v>
      </c>
      <c r="B74" s="1" t="s">
        <v>4</v>
      </c>
      <c r="C74" s="36">
        <f>D74+E74</f>
        <v>1470000</v>
      </c>
      <c r="D74" s="40">
        <f>857500+612500</f>
        <v>1470000</v>
      </c>
      <c r="E74" s="40">
        <v>0</v>
      </c>
      <c r="F74" s="37">
        <f>G74+H74</f>
        <v>3113880</v>
      </c>
      <c r="G74" s="38">
        <v>3113880</v>
      </c>
      <c r="H74" s="38">
        <v>0</v>
      </c>
      <c r="I74" s="36">
        <f>J74+K74</f>
        <v>0</v>
      </c>
      <c r="J74" s="38">
        <v>0</v>
      </c>
      <c r="K74" s="40">
        <v>0</v>
      </c>
      <c r="L74" s="20" t="s">
        <v>13</v>
      </c>
      <c r="M74" s="23"/>
      <c r="O74" s="4"/>
    </row>
    <row r="75" spans="1:15" s="3" customFormat="1" ht="140.25" customHeight="1">
      <c r="A75" s="63" t="s">
        <v>58</v>
      </c>
      <c r="B75" s="1" t="s">
        <v>4</v>
      </c>
      <c r="C75" s="36">
        <f>D75+E75</f>
        <v>97370</v>
      </c>
      <c r="D75" s="40">
        <v>97370</v>
      </c>
      <c r="E75" s="40">
        <v>0</v>
      </c>
      <c r="F75" s="37">
        <f>G75+H75</f>
        <v>105000</v>
      </c>
      <c r="G75" s="38">
        <v>105000</v>
      </c>
      <c r="H75" s="38">
        <v>0</v>
      </c>
      <c r="I75" s="36">
        <f>J75+K75</f>
        <v>0</v>
      </c>
      <c r="J75" s="38">
        <v>0</v>
      </c>
      <c r="K75" s="40">
        <v>0</v>
      </c>
      <c r="L75" s="20" t="s">
        <v>13</v>
      </c>
      <c r="M75" s="23"/>
      <c r="O75" s="4"/>
    </row>
    <row r="76" spans="1:15" s="3" customFormat="1" ht="19.5" customHeight="1">
      <c r="A76" s="108" t="s">
        <v>89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24" t="s">
        <v>11</v>
      </c>
      <c r="O76" s="4"/>
    </row>
    <row r="77" spans="1:15" s="3" customFormat="1" ht="140.25" customHeight="1">
      <c r="A77" s="63" t="s">
        <v>59</v>
      </c>
      <c r="B77" s="1" t="s">
        <v>4</v>
      </c>
      <c r="C77" s="36">
        <f>D77+E77</f>
        <v>490</v>
      </c>
      <c r="D77" s="40">
        <v>490</v>
      </c>
      <c r="E77" s="40">
        <v>0</v>
      </c>
      <c r="F77" s="37">
        <f>G77+H77</f>
        <v>490</v>
      </c>
      <c r="G77" s="38">
        <v>490</v>
      </c>
      <c r="H77" s="38">
        <v>0</v>
      </c>
      <c r="I77" s="36">
        <f>J77+K77</f>
        <v>0</v>
      </c>
      <c r="J77" s="38">
        <v>0</v>
      </c>
      <c r="K77" s="40">
        <v>0</v>
      </c>
      <c r="L77" s="20" t="s">
        <v>13</v>
      </c>
      <c r="M77" s="23"/>
      <c r="O77" s="4"/>
    </row>
    <row r="78" spans="1:16" s="3" customFormat="1" ht="19.5" customHeight="1">
      <c r="A78" s="43"/>
      <c r="B78" s="8"/>
      <c r="C78" s="44"/>
      <c r="D78" s="45"/>
      <c r="E78" s="45"/>
      <c r="F78" s="46"/>
      <c r="G78" s="47"/>
      <c r="H78" s="47"/>
      <c r="I78" s="46"/>
      <c r="J78" s="107" t="s">
        <v>69</v>
      </c>
      <c r="K78" s="107"/>
      <c r="L78" s="107"/>
      <c r="M78" s="48"/>
      <c r="N78" s="49"/>
      <c r="O78" s="4"/>
      <c r="P78" s="5"/>
    </row>
    <row r="79" spans="1:16" s="3" customFormat="1" ht="18.75" customHeight="1">
      <c r="A79" s="54">
        <v>1</v>
      </c>
      <c r="B79" s="54">
        <v>2</v>
      </c>
      <c r="C79" s="54">
        <v>3</v>
      </c>
      <c r="D79" s="54">
        <v>4</v>
      </c>
      <c r="E79" s="54">
        <v>5</v>
      </c>
      <c r="F79" s="54">
        <v>6</v>
      </c>
      <c r="G79" s="55">
        <v>7</v>
      </c>
      <c r="H79" s="54">
        <v>8</v>
      </c>
      <c r="I79" s="54">
        <v>9</v>
      </c>
      <c r="J79" s="56">
        <v>10</v>
      </c>
      <c r="K79" s="56">
        <v>11</v>
      </c>
      <c r="L79" s="56">
        <v>12</v>
      </c>
      <c r="M79" s="48"/>
      <c r="N79" s="49"/>
      <c r="O79" s="4"/>
      <c r="P79" s="5"/>
    </row>
    <row r="80" spans="1:15" s="3" customFormat="1" ht="19.5" customHeight="1">
      <c r="A80" s="105" t="s">
        <v>90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24" t="s">
        <v>11</v>
      </c>
      <c r="O80" s="4"/>
    </row>
    <row r="81" spans="1:25" ht="69.75" customHeight="1">
      <c r="A81" s="63" t="s">
        <v>60</v>
      </c>
      <c r="B81" s="1"/>
      <c r="C81" s="36">
        <f>C82+C83</f>
        <v>3180367</v>
      </c>
      <c r="D81" s="40">
        <f>D82+D83</f>
        <v>3180367</v>
      </c>
      <c r="E81" s="40">
        <v>0</v>
      </c>
      <c r="F81" s="37">
        <f>G81+H81</f>
        <v>3942000</v>
      </c>
      <c r="G81" s="38">
        <f>SUM(G82:G83)</f>
        <v>3942000</v>
      </c>
      <c r="H81" s="38">
        <f>SUM(H82:H82)</f>
        <v>0</v>
      </c>
      <c r="I81" s="36">
        <f>J81+K81</f>
        <v>0</v>
      </c>
      <c r="J81" s="38">
        <f>SUM(J82:J82)</f>
        <v>0</v>
      </c>
      <c r="K81" s="38">
        <f>SUM(K82:K82)</f>
        <v>0</v>
      </c>
      <c r="L81" s="20"/>
      <c r="M81" s="23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17.75" customHeight="1">
      <c r="A82" s="52" t="s">
        <v>37</v>
      </c>
      <c r="B82" s="1" t="s">
        <v>4</v>
      </c>
      <c r="C82" s="36">
        <f>D82+E82</f>
        <v>46640</v>
      </c>
      <c r="D82" s="40">
        <v>46640</v>
      </c>
      <c r="E82" s="40">
        <v>0</v>
      </c>
      <c r="F82" s="37">
        <f>G82+H82</f>
        <v>92000</v>
      </c>
      <c r="G82" s="38">
        <v>92000</v>
      </c>
      <c r="H82" s="38">
        <v>0</v>
      </c>
      <c r="I82" s="36">
        <f>J82+K82</f>
        <v>0</v>
      </c>
      <c r="J82" s="38">
        <v>0</v>
      </c>
      <c r="K82" s="40">
        <v>0</v>
      </c>
      <c r="L82" s="20" t="s">
        <v>13</v>
      </c>
      <c r="M82" s="23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9.5" customHeight="1">
      <c r="A83" s="68" t="s">
        <v>46</v>
      </c>
      <c r="B83" s="1" t="s">
        <v>4</v>
      </c>
      <c r="C83" s="36">
        <f>D83+E83</f>
        <v>3133727</v>
      </c>
      <c r="D83" s="40">
        <v>3133727</v>
      </c>
      <c r="E83" s="40">
        <v>0</v>
      </c>
      <c r="F83" s="37">
        <f>G83+H83</f>
        <v>3850000</v>
      </c>
      <c r="G83" s="38">
        <v>3850000</v>
      </c>
      <c r="H83" s="38">
        <v>0</v>
      </c>
      <c r="I83" s="36">
        <f>J83+K83</f>
        <v>0</v>
      </c>
      <c r="J83" s="38">
        <v>0</v>
      </c>
      <c r="K83" s="40">
        <v>0</v>
      </c>
      <c r="L83" s="20" t="s">
        <v>13</v>
      </c>
      <c r="M83" s="23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108" t="s">
        <v>91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23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16" s="3" customFormat="1" ht="53.25" customHeight="1">
      <c r="A85" s="109" t="s">
        <v>81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1"/>
      <c r="M85" s="48"/>
      <c r="N85" s="49"/>
      <c r="O85" s="4"/>
      <c r="P85" s="5"/>
    </row>
    <row r="86" spans="1:15" s="3" customFormat="1" ht="53.25" customHeight="1">
      <c r="A86" s="101" t="s">
        <v>82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2"/>
      <c r="O86" s="4"/>
    </row>
    <row r="87" spans="1:15" s="3" customFormat="1" ht="211.5" customHeight="1">
      <c r="A87" s="63" t="s">
        <v>83</v>
      </c>
      <c r="B87" s="1" t="s">
        <v>4</v>
      </c>
      <c r="C87" s="36">
        <f>D87+E87</f>
        <v>0</v>
      </c>
      <c r="D87" s="40">
        <v>0</v>
      </c>
      <c r="E87" s="40">
        <v>0</v>
      </c>
      <c r="F87" s="37">
        <f>G87+H87</f>
        <v>473840</v>
      </c>
      <c r="G87" s="38">
        <v>473840</v>
      </c>
      <c r="H87" s="38">
        <v>0</v>
      </c>
      <c r="I87" s="36">
        <f>J87+K87</f>
        <v>0</v>
      </c>
      <c r="J87" s="38">
        <v>0</v>
      </c>
      <c r="K87" s="40">
        <v>0</v>
      </c>
      <c r="L87" s="62" t="s">
        <v>20</v>
      </c>
      <c r="M87" s="12"/>
      <c r="O87" s="4"/>
    </row>
    <row r="88" spans="1:16" s="3" customFormat="1" ht="19.5" customHeight="1">
      <c r="A88" s="43"/>
      <c r="B88" s="8"/>
      <c r="C88" s="44"/>
      <c r="D88" s="45"/>
      <c r="E88" s="45"/>
      <c r="F88" s="46"/>
      <c r="G88" s="47"/>
      <c r="H88" s="47"/>
      <c r="I88" s="46"/>
      <c r="J88" s="107" t="s">
        <v>69</v>
      </c>
      <c r="K88" s="107"/>
      <c r="L88" s="107"/>
      <c r="M88" s="48"/>
      <c r="N88" s="49"/>
      <c r="O88" s="4"/>
      <c r="P88" s="5"/>
    </row>
    <row r="89" spans="1:16" s="3" customFormat="1" ht="18.75" customHeight="1">
      <c r="A89" s="54">
        <v>1</v>
      </c>
      <c r="B89" s="54">
        <v>2</v>
      </c>
      <c r="C89" s="54">
        <v>3</v>
      </c>
      <c r="D89" s="54">
        <v>4</v>
      </c>
      <c r="E89" s="54">
        <v>5</v>
      </c>
      <c r="F89" s="54">
        <v>6</v>
      </c>
      <c r="G89" s="55">
        <v>7</v>
      </c>
      <c r="H89" s="54">
        <v>8</v>
      </c>
      <c r="I89" s="54">
        <v>9</v>
      </c>
      <c r="J89" s="56">
        <v>10</v>
      </c>
      <c r="K89" s="56">
        <v>11</v>
      </c>
      <c r="L89" s="56">
        <v>12</v>
      </c>
      <c r="M89" s="48"/>
      <c r="N89" s="49"/>
      <c r="O89" s="4"/>
      <c r="P89" s="5"/>
    </row>
    <row r="90" spans="1:15" s="3" customFormat="1" ht="22.5" customHeight="1">
      <c r="A90" s="113" t="s">
        <v>61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9"/>
      <c r="O90" s="4"/>
    </row>
    <row r="91" spans="1:15" s="3" customFormat="1" ht="18" customHeight="1">
      <c r="A91" s="101" t="s">
        <v>47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2"/>
      <c r="O91" s="4"/>
    </row>
    <row r="92" spans="1:15" s="3" customFormat="1" ht="69" customHeight="1">
      <c r="A92" s="63" t="s">
        <v>65</v>
      </c>
      <c r="B92" s="1" t="s">
        <v>4</v>
      </c>
      <c r="C92" s="36">
        <f>D92+E92</f>
        <v>536500</v>
      </c>
      <c r="D92" s="40">
        <f>D93+D94+D95+D96</f>
        <v>536500</v>
      </c>
      <c r="E92" s="40">
        <v>0</v>
      </c>
      <c r="F92" s="69">
        <f>G92+H92</f>
        <v>562235</v>
      </c>
      <c r="G92" s="70">
        <f>G93+G94+G95+G96</f>
        <v>562235</v>
      </c>
      <c r="H92" s="70">
        <v>0</v>
      </c>
      <c r="I92" s="71">
        <f>J92+K92</f>
        <v>0</v>
      </c>
      <c r="J92" s="70">
        <v>0</v>
      </c>
      <c r="K92" s="72">
        <v>0</v>
      </c>
      <c r="L92" s="20" t="s">
        <v>48</v>
      </c>
      <c r="M92" s="12"/>
      <c r="O92" s="4"/>
    </row>
    <row r="93" spans="1:15" s="3" customFormat="1" ht="51.75" customHeight="1">
      <c r="A93" s="52" t="s">
        <v>92</v>
      </c>
      <c r="B93" s="1" t="s">
        <v>4</v>
      </c>
      <c r="C93" s="36">
        <f>D93+E93</f>
        <v>258324</v>
      </c>
      <c r="D93" s="40">
        <v>258324</v>
      </c>
      <c r="E93" s="40">
        <v>0</v>
      </c>
      <c r="F93" s="69">
        <f>G93+H93</f>
        <v>392515</v>
      </c>
      <c r="G93" s="70">
        <v>392515</v>
      </c>
      <c r="H93" s="70">
        <v>0</v>
      </c>
      <c r="I93" s="71">
        <f>J93+K93</f>
        <v>0</v>
      </c>
      <c r="J93" s="70">
        <v>0</v>
      </c>
      <c r="K93" s="72">
        <v>0</v>
      </c>
      <c r="L93" s="20" t="s">
        <v>48</v>
      </c>
      <c r="M93" s="12"/>
      <c r="O93" s="4"/>
    </row>
    <row r="94" spans="1:15" s="3" customFormat="1" ht="60.75" customHeight="1">
      <c r="A94" s="52" t="s">
        <v>93</v>
      </c>
      <c r="B94" s="1" t="s">
        <v>4</v>
      </c>
      <c r="C94" s="36">
        <f>D94+E94</f>
        <v>58344</v>
      </c>
      <c r="D94" s="40">
        <v>58344</v>
      </c>
      <c r="E94" s="40">
        <v>0</v>
      </c>
      <c r="F94" s="69">
        <f>G94+H94</f>
        <v>5050</v>
      </c>
      <c r="G94" s="70">
        <v>5050</v>
      </c>
      <c r="H94" s="70">
        <v>0</v>
      </c>
      <c r="I94" s="71">
        <f>J94+K94</f>
        <v>0</v>
      </c>
      <c r="J94" s="70">
        <v>0</v>
      </c>
      <c r="K94" s="72">
        <v>0</v>
      </c>
      <c r="L94" s="20" t="s">
        <v>48</v>
      </c>
      <c r="M94" s="12"/>
      <c r="O94" s="4"/>
    </row>
    <row r="95" spans="1:15" s="3" customFormat="1" ht="54" customHeight="1">
      <c r="A95" s="52" t="s">
        <v>94</v>
      </c>
      <c r="B95" s="1" t="s">
        <v>4</v>
      </c>
      <c r="C95" s="36">
        <f>D95+E95</f>
        <v>60032</v>
      </c>
      <c r="D95" s="40">
        <v>60032</v>
      </c>
      <c r="E95" s="40">
        <v>0</v>
      </c>
      <c r="F95" s="69">
        <f>G95+H95</f>
        <v>65670</v>
      </c>
      <c r="G95" s="70">
        <v>65670</v>
      </c>
      <c r="H95" s="70">
        <v>0</v>
      </c>
      <c r="I95" s="71">
        <f>J95+K95</f>
        <v>0</v>
      </c>
      <c r="J95" s="70">
        <v>0</v>
      </c>
      <c r="K95" s="72">
        <v>0</v>
      </c>
      <c r="L95" s="20" t="s">
        <v>48</v>
      </c>
      <c r="M95" s="12"/>
      <c r="O95" s="4"/>
    </row>
    <row r="96" spans="1:15" s="3" customFormat="1" ht="52.5" customHeight="1">
      <c r="A96" s="52" t="s">
        <v>95</v>
      </c>
      <c r="B96" s="1" t="s">
        <v>4</v>
      </c>
      <c r="C96" s="36">
        <f>D96+E96</f>
        <v>159800</v>
      </c>
      <c r="D96" s="40">
        <v>159800</v>
      </c>
      <c r="E96" s="40">
        <v>0</v>
      </c>
      <c r="F96" s="69">
        <f>G96+H96</f>
        <v>99000</v>
      </c>
      <c r="G96" s="70">
        <v>99000</v>
      </c>
      <c r="H96" s="70">
        <v>0</v>
      </c>
      <c r="I96" s="71">
        <f>J96+K96</f>
        <v>0</v>
      </c>
      <c r="J96" s="70">
        <v>0</v>
      </c>
      <c r="K96" s="72">
        <v>0</v>
      </c>
      <c r="L96" s="20" t="s">
        <v>48</v>
      </c>
      <c r="M96" s="12"/>
      <c r="O96" s="4"/>
    </row>
    <row r="97" spans="6:15" s="3" customFormat="1" ht="12.75">
      <c r="F97" s="21"/>
      <c r="G97" s="21"/>
      <c r="H97" s="21"/>
      <c r="I97" s="21"/>
      <c r="J97" s="21"/>
      <c r="K97" s="21"/>
      <c r="M97" s="12"/>
      <c r="O97" s="4"/>
    </row>
    <row r="98" spans="6:15" s="3" customFormat="1" ht="12.75">
      <c r="F98" s="21"/>
      <c r="G98" s="21"/>
      <c r="H98" s="21"/>
      <c r="I98" s="21"/>
      <c r="J98" s="21"/>
      <c r="K98" s="21"/>
      <c r="M98" s="12"/>
      <c r="O98" s="4"/>
    </row>
    <row r="99" spans="6:15" s="3" customFormat="1" ht="12.75">
      <c r="F99" s="21"/>
      <c r="G99" s="21"/>
      <c r="H99" s="21"/>
      <c r="I99" s="21"/>
      <c r="J99" s="21"/>
      <c r="K99" s="21"/>
      <c r="M99" s="12"/>
      <c r="O99" s="4"/>
    </row>
    <row r="100" spans="1:15" s="80" customFormat="1" ht="18.75">
      <c r="A100" s="80" t="s">
        <v>72</v>
      </c>
      <c r="J100" s="80" t="s">
        <v>73</v>
      </c>
      <c r="O100" s="4"/>
    </row>
    <row r="101" spans="6:15" s="76" customFormat="1" ht="12.75">
      <c r="F101" s="77"/>
      <c r="G101" s="77"/>
      <c r="H101" s="77"/>
      <c r="I101" s="77"/>
      <c r="J101" s="77"/>
      <c r="K101" s="77"/>
      <c r="O101" s="4"/>
    </row>
    <row r="102" spans="1:15" s="81" customFormat="1" ht="15.75">
      <c r="A102" s="81" t="s">
        <v>64</v>
      </c>
      <c r="F102" s="82"/>
      <c r="G102" s="82"/>
      <c r="H102" s="82"/>
      <c r="I102" s="82"/>
      <c r="J102" s="82"/>
      <c r="K102" s="82"/>
      <c r="O102" s="83"/>
    </row>
    <row r="103" spans="1:15" s="81" customFormat="1" ht="15.75">
      <c r="A103" s="81" t="s">
        <v>74</v>
      </c>
      <c r="F103" s="82"/>
      <c r="G103" s="82"/>
      <c r="H103" s="82"/>
      <c r="I103" s="82"/>
      <c r="J103" s="82"/>
      <c r="K103" s="82"/>
      <c r="O103" s="83"/>
    </row>
    <row r="104" spans="6:15" s="3" customFormat="1" ht="12.75">
      <c r="F104" s="21"/>
      <c r="G104" s="21"/>
      <c r="H104" s="21"/>
      <c r="I104" s="21"/>
      <c r="J104" s="21"/>
      <c r="K104" s="21"/>
      <c r="M104" s="12"/>
      <c r="O104" s="4"/>
    </row>
    <row r="105" spans="6:15" s="3" customFormat="1" ht="12.75">
      <c r="F105" s="21"/>
      <c r="G105" s="21"/>
      <c r="H105" s="21"/>
      <c r="I105" s="21"/>
      <c r="J105" s="21"/>
      <c r="K105" s="21"/>
      <c r="M105" s="12"/>
      <c r="O105" s="4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6:15" s="3" customFormat="1" ht="12.75">
      <c r="F107" s="21"/>
      <c r="G107" s="21"/>
      <c r="H107" s="21"/>
      <c r="I107" s="21"/>
      <c r="J107" s="21"/>
      <c r="K107" s="21"/>
      <c r="M107" s="12"/>
      <c r="O107" s="4"/>
    </row>
    <row r="108" spans="6:15" s="3" customFormat="1" ht="12.75">
      <c r="F108" s="21"/>
      <c r="G108" s="21"/>
      <c r="H108" s="21"/>
      <c r="I108" s="21"/>
      <c r="J108" s="21"/>
      <c r="K108" s="21"/>
      <c r="M108" s="12"/>
      <c r="O108" s="4"/>
    </row>
    <row r="109" spans="6:15" s="3" customFormat="1" ht="12.75">
      <c r="F109" s="21"/>
      <c r="G109" s="21"/>
      <c r="H109" s="21"/>
      <c r="I109" s="21"/>
      <c r="J109" s="21"/>
      <c r="K109" s="21"/>
      <c r="M109" s="12"/>
      <c r="O109" s="4"/>
    </row>
    <row r="110" spans="6:15" s="3" customFormat="1" ht="12.75">
      <c r="F110" s="21"/>
      <c r="G110" s="21"/>
      <c r="H110" s="21"/>
      <c r="I110" s="21"/>
      <c r="J110" s="21"/>
      <c r="K110" s="21"/>
      <c r="M110" s="12"/>
      <c r="O110" s="4"/>
    </row>
    <row r="111" spans="6:15" s="3" customFormat="1" ht="12.75">
      <c r="F111" s="21"/>
      <c r="G111" s="21"/>
      <c r="H111" s="21"/>
      <c r="I111" s="21"/>
      <c r="J111" s="21"/>
      <c r="K111" s="21"/>
      <c r="M111" s="12"/>
      <c r="O111" s="4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</sheetData>
  <sheetProtection/>
  <mergeCells count="46">
    <mergeCell ref="A50:L50"/>
    <mergeCell ref="A49:L49"/>
    <mergeCell ref="J26:L26"/>
    <mergeCell ref="J31:L31"/>
    <mergeCell ref="A12:L12"/>
    <mergeCell ref="A73:L73"/>
    <mergeCell ref="J38:L38"/>
    <mergeCell ref="A63:L63"/>
    <mergeCell ref="J19:L19"/>
    <mergeCell ref="A62:L62"/>
    <mergeCell ref="J55:L55"/>
    <mergeCell ref="A90:L90"/>
    <mergeCell ref="A91:L91"/>
    <mergeCell ref="A80:L80"/>
    <mergeCell ref="J67:L67"/>
    <mergeCell ref="A61:L61"/>
    <mergeCell ref="A84:L84"/>
    <mergeCell ref="A86:L86"/>
    <mergeCell ref="J78:L78"/>
    <mergeCell ref="A71:L71"/>
    <mergeCell ref="A51:L51"/>
    <mergeCell ref="A70:L70"/>
    <mergeCell ref="J88:L88"/>
    <mergeCell ref="A76:L76"/>
    <mergeCell ref="A85:L85"/>
    <mergeCell ref="B7:B9"/>
    <mergeCell ref="D8:E8"/>
    <mergeCell ref="C7:E7"/>
    <mergeCell ref="C8:C9"/>
    <mergeCell ref="L7:L9"/>
    <mergeCell ref="J1:L1"/>
    <mergeCell ref="J3:L3"/>
    <mergeCell ref="A44:L44"/>
    <mergeCell ref="A43:L43"/>
    <mergeCell ref="A7:A9"/>
    <mergeCell ref="B5:J5"/>
    <mergeCell ref="I7:K7"/>
    <mergeCell ref="A13:L13"/>
    <mergeCell ref="A14:L14"/>
    <mergeCell ref="A42:L42"/>
    <mergeCell ref="G8:H8"/>
    <mergeCell ref="J2:L2"/>
    <mergeCell ref="I8:I9"/>
    <mergeCell ref="F7:H7"/>
    <mergeCell ref="J8:K8"/>
    <mergeCell ref="F8:F9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8" manualBreakCount="8">
    <brk id="18" max="11" man="1"/>
    <brk id="25" max="11" man="1"/>
    <brk id="30" max="11" man="1"/>
    <brk id="37" max="11" man="1"/>
    <brk id="54" max="11" man="1"/>
    <brk id="66" max="11" man="1"/>
    <brk id="77" max="11" man="1"/>
    <brk id="87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Davidova</cp:lastModifiedBy>
  <cp:lastPrinted>2017-12-22T09:07:00Z</cp:lastPrinted>
  <dcterms:created xsi:type="dcterms:W3CDTF">1996-10-08T23:32:33Z</dcterms:created>
  <dcterms:modified xsi:type="dcterms:W3CDTF">2017-12-22T09:09:33Z</dcterms:modified>
  <cp:category/>
  <cp:version/>
  <cp:contentType/>
  <cp:contentStatus/>
</cp:coreProperties>
</file>