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05" activeTab="3"/>
  </bookViews>
  <sheets>
    <sheet name="пільгові " sheetId="1" r:id="rId1"/>
    <sheet name="стоматол." sheetId="2" r:id="rId2"/>
    <sheet name="гепатат" sheetId="3" r:id="rId3"/>
    <sheet name="СНІД" sheetId="4" r:id="rId4"/>
    <sheet name="Лист1" sheetId="5" r:id="rId5"/>
  </sheets>
  <definedNames>
    <definedName name="_xlnm.Print_Area" localSheetId="2">'гепатат'!$A$1:$P$43</definedName>
    <definedName name="_xlnm.Print_Area" localSheetId="0">'пільгові '!$A$1:$P$37</definedName>
    <definedName name="_xlnm.Print_Area" localSheetId="3">'СНІД'!$A$1:$P$41</definedName>
    <definedName name="_xlnm.Print_Area" localSheetId="1">'стоматол.'!$A$1:$P$25</definedName>
  </definedNames>
  <calcPr fullCalcOnLoad="1"/>
</workbook>
</file>

<file path=xl/sharedStrings.xml><?xml version="1.0" encoding="utf-8"?>
<sst xmlns="http://schemas.openxmlformats.org/spreadsheetml/2006/main" count="205" uniqueCount="73">
  <si>
    <t>Сума, тис. грн.</t>
  </si>
  <si>
    <t xml:space="preserve">Завдання Програми, КТКВК </t>
  </si>
  <si>
    <t>Вартість, тис.         грн.</t>
  </si>
  <si>
    <t>КУ "Сумська міська клінічна лікарня № 4"</t>
  </si>
  <si>
    <t>О.М. Лисенко</t>
  </si>
  <si>
    <t>2016-план</t>
  </si>
  <si>
    <t>2017 - прогноз</t>
  </si>
  <si>
    <t>2018 - прогноз</t>
  </si>
  <si>
    <t>2019 - прогноз</t>
  </si>
  <si>
    <t>2020 - прогноз</t>
  </si>
  <si>
    <t>КТКВК 080101</t>
  </si>
  <si>
    <t>КУ «Сумська міська клінічна лікарня № 1»</t>
  </si>
  <si>
    <t>КУ «Сумська міська клінічна лікарня № 4»</t>
  </si>
  <si>
    <t>КУ «Сумська міськадитяча клінічна лікарня Святої Зінаїди»</t>
  </si>
  <si>
    <t>КЗ "Центр первинної медико-санітарної допомоги №3 м. Суми"</t>
  </si>
  <si>
    <t>КТКВК 080800</t>
  </si>
  <si>
    <t xml:space="preserve">3.3.Забезпечити фінансування на зубопротезування порожнини рота пільгових верств населення </t>
  </si>
  <si>
    <t>КТКВК 081002</t>
  </si>
  <si>
    <t>КУ «Сумська міська клінічна стоматологічна поліклініка»</t>
  </si>
  <si>
    <t>КУ «Сумська міська клінічна лікарня №5»</t>
  </si>
  <si>
    <t>Кіль-        кість осіб</t>
  </si>
  <si>
    <t xml:space="preserve"> які складають питому вагу у структурі поширеності хвороб</t>
  </si>
  <si>
    <t>1 етап</t>
  </si>
  <si>
    <t>2 етап</t>
  </si>
  <si>
    <t xml:space="preserve">                Розрахунок орієнтовних витрат на виконання підпрограми 1. Реалазація та дотримання прав громадян у сфері охорони здоров'я</t>
  </si>
  <si>
    <t xml:space="preserve">080500 "Загальні і спеціалізовані стоматологічні поліклініки" </t>
  </si>
  <si>
    <t>Додаток 3.1. до додатку 3</t>
  </si>
  <si>
    <t>Завдання 8.                                                      Надання стоматологічної допомоги.</t>
  </si>
  <si>
    <t>8.1. Надання терапевтичної стоматолгічної допомоги</t>
  </si>
  <si>
    <t>8.2. Надання хірургічної стоматолгічної допомоги</t>
  </si>
  <si>
    <t>8.3. Надання ортопедичної стоматолгічної допомоги</t>
  </si>
  <si>
    <t>КУ "Сумська міська клінічна стоматологічна поліклініка" (загальний фонд)</t>
  </si>
  <si>
    <t>КУ "Сумська міська клінічна стоматологічна поліклініка" (спеціальний фонд)</t>
  </si>
  <si>
    <t>3.2. Забезпечити пільгову категорію населення технічними та іншими засобами</t>
  </si>
  <si>
    <t>міської комплексної Програми "Охорона здоров'я на 2016-2020 роки"</t>
  </si>
  <si>
    <t>3.1. Забезпечити рецептами пільгову категорію населення</t>
  </si>
  <si>
    <t xml:space="preserve"> 080101 "Лікарні" (спеціальний фонд)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</si>
  <si>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</si>
  <si>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 xml:space="preserve">         Розрахунок орієнтовних витрат на виконання Піпрограми ІV. Зниження захворюваності та поширеності хронічних неінфекційних хвороб,</t>
  </si>
  <si>
    <t xml:space="preserve">                                 міської комплексної Ппрограми "Охорона здоров'я на 2016-2020 роки"</t>
  </si>
  <si>
    <t>Додаток 3.2 до додатку 3</t>
  </si>
  <si>
    <t>до рішення Сумської міської ради "Про внесення змін до рішення Сумської міської ради "Про затвердження міської комплексної Програми "Охорона здоров'я на 2016-2020 роки"</t>
  </si>
  <si>
    <t>Міський голова                                                                                                                                                                                           О.М. Лисенко</t>
  </si>
  <si>
    <t>Міський голова                                                                                                                            О.М. Лисенко</t>
  </si>
  <si>
    <t>до рішення Сумської міської ради "Про затвердження міської комплексної Програми "Охорона здоров'я на 2016-2020 роки"</t>
  </si>
  <si>
    <t xml:space="preserve">                Розрахунок орієнтовних витрат на виконання Піпрограми V. Зниження захворюваності та поширеності інфекційних хвороб</t>
  </si>
  <si>
    <t>Завдання 1. Зниження захворюваності на гострий вірусний гепатит В та С серед населення</t>
  </si>
  <si>
    <t>1.1.Забезпечити проведення вакціонації медичних працівників вакциною проти гепатиту В</t>
  </si>
  <si>
    <t xml:space="preserve"> 080101 "Лікарні"</t>
  </si>
  <si>
    <t>КУ "Сумська міська клінічна лікарня № 1"</t>
  </si>
  <si>
    <t>КУ "Сумська міська клінічна лікарня № 5"</t>
  </si>
  <si>
    <t>КУ "Сумська міська дитяча клінічна лікарня Святої Зінаїди"</t>
  </si>
  <si>
    <t xml:space="preserve"> 080203 "Перинатальні центри, пологові будинки"</t>
  </si>
  <si>
    <t>КУ "Сумський міський клінічний пологовий будинок"</t>
  </si>
  <si>
    <t>080800"Первинна медико-санітарна допомога"</t>
  </si>
  <si>
    <t>1.2.Проведення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</t>
  </si>
  <si>
    <t>1.3. Удосконалення діагностики вірусних гепатитів шляхом обстеження медичних працівників на носійство антигенів</t>
  </si>
  <si>
    <t>1.4. Забезпечення обстеження призовників та груп ризику на меркери гепатиту В та С</t>
  </si>
  <si>
    <t>2.1.Забезпечити впровадження методів діагностики ВІЛ-інфекцій у дітей, народжених ВІЛ-інфікованими,  матерями,  проведення заходів з профілактики передачі ВІЛ-інфекції від матері до дитини (забезпечити харчуванням дітей)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</si>
  <si>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</t>
  </si>
  <si>
    <t>2.3. Забезпечити проведення екстренної діагностики  ВІЛ-інфекції за допомогою швидких тестів</t>
  </si>
  <si>
    <t>Додаток 3.3. до додатку 3</t>
  </si>
  <si>
    <t>Додаток 3.4 до додатку 3</t>
  </si>
  <si>
    <t>КУ "Сумський міський клінічний пологовий будинок Пресвятої Діви Марії"</t>
  </si>
  <si>
    <t>Завдання 2.  Забезпечення профілактики ВІЛ-інфекції, лікування, догляду та підтримки ВІЛ-інфікованих і хворих на СНІД.</t>
  </si>
  <si>
    <t xml:space="preserve">Міський голова                                                                                                                                                                                          </t>
  </si>
  <si>
    <t xml:space="preserve">Міський голова                                                                                                                                                                                       </t>
  </si>
  <si>
    <t>від 27 липня 2016 року № 1019 -МР</t>
  </si>
  <si>
    <t>Виконавець: Братушка О.В.</t>
  </si>
  <si>
    <t>від 27 липня 2016 року  № 1019  -МР</t>
  </si>
  <si>
    <t>від   27 липня  2016 року  № 1019  -МР</t>
  </si>
  <si>
    <t>від  27 липня  2016 року № 1019  -МР</t>
  </si>
  <si>
    <t>Виконавець: Братушка  О.В.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</si>
</sst>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0"/>
    <numFmt numFmtId="192" formatCode="0.0000000"/>
    <numFmt numFmtId="193" formatCode="0.00000"/>
    <numFmt numFmtId="194" formatCode="0.00000000"/>
    <numFmt numFmtId="195" formatCode="0.0000E+00"/>
    <numFmt numFmtId="196" formatCode="0.00000E+00"/>
    <numFmt numFmtId="197" formatCode="0.000E+00"/>
    <numFmt numFmtId="198" formatCode="0.0E+00"/>
    <numFmt numFmtId="199" formatCode="0E+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 horizontal="justify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left"/>
    </xf>
    <xf numFmtId="188" fontId="10" fillId="0" borderId="10" xfId="0" applyNumberFormat="1" applyFont="1" applyBorder="1" applyAlignment="1">
      <alignment horizontal="left"/>
    </xf>
    <xf numFmtId="1" fontId="10" fillId="0" borderId="10" xfId="0" applyNumberFormat="1" applyFont="1" applyBorder="1" applyAlignment="1">
      <alignment horizontal="left"/>
    </xf>
    <xf numFmtId="0" fontId="10" fillId="0" borderId="11" xfId="0" applyFont="1" applyBorder="1" applyAlignment="1">
      <alignment vertical="center" wrapText="1"/>
    </xf>
    <xf numFmtId="188" fontId="1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top"/>
    </xf>
    <xf numFmtId="188" fontId="1" fillId="0" borderId="10" xfId="0" applyNumberFormat="1" applyFont="1" applyBorder="1" applyAlignment="1">
      <alignment horizontal="left" vertical="top"/>
    </xf>
    <xf numFmtId="189" fontId="1" fillId="0" borderId="10" xfId="0" applyNumberFormat="1" applyFont="1" applyBorder="1" applyAlignment="1">
      <alignment horizontal="left" vertical="top"/>
    </xf>
    <xf numFmtId="188" fontId="10" fillId="0" borderId="10" xfId="0" applyNumberFormat="1" applyFont="1" applyBorder="1" applyAlignment="1">
      <alignment horizontal="left" vertical="top" wrapText="1"/>
    </xf>
    <xf numFmtId="1" fontId="10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left" wrapText="1"/>
    </xf>
    <xf numFmtId="1" fontId="10" fillId="0" borderId="10" xfId="0" applyNumberFormat="1" applyFont="1" applyBorder="1" applyAlignment="1">
      <alignment horizontal="left" wrapText="1"/>
    </xf>
    <xf numFmtId="188" fontId="10" fillId="0" borderId="10" xfId="0" applyNumberFormat="1" applyFont="1" applyBorder="1" applyAlignment="1">
      <alignment horizontal="left" wrapText="1"/>
    </xf>
    <xf numFmtId="189" fontId="1" fillId="0" borderId="12" xfId="0" applyNumberFormat="1" applyFont="1" applyBorder="1" applyAlignment="1">
      <alignment horizontal="left" vertical="top" wrapText="1"/>
    </xf>
    <xf numFmtId="1" fontId="1" fillId="0" borderId="12" xfId="0" applyNumberFormat="1" applyFont="1" applyBorder="1" applyAlignment="1">
      <alignment horizontal="left" vertical="top" wrapText="1"/>
    </xf>
    <xf numFmtId="188" fontId="1" fillId="0" borderId="12" xfId="0" applyNumberFormat="1" applyFont="1" applyBorder="1" applyAlignment="1">
      <alignment horizontal="left" vertical="top" wrapText="1"/>
    </xf>
    <xf numFmtId="189" fontId="1" fillId="0" borderId="12" xfId="0" applyNumberFormat="1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left" vertical="top" wrapText="1"/>
    </xf>
    <xf numFmtId="188" fontId="1" fillId="0" borderId="12" xfId="0" applyNumberFormat="1" applyFont="1" applyFill="1" applyBorder="1" applyAlignment="1">
      <alignment horizontal="left" vertical="top" wrapText="1"/>
    </xf>
    <xf numFmtId="189" fontId="1" fillId="0" borderId="0" xfId="0" applyNumberFormat="1" applyFont="1" applyAlignment="1">
      <alignment horizontal="left" vertical="top"/>
    </xf>
    <xf numFmtId="1" fontId="1" fillId="0" borderId="12" xfId="0" applyNumberFormat="1" applyFont="1" applyBorder="1" applyAlignment="1">
      <alignment horizontal="left" vertical="top"/>
    </xf>
    <xf numFmtId="1" fontId="1" fillId="32" borderId="10" xfId="53" applyNumberFormat="1" applyFont="1" applyFill="1" applyBorder="1" applyAlignment="1">
      <alignment horizontal="left" vertical="top"/>
      <protection/>
    </xf>
    <xf numFmtId="189" fontId="10" fillId="0" borderId="10" xfId="0" applyNumberFormat="1" applyFont="1" applyBorder="1" applyAlignment="1">
      <alignment horizontal="left" vertical="top" wrapText="1"/>
    </xf>
    <xf numFmtId="189" fontId="1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188" fontId="1" fillId="0" borderId="10" xfId="0" applyNumberFormat="1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top"/>
    </xf>
    <xf numFmtId="2" fontId="46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top"/>
    </xf>
    <xf numFmtId="189" fontId="1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188" fontId="1" fillId="0" borderId="12" xfId="0" applyNumberFormat="1" applyFont="1" applyBorder="1" applyAlignment="1">
      <alignment horizontal="left" vertical="top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89" fontId="1" fillId="0" borderId="10" xfId="0" applyNumberFormat="1" applyFont="1" applyBorder="1" applyAlignment="1">
      <alignment/>
    </xf>
    <xf numFmtId="188" fontId="46" fillId="0" borderId="1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justify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37"/>
  <sheetViews>
    <sheetView view="pageBreakPreview" zoomScale="75" zoomScaleNormal="75" zoomScaleSheetLayoutView="75" zoomScalePageLayoutView="0" workbookViewId="0" topLeftCell="A1">
      <selection activeCell="E34" sqref="E34"/>
    </sheetView>
  </sheetViews>
  <sheetFormatPr defaultColWidth="9.140625" defaultRowHeight="12.75"/>
  <cols>
    <col min="1" max="1" width="33.57421875" style="2" customWidth="1"/>
    <col min="2" max="2" width="10.7109375" style="2" customWidth="1"/>
    <col min="3" max="3" width="8.28125" style="2" customWidth="1"/>
    <col min="4" max="4" width="9.140625" style="2" customWidth="1"/>
    <col min="5" max="5" width="10.00390625" style="2" customWidth="1"/>
    <col min="6" max="6" width="9.00390625" style="2" customWidth="1"/>
    <col min="7" max="7" width="9.421875" style="2" customWidth="1"/>
    <col min="8" max="8" width="9.00390625" style="2" customWidth="1"/>
    <col min="9" max="9" width="9.8515625" style="2" customWidth="1"/>
    <col min="10" max="10" width="9.28125" style="2" customWidth="1"/>
    <col min="11" max="13" width="8.421875" style="2" customWidth="1"/>
    <col min="14" max="14" width="9.421875" style="2" customWidth="1"/>
    <col min="15" max="15" width="9.140625" style="2" customWidth="1"/>
    <col min="16" max="16" width="9.421875" style="2" customWidth="1"/>
    <col min="17" max="16384" width="9.140625" style="2" customWidth="1"/>
  </cols>
  <sheetData>
    <row r="1" spans="7:12" ht="18.75">
      <c r="G1" s="1"/>
      <c r="H1" s="11" t="s">
        <v>26</v>
      </c>
      <c r="I1" s="1"/>
      <c r="J1" s="4"/>
      <c r="K1" s="12"/>
      <c r="L1" s="12"/>
    </row>
    <row r="2" spans="7:16" ht="37.5" customHeight="1">
      <c r="G2" s="82" t="s">
        <v>41</v>
      </c>
      <c r="H2" s="82"/>
      <c r="I2" s="82"/>
      <c r="J2" s="82"/>
      <c r="K2" s="82"/>
      <c r="L2" s="82"/>
      <c r="M2" s="82"/>
      <c r="N2" s="82"/>
      <c r="O2" s="82"/>
      <c r="P2" s="82"/>
    </row>
    <row r="3" spans="7:12" ht="18.75" customHeight="1">
      <c r="G3" s="87" t="s">
        <v>67</v>
      </c>
      <c r="H3" s="87"/>
      <c r="I3" s="87"/>
      <c r="J3" s="87"/>
      <c r="K3" s="87"/>
      <c r="L3" s="87"/>
    </row>
    <row r="4" spans="7:12" ht="32.25" customHeight="1">
      <c r="G4" s="87"/>
      <c r="H4" s="87"/>
      <c r="I4" s="87"/>
      <c r="J4" s="87"/>
      <c r="K4" s="87"/>
      <c r="L4" s="87"/>
    </row>
    <row r="5" spans="1:16" ht="25.5" customHeight="1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9"/>
      <c r="O5" s="9"/>
      <c r="P5" s="9"/>
    </row>
    <row r="6" spans="1:16" ht="18.75" customHeight="1">
      <c r="A6" s="92" t="s">
        <v>34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8"/>
      <c r="O6" s="8"/>
      <c r="P6" s="8"/>
    </row>
    <row r="7" spans="1:16" ht="18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8"/>
      <c r="O7" s="8"/>
      <c r="P7" s="8"/>
    </row>
    <row r="8" spans="1:16" ht="15.75" customHeight="1">
      <c r="A8" s="25"/>
      <c r="B8" s="83" t="s">
        <v>22</v>
      </c>
      <c r="C8" s="84"/>
      <c r="D8" s="84"/>
      <c r="E8" s="84"/>
      <c r="F8" s="84"/>
      <c r="G8" s="84"/>
      <c r="H8" s="84"/>
      <c r="I8" s="84"/>
      <c r="J8" s="85"/>
      <c r="K8" s="83" t="s">
        <v>23</v>
      </c>
      <c r="L8" s="84"/>
      <c r="M8" s="84"/>
      <c r="N8" s="84"/>
      <c r="O8" s="84"/>
      <c r="P8" s="85"/>
    </row>
    <row r="9" spans="1:16" ht="21" customHeight="1">
      <c r="A9" s="88" t="s">
        <v>1</v>
      </c>
      <c r="B9" s="90" t="s">
        <v>5</v>
      </c>
      <c r="C9" s="90"/>
      <c r="D9" s="90"/>
      <c r="E9" s="90" t="s">
        <v>6</v>
      </c>
      <c r="F9" s="90"/>
      <c r="G9" s="90"/>
      <c r="H9" s="91" t="s">
        <v>7</v>
      </c>
      <c r="I9" s="91"/>
      <c r="J9" s="91"/>
      <c r="K9" s="79" t="s">
        <v>8</v>
      </c>
      <c r="L9" s="80"/>
      <c r="M9" s="81"/>
      <c r="N9" s="79" t="s">
        <v>9</v>
      </c>
      <c r="O9" s="80"/>
      <c r="P9" s="81"/>
    </row>
    <row r="10" spans="1:16" ht="63" customHeight="1">
      <c r="A10" s="89"/>
      <c r="B10" s="16" t="s">
        <v>2</v>
      </c>
      <c r="C10" s="16" t="s">
        <v>20</v>
      </c>
      <c r="D10" s="16" t="s">
        <v>0</v>
      </c>
      <c r="E10" s="16" t="s">
        <v>2</v>
      </c>
      <c r="F10" s="16" t="s">
        <v>20</v>
      </c>
      <c r="G10" s="16" t="s">
        <v>0</v>
      </c>
      <c r="H10" s="16" t="s">
        <v>2</v>
      </c>
      <c r="I10" s="16" t="s">
        <v>20</v>
      </c>
      <c r="J10" s="16" t="s">
        <v>0</v>
      </c>
      <c r="K10" s="16" t="s">
        <v>2</v>
      </c>
      <c r="L10" s="16" t="s">
        <v>20</v>
      </c>
      <c r="M10" s="16" t="s">
        <v>0</v>
      </c>
      <c r="N10" s="16" t="s">
        <v>2</v>
      </c>
      <c r="O10" s="16" t="s">
        <v>20</v>
      </c>
      <c r="P10" s="16" t="s">
        <v>0</v>
      </c>
    </row>
    <row r="11" spans="1:16" ht="82.5" customHeight="1">
      <c r="A11" s="65" t="s">
        <v>37</v>
      </c>
      <c r="B11" s="49">
        <f>D11/C11</f>
        <v>0.3822429149797571</v>
      </c>
      <c r="C11" s="50">
        <f>C12+C28+C20</f>
        <v>24700</v>
      </c>
      <c r="D11" s="51">
        <f>D12+D28+D20</f>
        <v>9441.4</v>
      </c>
      <c r="E11" s="49">
        <f>G11/F11</f>
        <v>0.39012580570008537</v>
      </c>
      <c r="F11" s="51">
        <f aca="true" t="shared" si="0" ref="F11:P11">F12+F28+F20</f>
        <v>25754</v>
      </c>
      <c r="G11" s="51">
        <v>10047.3</v>
      </c>
      <c r="H11" s="49">
        <f>J11/I11</f>
        <v>0.4001479659752276</v>
      </c>
      <c r="I11" s="51">
        <f t="shared" si="0"/>
        <v>26804</v>
      </c>
      <c r="J11" s="51">
        <f t="shared" si="0"/>
        <v>10725.56608</v>
      </c>
      <c r="K11" s="49">
        <f>M11/L11</f>
        <v>0.4129098496935813</v>
      </c>
      <c r="L11" s="51">
        <f t="shared" si="0"/>
        <v>27903</v>
      </c>
      <c r="M11" s="51">
        <f t="shared" si="0"/>
        <v>11521.423535999998</v>
      </c>
      <c r="N11" s="49">
        <f>P11/O11</f>
        <v>0.42604563545366925</v>
      </c>
      <c r="O11" s="51">
        <f t="shared" si="0"/>
        <v>29052</v>
      </c>
      <c r="P11" s="51">
        <f t="shared" si="0"/>
        <v>12377.477801199999</v>
      </c>
    </row>
    <row r="12" spans="1:16" ht="37.5" customHeight="1">
      <c r="A12" s="23" t="s">
        <v>35</v>
      </c>
      <c r="B12" s="31">
        <f aca="true" t="shared" si="1" ref="B12:B17">D12/C12</f>
        <v>0.2698189391363482</v>
      </c>
      <c r="C12" s="32">
        <f>C13+C18</f>
        <v>23528</v>
      </c>
      <c r="D12" s="32">
        <f>D13+D18</f>
        <v>6348.3</v>
      </c>
      <c r="E12" s="31">
        <f>G12/F12</f>
        <v>0.2746234319526627</v>
      </c>
      <c r="F12" s="32">
        <f>F13+F18</f>
        <v>24505</v>
      </c>
      <c r="G12" s="32">
        <f>G13+G18</f>
        <v>6729.647199999999</v>
      </c>
      <c r="H12" s="31">
        <f>J12/I12</f>
        <v>0.2837576303503472</v>
      </c>
      <c r="I12" s="32">
        <f>I13+I18</f>
        <v>25489</v>
      </c>
      <c r="J12" s="32">
        <f>J13+J18</f>
        <v>7232.69824</v>
      </c>
      <c r="K12" s="31">
        <f>M12/L12</f>
        <v>0.29305135908936714</v>
      </c>
      <c r="L12" s="32">
        <f>L13+L18</f>
        <v>26531</v>
      </c>
      <c r="M12" s="32">
        <f>M13+M18</f>
        <v>7774.945607999999</v>
      </c>
      <c r="N12" s="31">
        <f>P12/O12</f>
        <v>0.30260350174130257</v>
      </c>
      <c r="O12" s="32">
        <f>O13+O18</f>
        <v>27623</v>
      </c>
      <c r="P12" s="35">
        <f>P13+P18</f>
        <v>8358.8165286</v>
      </c>
    </row>
    <row r="13" spans="1:16" ht="15.75">
      <c r="A13" s="34" t="s">
        <v>10</v>
      </c>
      <c r="B13" s="31">
        <f t="shared" si="1"/>
        <v>0.2774922420480993</v>
      </c>
      <c r="C13" s="32">
        <f>SUM(C14:C17)</f>
        <v>20624</v>
      </c>
      <c r="D13" s="32">
        <f>SUM(D14:D17)</f>
        <v>5723</v>
      </c>
      <c r="E13" s="31">
        <f>G13/F13</f>
        <v>0.2795850192120735</v>
      </c>
      <c r="F13" s="32">
        <f>SUM(F14:F17)</f>
        <v>21601</v>
      </c>
      <c r="G13" s="32">
        <f>SUM(G14:G17)</f>
        <v>6039.316</v>
      </c>
      <c r="H13" s="31">
        <f>J13/I13</f>
        <v>0.28738508744742086</v>
      </c>
      <c r="I13" s="32">
        <f>SUM(I14:I17)</f>
        <v>22585</v>
      </c>
      <c r="J13" s="32">
        <f>SUM(J14:J17)</f>
        <v>6490.5922</v>
      </c>
      <c r="K13" s="31">
        <f>M13/L13</f>
        <v>0.29530543932788755</v>
      </c>
      <c r="L13" s="32">
        <f>SUM(L14:L17)</f>
        <v>23627</v>
      </c>
      <c r="M13" s="32">
        <f>SUM(M14:M17)</f>
        <v>6977.1816149999995</v>
      </c>
      <c r="N13" s="31">
        <f>P13/O13</f>
        <v>0.3034596964329059</v>
      </c>
      <c r="O13" s="32">
        <f>SUM(O14:O17)</f>
        <v>24719</v>
      </c>
      <c r="P13" s="32">
        <f>SUM(P14:P17)</f>
        <v>7501.220236125</v>
      </c>
    </row>
    <row r="14" spans="1:16" ht="36.75" customHeight="1">
      <c r="A14" s="19" t="s">
        <v>11</v>
      </c>
      <c r="B14" s="28">
        <f t="shared" si="1"/>
        <v>1.0316666666666667</v>
      </c>
      <c r="C14" s="27">
        <v>600</v>
      </c>
      <c r="D14" s="78">
        <v>619</v>
      </c>
      <c r="E14" s="27">
        <f>G14/F14</f>
        <v>1.025</v>
      </c>
      <c r="F14" s="27">
        <v>600</v>
      </c>
      <c r="G14" s="26">
        <v>615</v>
      </c>
      <c r="H14" s="28">
        <f>J14/I14</f>
        <v>1.1011666666666668</v>
      </c>
      <c r="I14" s="26">
        <v>600</v>
      </c>
      <c r="J14" s="26">
        <v>660.7</v>
      </c>
      <c r="K14" s="47">
        <f>M14/L14</f>
        <v>1.1833333333333333</v>
      </c>
      <c r="L14" s="48">
        <v>600</v>
      </c>
      <c r="M14" s="48">
        <v>710</v>
      </c>
      <c r="N14" s="28">
        <f>P14/O14</f>
        <v>1.2733333333333334</v>
      </c>
      <c r="O14" s="27">
        <v>600</v>
      </c>
      <c r="P14" s="27">
        <v>764</v>
      </c>
    </row>
    <row r="15" spans="1:16" ht="31.5">
      <c r="A15" s="19" t="s">
        <v>12</v>
      </c>
      <c r="B15" s="66">
        <f t="shared" si="1"/>
        <v>0.265</v>
      </c>
      <c r="C15" s="67">
        <v>2500</v>
      </c>
      <c r="D15" s="72">
        <v>662.5</v>
      </c>
      <c r="E15" s="28">
        <f>G15/F15</f>
        <v>0.27452</v>
      </c>
      <c r="F15" s="27">
        <v>2500</v>
      </c>
      <c r="G15" s="27">
        <v>686.3</v>
      </c>
      <c r="H15" s="28">
        <f>J15/I15</f>
        <v>0.29468</v>
      </c>
      <c r="I15" s="26">
        <v>2500</v>
      </c>
      <c r="J15" s="26">
        <v>736.7</v>
      </c>
      <c r="K15" s="47">
        <f>M15/L15</f>
        <v>0.3168</v>
      </c>
      <c r="L15" s="48">
        <v>2500</v>
      </c>
      <c r="M15" s="48">
        <v>792</v>
      </c>
      <c r="N15" s="28">
        <f>P15/O15</f>
        <v>0.34056</v>
      </c>
      <c r="O15" s="27">
        <v>2500</v>
      </c>
      <c r="P15" s="27">
        <v>851.4</v>
      </c>
    </row>
    <row r="16" spans="1:16" ht="38.25" customHeight="1">
      <c r="A16" s="19" t="s">
        <v>19</v>
      </c>
      <c r="B16" s="28">
        <f t="shared" si="1"/>
        <v>0.5262455516014235</v>
      </c>
      <c r="C16" s="27">
        <v>1124</v>
      </c>
      <c r="D16" s="20">
        <v>591.5</v>
      </c>
      <c r="E16" s="28">
        <f aca="true" t="shared" si="2" ref="E16:E31">G16/F16</f>
        <v>0.5768692579505301</v>
      </c>
      <c r="F16" s="27">
        <v>1132</v>
      </c>
      <c r="G16" s="26">
        <f>D16*1.104</f>
        <v>653.0160000000001</v>
      </c>
      <c r="H16" s="28">
        <f aca="true" t="shared" si="3" ref="H16:H31">J16/I16</f>
        <v>0.6157826315789474</v>
      </c>
      <c r="I16" s="26">
        <v>1140</v>
      </c>
      <c r="J16" s="26">
        <f>G16*1.075</f>
        <v>701.9922</v>
      </c>
      <c r="K16" s="47">
        <f aca="true" t="shared" si="4" ref="K16:K31">M16/L16</f>
        <v>0.6573533231707317</v>
      </c>
      <c r="L16" s="26">
        <v>1148</v>
      </c>
      <c r="M16" s="26">
        <f>J16*1.075</f>
        <v>754.641615</v>
      </c>
      <c r="N16" s="28">
        <f aca="true" t="shared" si="5" ref="N16:N31">P16/O16</f>
        <v>0.702980707214038</v>
      </c>
      <c r="O16" s="27">
        <v>1154</v>
      </c>
      <c r="P16" s="27">
        <f>M16*1.075</f>
        <v>811.2397361249999</v>
      </c>
    </row>
    <row r="17" spans="1:16" ht="33" customHeight="1">
      <c r="A17" s="19" t="s">
        <v>13</v>
      </c>
      <c r="B17" s="28">
        <f t="shared" si="1"/>
        <v>0.2347560975609756</v>
      </c>
      <c r="C17" s="27">
        <v>16400</v>
      </c>
      <c r="D17" s="46">
        <v>3850</v>
      </c>
      <c r="E17" s="28">
        <f t="shared" si="2"/>
        <v>0.23518913005930106</v>
      </c>
      <c r="F17" s="27">
        <v>17369</v>
      </c>
      <c r="G17" s="26">
        <v>4085</v>
      </c>
      <c r="H17" s="28">
        <f t="shared" si="3"/>
        <v>0.23936767511583537</v>
      </c>
      <c r="I17" s="26">
        <v>18345</v>
      </c>
      <c r="J17" s="26">
        <v>4391.2</v>
      </c>
      <c r="K17" s="47">
        <f t="shared" si="4"/>
        <v>0.24359048454512616</v>
      </c>
      <c r="L17" s="26">
        <v>19379</v>
      </c>
      <c r="M17" s="26">
        <f>J17*1.075</f>
        <v>4720.54</v>
      </c>
      <c r="N17" s="28">
        <f t="shared" si="5"/>
        <v>0.24796386513559737</v>
      </c>
      <c r="O17" s="27">
        <v>20465</v>
      </c>
      <c r="P17" s="26">
        <f>M17*1.075</f>
        <v>5074.5805</v>
      </c>
    </row>
    <row r="18" spans="1:16" ht="15.75">
      <c r="A18" s="34" t="s">
        <v>15</v>
      </c>
      <c r="B18" s="31">
        <f>B19</f>
        <v>0.2153236914600551</v>
      </c>
      <c r="C18" s="33">
        <f aca="true" t="shared" si="6" ref="C18:P18">C19</f>
        <v>2904</v>
      </c>
      <c r="D18" s="31">
        <f t="shared" si="6"/>
        <v>625.3</v>
      </c>
      <c r="E18" s="31">
        <f t="shared" si="6"/>
        <v>0.2377173553719008</v>
      </c>
      <c r="F18" s="33">
        <f t="shared" si="6"/>
        <v>2904</v>
      </c>
      <c r="G18" s="32">
        <f t="shared" si="6"/>
        <v>690.3312</v>
      </c>
      <c r="H18" s="31">
        <f t="shared" si="6"/>
        <v>0.25554615702479333</v>
      </c>
      <c r="I18" s="33">
        <f t="shared" si="6"/>
        <v>2904</v>
      </c>
      <c r="J18" s="32">
        <f t="shared" si="6"/>
        <v>742.1060399999999</v>
      </c>
      <c r="K18" s="31">
        <f t="shared" si="6"/>
        <v>0.2747121188016528</v>
      </c>
      <c r="L18" s="33">
        <f t="shared" si="6"/>
        <v>2904</v>
      </c>
      <c r="M18" s="32">
        <f t="shared" si="6"/>
        <v>797.7639929999998</v>
      </c>
      <c r="N18" s="31">
        <f t="shared" si="6"/>
        <v>0.29531552771177677</v>
      </c>
      <c r="O18" s="33">
        <f t="shared" si="6"/>
        <v>2904</v>
      </c>
      <c r="P18" s="32">
        <f t="shared" si="6"/>
        <v>857.5962924749997</v>
      </c>
    </row>
    <row r="19" spans="1:16" ht="33.75" customHeight="1">
      <c r="A19" s="19" t="s">
        <v>14</v>
      </c>
      <c r="B19" s="28">
        <f>D19/C19</f>
        <v>0.2153236914600551</v>
      </c>
      <c r="C19" s="27">
        <v>2904</v>
      </c>
      <c r="D19" s="20">
        <v>625.3</v>
      </c>
      <c r="E19" s="28">
        <f t="shared" si="2"/>
        <v>0.2377173553719008</v>
      </c>
      <c r="F19" s="27">
        <v>2904</v>
      </c>
      <c r="G19" s="26">
        <f>D19*1.104</f>
        <v>690.3312</v>
      </c>
      <c r="H19" s="28">
        <f t="shared" si="3"/>
        <v>0.25554615702479333</v>
      </c>
      <c r="I19" s="26">
        <v>2904</v>
      </c>
      <c r="J19" s="26">
        <f>G19*1.075</f>
        <v>742.1060399999999</v>
      </c>
      <c r="K19" s="47">
        <f t="shared" si="4"/>
        <v>0.2747121188016528</v>
      </c>
      <c r="L19" s="36">
        <v>2904</v>
      </c>
      <c r="M19" s="26">
        <f>J19*1.075</f>
        <v>797.7639929999998</v>
      </c>
      <c r="N19" s="28">
        <f t="shared" si="5"/>
        <v>0.29531552771177677</v>
      </c>
      <c r="O19" s="27">
        <v>2904</v>
      </c>
      <c r="P19" s="26">
        <f>M19*1.075</f>
        <v>857.5962924749997</v>
      </c>
    </row>
    <row r="20" spans="1:16" ht="67.5" customHeight="1">
      <c r="A20" s="23" t="s">
        <v>33</v>
      </c>
      <c r="B20" s="31">
        <f aca="true" t="shared" si="7" ref="B20:B27">D20/C20</f>
        <v>4.585923753665689</v>
      </c>
      <c r="C20" s="33">
        <f aca="true" t="shared" si="8" ref="C20:P20">C21+C26</f>
        <v>341</v>
      </c>
      <c r="D20" s="32">
        <f t="shared" si="8"/>
        <v>1563.8</v>
      </c>
      <c r="E20" s="31">
        <f t="shared" si="8"/>
        <v>24.080058234758877</v>
      </c>
      <c r="F20" s="33">
        <f t="shared" si="8"/>
        <v>349</v>
      </c>
      <c r="G20" s="32">
        <f t="shared" si="8"/>
        <v>1726.4352000000001</v>
      </c>
      <c r="H20" s="31">
        <f t="shared" si="8"/>
        <v>25.208277554858938</v>
      </c>
      <c r="I20" s="32">
        <f t="shared" si="8"/>
        <v>355</v>
      </c>
      <c r="J20" s="32">
        <f t="shared" si="8"/>
        <v>1855.93784</v>
      </c>
      <c r="K20" s="31">
        <f t="shared" si="8"/>
        <v>25.780873241065628</v>
      </c>
      <c r="L20" s="33">
        <f t="shared" si="8"/>
        <v>362</v>
      </c>
      <c r="M20" s="32">
        <f t="shared" si="8"/>
        <v>1986.778178</v>
      </c>
      <c r="N20" s="31">
        <f t="shared" si="8"/>
        <v>26.433818223727204</v>
      </c>
      <c r="O20" s="33">
        <f t="shared" si="8"/>
        <v>369</v>
      </c>
      <c r="P20" s="32">
        <f t="shared" si="8"/>
        <v>2127.02154135</v>
      </c>
    </row>
    <row r="21" spans="1:16" ht="18.75" customHeight="1">
      <c r="A21" s="34" t="s">
        <v>10</v>
      </c>
      <c r="B21" s="28">
        <f t="shared" si="7"/>
        <v>2.9246753246753245</v>
      </c>
      <c r="C21" s="27">
        <f>C22+C23+C24+C25</f>
        <v>308</v>
      </c>
      <c r="D21" s="26">
        <f>SUM(D22:D25)</f>
        <v>900.8</v>
      </c>
      <c r="E21" s="28">
        <f t="shared" si="2"/>
        <v>3.167143949044586</v>
      </c>
      <c r="F21" s="27">
        <f>F22+F23+F24+F25</f>
        <v>314</v>
      </c>
      <c r="G21" s="26">
        <f>G22+G23+G24+G25</f>
        <v>994.4832</v>
      </c>
      <c r="H21" s="28">
        <f t="shared" si="3"/>
        <v>3.351377554858934</v>
      </c>
      <c r="I21" s="26">
        <f>I22+I23+I25+I24</f>
        <v>319</v>
      </c>
      <c r="J21" s="26">
        <f>SUM(J22:J25)</f>
        <v>1069.08944</v>
      </c>
      <c r="K21" s="47">
        <f t="shared" si="4"/>
        <v>3.521346135802469</v>
      </c>
      <c r="L21" s="36">
        <f>L22+L23+L24+L25</f>
        <v>324</v>
      </c>
      <c r="M21" s="26">
        <f>M22+M23+M24+M25</f>
        <v>1140.916148</v>
      </c>
      <c r="N21" s="28">
        <f t="shared" si="5"/>
        <v>3.701276167477204</v>
      </c>
      <c r="O21" s="36">
        <f>O22+O23+O24+O25</f>
        <v>329</v>
      </c>
      <c r="P21" s="26">
        <f>P22+P23+P24+P25</f>
        <v>1217.7198591000001</v>
      </c>
    </row>
    <row r="22" spans="1:16" ht="30.75" customHeight="1">
      <c r="A22" s="19" t="s">
        <v>11</v>
      </c>
      <c r="B22" s="28">
        <f t="shared" si="7"/>
        <v>2.8636363636363638</v>
      </c>
      <c r="C22" s="27">
        <v>44</v>
      </c>
      <c r="D22" s="78">
        <v>126</v>
      </c>
      <c r="E22" s="28">
        <f t="shared" si="2"/>
        <v>2.78208</v>
      </c>
      <c r="F22" s="27">
        <v>50</v>
      </c>
      <c r="G22" s="26">
        <f>D22*1.104</f>
        <v>139.104</v>
      </c>
      <c r="H22" s="28">
        <f t="shared" si="3"/>
        <v>2.718850909090909</v>
      </c>
      <c r="I22" s="26">
        <v>55</v>
      </c>
      <c r="J22" s="26">
        <f>G22*1.075</f>
        <v>149.5368</v>
      </c>
      <c r="K22" s="47">
        <f t="shared" si="4"/>
        <v>2.679201</v>
      </c>
      <c r="L22" s="36">
        <v>60</v>
      </c>
      <c r="M22" s="26">
        <f>J22*1.075</f>
        <v>160.75206</v>
      </c>
      <c r="N22" s="28">
        <f t="shared" si="5"/>
        <v>2.658591761538461</v>
      </c>
      <c r="O22" s="36">
        <v>65</v>
      </c>
      <c r="P22" s="26">
        <f>M22*1.075</f>
        <v>172.80846449999999</v>
      </c>
    </row>
    <row r="23" spans="1:16" ht="36.75" customHeight="1">
      <c r="A23" s="19" t="s">
        <v>12</v>
      </c>
      <c r="B23" s="28">
        <f t="shared" si="7"/>
        <v>9.45945945945946</v>
      </c>
      <c r="C23" s="27">
        <v>37</v>
      </c>
      <c r="D23" s="46">
        <v>350</v>
      </c>
      <c r="E23" s="28">
        <f t="shared" si="2"/>
        <v>10.443243243243243</v>
      </c>
      <c r="F23" s="27">
        <v>37</v>
      </c>
      <c r="G23" s="27">
        <v>386.4</v>
      </c>
      <c r="H23" s="28">
        <f t="shared" si="3"/>
        <v>11.227027027027026</v>
      </c>
      <c r="I23" s="26">
        <v>37</v>
      </c>
      <c r="J23" s="26">
        <v>415.4</v>
      </c>
      <c r="K23" s="47">
        <f t="shared" si="4"/>
        <v>11.843243243243244</v>
      </c>
      <c r="L23" s="36">
        <v>37</v>
      </c>
      <c r="M23" s="26">
        <v>438.2</v>
      </c>
      <c r="N23" s="28">
        <f t="shared" si="5"/>
        <v>12.494594594594595</v>
      </c>
      <c r="O23" s="36">
        <v>37</v>
      </c>
      <c r="P23" s="26">
        <v>462.3</v>
      </c>
    </row>
    <row r="24" spans="1:16" ht="31.5" customHeight="1">
      <c r="A24" s="19" t="s">
        <v>19</v>
      </c>
      <c r="B24" s="28">
        <f t="shared" si="7"/>
        <v>1.0833333333333333</v>
      </c>
      <c r="C24" s="27">
        <v>192</v>
      </c>
      <c r="D24" s="46">
        <v>208</v>
      </c>
      <c r="E24" s="28">
        <f t="shared" si="2"/>
        <v>1.196</v>
      </c>
      <c r="F24" s="27">
        <v>192</v>
      </c>
      <c r="G24" s="26">
        <f>D24*1.104</f>
        <v>229.632</v>
      </c>
      <c r="H24" s="28">
        <f t="shared" si="3"/>
        <v>1.2857</v>
      </c>
      <c r="I24" s="26">
        <v>192</v>
      </c>
      <c r="J24" s="26">
        <f>G24*1.075</f>
        <v>246.8544</v>
      </c>
      <c r="K24" s="47">
        <f t="shared" si="4"/>
        <v>1.3821275</v>
      </c>
      <c r="L24" s="36">
        <v>192</v>
      </c>
      <c r="M24" s="26">
        <f>J24*1.075</f>
        <v>265.36848</v>
      </c>
      <c r="N24" s="28">
        <f t="shared" si="5"/>
        <v>1.4857870624999998</v>
      </c>
      <c r="O24" s="36">
        <v>192</v>
      </c>
      <c r="P24" s="26">
        <f>M24*1.075</f>
        <v>285.27111599999995</v>
      </c>
    </row>
    <row r="25" spans="1:16" ht="34.5" customHeight="1">
      <c r="A25" s="19" t="s">
        <v>13</v>
      </c>
      <c r="B25" s="28">
        <f t="shared" si="7"/>
        <v>6.194285714285715</v>
      </c>
      <c r="C25" s="27">
        <v>35</v>
      </c>
      <c r="D25" s="46">
        <v>216.8</v>
      </c>
      <c r="E25" s="28">
        <f t="shared" si="2"/>
        <v>6.83849142857143</v>
      </c>
      <c r="F25" s="27">
        <v>35</v>
      </c>
      <c r="G25" s="26">
        <f>D25*1.104</f>
        <v>239.34720000000004</v>
      </c>
      <c r="H25" s="28">
        <f t="shared" si="3"/>
        <v>7.351378285714286</v>
      </c>
      <c r="I25" s="26">
        <v>35</v>
      </c>
      <c r="J25" s="26">
        <f>G25*1.075</f>
        <v>257.29824</v>
      </c>
      <c r="K25" s="47">
        <f t="shared" si="4"/>
        <v>7.902731657142858</v>
      </c>
      <c r="L25" s="36">
        <v>35</v>
      </c>
      <c r="M25" s="26">
        <f>J25*1.075</f>
        <v>276.595608</v>
      </c>
      <c r="N25" s="28">
        <f t="shared" si="5"/>
        <v>8.495436531428572</v>
      </c>
      <c r="O25" s="36">
        <v>35</v>
      </c>
      <c r="P25" s="26">
        <f>M25*1.075</f>
        <v>297.34027860000003</v>
      </c>
    </row>
    <row r="26" spans="1:16" ht="24.75" customHeight="1">
      <c r="A26" s="34" t="s">
        <v>15</v>
      </c>
      <c r="B26" s="28">
        <f>B27</f>
        <v>20.09090909090909</v>
      </c>
      <c r="C26" s="36">
        <f aca="true" t="shared" si="9" ref="C26:P26">C27</f>
        <v>33</v>
      </c>
      <c r="D26" s="26">
        <f>D27</f>
        <v>663</v>
      </c>
      <c r="E26" s="28">
        <f t="shared" si="9"/>
        <v>20.91291428571429</v>
      </c>
      <c r="F26" s="36">
        <f t="shared" si="9"/>
        <v>35</v>
      </c>
      <c r="G26" s="26">
        <f t="shared" si="9"/>
        <v>731.9520000000001</v>
      </c>
      <c r="H26" s="28">
        <f t="shared" si="9"/>
        <v>21.856900000000003</v>
      </c>
      <c r="I26" s="36">
        <f t="shared" si="9"/>
        <v>36</v>
      </c>
      <c r="J26" s="26">
        <f t="shared" si="9"/>
        <v>786.8484000000001</v>
      </c>
      <c r="K26" s="28">
        <f t="shared" si="9"/>
        <v>22.259527105263157</v>
      </c>
      <c r="L26" s="36">
        <f t="shared" si="9"/>
        <v>38</v>
      </c>
      <c r="M26" s="26">
        <f t="shared" si="9"/>
        <v>845.86203</v>
      </c>
      <c r="N26" s="28">
        <f t="shared" si="9"/>
        <v>22.73254205625</v>
      </c>
      <c r="O26" s="36">
        <f t="shared" si="9"/>
        <v>40</v>
      </c>
      <c r="P26" s="26">
        <f t="shared" si="9"/>
        <v>909.30168225</v>
      </c>
    </row>
    <row r="27" spans="1:16" ht="45.75" customHeight="1">
      <c r="A27" s="19" t="s">
        <v>14</v>
      </c>
      <c r="B27" s="28">
        <f t="shared" si="7"/>
        <v>20.09090909090909</v>
      </c>
      <c r="C27" s="27">
        <v>33</v>
      </c>
      <c r="D27" s="46">
        <v>663</v>
      </c>
      <c r="E27" s="28">
        <f t="shared" si="2"/>
        <v>20.91291428571429</v>
      </c>
      <c r="F27" s="27">
        <v>35</v>
      </c>
      <c r="G27" s="26">
        <f>D27*1.104</f>
        <v>731.9520000000001</v>
      </c>
      <c r="H27" s="28">
        <f t="shared" si="3"/>
        <v>21.856900000000003</v>
      </c>
      <c r="I27" s="36">
        <v>36</v>
      </c>
      <c r="J27" s="26">
        <f>G27*1.075</f>
        <v>786.8484000000001</v>
      </c>
      <c r="K27" s="47">
        <f t="shared" si="4"/>
        <v>22.259527105263157</v>
      </c>
      <c r="L27" s="36">
        <v>38</v>
      </c>
      <c r="M27" s="26">
        <f>J27*1.075</f>
        <v>845.86203</v>
      </c>
      <c r="N27" s="28">
        <f t="shared" si="5"/>
        <v>22.73254205625</v>
      </c>
      <c r="O27" s="27">
        <v>40</v>
      </c>
      <c r="P27" s="26">
        <f>M27*1.075</f>
        <v>909.30168225</v>
      </c>
    </row>
    <row r="28" spans="1:16" ht="65.25" customHeight="1">
      <c r="A28" s="23" t="s">
        <v>16</v>
      </c>
      <c r="B28" s="31">
        <f>B29</f>
        <v>1.8403128760529481</v>
      </c>
      <c r="C28" s="32">
        <f aca="true" t="shared" si="10" ref="C28:P28">C29</f>
        <v>831</v>
      </c>
      <c r="D28" s="32">
        <f t="shared" si="10"/>
        <v>1529.3</v>
      </c>
      <c r="E28" s="31">
        <f t="shared" si="10"/>
        <v>1.691888888888889</v>
      </c>
      <c r="F28" s="32">
        <f t="shared" si="10"/>
        <v>900</v>
      </c>
      <c r="G28" s="32">
        <f t="shared" si="10"/>
        <v>1522.7</v>
      </c>
      <c r="H28" s="31">
        <f t="shared" si="10"/>
        <v>1.7051354166666666</v>
      </c>
      <c r="I28" s="32">
        <f t="shared" si="10"/>
        <v>960</v>
      </c>
      <c r="J28" s="32">
        <f t="shared" si="10"/>
        <v>1636.9299999999998</v>
      </c>
      <c r="K28" s="31">
        <f t="shared" si="10"/>
        <v>1.7422769801980196</v>
      </c>
      <c r="L28" s="32">
        <f t="shared" si="10"/>
        <v>1010</v>
      </c>
      <c r="M28" s="31">
        <f t="shared" si="10"/>
        <v>1759.6997499999998</v>
      </c>
      <c r="N28" s="31">
        <f t="shared" si="10"/>
        <v>1.7845657841981128</v>
      </c>
      <c r="O28" s="32">
        <f t="shared" si="10"/>
        <v>1060</v>
      </c>
      <c r="P28" s="35">
        <f t="shared" si="10"/>
        <v>1891.6397312499996</v>
      </c>
    </row>
    <row r="29" spans="1:16" ht="15.75">
      <c r="A29" s="34" t="s">
        <v>17</v>
      </c>
      <c r="B29" s="31">
        <f>D29/C29</f>
        <v>1.8403128760529481</v>
      </c>
      <c r="C29" s="32">
        <f>SUM(C30:C31)</f>
        <v>831</v>
      </c>
      <c r="D29" s="32">
        <f aca="true" t="shared" si="11" ref="D29:P29">SUM(D30:D31)</f>
        <v>1529.3</v>
      </c>
      <c r="E29" s="31">
        <f t="shared" si="2"/>
        <v>1.691888888888889</v>
      </c>
      <c r="F29" s="32">
        <f t="shared" si="11"/>
        <v>900</v>
      </c>
      <c r="G29" s="32">
        <f t="shared" si="11"/>
        <v>1522.7</v>
      </c>
      <c r="H29" s="31">
        <f t="shared" si="3"/>
        <v>1.7051354166666666</v>
      </c>
      <c r="I29" s="32">
        <f t="shared" si="11"/>
        <v>960</v>
      </c>
      <c r="J29" s="32">
        <f t="shared" si="11"/>
        <v>1636.9299999999998</v>
      </c>
      <c r="K29" s="30">
        <f t="shared" si="4"/>
        <v>1.7422769801980196</v>
      </c>
      <c r="L29" s="32">
        <f t="shared" si="11"/>
        <v>1010</v>
      </c>
      <c r="M29" s="32">
        <f t="shared" si="11"/>
        <v>1759.6997499999998</v>
      </c>
      <c r="N29" s="31">
        <f t="shared" si="5"/>
        <v>1.7845657841981128</v>
      </c>
      <c r="O29" s="32">
        <f t="shared" si="11"/>
        <v>1060</v>
      </c>
      <c r="P29" s="35">
        <f t="shared" si="11"/>
        <v>1891.6397312499996</v>
      </c>
    </row>
    <row r="30" spans="1:16" ht="36" customHeight="1">
      <c r="A30" s="19" t="s">
        <v>12</v>
      </c>
      <c r="B30" s="28">
        <f>D30/C30</f>
        <v>1.467741935483871</v>
      </c>
      <c r="C30" s="27">
        <v>310</v>
      </c>
      <c r="D30" s="26">
        <v>455</v>
      </c>
      <c r="E30" s="28">
        <f t="shared" si="2"/>
        <v>1.6203225806451613</v>
      </c>
      <c r="F30" s="27">
        <v>310</v>
      </c>
      <c r="G30" s="27">
        <v>502.3</v>
      </c>
      <c r="H30" s="28">
        <f t="shared" si="3"/>
        <v>1.7419354838709677</v>
      </c>
      <c r="I30" s="26">
        <v>310</v>
      </c>
      <c r="J30" s="26">
        <v>540</v>
      </c>
      <c r="K30" s="47">
        <f t="shared" si="4"/>
        <v>1.8725806451612903</v>
      </c>
      <c r="L30" s="26">
        <v>310</v>
      </c>
      <c r="M30" s="26">
        <v>580.5</v>
      </c>
      <c r="N30" s="28">
        <f t="shared" si="5"/>
        <v>2.0129032258064514</v>
      </c>
      <c r="O30" s="27">
        <v>310</v>
      </c>
      <c r="P30" s="17">
        <v>624</v>
      </c>
    </row>
    <row r="31" spans="1:16" ht="31.5">
      <c r="A31" s="19" t="s">
        <v>18</v>
      </c>
      <c r="B31" s="28">
        <f>D31/C31</f>
        <v>2.061996161228407</v>
      </c>
      <c r="C31" s="27">
        <v>521</v>
      </c>
      <c r="D31" s="26">
        <v>1074.3</v>
      </c>
      <c r="E31" s="29">
        <f t="shared" si="2"/>
        <v>1.7294915254237289</v>
      </c>
      <c r="F31" s="27">
        <v>590</v>
      </c>
      <c r="G31" s="27">
        <v>1020.4</v>
      </c>
      <c r="H31" s="28">
        <f t="shared" si="3"/>
        <v>1.6875846153846152</v>
      </c>
      <c r="I31" s="26">
        <v>650</v>
      </c>
      <c r="J31" s="26">
        <f>G31*1.075</f>
        <v>1096.9299999999998</v>
      </c>
      <c r="K31" s="47">
        <f t="shared" si="4"/>
        <v>1.684571071428571</v>
      </c>
      <c r="L31" s="26">
        <v>700</v>
      </c>
      <c r="M31" s="26">
        <f>J31*1.075</f>
        <v>1179.1997499999998</v>
      </c>
      <c r="N31" s="28">
        <f t="shared" si="5"/>
        <v>1.6901863083333328</v>
      </c>
      <c r="O31" s="27">
        <v>750</v>
      </c>
      <c r="P31" s="17">
        <f>M31*1.075</f>
        <v>1267.6397312499996</v>
      </c>
    </row>
    <row r="32" spans="1:13" ht="18.75">
      <c r="A32" s="6"/>
      <c r="B32" s="6"/>
      <c r="C32" s="6"/>
      <c r="D32" s="7"/>
      <c r="E32" s="7"/>
      <c r="F32" s="7"/>
      <c r="G32" s="7"/>
      <c r="H32" s="6"/>
      <c r="I32" s="6"/>
      <c r="J32" s="6"/>
      <c r="K32" s="6"/>
      <c r="L32" s="6"/>
      <c r="M32" s="6"/>
    </row>
    <row r="33" spans="1:13" ht="18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6"/>
    </row>
    <row r="34" spans="1:12" ht="15.75">
      <c r="A34" s="13"/>
      <c r="B34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>
      <c r="A35" s="22" t="s">
        <v>43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5.75">
      <c r="A36" s="13"/>
      <c r="B36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3" t="s">
        <v>68</v>
      </c>
      <c r="B37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13">
    <mergeCell ref="E9:G9"/>
    <mergeCell ref="G4:L4"/>
    <mergeCell ref="A6:M6"/>
    <mergeCell ref="N9:P9"/>
    <mergeCell ref="G2:P2"/>
    <mergeCell ref="B8:J8"/>
    <mergeCell ref="K8:P8"/>
    <mergeCell ref="A33:L33"/>
    <mergeCell ref="G3:L3"/>
    <mergeCell ref="A9:A10"/>
    <mergeCell ref="B9:D9"/>
    <mergeCell ref="H9:J9"/>
    <mergeCell ref="K9:M9"/>
  </mergeCells>
  <printOptions/>
  <pageMargins left="0.984251968503937" right="0.7874015748031497" top="1.1811023622047245" bottom="0.7874015748031497" header="0.5118110236220472" footer="0.5118110236220472"/>
  <pageSetup horizontalDpi="600" verticalDpi="600" orientation="landscape" paperSize="9" scale="75" r:id="rId1"/>
  <rowBreaks count="2" manualBreakCount="2">
    <brk id="19" max="15" man="1"/>
    <brk id="3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view="pageBreakPreview" zoomScale="75" zoomScaleNormal="75" zoomScaleSheetLayoutView="75" zoomScalePageLayoutView="0" workbookViewId="0" topLeftCell="A1">
      <selection activeCell="B19" sqref="B19"/>
    </sheetView>
  </sheetViews>
  <sheetFormatPr defaultColWidth="9.140625" defaultRowHeight="12.75"/>
  <cols>
    <col min="1" max="1" width="42.421875" style="0" customWidth="1"/>
    <col min="10" max="10" width="8.57421875" style="0" customWidth="1"/>
    <col min="13" max="13" width="8.00390625" style="0" customWidth="1"/>
    <col min="16" max="16" width="9.28125" style="0" customWidth="1"/>
  </cols>
  <sheetData>
    <row r="1" spans="1:16" ht="18.75">
      <c r="A1" s="1"/>
      <c r="B1" s="1"/>
      <c r="C1" s="1"/>
      <c r="D1" s="1"/>
      <c r="E1" s="1"/>
      <c r="F1" s="11"/>
      <c r="G1" s="1"/>
      <c r="H1" s="4"/>
      <c r="I1" s="12"/>
      <c r="J1" s="12"/>
      <c r="K1" s="11" t="s">
        <v>40</v>
      </c>
      <c r="L1" s="1"/>
      <c r="M1" s="4"/>
      <c r="N1" s="2"/>
      <c r="O1" s="3"/>
      <c r="P1" s="3"/>
    </row>
    <row r="2" spans="1:16" ht="36.75" customHeight="1">
      <c r="A2" s="1"/>
      <c r="B2" s="1"/>
      <c r="C2" s="1"/>
      <c r="D2" s="1"/>
      <c r="E2" s="1"/>
      <c r="F2" s="11"/>
      <c r="G2" s="82" t="s">
        <v>41</v>
      </c>
      <c r="H2" s="82"/>
      <c r="I2" s="82"/>
      <c r="J2" s="82"/>
      <c r="K2" s="82"/>
      <c r="L2" s="82"/>
      <c r="M2" s="82"/>
      <c r="N2" s="82"/>
      <c r="O2" s="82"/>
      <c r="P2" s="82"/>
    </row>
    <row r="3" spans="1:16" ht="19.5" customHeight="1">
      <c r="A3" s="1"/>
      <c r="B3" s="1"/>
      <c r="C3" s="1"/>
      <c r="D3" s="1"/>
      <c r="E3" s="43"/>
      <c r="F3" s="43"/>
      <c r="G3" s="82" t="s">
        <v>69</v>
      </c>
      <c r="H3" s="82"/>
      <c r="I3" s="82"/>
      <c r="J3" s="82"/>
      <c r="K3" s="82"/>
      <c r="L3" s="82"/>
      <c r="M3" s="82"/>
      <c r="N3" s="82"/>
      <c r="O3" s="82"/>
      <c r="P3" s="82"/>
    </row>
    <row r="4" spans="1:16" ht="18">
      <c r="A4" s="1"/>
      <c r="B4" s="1"/>
      <c r="C4" s="1"/>
      <c r="D4" s="1"/>
      <c r="E4" s="87"/>
      <c r="F4" s="87"/>
      <c r="G4" s="87"/>
      <c r="H4" s="87"/>
      <c r="I4" s="87"/>
      <c r="J4" s="87"/>
      <c r="K4" s="1"/>
      <c r="L4" s="1"/>
      <c r="M4" s="1"/>
      <c r="N4" s="1"/>
      <c r="O4" s="3"/>
      <c r="P4" s="3"/>
    </row>
    <row r="5" spans="1:16" ht="18.75">
      <c r="A5" s="24" t="s">
        <v>38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9"/>
      <c r="O5" s="3"/>
      <c r="P5" s="3"/>
    </row>
    <row r="6" spans="1:16" ht="18.75">
      <c r="A6" s="24"/>
      <c r="B6" s="24"/>
      <c r="C6" s="94" t="s">
        <v>21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3"/>
    </row>
    <row r="7" spans="1:16" ht="18.75">
      <c r="A7" s="92" t="s">
        <v>39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8"/>
      <c r="O7" s="3"/>
      <c r="P7" s="3"/>
    </row>
    <row r="8" spans="1:16" ht="18.7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3"/>
      <c r="O8" s="3"/>
      <c r="P8" s="3"/>
    </row>
    <row r="9" spans="1:16" ht="18.75">
      <c r="A9" s="25"/>
      <c r="B9" s="83" t="s">
        <v>22</v>
      </c>
      <c r="C9" s="84"/>
      <c r="D9" s="84"/>
      <c r="E9" s="84"/>
      <c r="F9" s="84"/>
      <c r="G9" s="84"/>
      <c r="H9" s="84"/>
      <c r="I9" s="84"/>
      <c r="J9" s="85"/>
      <c r="K9" s="83" t="s">
        <v>23</v>
      </c>
      <c r="L9" s="84"/>
      <c r="M9" s="84"/>
      <c r="N9" s="84"/>
      <c r="O9" s="84"/>
      <c r="P9" s="84"/>
    </row>
    <row r="10" spans="1:16" ht="15.75">
      <c r="A10" s="88" t="s">
        <v>1</v>
      </c>
      <c r="B10" s="90" t="s">
        <v>5</v>
      </c>
      <c r="C10" s="90"/>
      <c r="D10" s="90"/>
      <c r="E10" s="90" t="s">
        <v>6</v>
      </c>
      <c r="F10" s="90"/>
      <c r="G10" s="90"/>
      <c r="H10" s="91" t="s">
        <v>7</v>
      </c>
      <c r="I10" s="91"/>
      <c r="J10" s="91"/>
      <c r="K10" s="93" t="s">
        <v>8</v>
      </c>
      <c r="L10" s="93"/>
      <c r="M10" s="93"/>
      <c r="N10" s="93" t="s">
        <v>9</v>
      </c>
      <c r="O10" s="93"/>
      <c r="P10" s="93"/>
    </row>
    <row r="11" spans="1:16" ht="47.25">
      <c r="A11" s="89"/>
      <c r="B11" s="15" t="s">
        <v>2</v>
      </c>
      <c r="C11" s="15" t="s">
        <v>20</v>
      </c>
      <c r="D11" s="15" t="s">
        <v>0</v>
      </c>
      <c r="E11" s="15" t="s">
        <v>2</v>
      </c>
      <c r="F11" s="15" t="s">
        <v>20</v>
      </c>
      <c r="G11" s="15" t="s">
        <v>0</v>
      </c>
      <c r="H11" s="15" t="s">
        <v>2</v>
      </c>
      <c r="I11" s="15" t="s">
        <v>20</v>
      </c>
      <c r="J11" s="15" t="s">
        <v>0</v>
      </c>
      <c r="K11" s="15" t="s">
        <v>2</v>
      </c>
      <c r="L11" s="15" t="s">
        <v>20</v>
      </c>
      <c r="M11" s="15" t="s">
        <v>0</v>
      </c>
      <c r="N11" s="15" t="s">
        <v>2</v>
      </c>
      <c r="O11" s="15" t="s">
        <v>20</v>
      </c>
      <c r="P11" s="15" t="s">
        <v>0</v>
      </c>
    </row>
    <row r="12" spans="1:16" ht="31.5" customHeight="1">
      <c r="A12" s="21" t="s">
        <v>27</v>
      </c>
      <c r="B12" s="40"/>
      <c r="C12" s="61"/>
      <c r="D12" s="40">
        <f>D13+D16</f>
        <v>4824.400000000001</v>
      </c>
      <c r="E12" s="40"/>
      <c r="F12" s="40"/>
      <c r="G12" s="40">
        <f>G13+G16</f>
        <v>7806.292799999999</v>
      </c>
      <c r="H12" s="40"/>
      <c r="I12" s="40"/>
      <c r="J12" s="40">
        <f>J13+J16</f>
        <v>8392.66476</v>
      </c>
      <c r="K12" s="40"/>
      <c r="L12" s="40"/>
      <c r="M12" s="40">
        <f>M13+M16</f>
        <v>9021.124617000001</v>
      </c>
      <c r="N12" s="40"/>
      <c r="O12" s="40"/>
      <c r="P12" s="40">
        <f>P13+P16</f>
        <v>9697.648963275</v>
      </c>
    </row>
    <row r="13" spans="1:16" ht="20.25" customHeight="1">
      <c r="A13" s="16" t="s">
        <v>36</v>
      </c>
      <c r="B13" s="61">
        <f>B14</f>
        <v>0.9163829787234042</v>
      </c>
      <c r="C13" s="40">
        <f aca="true" t="shared" si="0" ref="C13:P13">C14</f>
        <v>470</v>
      </c>
      <c r="D13" s="40">
        <f t="shared" si="0"/>
        <v>430.7</v>
      </c>
      <c r="E13" s="61">
        <f t="shared" si="0"/>
        <v>1.0116868085106383</v>
      </c>
      <c r="F13" s="40">
        <f t="shared" si="0"/>
        <v>470</v>
      </c>
      <c r="G13" s="40">
        <f t="shared" si="0"/>
        <v>475.49280000000005</v>
      </c>
      <c r="H13" s="61">
        <f t="shared" si="0"/>
        <v>1.0875633191489362</v>
      </c>
      <c r="I13" s="40">
        <f t="shared" si="0"/>
        <v>470</v>
      </c>
      <c r="J13" s="40">
        <f t="shared" si="0"/>
        <v>511.15476</v>
      </c>
      <c r="K13" s="61">
        <f t="shared" si="0"/>
        <v>1.1691305680851063</v>
      </c>
      <c r="L13" s="40">
        <f t="shared" si="0"/>
        <v>470</v>
      </c>
      <c r="M13" s="40">
        <f t="shared" si="0"/>
        <v>549.491367</v>
      </c>
      <c r="N13" s="61">
        <f t="shared" si="0"/>
        <v>1.2568153606914891</v>
      </c>
      <c r="O13" s="40">
        <f t="shared" si="0"/>
        <v>470</v>
      </c>
      <c r="P13" s="40">
        <f t="shared" si="0"/>
        <v>590.7032195249999</v>
      </c>
    </row>
    <row r="14" spans="1:16" ht="22.5" customHeight="1">
      <c r="A14" s="16" t="s">
        <v>3</v>
      </c>
      <c r="B14" s="62">
        <f>D14/C14</f>
        <v>0.9163829787234042</v>
      </c>
      <c r="C14" s="63">
        <v>470</v>
      </c>
      <c r="D14" s="64">
        <v>430.7</v>
      </c>
      <c r="E14" s="62">
        <f>G14/F14</f>
        <v>1.0116868085106383</v>
      </c>
      <c r="F14" s="63">
        <v>470</v>
      </c>
      <c r="G14" s="64">
        <f>D14*1.104</f>
        <v>475.49280000000005</v>
      </c>
      <c r="H14" s="62">
        <f>J14/I14</f>
        <v>1.0875633191489362</v>
      </c>
      <c r="I14" s="63">
        <v>470</v>
      </c>
      <c r="J14" s="64">
        <f>G14*1.075</f>
        <v>511.15476</v>
      </c>
      <c r="K14" s="62">
        <f>M14/L14</f>
        <v>1.1691305680851063</v>
      </c>
      <c r="L14" s="63">
        <v>470</v>
      </c>
      <c r="M14" s="64">
        <f>J14*1.075</f>
        <v>549.491367</v>
      </c>
      <c r="N14" s="39">
        <f>P14/O14</f>
        <v>1.2568153606914891</v>
      </c>
      <c r="O14" s="37">
        <v>470</v>
      </c>
      <c r="P14" s="38">
        <f>M14*1.075</f>
        <v>590.7032195249999</v>
      </c>
    </row>
    <row r="15" spans="1:16" ht="34.5" customHeight="1">
      <c r="A15" s="44" t="s">
        <v>30</v>
      </c>
      <c r="B15" s="40"/>
      <c r="C15" s="61"/>
      <c r="D15" s="40"/>
      <c r="E15" s="40"/>
      <c r="F15" s="61"/>
      <c r="G15" s="40"/>
      <c r="H15" s="40"/>
      <c r="I15" s="61"/>
      <c r="J15" s="40"/>
      <c r="K15" s="40"/>
      <c r="L15" s="61"/>
      <c r="M15" s="40"/>
      <c r="N15" s="37"/>
      <c r="O15" s="37"/>
      <c r="P15" s="37"/>
    </row>
    <row r="16" spans="1:16" ht="31.5" customHeight="1">
      <c r="A16" s="18" t="s">
        <v>25</v>
      </c>
      <c r="B16" s="40"/>
      <c r="C16" s="41"/>
      <c r="D16" s="40">
        <f>D17+D20</f>
        <v>4393.700000000001</v>
      </c>
      <c r="E16" s="40"/>
      <c r="F16" s="40"/>
      <c r="G16" s="40">
        <f>G17+G20</f>
        <v>7330.799999999999</v>
      </c>
      <c r="H16" s="40"/>
      <c r="I16" s="40"/>
      <c r="J16" s="40">
        <f>J17+J20</f>
        <v>7881.51</v>
      </c>
      <c r="K16" s="40"/>
      <c r="L16" s="40"/>
      <c r="M16" s="40">
        <f>M17+M20</f>
        <v>8471.63325</v>
      </c>
      <c r="N16" s="40"/>
      <c r="O16" s="40"/>
      <c r="P16" s="40">
        <f>P17+P20</f>
        <v>9106.94574375</v>
      </c>
    </row>
    <row r="17" spans="1:16" ht="47.25">
      <c r="A17" s="45" t="s">
        <v>31</v>
      </c>
      <c r="B17" s="52">
        <f aca="true" t="shared" si="1" ref="B17:B22">D17/C17</f>
        <v>0.010775710591604556</v>
      </c>
      <c r="C17" s="53">
        <f>C18+C19</f>
        <v>190651</v>
      </c>
      <c r="D17" s="54">
        <f>D18+D19</f>
        <v>2054.4</v>
      </c>
      <c r="E17" s="55">
        <f aca="true" t="shared" si="2" ref="E17:E22">G17/F17</f>
        <v>0.024905193258886654</v>
      </c>
      <c r="F17" s="56">
        <f>F18+F19</f>
        <v>190651</v>
      </c>
      <c r="G17" s="57">
        <v>4748.2</v>
      </c>
      <c r="H17" s="52">
        <f aca="true" t="shared" si="3" ref="H17:H22">J17/I17</f>
        <v>0.026773056527372007</v>
      </c>
      <c r="I17" s="53">
        <f>I18+I19</f>
        <v>190651</v>
      </c>
      <c r="J17" s="54">
        <f>J18+J19</f>
        <v>5104.31</v>
      </c>
      <c r="K17" s="52">
        <f aca="true" t="shared" si="4" ref="K17:K22">M17/L17</f>
        <v>0.02878103576692491</v>
      </c>
      <c r="L17" s="53">
        <f>L18+L19</f>
        <v>190651</v>
      </c>
      <c r="M17" s="54">
        <f>M18+M19</f>
        <v>5487.133250000001</v>
      </c>
      <c r="N17" s="58">
        <f aca="true" t="shared" si="5" ref="N17:N22">P17/O17</f>
        <v>0.03093949543275409</v>
      </c>
      <c r="O17" s="59">
        <f>O18+O19</f>
        <v>190651</v>
      </c>
      <c r="P17" s="71">
        <f>P18+P19</f>
        <v>5898.64574375</v>
      </c>
    </row>
    <row r="18" spans="1:16" ht="31.5">
      <c r="A18" s="44" t="s">
        <v>28</v>
      </c>
      <c r="B18" s="52">
        <f t="shared" si="1"/>
        <v>0.02315671797004992</v>
      </c>
      <c r="C18" s="37">
        <v>76928</v>
      </c>
      <c r="D18" s="68">
        <v>1781.4</v>
      </c>
      <c r="E18" s="55">
        <f t="shared" si="2"/>
        <v>0.057804700499168055</v>
      </c>
      <c r="F18" s="37">
        <f>C18</f>
        <v>76928</v>
      </c>
      <c r="G18" s="38">
        <f>G17-G19</f>
        <v>4446.8</v>
      </c>
      <c r="H18" s="52">
        <f t="shared" si="3"/>
        <v>0.062140053036605664</v>
      </c>
      <c r="I18" s="37">
        <f>F18</f>
        <v>76928</v>
      </c>
      <c r="J18" s="38">
        <f>G18*1.075</f>
        <v>4780.31</v>
      </c>
      <c r="K18" s="52">
        <f t="shared" si="4"/>
        <v>0.06680055701435109</v>
      </c>
      <c r="L18" s="37">
        <f>I18</f>
        <v>76928</v>
      </c>
      <c r="M18" s="37">
        <f>J18*1.075</f>
        <v>5138.833250000001</v>
      </c>
      <c r="N18" s="39">
        <f t="shared" si="5"/>
        <v>0.07181059879042742</v>
      </c>
      <c r="O18" s="37">
        <f>I18</f>
        <v>76928</v>
      </c>
      <c r="P18" s="38">
        <f>M18*1.075</f>
        <v>5524.245743750001</v>
      </c>
    </row>
    <row r="19" spans="1:16" ht="31.5">
      <c r="A19" s="44" t="s">
        <v>29</v>
      </c>
      <c r="B19" s="52">
        <f t="shared" si="1"/>
        <v>0.0024005698055802258</v>
      </c>
      <c r="C19" s="60">
        <v>113723</v>
      </c>
      <c r="D19" s="38">
        <v>273</v>
      </c>
      <c r="E19" s="55">
        <f t="shared" si="2"/>
        <v>0.002650299411728498</v>
      </c>
      <c r="F19" s="42">
        <f>C19</f>
        <v>113723</v>
      </c>
      <c r="G19" s="37">
        <v>301.4</v>
      </c>
      <c r="H19" s="52">
        <f t="shared" si="3"/>
        <v>0.00284902790112818</v>
      </c>
      <c r="I19" s="42">
        <f>F19</f>
        <v>113723</v>
      </c>
      <c r="J19" s="38">
        <v>324</v>
      </c>
      <c r="K19" s="52">
        <f t="shared" si="4"/>
        <v>0.0030627049937127933</v>
      </c>
      <c r="L19" s="42">
        <f>I19</f>
        <v>113723</v>
      </c>
      <c r="M19" s="37">
        <v>348.3</v>
      </c>
      <c r="N19" s="39">
        <f t="shared" si="5"/>
        <v>0.003292210019081452</v>
      </c>
      <c r="O19" s="42">
        <f>L19</f>
        <v>113723</v>
      </c>
      <c r="P19" s="37">
        <v>374.4</v>
      </c>
    </row>
    <row r="20" spans="1:16" ht="47.25">
      <c r="A20" s="45" t="s">
        <v>32</v>
      </c>
      <c r="B20" s="52">
        <f t="shared" si="1"/>
        <v>0.6541666666666667</v>
      </c>
      <c r="C20" s="37">
        <f>C21+C22</f>
        <v>3576</v>
      </c>
      <c r="D20" s="37">
        <f>D21+D22</f>
        <v>2339.3</v>
      </c>
      <c r="E20" s="55">
        <f t="shared" si="2"/>
        <v>0.7213966480446927</v>
      </c>
      <c r="F20" s="38">
        <f>F21+F22</f>
        <v>3580</v>
      </c>
      <c r="G20" s="70">
        <v>2582.6</v>
      </c>
      <c r="H20" s="52">
        <f t="shared" si="3"/>
        <v>0.7753210496929089</v>
      </c>
      <c r="I20" s="37">
        <f>I21+I22</f>
        <v>3582</v>
      </c>
      <c r="J20" s="70">
        <v>2777.2</v>
      </c>
      <c r="K20" s="52">
        <f t="shared" si="4"/>
        <v>0.8306429167826329</v>
      </c>
      <c r="L20" s="37">
        <f>L21+L22</f>
        <v>3593</v>
      </c>
      <c r="M20" s="70">
        <v>2984.5</v>
      </c>
      <c r="N20" s="39">
        <f t="shared" si="5"/>
        <v>0.89193772588268</v>
      </c>
      <c r="O20" s="37">
        <f>O21+O22</f>
        <v>3597</v>
      </c>
      <c r="P20" s="70">
        <v>3208.3</v>
      </c>
    </row>
    <row r="21" spans="1:16" ht="31.5">
      <c r="A21" s="44" t="s">
        <v>28</v>
      </c>
      <c r="B21" s="52">
        <f t="shared" si="1"/>
        <v>0.08537279453614115</v>
      </c>
      <c r="C21" s="37">
        <v>1757</v>
      </c>
      <c r="D21" s="38">
        <v>150</v>
      </c>
      <c r="E21" s="55">
        <f t="shared" si="2"/>
        <v>0.09425156516789983</v>
      </c>
      <c r="F21" s="38">
        <f>C21</f>
        <v>1757</v>
      </c>
      <c r="G21" s="37">
        <v>165.6</v>
      </c>
      <c r="H21" s="52">
        <f t="shared" si="3"/>
        <v>0.10182128628343769</v>
      </c>
      <c r="I21" s="37">
        <f>F21</f>
        <v>1757</v>
      </c>
      <c r="J21" s="37">
        <v>178.9</v>
      </c>
      <c r="K21" s="52">
        <f t="shared" si="4"/>
        <v>0.10893568582811611</v>
      </c>
      <c r="L21" s="37">
        <f>I21</f>
        <v>1757</v>
      </c>
      <c r="M21" s="37">
        <v>191.4</v>
      </c>
      <c r="N21" s="39">
        <f t="shared" si="5"/>
        <v>0.11707455890722822</v>
      </c>
      <c r="O21" s="37">
        <f>L21</f>
        <v>1757</v>
      </c>
      <c r="P21" s="37">
        <v>205.7</v>
      </c>
    </row>
    <row r="22" spans="1:16" ht="31.5">
      <c r="A22" s="44" t="s">
        <v>30</v>
      </c>
      <c r="B22" s="62">
        <f t="shared" si="1"/>
        <v>1.203573391973612</v>
      </c>
      <c r="C22" s="37">
        <v>1819</v>
      </c>
      <c r="D22" s="38">
        <v>2189.3</v>
      </c>
      <c r="E22" s="69">
        <f t="shared" si="2"/>
        <v>1.3258365331870543</v>
      </c>
      <c r="F22" s="38">
        <v>1823</v>
      </c>
      <c r="G22" s="37">
        <f>G20-G21</f>
        <v>2417</v>
      </c>
      <c r="H22" s="62">
        <f t="shared" si="3"/>
        <v>1.42372602739726</v>
      </c>
      <c r="I22" s="37">
        <v>1825</v>
      </c>
      <c r="J22" s="37">
        <f>J20-J21</f>
        <v>2598.2999999999997</v>
      </c>
      <c r="K22" s="62">
        <f t="shared" si="4"/>
        <v>1.5212962962962961</v>
      </c>
      <c r="L22" s="37">
        <v>1836</v>
      </c>
      <c r="M22" s="37">
        <f>M20-M21</f>
        <v>2793.1</v>
      </c>
      <c r="N22" s="39">
        <f t="shared" si="5"/>
        <v>1.6318478260869567</v>
      </c>
      <c r="O22" s="37">
        <v>1840</v>
      </c>
      <c r="P22" s="37">
        <f>P20-P21</f>
        <v>3002.6000000000004</v>
      </c>
    </row>
    <row r="24" spans="1:15" ht="18.75">
      <c r="A24" s="14" t="s">
        <v>42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6" t="s">
        <v>4</v>
      </c>
      <c r="N24" s="6"/>
      <c r="O24" s="3"/>
    </row>
    <row r="25" spans="1:15" ht="18.75">
      <c r="A25" s="13" t="s">
        <v>68</v>
      </c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5"/>
      <c r="O25" s="3"/>
    </row>
    <row r="26" spans="1:15" ht="18.75">
      <c r="A26" s="13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5"/>
      <c r="O26" s="3"/>
    </row>
  </sheetData>
  <sheetProtection/>
  <mergeCells count="14">
    <mergeCell ref="G3:P3"/>
    <mergeCell ref="E4:J4"/>
    <mergeCell ref="A7:M7"/>
    <mergeCell ref="G2:P2"/>
    <mergeCell ref="C6:O6"/>
    <mergeCell ref="A8:M8"/>
    <mergeCell ref="B9:J9"/>
    <mergeCell ref="K9:P9"/>
    <mergeCell ref="A10:A11"/>
    <mergeCell ref="B10:D10"/>
    <mergeCell ref="E10:G10"/>
    <mergeCell ref="H10:J10"/>
    <mergeCell ref="K10:M10"/>
    <mergeCell ref="N10:P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45"/>
  <sheetViews>
    <sheetView view="pageBreakPreview" zoomScale="75" zoomScaleSheetLayoutView="75" zoomScalePageLayoutView="0" workbookViewId="0" topLeftCell="A28">
      <selection activeCell="C48" sqref="C48"/>
    </sheetView>
  </sheetViews>
  <sheetFormatPr defaultColWidth="9.140625" defaultRowHeight="12.75"/>
  <cols>
    <col min="1" max="1" width="34.28125" style="0" customWidth="1"/>
  </cols>
  <sheetData>
    <row r="1" spans="1:17" ht="15.75">
      <c r="A1" s="13"/>
      <c r="B1" s="13"/>
      <c r="C1" s="13"/>
      <c r="D1" s="13"/>
      <c r="E1" s="13"/>
      <c r="F1" s="13"/>
      <c r="G1" s="13" t="s">
        <v>61</v>
      </c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37.5" customHeight="1">
      <c r="A2" s="13"/>
      <c r="B2" s="13"/>
      <c r="C2" s="13"/>
      <c r="D2" s="13"/>
      <c r="E2" s="13"/>
      <c r="F2" s="82" t="s">
        <v>44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13"/>
    </row>
    <row r="3" spans="1:17" ht="15.75">
      <c r="A3" s="13"/>
      <c r="B3" s="13"/>
      <c r="C3" s="13"/>
      <c r="D3" s="13"/>
      <c r="E3" s="13"/>
      <c r="F3" s="13" t="s">
        <v>70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5.75">
      <c r="A5" s="13" t="s">
        <v>45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.75">
      <c r="A6" s="13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.75">
      <c r="A8" s="17"/>
      <c r="B8" s="98" t="s">
        <v>22</v>
      </c>
      <c r="C8" s="99"/>
      <c r="D8" s="99"/>
      <c r="E8" s="99"/>
      <c r="F8" s="99"/>
      <c r="G8" s="99"/>
      <c r="H8" s="99"/>
      <c r="I8" s="99"/>
      <c r="J8" s="100"/>
      <c r="K8" s="98" t="s">
        <v>23</v>
      </c>
      <c r="L8" s="99"/>
      <c r="M8" s="99"/>
      <c r="N8" s="99"/>
      <c r="O8" s="99"/>
      <c r="P8" s="100"/>
      <c r="Q8" s="13"/>
    </row>
    <row r="9" spans="1:17" ht="15.75">
      <c r="A9" s="96" t="s">
        <v>1</v>
      </c>
      <c r="B9" s="98" t="s">
        <v>5</v>
      </c>
      <c r="C9" s="99"/>
      <c r="D9" s="100"/>
      <c r="E9" s="98" t="s">
        <v>6</v>
      </c>
      <c r="F9" s="99"/>
      <c r="G9" s="100"/>
      <c r="H9" s="98" t="s">
        <v>7</v>
      </c>
      <c r="I9" s="99"/>
      <c r="J9" s="100"/>
      <c r="K9" s="98" t="s">
        <v>8</v>
      </c>
      <c r="L9" s="99"/>
      <c r="M9" s="100"/>
      <c r="N9" s="98" t="s">
        <v>9</v>
      </c>
      <c r="O9" s="99"/>
      <c r="P9" s="100"/>
      <c r="Q9" s="13"/>
    </row>
    <row r="10" spans="1:17" ht="47.25">
      <c r="A10" s="97"/>
      <c r="B10" s="19" t="s">
        <v>2</v>
      </c>
      <c r="C10" s="19" t="s">
        <v>20</v>
      </c>
      <c r="D10" s="19" t="s">
        <v>0</v>
      </c>
      <c r="E10" s="19" t="s">
        <v>2</v>
      </c>
      <c r="F10" s="19" t="s">
        <v>20</v>
      </c>
      <c r="G10" s="19" t="s">
        <v>0</v>
      </c>
      <c r="H10" s="19" t="s">
        <v>2</v>
      </c>
      <c r="I10" s="19" t="s">
        <v>20</v>
      </c>
      <c r="J10" s="19" t="s">
        <v>0</v>
      </c>
      <c r="K10" s="19" t="s">
        <v>2</v>
      </c>
      <c r="L10" s="19" t="s">
        <v>20</v>
      </c>
      <c r="M10" s="19" t="s">
        <v>0</v>
      </c>
      <c r="N10" s="19" t="s">
        <v>2</v>
      </c>
      <c r="O10" s="19" t="s">
        <v>20</v>
      </c>
      <c r="P10" s="19" t="s">
        <v>0</v>
      </c>
      <c r="Q10" s="13"/>
    </row>
    <row r="11" spans="1:17" ht="69.75" customHeight="1">
      <c r="A11" s="18" t="s">
        <v>46</v>
      </c>
      <c r="B11" s="17"/>
      <c r="C11" s="17"/>
      <c r="D11" s="73">
        <f>D12+D22+D31+D34</f>
        <v>91.3</v>
      </c>
      <c r="E11" s="17">
        <v>1.4</v>
      </c>
      <c r="F11" s="17">
        <v>809</v>
      </c>
      <c r="G11" s="17">
        <v>84.7</v>
      </c>
      <c r="H11" s="17">
        <v>0.3</v>
      </c>
      <c r="I11" s="17">
        <v>1277</v>
      </c>
      <c r="J11" s="17">
        <v>90.9</v>
      </c>
      <c r="K11" s="17">
        <v>0.3</v>
      </c>
      <c r="L11" s="17">
        <v>1330</v>
      </c>
      <c r="M11" s="17">
        <v>97.2</v>
      </c>
      <c r="N11" s="17">
        <v>0.3</v>
      </c>
      <c r="O11" s="17">
        <v>1343</v>
      </c>
      <c r="P11" s="17">
        <v>104.3</v>
      </c>
      <c r="Q11" s="13"/>
    </row>
    <row r="12" spans="1:17" ht="45" customHeight="1">
      <c r="A12" s="19" t="s">
        <v>47</v>
      </c>
      <c r="B12" s="17">
        <v>0.06</v>
      </c>
      <c r="C12" s="17">
        <v>977</v>
      </c>
      <c r="D12" s="17">
        <v>58.8</v>
      </c>
      <c r="E12" s="17">
        <v>1.249</v>
      </c>
      <c r="F12" s="17">
        <v>52</v>
      </c>
      <c r="G12" s="17">
        <v>64.9</v>
      </c>
      <c r="H12" s="17">
        <v>0.138</v>
      </c>
      <c r="I12" s="17">
        <v>506</v>
      </c>
      <c r="J12" s="17">
        <v>69.6</v>
      </c>
      <c r="K12" s="17">
        <v>0.134</v>
      </c>
      <c r="L12" s="17">
        <v>557</v>
      </c>
      <c r="M12" s="17">
        <v>74.7</v>
      </c>
      <c r="N12" s="17">
        <v>0.144</v>
      </c>
      <c r="O12" s="17">
        <v>558</v>
      </c>
      <c r="P12" s="17">
        <v>80.2</v>
      </c>
      <c r="Q12" s="13"/>
    </row>
    <row r="13" spans="1:17" ht="15.75">
      <c r="A13" s="17" t="s">
        <v>48</v>
      </c>
      <c r="B13" s="17">
        <v>0.442</v>
      </c>
      <c r="C13" s="17">
        <v>967</v>
      </c>
      <c r="D13" s="17">
        <v>55.1</v>
      </c>
      <c r="E13" s="17">
        <v>0.126</v>
      </c>
      <c r="F13" s="17">
        <v>42</v>
      </c>
      <c r="G13" s="17">
        <v>60.8</v>
      </c>
      <c r="H13" s="17">
        <v>0.1313</v>
      </c>
      <c r="I13" s="17">
        <v>496</v>
      </c>
      <c r="J13" s="17">
        <v>65.1</v>
      </c>
      <c r="K13" s="17">
        <v>0.473</v>
      </c>
      <c r="L13" s="17">
        <v>547</v>
      </c>
      <c r="M13" s="17">
        <v>69.8</v>
      </c>
      <c r="N13" s="17">
        <v>0.137</v>
      </c>
      <c r="O13" s="17">
        <v>548</v>
      </c>
      <c r="P13" s="17">
        <v>74.9</v>
      </c>
      <c r="Q13" s="13"/>
    </row>
    <row r="14" spans="1:17" ht="31.5">
      <c r="A14" s="19" t="s">
        <v>49</v>
      </c>
      <c r="B14" s="17">
        <v>0.21</v>
      </c>
      <c r="C14" s="17">
        <v>11</v>
      </c>
      <c r="D14" s="17">
        <v>2.3</v>
      </c>
      <c r="E14" s="17">
        <v>0.23</v>
      </c>
      <c r="F14" s="17">
        <v>11</v>
      </c>
      <c r="G14" s="17">
        <v>2.5</v>
      </c>
      <c r="H14" s="17">
        <v>0.23</v>
      </c>
      <c r="I14" s="17">
        <v>12</v>
      </c>
      <c r="J14" s="17">
        <v>2.7</v>
      </c>
      <c r="K14" s="17">
        <v>0.33</v>
      </c>
      <c r="L14" s="17">
        <v>9</v>
      </c>
      <c r="M14" s="17">
        <v>2.9</v>
      </c>
      <c r="N14" s="17">
        <v>0.32</v>
      </c>
      <c r="O14" s="17">
        <v>10</v>
      </c>
      <c r="P14" s="17">
        <v>3.2</v>
      </c>
      <c r="Q14" s="13"/>
    </row>
    <row r="15" spans="1:17" ht="31.5">
      <c r="A15" s="19" t="s">
        <v>3</v>
      </c>
      <c r="B15" s="17">
        <v>0.11</v>
      </c>
      <c r="C15" s="17">
        <v>418</v>
      </c>
      <c r="D15" s="17">
        <v>45.3</v>
      </c>
      <c r="E15" s="17">
        <v>0.12</v>
      </c>
      <c r="F15" s="17">
        <v>418</v>
      </c>
      <c r="G15" s="17">
        <v>50</v>
      </c>
      <c r="H15" s="17">
        <v>0.13</v>
      </c>
      <c r="I15" s="17">
        <v>418</v>
      </c>
      <c r="J15" s="17">
        <v>53.8</v>
      </c>
      <c r="K15" s="17">
        <v>0.14</v>
      </c>
      <c r="L15" s="17">
        <v>418</v>
      </c>
      <c r="M15" s="17">
        <v>57.8</v>
      </c>
      <c r="N15" s="17">
        <v>0.15</v>
      </c>
      <c r="O15" s="17">
        <v>418</v>
      </c>
      <c r="P15" s="17">
        <v>62.1</v>
      </c>
      <c r="Q15" s="13"/>
    </row>
    <row r="16" spans="1:17" ht="31.5">
      <c r="A16" s="19" t="s">
        <v>50</v>
      </c>
      <c r="B16" s="17">
        <v>0.005</v>
      </c>
      <c r="C16" s="17">
        <v>496</v>
      </c>
      <c r="D16" s="17">
        <v>2.5</v>
      </c>
      <c r="E16" s="17">
        <v>0.006</v>
      </c>
      <c r="F16" s="17">
        <v>496</v>
      </c>
      <c r="G16" s="17">
        <v>3</v>
      </c>
      <c r="H16" s="17">
        <v>0.006</v>
      </c>
      <c r="I16" s="17">
        <v>496</v>
      </c>
      <c r="J16" s="17">
        <v>3</v>
      </c>
      <c r="K16" s="17">
        <v>0.006</v>
      </c>
      <c r="L16" s="17">
        <v>496</v>
      </c>
      <c r="M16" s="17">
        <v>3.2</v>
      </c>
      <c r="N16" s="17">
        <v>0.007</v>
      </c>
      <c r="O16" s="17">
        <v>496</v>
      </c>
      <c r="P16" s="17">
        <v>3.4</v>
      </c>
      <c r="Q16" s="13"/>
    </row>
    <row r="17" spans="1:17" ht="31.5">
      <c r="A17" s="19" t="s">
        <v>51</v>
      </c>
      <c r="B17" s="17">
        <v>0.12</v>
      </c>
      <c r="C17" s="17">
        <v>42</v>
      </c>
      <c r="D17" s="17">
        <v>5</v>
      </c>
      <c r="E17" s="17">
        <v>0.13</v>
      </c>
      <c r="F17" s="17">
        <v>42</v>
      </c>
      <c r="G17" s="17">
        <v>5.3</v>
      </c>
      <c r="H17" s="17">
        <v>0.13</v>
      </c>
      <c r="I17" s="17">
        <v>42</v>
      </c>
      <c r="J17" s="17">
        <v>5.6</v>
      </c>
      <c r="K17" s="17">
        <v>0.14</v>
      </c>
      <c r="L17" s="17">
        <v>42</v>
      </c>
      <c r="M17" s="17">
        <v>5.9</v>
      </c>
      <c r="N17" s="17">
        <v>0.15</v>
      </c>
      <c r="O17" s="17">
        <v>42</v>
      </c>
      <c r="P17" s="17">
        <v>6.2</v>
      </c>
      <c r="Q17" s="13"/>
    </row>
    <row r="18" spans="1:17" ht="31.5">
      <c r="A18" s="19" t="s">
        <v>52</v>
      </c>
      <c r="B18" s="17">
        <v>0.19</v>
      </c>
      <c r="C18" s="17">
        <v>10</v>
      </c>
      <c r="D18" s="17">
        <v>1.9</v>
      </c>
      <c r="E18" s="17">
        <v>0.21</v>
      </c>
      <c r="F18" s="17">
        <v>10</v>
      </c>
      <c r="G18" s="17">
        <v>2.1</v>
      </c>
      <c r="H18" s="17">
        <v>0.23</v>
      </c>
      <c r="I18" s="17">
        <v>10</v>
      </c>
      <c r="J18" s="17">
        <v>2.3</v>
      </c>
      <c r="K18" s="17">
        <v>0.25</v>
      </c>
      <c r="L18" s="17">
        <v>10</v>
      </c>
      <c r="M18" s="17">
        <v>2.5</v>
      </c>
      <c r="N18" s="17">
        <v>0.27</v>
      </c>
      <c r="O18" s="17">
        <v>10</v>
      </c>
      <c r="P18" s="17">
        <v>2.7</v>
      </c>
      <c r="Q18" s="13"/>
    </row>
    <row r="19" spans="1:17" ht="47.25">
      <c r="A19" s="19" t="s">
        <v>63</v>
      </c>
      <c r="B19" s="17">
        <v>0.19</v>
      </c>
      <c r="C19" s="17">
        <v>10</v>
      </c>
      <c r="D19" s="17">
        <v>1.9</v>
      </c>
      <c r="E19" s="17">
        <v>0.21</v>
      </c>
      <c r="F19" s="17">
        <v>10</v>
      </c>
      <c r="G19" s="17">
        <v>2.1</v>
      </c>
      <c r="H19" s="17">
        <v>0.23</v>
      </c>
      <c r="I19" s="17">
        <v>10</v>
      </c>
      <c r="J19" s="17">
        <v>2.3</v>
      </c>
      <c r="K19" s="17">
        <v>0.25</v>
      </c>
      <c r="L19" s="17">
        <v>10</v>
      </c>
      <c r="M19" s="17">
        <v>2.5</v>
      </c>
      <c r="N19" s="17">
        <v>0.27</v>
      </c>
      <c r="O19" s="17">
        <v>10</v>
      </c>
      <c r="P19" s="17">
        <v>2.7</v>
      </c>
      <c r="Q19" s="13"/>
    </row>
    <row r="20" spans="1:17" ht="31.5">
      <c r="A20" s="19" t="s">
        <v>54</v>
      </c>
      <c r="B20" s="17">
        <v>0.18</v>
      </c>
      <c r="C20" s="17">
        <v>10</v>
      </c>
      <c r="D20" s="17">
        <v>1.8</v>
      </c>
      <c r="E20" s="17">
        <v>0.18</v>
      </c>
      <c r="F20" s="17">
        <v>10</v>
      </c>
      <c r="G20" s="17">
        <v>2</v>
      </c>
      <c r="H20" s="17">
        <v>0.22</v>
      </c>
      <c r="I20" s="17">
        <v>10</v>
      </c>
      <c r="J20" s="17">
        <v>2.2</v>
      </c>
      <c r="K20" s="17">
        <v>0.22</v>
      </c>
      <c r="L20" s="17">
        <v>10</v>
      </c>
      <c r="M20" s="17">
        <v>2.4</v>
      </c>
      <c r="N20" s="17">
        <v>0.22</v>
      </c>
      <c r="O20" s="17">
        <v>10</v>
      </c>
      <c r="P20" s="17">
        <v>2.6</v>
      </c>
      <c r="Q20" s="13"/>
    </row>
    <row r="21" spans="1:17" ht="37.5" customHeight="1">
      <c r="A21" s="19" t="s">
        <v>14</v>
      </c>
      <c r="B21" s="17">
        <v>0.16</v>
      </c>
      <c r="C21" s="17">
        <v>10</v>
      </c>
      <c r="D21" s="17">
        <v>1.6</v>
      </c>
      <c r="E21" s="17">
        <v>0.18</v>
      </c>
      <c r="F21" s="17">
        <v>10</v>
      </c>
      <c r="G21" s="17">
        <v>1.8</v>
      </c>
      <c r="H21" s="17">
        <v>0.2</v>
      </c>
      <c r="I21" s="17">
        <v>10</v>
      </c>
      <c r="J21" s="17">
        <v>2</v>
      </c>
      <c r="K21" s="17">
        <v>0.22</v>
      </c>
      <c r="L21" s="17">
        <v>10</v>
      </c>
      <c r="M21" s="17">
        <v>2.2</v>
      </c>
      <c r="N21" s="17">
        <v>0.22</v>
      </c>
      <c r="O21" s="17">
        <v>10</v>
      </c>
      <c r="P21" s="17">
        <v>2.2</v>
      </c>
      <c r="Q21" s="13"/>
    </row>
    <row r="22" spans="1:17" ht="94.5">
      <c r="A22" s="19" t="s">
        <v>55</v>
      </c>
      <c r="B22" s="75">
        <f>D22/C22</f>
        <v>0.07717717717717718</v>
      </c>
      <c r="C22" s="73">
        <f>C23+C27+C29</f>
        <v>333</v>
      </c>
      <c r="D22" s="73">
        <f>D23+D27+D29</f>
        <v>25.7</v>
      </c>
      <c r="E22" s="17">
        <v>0.07</v>
      </c>
      <c r="F22" s="17">
        <v>168</v>
      </c>
      <c r="G22" s="17">
        <v>12.5</v>
      </c>
      <c r="H22" s="17">
        <v>0.08</v>
      </c>
      <c r="I22" s="17">
        <v>168</v>
      </c>
      <c r="J22" s="17">
        <v>13.5</v>
      </c>
      <c r="K22" s="17">
        <v>0.09</v>
      </c>
      <c r="L22" s="17">
        <v>168</v>
      </c>
      <c r="M22" s="17">
        <v>14.4</v>
      </c>
      <c r="N22" s="17">
        <v>0.09</v>
      </c>
      <c r="O22" s="17">
        <v>168</v>
      </c>
      <c r="P22" s="17">
        <v>15.3</v>
      </c>
      <c r="Q22" s="13"/>
    </row>
    <row r="23" spans="1:17" ht="15.75">
      <c r="A23" s="17" t="s">
        <v>48</v>
      </c>
      <c r="B23" s="74">
        <f>D23/C23</f>
        <v>0.0633116883116883</v>
      </c>
      <c r="C23" s="17">
        <f>C24+C25+C26</f>
        <v>308</v>
      </c>
      <c r="D23" s="73">
        <f>D24+D25+D26</f>
        <v>19.5</v>
      </c>
      <c r="E23" s="17">
        <v>0.04</v>
      </c>
      <c r="F23" s="17">
        <v>148</v>
      </c>
      <c r="G23" s="17">
        <v>5.6</v>
      </c>
      <c r="H23" s="17">
        <v>0.04</v>
      </c>
      <c r="I23" s="17">
        <v>148</v>
      </c>
      <c r="J23" s="17">
        <v>6.1</v>
      </c>
      <c r="K23" s="17">
        <v>0.04</v>
      </c>
      <c r="L23" s="17">
        <v>148</v>
      </c>
      <c r="M23" s="17">
        <v>6.6</v>
      </c>
      <c r="N23" s="17">
        <v>0.05</v>
      </c>
      <c r="O23" s="17">
        <v>148</v>
      </c>
      <c r="P23" s="17">
        <v>7.1</v>
      </c>
      <c r="Q23" s="13"/>
    </row>
    <row r="24" spans="1:17" ht="31.5">
      <c r="A24" s="19" t="s">
        <v>49</v>
      </c>
      <c r="B24" s="73">
        <f>D24/C24</f>
        <v>0.09</v>
      </c>
      <c r="C24" s="73">
        <v>160</v>
      </c>
      <c r="D24" s="73">
        <v>14.4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3"/>
    </row>
    <row r="25" spans="1:17" ht="31.5">
      <c r="A25" s="19" t="s">
        <v>3</v>
      </c>
      <c r="B25" s="17">
        <v>0.12</v>
      </c>
      <c r="C25" s="17">
        <v>26</v>
      </c>
      <c r="D25" s="17">
        <v>3.1</v>
      </c>
      <c r="E25" s="17">
        <v>0.13</v>
      </c>
      <c r="F25" s="17">
        <v>26</v>
      </c>
      <c r="G25" s="17">
        <v>3.4</v>
      </c>
      <c r="H25" s="17">
        <v>0.14</v>
      </c>
      <c r="I25" s="17">
        <v>26</v>
      </c>
      <c r="J25" s="17">
        <v>3.7</v>
      </c>
      <c r="K25" s="17">
        <v>0.15</v>
      </c>
      <c r="L25" s="17">
        <v>26</v>
      </c>
      <c r="M25" s="17">
        <v>4</v>
      </c>
      <c r="N25" s="17">
        <v>0.17</v>
      </c>
      <c r="O25" s="17">
        <v>26</v>
      </c>
      <c r="P25" s="17">
        <v>4.3</v>
      </c>
      <c r="Q25" s="13"/>
    </row>
    <row r="26" spans="1:17" ht="31.5">
      <c r="A26" s="19" t="s">
        <v>51</v>
      </c>
      <c r="B26" s="17">
        <v>0.02</v>
      </c>
      <c r="C26" s="17">
        <v>122</v>
      </c>
      <c r="D26" s="17">
        <v>2</v>
      </c>
      <c r="E26" s="17">
        <v>0.02</v>
      </c>
      <c r="F26" s="17">
        <v>122</v>
      </c>
      <c r="G26" s="17">
        <v>2.2</v>
      </c>
      <c r="H26" s="17">
        <v>0.02</v>
      </c>
      <c r="I26" s="17">
        <v>122</v>
      </c>
      <c r="J26" s="17">
        <v>2.4</v>
      </c>
      <c r="K26" s="17">
        <v>0.02</v>
      </c>
      <c r="L26" s="17">
        <v>122</v>
      </c>
      <c r="M26" s="17">
        <v>2.6</v>
      </c>
      <c r="N26" s="17">
        <v>0.02</v>
      </c>
      <c r="O26" s="17">
        <v>122</v>
      </c>
      <c r="P26" s="17">
        <v>2.8</v>
      </c>
      <c r="Q26" s="13"/>
    </row>
    <row r="27" spans="1:17" ht="31.5">
      <c r="A27" s="19" t="s">
        <v>52</v>
      </c>
      <c r="B27" s="17">
        <v>0.04</v>
      </c>
      <c r="C27" s="17">
        <v>5</v>
      </c>
      <c r="D27" s="17">
        <v>0.2</v>
      </c>
      <c r="E27" s="17">
        <v>0.04</v>
      </c>
      <c r="F27" s="17">
        <v>5</v>
      </c>
      <c r="G27" s="17">
        <v>0.2</v>
      </c>
      <c r="H27" s="17">
        <v>0.04</v>
      </c>
      <c r="I27" s="17">
        <v>5</v>
      </c>
      <c r="J27" s="17">
        <v>0.2</v>
      </c>
      <c r="K27" s="17">
        <v>0.06</v>
      </c>
      <c r="L27" s="17">
        <v>5</v>
      </c>
      <c r="M27" s="17">
        <v>0.3</v>
      </c>
      <c r="N27" s="17">
        <v>0.06</v>
      </c>
      <c r="O27" s="17">
        <v>5</v>
      </c>
      <c r="P27" s="17">
        <v>0.3</v>
      </c>
      <c r="Q27" s="13"/>
    </row>
    <row r="28" spans="1:17" ht="31.5">
      <c r="A28" s="19" t="s">
        <v>53</v>
      </c>
      <c r="B28" s="17">
        <v>0.04</v>
      </c>
      <c r="C28" s="17">
        <v>5</v>
      </c>
      <c r="D28" s="17">
        <v>0.2</v>
      </c>
      <c r="E28" s="17">
        <v>0.04</v>
      </c>
      <c r="F28" s="17">
        <v>5</v>
      </c>
      <c r="G28" s="17">
        <v>0.2</v>
      </c>
      <c r="H28" s="17">
        <v>0.04</v>
      </c>
      <c r="I28" s="17">
        <v>5</v>
      </c>
      <c r="J28" s="17">
        <v>0.2</v>
      </c>
      <c r="K28" s="17">
        <v>0.06</v>
      </c>
      <c r="L28" s="17">
        <v>5</v>
      </c>
      <c r="M28" s="17">
        <v>0.3</v>
      </c>
      <c r="N28" s="17">
        <v>0.06</v>
      </c>
      <c r="O28" s="17">
        <v>5</v>
      </c>
      <c r="P28" s="17">
        <v>0.3</v>
      </c>
      <c r="Q28" s="13"/>
    </row>
    <row r="29" spans="1:17" ht="31.5">
      <c r="A29" s="19" t="s">
        <v>54</v>
      </c>
      <c r="B29" s="17">
        <v>0.3</v>
      </c>
      <c r="C29" s="17">
        <v>20</v>
      </c>
      <c r="D29" s="17">
        <v>6</v>
      </c>
      <c r="E29" s="17">
        <v>0.34</v>
      </c>
      <c r="F29" s="17">
        <v>20</v>
      </c>
      <c r="G29" s="17">
        <v>6.7</v>
      </c>
      <c r="H29" s="17">
        <v>0.36</v>
      </c>
      <c r="I29" s="17">
        <v>20</v>
      </c>
      <c r="J29" s="17">
        <v>7.2</v>
      </c>
      <c r="K29" s="17">
        <v>0.38</v>
      </c>
      <c r="L29" s="17">
        <v>20</v>
      </c>
      <c r="M29" s="17">
        <v>7.5</v>
      </c>
      <c r="N29" s="17">
        <v>0.4</v>
      </c>
      <c r="O29" s="17">
        <v>20</v>
      </c>
      <c r="P29" s="17">
        <v>7.9</v>
      </c>
      <c r="Q29" s="13"/>
    </row>
    <row r="30" spans="1:17" ht="38.25" customHeight="1">
      <c r="A30" s="19" t="s">
        <v>14</v>
      </c>
      <c r="B30" s="17">
        <v>0.3</v>
      </c>
      <c r="C30" s="17">
        <v>20</v>
      </c>
      <c r="D30" s="17">
        <v>6</v>
      </c>
      <c r="E30" s="17">
        <v>0.34</v>
      </c>
      <c r="F30" s="17">
        <v>20</v>
      </c>
      <c r="G30" s="17">
        <v>6.7</v>
      </c>
      <c r="H30" s="17">
        <v>0.36</v>
      </c>
      <c r="I30" s="17">
        <v>20</v>
      </c>
      <c r="J30" s="17">
        <v>7.2</v>
      </c>
      <c r="K30" s="17">
        <v>0.38</v>
      </c>
      <c r="L30" s="17">
        <v>20</v>
      </c>
      <c r="M30" s="17">
        <v>7.5</v>
      </c>
      <c r="N30" s="17">
        <v>0.4</v>
      </c>
      <c r="O30" s="17">
        <v>20</v>
      </c>
      <c r="P30" s="17">
        <v>7.9</v>
      </c>
      <c r="Q30" s="13"/>
    </row>
    <row r="31" spans="1:17" ht="63" customHeight="1">
      <c r="A31" s="19" t="s">
        <v>56</v>
      </c>
      <c r="B31" s="17">
        <v>0.01</v>
      </c>
      <c r="C31" s="17">
        <v>518</v>
      </c>
      <c r="D31" s="17">
        <v>5.3</v>
      </c>
      <c r="E31" s="17">
        <v>0.01</v>
      </c>
      <c r="F31" s="17">
        <v>525</v>
      </c>
      <c r="G31" s="17">
        <v>5.6</v>
      </c>
      <c r="H31" s="17">
        <v>0.01</v>
      </c>
      <c r="I31" s="17">
        <v>534</v>
      </c>
      <c r="J31" s="17">
        <v>5.9</v>
      </c>
      <c r="K31" s="17">
        <v>0.01</v>
      </c>
      <c r="L31" s="17">
        <v>536</v>
      </c>
      <c r="M31" s="17">
        <v>6.2</v>
      </c>
      <c r="N31" s="17">
        <v>0.01</v>
      </c>
      <c r="O31" s="17">
        <v>543</v>
      </c>
      <c r="P31" s="17">
        <v>6.6</v>
      </c>
      <c r="Q31" s="13"/>
    </row>
    <row r="32" spans="1:17" ht="15.75">
      <c r="A32" s="17" t="s">
        <v>48</v>
      </c>
      <c r="B32" s="17">
        <v>0.01</v>
      </c>
      <c r="C32" s="17">
        <v>518</v>
      </c>
      <c r="D32" s="17">
        <v>5.3</v>
      </c>
      <c r="E32" s="17">
        <v>0.01</v>
      </c>
      <c r="F32" s="17">
        <v>525</v>
      </c>
      <c r="G32" s="17">
        <v>5.6</v>
      </c>
      <c r="H32" s="17">
        <v>0.01</v>
      </c>
      <c r="I32" s="17">
        <v>534</v>
      </c>
      <c r="J32" s="17">
        <v>5.9</v>
      </c>
      <c r="K32" s="17">
        <v>0.01</v>
      </c>
      <c r="L32" s="17">
        <v>536</v>
      </c>
      <c r="M32" s="17">
        <v>6.2</v>
      </c>
      <c r="N32" s="17">
        <v>0.01</v>
      </c>
      <c r="O32" s="17">
        <v>543</v>
      </c>
      <c r="P32" s="17">
        <v>6.6</v>
      </c>
      <c r="Q32" s="13"/>
    </row>
    <row r="33" spans="1:17" ht="31.5">
      <c r="A33" s="19" t="s">
        <v>49</v>
      </c>
      <c r="B33" s="17">
        <v>0.01</v>
      </c>
      <c r="C33" s="17">
        <v>518</v>
      </c>
      <c r="D33" s="17">
        <v>5.3</v>
      </c>
      <c r="E33" s="17">
        <v>0.01</v>
      </c>
      <c r="F33" s="17">
        <v>525</v>
      </c>
      <c r="G33" s="17">
        <v>5.6</v>
      </c>
      <c r="H33" s="17">
        <v>0.01</v>
      </c>
      <c r="I33" s="17">
        <v>534</v>
      </c>
      <c r="J33" s="17">
        <v>5.9</v>
      </c>
      <c r="K33" s="17">
        <v>0.01</v>
      </c>
      <c r="L33" s="17">
        <v>536</v>
      </c>
      <c r="M33" s="17">
        <v>6.2</v>
      </c>
      <c r="N33" s="17">
        <v>0.01</v>
      </c>
      <c r="O33" s="17">
        <v>543</v>
      </c>
      <c r="P33" s="17">
        <v>6.6</v>
      </c>
      <c r="Q33" s="13"/>
    </row>
    <row r="34" spans="1:17" ht="47.25">
      <c r="A34" s="19" t="s">
        <v>57</v>
      </c>
      <c r="B34" s="17">
        <v>0.02</v>
      </c>
      <c r="C34" s="17">
        <v>64</v>
      </c>
      <c r="D34" s="17">
        <v>1.5</v>
      </c>
      <c r="E34" s="17">
        <v>0.03</v>
      </c>
      <c r="F34" s="17">
        <v>64</v>
      </c>
      <c r="G34" s="17">
        <v>1.65</v>
      </c>
      <c r="H34" s="17">
        <v>0.03</v>
      </c>
      <c r="I34" s="17">
        <v>69</v>
      </c>
      <c r="J34" s="17">
        <v>1.9</v>
      </c>
      <c r="K34" s="17">
        <v>0.03</v>
      </c>
      <c r="L34" s="17">
        <v>69</v>
      </c>
      <c r="M34" s="17">
        <v>1.9</v>
      </c>
      <c r="N34" s="17">
        <v>0.03</v>
      </c>
      <c r="O34" s="17">
        <v>74</v>
      </c>
      <c r="P34" s="17">
        <v>2.2</v>
      </c>
      <c r="Q34" s="13"/>
    </row>
    <row r="35" spans="1:17" ht="15.75">
      <c r="A35" s="17" t="s">
        <v>48</v>
      </c>
      <c r="B35" s="17">
        <v>0.02</v>
      </c>
      <c r="C35" s="17">
        <v>64</v>
      </c>
      <c r="D35" s="17">
        <v>1.5</v>
      </c>
      <c r="E35" s="17">
        <v>0.03</v>
      </c>
      <c r="F35" s="17">
        <v>64</v>
      </c>
      <c r="G35" s="17">
        <v>1.65</v>
      </c>
      <c r="H35" s="17">
        <v>0.03</v>
      </c>
      <c r="I35" s="17">
        <v>69</v>
      </c>
      <c r="J35" s="17">
        <v>1.9</v>
      </c>
      <c r="K35" s="17">
        <v>0.03</v>
      </c>
      <c r="L35" s="17">
        <v>69</v>
      </c>
      <c r="M35" s="17">
        <v>1.9</v>
      </c>
      <c r="N35" s="17">
        <v>0.03</v>
      </c>
      <c r="O35" s="17">
        <v>74</v>
      </c>
      <c r="P35" s="17">
        <v>2.2</v>
      </c>
      <c r="Q35" s="13"/>
    </row>
    <row r="36" spans="1:17" ht="31.5">
      <c r="A36" s="19" t="s">
        <v>49</v>
      </c>
      <c r="B36" s="17">
        <v>0.03</v>
      </c>
      <c r="C36" s="17">
        <v>40</v>
      </c>
      <c r="D36" s="17">
        <v>1</v>
      </c>
      <c r="E36" s="17">
        <v>0.03</v>
      </c>
      <c r="F36" s="17">
        <v>40</v>
      </c>
      <c r="G36" s="17">
        <v>1.1</v>
      </c>
      <c r="H36" s="17">
        <v>0.03</v>
      </c>
      <c r="I36" s="17">
        <v>45</v>
      </c>
      <c r="J36" s="17">
        <v>1.3</v>
      </c>
      <c r="K36" s="17">
        <v>0.03</v>
      </c>
      <c r="L36" s="17">
        <v>45</v>
      </c>
      <c r="M36" s="17">
        <v>1.3</v>
      </c>
      <c r="N36" s="17">
        <v>0.03</v>
      </c>
      <c r="O36" s="17">
        <v>50</v>
      </c>
      <c r="P36" s="17">
        <v>1.5</v>
      </c>
      <c r="Q36" s="13"/>
    </row>
    <row r="37" spans="1:17" ht="31.5">
      <c r="A37" s="19" t="s">
        <v>3</v>
      </c>
      <c r="B37" s="17">
        <v>0.02</v>
      </c>
      <c r="C37" s="17">
        <v>24</v>
      </c>
      <c r="D37" s="17">
        <v>0.5</v>
      </c>
      <c r="E37" s="17">
        <v>0.02</v>
      </c>
      <c r="F37" s="17">
        <v>24</v>
      </c>
      <c r="G37" s="17">
        <v>0.55</v>
      </c>
      <c r="H37" s="17">
        <v>0.02</v>
      </c>
      <c r="I37" s="17">
        <v>24</v>
      </c>
      <c r="J37" s="17">
        <v>0.59</v>
      </c>
      <c r="K37" s="17">
        <v>0.03</v>
      </c>
      <c r="L37" s="17">
        <v>24</v>
      </c>
      <c r="M37" s="17">
        <v>0.6</v>
      </c>
      <c r="N37" s="17">
        <v>0.03</v>
      </c>
      <c r="O37" s="17">
        <v>24</v>
      </c>
      <c r="P37" s="17">
        <v>0.66</v>
      </c>
      <c r="Q37" s="13"/>
    </row>
    <row r="38" spans="1:17" ht="15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3"/>
    </row>
    <row r="39" spans="1:17" ht="15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5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5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5.75">
      <c r="A42" s="13" t="s">
        <v>65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 t="s">
        <v>4</v>
      </c>
      <c r="N42" s="13"/>
      <c r="O42" s="13"/>
      <c r="P42" s="13"/>
      <c r="Q42" s="13"/>
    </row>
    <row r="43" spans="1:17" ht="15.75">
      <c r="A43" s="13" t="s">
        <v>68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6:17" ht="15.75">
      <c r="P44" s="13"/>
      <c r="Q44" s="13"/>
    </row>
    <row r="45" spans="16:17" ht="15.75">
      <c r="P45" s="13"/>
      <c r="Q45" s="13"/>
    </row>
  </sheetData>
  <sheetProtection/>
  <mergeCells count="9">
    <mergeCell ref="A9:A10"/>
    <mergeCell ref="F2:P2"/>
    <mergeCell ref="B9:D9"/>
    <mergeCell ref="E9:G9"/>
    <mergeCell ref="H9:J9"/>
    <mergeCell ref="K9:M9"/>
    <mergeCell ref="N9:P9"/>
    <mergeCell ref="B8:J8"/>
    <mergeCell ref="K8:P8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="75" zoomScaleSheetLayoutView="75" zoomScalePageLayoutView="0" workbookViewId="0" topLeftCell="A1">
      <selection activeCell="B29" sqref="B29"/>
    </sheetView>
  </sheetViews>
  <sheetFormatPr defaultColWidth="9.140625" defaultRowHeight="12.75"/>
  <cols>
    <col min="1" max="1" width="35.140625" style="0" customWidth="1"/>
    <col min="2" max="2" width="10.421875" style="0" customWidth="1"/>
    <col min="3" max="3" width="8.00390625" style="0" customWidth="1"/>
    <col min="5" max="5" width="10.28125" style="0" customWidth="1"/>
    <col min="8" max="8" width="10.421875" style="0" customWidth="1"/>
    <col min="11" max="11" width="10.140625" style="0" customWidth="1"/>
    <col min="14" max="14" width="10.7109375" style="0" customWidth="1"/>
  </cols>
  <sheetData>
    <row r="1" spans="1:16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13"/>
      <c r="B2" s="13"/>
      <c r="C2" s="13"/>
      <c r="D2" s="13"/>
      <c r="E2" s="13"/>
      <c r="F2" s="13"/>
      <c r="G2" s="13" t="s">
        <v>62</v>
      </c>
      <c r="H2" s="13"/>
      <c r="I2" s="13"/>
      <c r="J2" s="13"/>
      <c r="K2" s="13"/>
      <c r="L2" s="13"/>
      <c r="M2" s="13"/>
      <c r="N2" s="13"/>
      <c r="O2" s="13"/>
      <c r="P2" s="13"/>
    </row>
    <row r="3" spans="1:16" ht="39" customHeight="1">
      <c r="A3" s="13"/>
      <c r="B3" s="13"/>
      <c r="C3" s="13"/>
      <c r="D3" s="13"/>
      <c r="E3" s="13"/>
      <c r="F3" s="82" t="s">
        <v>44</v>
      </c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5.75">
      <c r="A4" s="13"/>
      <c r="B4" s="13"/>
      <c r="C4" s="13"/>
      <c r="D4" s="13"/>
      <c r="E4" s="13"/>
      <c r="F4" s="13" t="s">
        <v>71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.75">
      <c r="A6" s="13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.75">
      <c r="A7" s="13" t="s">
        <v>34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.75">
      <c r="A9" s="17"/>
      <c r="B9" s="98" t="s">
        <v>22</v>
      </c>
      <c r="C9" s="99"/>
      <c r="D9" s="99"/>
      <c r="E9" s="99"/>
      <c r="F9" s="99"/>
      <c r="G9" s="99"/>
      <c r="H9" s="99"/>
      <c r="I9" s="99"/>
      <c r="J9" s="100"/>
      <c r="K9" s="98" t="s">
        <v>23</v>
      </c>
      <c r="L9" s="99"/>
      <c r="M9" s="99"/>
      <c r="N9" s="99"/>
      <c r="O9" s="99"/>
      <c r="P9" s="99"/>
    </row>
    <row r="10" spans="1:16" ht="15.75">
      <c r="A10" s="17" t="s">
        <v>1</v>
      </c>
      <c r="B10" s="17" t="s">
        <v>5</v>
      </c>
      <c r="C10" s="17"/>
      <c r="D10" s="17"/>
      <c r="E10" s="17" t="s">
        <v>6</v>
      </c>
      <c r="F10" s="17"/>
      <c r="G10" s="17"/>
      <c r="H10" s="17" t="s">
        <v>7</v>
      </c>
      <c r="I10" s="17"/>
      <c r="J10" s="17"/>
      <c r="K10" s="17" t="s">
        <v>8</v>
      </c>
      <c r="L10" s="17"/>
      <c r="M10" s="17"/>
      <c r="N10" s="17" t="s">
        <v>9</v>
      </c>
      <c r="O10" s="17"/>
      <c r="P10" s="17"/>
    </row>
    <row r="11" spans="1:16" ht="47.25">
      <c r="A11" s="17"/>
      <c r="B11" s="19" t="s">
        <v>2</v>
      </c>
      <c r="C11" s="19" t="s">
        <v>20</v>
      </c>
      <c r="D11" s="19" t="s">
        <v>0</v>
      </c>
      <c r="E11" s="19" t="s">
        <v>2</v>
      </c>
      <c r="F11" s="19" t="s">
        <v>20</v>
      </c>
      <c r="G11" s="19" t="s">
        <v>0</v>
      </c>
      <c r="H11" s="19" t="s">
        <v>2</v>
      </c>
      <c r="I11" s="19" t="s">
        <v>20</v>
      </c>
      <c r="J11" s="19" t="s">
        <v>0</v>
      </c>
      <c r="K11" s="19" t="s">
        <v>2</v>
      </c>
      <c r="L11" s="19" t="s">
        <v>20</v>
      </c>
      <c r="M11" s="19" t="s">
        <v>0</v>
      </c>
      <c r="N11" s="19" t="s">
        <v>2</v>
      </c>
      <c r="O11" s="19" t="s">
        <v>20</v>
      </c>
      <c r="P11" s="19" t="s">
        <v>0</v>
      </c>
    </row>
    <row r="12" spans="1:16" ht="81.75" customHeight="1">
      <c r="A12" s="18" t="s">
        <v>64</v>
      </c>
      <c r="B12" s="74">
        <f>D12/C12</f>
        <v>0.06897257470323373</v>
      </c>
      <c r="C12" s="17">
        <f>C13+C18+C30</f>
        <v>2443</v>
      </c>
      <c r="D12" s="73">
        <f>D13+D18+D30</f>
        <v>168.5</v>
      </c>
      <c r="E12" s="17">
        <v>0.06</v>
      </c>
      <c r="F12" s="17">
        <v>2283</v>
      </c>
      <c r="G12" s="17">
        <v>141</v>
      </c>
      <c r="H12" s="17">
        <v>0.07</v>
      </c>
      <c r="I12" s="17">
        <v>2283</v>
      </c>
      <c r="J12" s="17">
        <v>151</v>
      </c>
      <c r="K12" s="17">
        <v>0.07</v>
      </c>
      <c r="L12" s="17">
        <v>2283</v>
      </c>
      <c r="M12" s="17">
        <v>162</v>
      </c>
      <c r="N12" s="17">
        <v>0.08</v>
      </c>
      <c r="O12" s="17">
        <v>2283</v>
      </c>
      <c r="P12" s="17">
        <v>173.8</v>
      </c>
    </row>
    <row r="13" spans="1:16" ht="129" customHeight="1">
      <c r="A13" s="19" t="s">
        <v>58</v>
      </c>
      <c r="B13" s="17">
        <v>0.61</v>
      </c>
      <c r="C13" s="17">
        <v>17</v>
      </c>
      <c r="D13" s="17">
        <f>D14+D16</f>
        <v>43.4</v>
      </c>
      <c r="E13" s="17">
        <v>0.68</v>
      </c>
      <c r="F13" s="17">
        <v>17</v>
      </c>
      <c r="G13" s="17">
        <v>11.5</v>
      </c>
      <c r="H13" s="17">
        <v>0.73</v>
      </c>
      <c r="I13" s="17">
        <v>17</v>
      </c>
      <c r="J13" s="17">
        <v>12.4</v>
      </c>
      <c r="K13" s="17">
        <v>0.78</v>
      </c>
      <c r="L13" s="17">
        <v>17</v>
      </c>
      <c r="M13" s="17">
        <v>13.3</v>
      </c>
      <c r="N13" s="17">
        <v>0.84</v>
      </c>
      <c r="O13" s="17">
        <v>17</v>
      </c>
      <c r="P13" s="17">
        <v>14.3</v>
      </c>
    </row>
    <row r="14" spans="1:16" ht="15.75">
      <c r="A14" s="76" t="s">
        <v>48</v>
      </c>
      <c r="B14" s="74">
        <f>B15</f>
        <v>6.042857142857143</v>
      </c>
      <c r="C14" s="17">
        <v>7</v>
      </c>
      <c r="D14" s="17">
        <f>D15</f>
        <v>42.3</v>
      </c>
      <c r="E14" s="17">
        <v>1.47</v>
      </c>
      <c r="F14" s="17">
        <v>7</v>
      </c>
      <c r="G14" s="17">
        <v>10.3</v>
      </c>
      <c r="H14" s="17">
        <v>1.59</v>
      </c>
      <c r="I14" s="17">
        <v>7</v>
      </c>
      <c r="J14" s="17">
        <v>11.1</v>
      </c>
      <c r="K14" s="17">
        <v>1.7</v>
      </c>
      <c r="L14" s="17">
        <v>7</v>
      </c>
      <c r="M14" s="17">
        <v>11.9</v>
      </c>
      <c r="N14" s="17">
        <v>1.83</v>
      </c>
      <c r="O14" s="17">
        <v>7</v>
      </c>
      <c r="P14" s="17">
        <v>12.8</v>
      </c>
    </row>
    <row r="15" spans="1:16" ht="31.5">
      <c r="A15" s="19" t="s">
        <v>51</v>
      </c>
      <c r="B15" s="74">
        <f>D15/C15</f>
        <v>6.042857142857143</v>
      </c>
      <c r="C15" s="17">
        <v>7</v>
      </c>
      <c r="D15" s="73">
        <v>42.3</v>
      </c>
      <c r="E15" s="17">
        <v>1.47</v>
      </c>
      <c r="F15" s="17">
        <v>7</v>
      </c>
      <c r="G15" s="17">
        <v>10.3</v>
      </c>
      <c r="H15" s="17">
        <v>1.59</v>
      </c>
      <c r="I15" s="17">
        <v>7</v>
      </c>
      <c r="J15" s="17">
        <v>11.1</v>
      </c>
      <c r="K15" s="17">
        <v>1.7</v>
      </c>
      <c r="L15" s="17">
        <v>7</v>
      </c>
      <c r="M15" s="17">
        <v>11.9</v>
      </c>
      <c r="N15" s="17">
        <v>1.83</v>
      </c>
      <c r="O15" s="17">
        <v>7</v>
      </c>
      <c r="P15" s="17">
        <v>12.8</v>
      </c>
    </row>
    <row r="16" spans="1:16" ht="31.5">
      <c r="A16" s="18" t="s">
        <v>52</v>
      </c>
      <c r="B16" s="17">
        <v>0.11</v>
      </c>
      <c r="C16" s="17">
        <v>10</v>
      </c>
      <c r="D16" s="17">
        <v>1.1</v>
      </c>
      <c r="E16" s="17">
        <v>0.12</v>
      </c>
      <c r="F16" s="17">
        <v>10</v>
      </c>
      <c r="G16" s="17">
        <v>1.2</v>
      </c>
      <c r="H16" s="17">
        <v>0.13</v>
      </c>
      <c r="I16" s="17">
        <v>10</v>
      </c>
      <c r="J16" s="17">
        <v>1.3</v>
      </c>
      <c r="K16" s="17">
        <v>0.14</v>
      </c>
      <c r="L16" s="17">
        <v>10</v>
      </c>
      <c r="M16" s="17">
        <v>1.4</v>
      </c>
      <c r="N16" s="17">
        <v>0.15</v>
      </c>
      <c r="O16" s="17">
        <v>10</v>
      </c>
      <c r="P16" s="17">
        <v>1.5</v>
      </c>
    </row>
    <row r="17" spans="1:16" ht="47.25">
      <c r="A17" s="19" t="s">
        <v>63</v>
      </c>
      <c r="B17" s="17">
        <v>0.11</v>
      </c>
      <c r="C17" s="17">
        <v>10</v>
      </c>
      <c r="D17" s="17">
        <v>1.1</v>
      </c>
      <c r="E17" s="17">
        <v>0.12</v>
      </c>
      <c r="F17" s="17">
        <v>10</v>
      </c>
      <c r="G17" s="17">
        <v>1.2</v>
      </c>
      <c r="H17" s="17">
        <v>0.13</v>
      </c>
      <c r="I17" s="17">
        <v>10</v>
      </c>
      <c r="J17" s="17">
        <v>1.3</v>
      </c>
      <c r="K17" s="17">
        <v>0.14</v>
      </c>
      <c r="L17" s="17">
        <v>10</v>
      </c>
      <c r="M17" s="17">
        <v>1.4</v>
      </c>
      <c r="N17" s="17">
        <v>0.15</v>
      </c>
      <c r="O17" s="17">
        <v>10</v>
      </c>
      <c r="P17" s="17">
        <v>1.5</v>
      </c>
    </row>
    <row r="18" spans="1:16" ht="98.25" customHeight="1">
      <c r="A18" s="19" t="s">
        <v>59</v>
      </c>
      <c r="B18" s="17">
        <v>0.052</v>
      </c>
      <c r="C18" s="17">
        <v>2136</v>
      </c>
      <c r="D18" s="17">
        <v>111.7</v>
      </c>
      <c r="E18" s="17">
        <v>0.057</v>
      </c>
      <c r="F18" s="17">
        <v>2136</v>
      </c>
      <c r="G18" s="17">
        <v>122.7</v>
      </c>
      <c r="H18" s="17">
        <v>0.061</v>
      </c>
      <c r="I18" s="17">
        <v>2136</v>
      </c>
      <c r="J18" s="17">
        <v>131.3</v>
      </c>
      <c r="K18" s="17">
        <v>0.066</v>
      </c>
      <c r="L18" s="17">
        <v>2136</v>
      </c>
      <c r="M18" s="17">
        <v>140.9</v>
      </c>
      <c r="N18" s="17">
        <v>0.071</v>
      </c>
      <c r="O18" s="17">
        <v>2136</v>
      </c>
      <c r="P18" s="17">
        <v>151.3</v>
      </c>
    </row>
    <row r="19" spans="1:16" ht="15.75">
      <c r="A19" s="76" t="s">
        <v>48</v>
      </c>
      <c r="B19" s="17">
        <v>0.036</v>
      </c>
      <c r="C19" s="17">
        <v>1759</v>
      </c>
      <c r="D19" s="17">
        <v>64.2</v>
      </c>
      <c r="E19" s="17">
        <v>0.04</v>
      </c>
      <c r="F19" s="17">
        <v>1759</v>
      </c>
      <c r="G19" s="17">
        <v>70.6</v>
      </c>
      <c r="H19" s="17">
        <v>0.043</v>
      </c>
      <c r="I19" s="17">
        <v>1759</v>
      </c>
      <c r="J19" s="17">
        <v>75.6</v>
      </c>
      <c r="K19" s="17">
        <v>0.046</v>
      </c>
      <c r="L19" s="17">
        <v>1759</v>
      </c>
      <c r="M19" s="17">
        <v>81.2</v>
      </c>
      <c r="N19" s="17">
        <v>0.05</v>
      </c>
      <c r="O19" s="17">
        <v>1759</v>
      </c>
      <c r="P19" s="17">
        <v>87.3</v>
      </c>
    </row>
    <row r="20" spans="1:16" ht="31.5">
      <c r="A20" s="19" t="s">
        <v>49</v>
      </c>
      <c r="B20" s="17">
        <v>0.012</v>
      </c>
      <c r="C20" s="17">
        <v>474</v>
      </c>
      <c r="D20" s="17">
        <v>5.6</v>
      </c>
      <c r="E20" s="17">
        <v>0.012</v>
      </c>
      <c r="F20" s="17">
        <v>474</v>
      </c>
      <c r="G20" s="17">
        <v>5.9</v>
      </c>
      <c r="H20" s="17">
        <v>0.013</v>
      </c>
      <c r="I20" s="17">
        <v>474</v>
      </c>
      <c r="J20" s="17">
        <v>6.2</v>
      </c>
      <c r="K20" s="17">
        <v>0.014</v>
      </c>
      <c r="L20" s="17">
        <v>474</v>
      </c>
      <c r="M20" s="17">
        <v>6.6</v>
      </c>
      <c r="N20" s="17">
        <v>0.015</v>
      </c>
      <c r="O20" s="17">
        <v>474</v>
      </c>
      <c r="P20" s="17">
        <v>7</v>
      </c>
    </row>
    <row r="21" spans="1:16" ht="31.5">
      <c r="A21" s="19" t="s">
        <v>3</v>
      </c>
      <c r="B21" s="17">
        <v>0.127</v>
      </c>
      <c r="C21" s="17">
        <v>410</v>
      </c>
      <c r="D21" s="17">
        <v>52</v>
      </c>
      <c r="E21" s="17">
        <v>0.14</v>
      </c>
      <c r="F21" s="17">
        <v>410</v>
      </c>
      <c r="G21" s="17">
        <v>57.4</v>
      </c>
      <c r="H21" s="17">
        <v>0.15</v>
      </c>
      <c r="I21" s="17">
        <v>410</v>
      </c>
      <c r="J21" s="17">
        <v>61.7</v>
      </c>
      <c r="K21" s="17">
        <v>0.162</v>
      </c>
      <c r="L21" s="17">
        <v>410</v>
      </c>
      <c r="M21" s="17">
        <v>66.3</v>
      </c>
      <c r="N21" s="17">
        <v>0.174</v>
      </c>
      <c r="O21" s="17">
        <v>410</v>
      </c>
      <c r="P21" s="17">
        <v>71.3</v>
      </c>
    </row>
    <row r="22" spans="1:16" ht="31.5">
      <c r="A22" s="19" t="s">
        <v>50</v>
      </c>
      <c r="B22" s="17">
        <v>0.012</v>
      </c>
      <c r="C22" s="17">
        <v>471</v>
      </c>
      <c r="D22" s="17">
        <v>5.6</v>
      </c>
      <c r="E22" s="17">
        <v>0.013</v>
      </c>
      <c r="F22" s="17">
        <v>471</v>
      </c>
      <c r="G22" s="17">
        <v>6.2</v>
      </c>
      <c r="H22" s="17">
        <v>0.014</v>
      </c>
      <c r="I22" s="17">
        <v>471</v>
      </c>
      <c r="J22" s="17">
        <v>6.6</v>
      </c>
      <c r="K22" s="17">
        <v>0.015</v>
      </c>
      <c r="L22" s="17">
        <v>471</v>
      </c>
      <c r="M22" s="17">
        <v>7.1</v>
      </c>
      <c r="N22" s="17">
        <v>0.016</v>
      </c>
      <c r="O22" s="17">
        <v>471</v>
      </c>
      <c r="P22" s="17">
        <v>7.7</v>
      </c>
    </row>
    <row r="23" spans="1:16" ht="31.5">
      <c r="A23" s="19" t="s">
        <v>51</v>
      </c>
      <c r="B23" s="17">
        <v>0.002</v>
      </c>
      <c r="C23" s="17">
        <v>404</v>
      </c>
      <c r="D23" s="17">
        <v>1</v>
      </c>
      <c r="E23" s="17">
        <v>0.003</v>
      </c>
      <c r="F23" s="17">
        <v>404</v>
      </c>
      <c r="G23" s="17">
        <v>1.1</v>
      </c>
      <c r="H23" s="17">
        <v>0.003</v>
      </c>
      <c r="I23" s="17">
        <v>404</v>
      </c>
      <c r="J23" s="17">
        <v>1.1</v>
      </c>
      <c r="K23" s="17">
        <v>0.003</v>
      </c>
      <c r="L23" s="17">
        <v>404</v>
      </c>
      <c r="M23" s="17">
        <v>1.2</v>
      </c>
      <c r="N23" s="17">
        <v>0.003</v>
      </c>
      <c r="O23" s="17">
        <v>404</v>
      </c>
      <c r="P23" s="17">
        <v>1.3</v>
      </c>
    </row>
    <row r="24" spans="1:16" ht="31.5">
      <c r="A24" s="18" t="s">
        <v>52</v>
      </c>
      <c r="B24" s="17">
        <v>0.052</v>
      </c>
      <c r="C24" s="17">
        <v>190</v>
      </c>
      <c r="D24" s="17">
        <v>9.9</v>
      </c>
      <c r="E24" s="17">
        <v>0.057</v>
      </c>
      <c r="F24" s="17">
        <v>190</v>
      </c>
      <c r="G24" s="17">
        <v>10.9</v>
      </c>
      <c r="H24" s="17">
        <v>0.062</v>
      </c>
      <c r="I24" s="17">
        <v>190</v>
      </c>
      <c r="J24" s="17">
        <v>11.7</v>
      </c>
      <c r="K24" s="17">
        <v>0.066</v>
      </c>
      <c r="L24" s="17">
        <v>190</v>
      </c>
      <c r="M24" s="17">
        <v>12.6</v>
      </c>
      <c r="N24" s="17">
        <v>0.072</v>
      </c>
      <c r="O24" s="17">
        <v>190</v>
      </c>
      <c r="P24" s="17">
        <v>13.6</v>
      </c>
    </row>
    <row r="25" spans="1:16" ht="47.25">
      <c r="A25" s="19" t="s">
        <v>63</v>
      </c>
      <c r="B25" s="17">
        <v>0.052</v>
      </c>
      <c r="C25" s="17">
        <v>190</v>
      </c>
      <c r="D25" s="17">
        <v>9.9</v>
      </c>
      <c r="E25" s="17">
        <v>0.057</v>
      </c>
      <c r="F25" s="17">
        <v>190</v>
      </c>
      <c r="G25" s="17">
        <v>10.9</v>
      </c>
      <c r="H25" s="17">
        <v>0.062</v>
      </c>
      <c r="I25" s="17">
        <v>190</v>
      </c>
      <c r="J25" s="17">
        <v>11.7</v>
      </c>
      <c r="K25" s="17">
        <v>0.066</v>
      </c>
      <c r="L25" s="17">
        <v>190</v>
      </c>
      <c r="M25" s="17">
        <v>12.6</v>
      </c>
      <c r="N25" s="17">
        <v>0.072</v>
      </c>
      <c r="O25" s="17">
        <v>190</v>
      </c>
      <c r="P25" s="17">
        <v>13.6</v>
      </c>
    </row>
    <row r="26" spans="1:16" ht="31.5">
      <c r="A26" s="19" t="s">
        <v>54</v>
      </c>
      <c r="B26" s="17">
        <v>0.078</v>
      </c>
      <c r="C26" s="17">
        <v>92</v>
      </c>
      <c r="D26" s="17">
        <v>7.2</v>
      </c>
      <c r="E26" s="17">
        <v>0.083</v>
      </c>
      <c r="F26" s="17">
        <v>92</v>
      </c>
      <c r="G26" s="17">
        <v>7.6</v>
      </c>
      <c r="H26" s="17">
        <v>0.086</v>
      </c>
      <c r="I26" s="17">
        <v>92</v>
      </c>
      <c r="J26" s="17">
        <v>7.9</v>
      </c>
      <c r="K26" s="17">
        <v>0.09</v>
      </c>
      <c r="L26" s="17">
        <v>92</v>
      </c>
      <c r="M26" s="17">
        <v>8.3</v>
      </c>
      <c r="N26" s="17">
        <v>0.095</v>
      </c>
      <c r="O26" s="17">
        <v>92</v>
      </c>
      <c r="P26" s="17">
        <v>8.7</v>
      </c>
    </row>
    <row r="27" spans="1:16" ht="31.5">
      <c r="A27" s="19" t="s">
        <v>14</v>
      </c>
      <c r="B27" s="17">
        <v>0.078</v>
      </c>
      <c r="C27" s="17">
        <v>92</v>
      </c>
      <c r="D27" s="17">
        <v>7.2</v>
      </c>
      <c r="E27" s="17">
        <v>0.083</v>
      </c>
      <c r="F27" s="17">
        <v>92</v>
      </c>
      <c r="G27" s="17">
        <v>7.6</v>
      </c>
      <c r="H27" s="17">
        <v>0.086</v>
      </c>
      <c r="I27" s="17">
        <v>92</v>
      </c>
      <c r="J27" s="17">
        <v>7.9</v>
      </c>
      <c r="K27" s="17">
        <v>0.09</v>
      </c>
      <c r="L27" s="17">
        <v>92</v>
      </c>
      <c r="M27" s="17">
        <v>8.3</v>
      </c>
      <c r="N27" s="17">
        <v>0.095</v>
      </c>
      <c r="O27" s="17">
        <v>92</v>
      </c>
      <c r="P27" s="17">
        <v>8.7</v>
      </c>
    </row>
    <row r="28" spans="1:16" ht="31.5">
      <c r="A28" s="19" t="s">
        <v>25</v>
      </c>
      <c r="B28" s="17">
        <v>0.32</v>
      </c>
      <c r="C28" s="17">
        <v>95</v>
      </c>
      <c r="D28" s="17">
        <v>30.4</v>
      </c>
      <c r="E28" s="17">
        <v>0.354</v>
      </c>
      <c r="F28" s="17">
        <v>95</v>
      </c>
      <c r="G28" s="17">
        <v>33.6</v>
      </c>
      <c r="H28" s="17">
        <v>0.38</v>
      </c>
      <c r="I28" s="17">
        <v>95</v>
      </c>
      <c r="J28" s="17">
        <v>36.1</v>
      </c>
      <c r="K28" s="17">
        <v>0.408</v>
      </c>
      <c r="L28" s="17">
        <v>95</v>
      </c>
      <c r="M28" s="17">
        <v>38.8</v>
      </c>
      <c r="N28" s="17">
        <v>0.419</v>
      </c>
      <c r="O28" s="17">
        <v>95</v>
      </c>
      <c r="P28" s="17">
        <v>41.7</v>
      </c>
    </row>
    <row r="29" spans="1:16" ht="31.5">
      <c r="A29" s="19" t="s">
        <v>18</v>
      </c>
      <c r="B29" s="17">
        <v>0.32</v>
      </c>
      <c r="C29" s="17">
        <v>95</v>
      </c>
      <c r="D29" s="17">
        <v>30.4</v>
      </c>
      <c r="E29" s="17">
        <v>0.354</v>
      </c>
      <c r="F29" s="17">
        <v>95</v>
      </c>
      <c r="G29" s="17">
        <v>33.6</v>
      </c>
      <c r="H29" s="17">
        <v>0.38</v>
      </c>
      <c r="I29" s="17">
        <v>95</v>
      </c>
      <c r="J29" s="17">
        <v>36.1</v>
      </c>
      <c r="K29" s="17">
        <v>0.408</v>
      </c>
      <c r="L29" s="17">
        <v>95</v>
      </c>
      <c r="M29" s="17">
        <v>38.8</v>
      </c>
      <c r="N29" s="17">
        <v>0.419</v>
      </c>
      <c r="O29" s="17">
        <v>95</v>
      </c>
      <c r="P29" s="17">
        <v>39.8</v>
      </c>
    </row>
    <row r="30" spans="1:16" ht="63">
      <c r="A30" s="18" t="s">
        <v>60</v>
      </c>
      <c r="B30" s="77">
        <f>B31</f>
        <v>0.046206896551724136</v>
      </c>
      <c r="C30" s="17">
        <f>C31</f>
        <v>290</v>
      </c>
      <c r="D30" s="17">
        <f>D31</f>
        <v>13.4</v>
      </c>
      <c r="E30" s="17">
        <v>0.052</v>
      </c>
      <c r="F30" s="17">
        <v>130</v>
      </c>
      <c r="G30" s="17">
        <v>6.8</v>
      </c>
      <c r="H30" s="17">
        <v>0.056</v>
      </c>
      <c r="I30" s="17">
        <v>130</v>
      </c>
      <c r="J30" s="17">
        <v>7.3</v>
      </c>
      <c r="K30" s="17">
        <v>0.06</v>
      </c>
      <c r="L30" s="17">
        <v>130</v>
      </c>
      <c r="M30" s="17">
        <v>7.8</v>
      </c>
      <c r="N30" s="17">
        <v>0.063</v>
      </c>
      <c r="O30" s="17">
        <v>130</v>
      </c>
      <c r="P30" s="17">
        <v>8.2</v>
      </c>
    </row>
    <row r="31" spans="1:16" ht="15.75">
      <c r="A31" s="17" t="s">
        <v>48</v>
      </c>
      <c r="B31" s="77">
        <f>D31/C31</f>
        <v>0.046206896551724136</v>
      </c>
      <c r="C31" s="17">
        <f>C32+C33</f>
        <v>290</v>
      </c>
      <c r="D31" s="17">
        <f>D32+D33</f>
        <v>13.4</v>
      </c>
      <c r="E31" s="17">
        <v>0.052</v>
      </c>
      <c r="F31" s="17">
        <v>130</v>
      </c>
      <c r="G31" s="17">
        <v>6.8</v>
      </c>
      <c r="H31" s="17">
        <v>0.056</v>
      </c>
      <c r="I31" s="17">
        <v>130</v>
      </c>
      <c r="J31" s="17">
        <v>7.3</v>
      </c>
      <c r="K31" s="17">
        <v>0.06</v>
      </c>
      <c r="L31" s="17">
        <v>130</v>
      </c>
      <c r="M31" s="17">
        <v>7.8</v>
      </c>
      <c r="N31" s="17">
        <v>0.063</v>
      </c>
      <c r="O31" s="17">
        <v>130</v>
      </c>
      <c r="P31" s="17">
        <v>8.2</v>
      </c>
    </row>
    <row r="32" spans="1:16" ht="31.5">
      <c r="A32" s="19" t="s">
        <v>49</v>
      </c>
      <c r="B32" s="77">
        <f>D32/C32</f>
        <v>0.04421052631578948</v>
      </c>
      <c r="C32" s="17">
        <v>190</v>
      </c>
      <c r="D32" s="73">
        <v>8.4</v>
      </c>
      <c r="E32" s="17">
        <v>0.044</v>
      </c>
      <c r="F32" s="17">
        <v>30</v>
      </c>
      <c r="G32" s="17">
        <v>1.3</v>
      </c>
      <c r="H32" s="17">
        <v>0.047</v>
      </c>
      <c r="I32" s="17">
        <v>30</v>
      </c>
      <c r="J32" s="17">
        <v>1.4</v>
      </c>
      <c r="K32" s="17">
        <v>0.051</v>
      </c>
      <c r="L32" s="17">
        <v>30</v>
      </c>
      <c r="M32" s="17">
        <v>1.5</v>
      </c>
      <c r="N32" s="17">
        <v>0.055</v>
      </c>
      <c r="O32" s="17">
        <v>30</v>
      </c>
      <c r="P32" s="17">
        <v>1.6</v>
      </c>
    </row>
    <row r="33" spans="1:16" ht="31.5">
      <c r="A33" s="19" t="s">
        <v>50</v>
      </c>
      <c r="B33" s="17">
        <v>0.05</v>
      </c>
      <c r="C33" s="17">
        <v>100</v>
      </c>
      <c r="D33" s="17">
        <v>5</v>
      </c>
      <c r="E33" s="17">
        <v>0.055</v>
      </c>
      <c r="F33" s="17">
        <v>100</v>
      </c>
      <c r="G33" s="17">
        <v>5.5</v>
      </c>
      <c r="H33" s="17">
        <v>0.059</v>
      </c>
      <c r="I33" s="17">
        <v>100</v>
      </c>
      <c r="J33" s="17">
        <v>5.9</v>
      </c>
      <c r="K33" s="17">
        <v>0.063</v>
      </c>
      <c r="L33" s="17">
        <v>100</v>
      </c>
      <c r="M33" s="17">
        <v>6.3</v>
      </c>
      <c r="N33" s="17">
        <v>0.066</v>
      </c>
      <c r="O33" s="17">
        <v>100</v>
      </c>
      <c r="P33" s="17">
        <v>6.6</v>
      </c>
    </row>
    <row r="34" spans="1:16" ht="15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5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5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5.75">
      <c r="A40" s="13" t="s">
        <v>66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 t="s">
        <v>4</v>
      </c>
      <c r="N40" s="13"/>
      <c r="O40" s="13"/>
      <c r="P40" s="13"/>
    </row>
    <row r="41" spans="1:16" ht="15.75">
      <c r="A41" s="13" t="s">
        <v>72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3">
    <mergeCell ref="F3:P3"/>
    <mergeCell ref="B9:J9"/>
    <mergeCell ref="K9:P9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2016-07-28T05:42:21Z</cp:lastPrinted>
  <dcterms:created xsi:type="dcterms:W3CDTF">1996-10-08T23:32:33Z</dcterms:created>
  <dcterms:modified xsi:type="dcterms:W3CDTF">2016-07-28T05:43:04Z</dcterms:modified>
  <cp:category/>
  <cp:version/>
  <cp:contentType/>
  <cp:contentStatus/>
</cp:coreProperties>
</file>