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. 1" sheetId="1" r:id="rId1"/>
    <sheet name="испр. д. 3" sheetId="2" r:id="rId2"/>
    <sheet name="додаток 2" sheetId="3" r:id="rId3"/>
  </sheets>
  <definedNames>
    <definedName name="_xlnm.Print_Area" localSheetId="0">'дод. 1'!$A$1:$H$38</definedName>
    <definedName name="_xlnm.Print_Area" localSheetId="2">'додаток 2'!$A$1:$I$33</definedName>
    <definedName name="_xlnm.Print_Area" localSheetId="1">'испр. д. 3'!$A$1:$Q$350</definedName>
  </definedNames>
  <calcPr fullCalcOnLoad="1"/>
</workbook>
</file>

<file path=xl/sharedStrings.xml><?xml version="1.0" encoding="utf-8"?>
<sst xmlns="http://schemas.openxmlformats.org/spreadsheetml/2006/main" count="509" uniqueCount="209">
  <si>
    <t>Відовідальні виконавці</t>
  </si>
  <si>
    <t>О.М. Лисенко</t>
  </si>
  <si>
    <t>вартість пільгового рецепту (середня),           тис. грн.</t>
  </si>
  <si>
    <t>відділ охорони здоров'я Сумської міської ради</t>
  </si>
  <si>
    <t>Заходи виконання завдань Програми</t>
  </si>
  <si>
    <t>Мета, завдання та результативні показники Програми</t>
  </si>
  <si>
    <t xml:space="preserve">до міської комплексної Програми </t>
  </si>
  <si>
    <t>% забезпечення пільговим рецептами</t>
  </si>
  <si>
    <t>загальний фонд</t>
  </si>
  <si>
    <t>спеціальний фонд</t>
  </si>
  <si>
    <t>Мета: забезпечення покращення умов життєдіяльності пільговій категорії населення</t>
  </si>
  <si>
    <t>Всього на виконання завдання (тис. грн.)</t>
  </si>
  <si>
    <t>Підпрограма 1.                                                                                      Реалізація та дотримання прав громадян у сфері охорони здоров'я</t>
  </si>
  <si>
    <t xml:space="preserve">Підпрограма ІV.                                                                                    Зниження захворюваності та  поширеності хронічних неінфекційних хвороб, які складають питому вагу  в структурі поширеності хвороб. </t>
  </si>
  <si>
    <t>Показник продукту</t>
  </si>
  <si>
    <t>Показник ефективності</t>
  </si>
  <si>
    <t>Разом</t>
  </si>
  <si>
    <t>Всього на виконання завдання, тис. грн.</t>
  </si>
  <si>
    <t xml:space="preserve"> Напрями (підпрограми), завдання Програми</t>
  </si>
  <si>
    <t>Обсяг фінансу    вання</t>
  </si>
  <si>
    <t>в тому числі по роках:</t>
  </si>
  <si>
    <t>Піпрограма ІV.                                                                     Зниження захворюваності та поширеності хронічних неінфекційних хвороб, які складають питому вагу в структурі поширеності хвороб.</t>
  </si>
  <si>
    <t>Додаток 1</t>
  </si>
  <si>
    <t>№ з/п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</si>
  <si>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</si>
  <si>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</si>
  <si>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</si>
  <si>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</si>
  <si>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</si>
  <si>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(вартість), тис. грн. у тому числі:</t>
  </si>
  <si>
    <t>Очікуваний результат</t>
  </si>
  <si>
    <t>Мета: надання своєчасної та гарантованої державою медичної допомоги</t>
  </si>
  <si>
    <t>Завдання 1. Державна політика у сфері охорони здоров’я населення.</t>
  </si>
  <si>
    <t>Завдання 2. Формування здорового способу життя.</t>
  </si>
  <si>
    <t>тис.  грн.</t>
  </si>
  <si>
    <t>Додаток 3</t>
  </si>
  <si>
    <t>тис. грн.</t>
  </si>
  <si>
    <t>Досягти 100% забезпечення пільгової катергорії населення ліками згідно діючого законодавства України</t>
  </si>
  <si>
    <t>Досягти 100% забезпечення пільгової ктергорії населення безоплатним зубопротезуванням порожнини рота згідно діючого законодавства України</t>
  </si>
  <si>
    <t>Додаток 2</t>
  </si>
  <si>
    <t>Показники якості</t>
  </si>
  <si>
    <t>Показник якості</t>
  </si>
  <si>
    <t>Мета: проводити профілактичні огляди населення, своєчасно виявляти захворювання та надання необхідної медичної та профілактичної допомги на всіх стадіях захворювання, стоврити умови безпечного материнства.</t>
  </si>
  <si>
    <t>кількість чоловік, які отримали  пільгове зубне протезування всього, осіб</t>
  </si>
  <si>
    <t>кількість чоловік, які отримали пільгове забезпечення, осіб</t>
  </si>
  <si>
    <t>Показник витрат</t>
  </si>
  <si>
    <t>Показники витрат</t>
  </si>
  <si>
    <t>Показники продукту</t>
  </si>
  <si>
    <t>Показники ефективності</t>
  </si>
  <si>
    <t xml:space="preserve">Показник продукту </t>
  </si>
  <si>
    <t xml:space="preserve">Показник якості: </t>
  </si>
  <si>
    <t>% забезпечення пільговим протезуванням</t>
  </si>
  <si>
    <t>вартість протезування 1 пацієнта (середня), тис. грн.</t>
  </si>
  <si>
    <t>кількість чоловік, які мають отримати  пільгове зубне протезування всього, осіб.</t>
  </si>
  <si>
    <t>кількість чоловік, які мають отримати  пільгове забезпечення всього, осіб.</t>
  </si>
  <si>
    <t>Всього на виконання Програми</t>
  </si>
  <si>
    <t>міський бюджет</t>
  </si>
  <si>
    <t>Підрограма 1.                                                   Реалізація та дотримання прав громадян у сфері охорони здоров'я</t>
  </si>
  <si>
    <t>Завдання 3. Забезпечити пріорітетність у наданні медичної допомоги пільговій категорій громадян, визначених законодавством</t>
  </si>
  <si>
    <t>3.1. Забезпечити рецептами та медичними виробами пільгову категорію населення</t>
  </si>
  <si>
    <t>2016-2020</t>
  </si>
  <si>
    <t>2020 (прогноз)</t>
  </si>
  <si>
    <t>1 етап</t>
  </si>
  <si>
    <t>2 етап</t>
  </si>
  <si>
    <t>2016 рік (план)</t>
  </si>
  <si>
    <t>2017 рік (прогноз)</t>
  </si>
  <si>
    <t>2018 рік (прогноз</t>
  </si>
  <si>
    <t>2019 рік (прогноз)</t>
  </si>
  <si>
    <t>080101 "Лікарні"</t>
  </si>
  <si>
    <t>Мета. Виконання вимог чинного законгодавства, забезпечення надання сучасної та якісної терапевтичної та хірургічної стоматологічної допомоги населенню.</t>
  </si>
  <si>
    <t xml:space="preserve">080500 "Загальні і спеціалізовані стоматологічні поліклініки" </t>
  </si>
  <si>
    <t>кількість осіб, які потребують терапевтичної допомоги, осіб</t>
  </si>
  <si>
    <t>Середні витрати на одне відвідування, тис. грн.</t>
  </si>
  <si>
    <t>відсоток осіб, які отримали терапевтичну допомогу, %</t>
  </si>
  <si>
    <t>кількість осіб, які потребують хірургічної допомоги, осіб</t>
  </si>
  <si>
    <t>кількість осіб, які отримали хірургічну допомогу, осіб</t>
  </si>
  <si>
    <t>кількість осіб, які отримали терапевтичну допомогу, осіб</t>
  </si>
  <si>
    <t>кількість осіб, які потребують ортопедичної допомоги, осіб</t>
  </si>
  <si>
    <t>кількість осіб, які отримали ортопедичну допомогу, осіб</t>
  </si>
  <si>
    <t>відсоток осіб, які отримали ортопедичну допомогу, %</t>
  </si>
  <si>
    <t>відсоток осіб, які отримали хірургічну допомогу, %</t>
  </si>
  <si>
    <t xml:space="preserve"> 080203 "Перинатальні центри, пологові будинки"</t>
  </si>
  <si>
    <t>080800"Первинна медико-санітарна допомога"</t>
  </si>
  <si>
    <t>081002 "Інші заходи по охороні здоров'я"</t>
  </si>
  <si>
    <t>Завдання 8.                                                      Надання стоматологічної допомоги.</t>
  </si>
  <si>
    <t>8.1. Надання терапевтичної стоматолгічної допомоги</t>
  </si>
  <si>
    <t>8.2. Надання хірургічної стоматолгічної допомоги</t>
  </si>
  <si>
    <t>8.3. Надання ортопедичної стоматолгічної допомоги</t>
  </si>
  <si>
    <t xml:space="preserve">Завдання 2. Забезпечити придбання  обладнання лікувально-профілактичними закладами для надання необхідної допомоги дорослому населенню міста, тис. грн. </t>
  </si>
  <si>
    <t xml:space="preserve"> 080101"Лікарні"</t>
  </si>
  <si>
    <t>080500 "Загальні і спеціалізовані стоматологічні поліклініки"</t>
  </si>
  <si>
    <t xml:space="preserve">Завдання  3. Забезпечити  проведення капітальних ремонтів та придбання ліфтового обладнання лікувально-профілактичних закладів міста,  тис.грн. </t>
  </si>
  <si>
    <t>кількість одиниць ліфтового обладнання в лікувально-профілактичних закладах міста, одиниць</t>
  </si>
  <si>
    <t>кількість одиниць ліфтового обладнання, що потребують капітального ремонту, одиниць</t>
  </si>
  <si>
    <t>кількість одиниць ліфтового обладнання, що потребують заміни, одиниць</t>
  </si>
  <si>
    <t>кількість відремонтованих ліфтів, одиниць</t>
  </si>
  <si>
    <t>кількість замінених одиниць ліфтового обладнання, одиниць</t>
  </si>
  <si>
    <t>середні витрати на капітальний ремонт  одного ліфта,               тис. грн.</t>
  </si>
  <si>
    <t>середні витрати на заміну одного ліфта,  тис.грн.</t>
  </si>
  <si>
    <t xml:space="preserve">Показник якості  </t>
  </si>
  <si>
    <t>відсоток відремонтованих одиниць ліфтового обладнання від потребуючих ремонту з початку програми, %</t>
  </si>
  <si>
    <t>відсоток замінених одиниць ліфтового обладнання від потребуючих заміни з початку програми, %</t>
  </si>
  <si>
    <t>2016-450,0;   2017-970,8;       2018-234,7;        2019-3408,8;       2020-264,2</t>
  </si>
  <si>
    <t>досягти забезпеченість лікувально-профілактичних закладів сучасним медичним обладнанням відповідно до табелю. Оснащення та вимог сучасної медицини</t>
  </si>
  <si>
    <t>з метою уникнення аваріних випадків досягти 100% оновлення ліфтового господарства</t>
  </si>
  <si>
    <t>2016 (план)</t>
  </si>
  <si>
    <t>2017     (прогноз)</t>
  </si>
  <si>
    <t>2018     (прогноз)</t>
  </si>
  <si>
    <t>2019     (прогноз)</t>
  </si>
  <si>
    <t>2020     (прогноз)</t>
  </si>
  <si>
    <t xml:space="preserve">Підпрограми V11. Розвиток  матеріально-технічної бази лікувально-профілактичних закладів міста на 2016-2020 роки              </t>
  </si>
  <si>
    <t>Мета: створення комфортних умов під час перебування хворих у стаціонарних відділеннях лікувально-профілактичних закладів та у разі амбулаторного лікування шляхом придбання сучасного медичного обладнання, проведення капітальних ремонтів приміщень відповідно до вимог сучасних санітарних норм, заміни парку санітарного автомобільного транспорту лікувально – профілактичних закладів</t>
  </si>
  <si>
    <t>«Охорона здоров'я на 2016-2020 роки»</t>
  </si>
  <si>
    <t xml:space="preserve">                               міської комплексної Програми «Охорона здоров'я  на 2016-2020 роки»</t>
  </si>
  <si>
    <t>3.1. Забезпечити рецептами пільгову категорію населення (тис. грн.)</t>
  </si>
  <si>
    <t>Досягти 100% забезпечення пільгової катергорії населення технічними засобами згідно діючого законодавства України</t>
  </si>
  <si>
    <t>середні витрати на одне відвідування, тис. грн.</t>
  </si>
  <si>
    <t>"Охорона здоров'я на 2016-2020 роки"</t>
  </si>
  <si>
    <t>3.2. Забезпечення пільгової категорії технічними та іншимим засобами</t>
  </si>
  <si>
    <t>3.3.Забезпечити фінансування на зубопротезування порожнини рота пільгових верств населення (тис. грн.)</t>
  </si>
  <si>
    <t>3.3.Забезпечити фінансування на зубопротезування порожнини рота пільгових верств населення</t>
  </si>
  <si>
    <t>2016-273,0;   2017-301,4;       2018-324,0;        2019-348,3;       2020-374,4</t>
  </si>
  <si>
    <t>2016-2620,0;   2017-2895,2;       2018-3109,4;        2019-3342,6;       2020-3593,3</t>
  </si>
  <si>
    <t xml:space="preserve">                                          Напрями діяльності міської комплексної Програми "Охорона здоров'я на 2016-2020 роки"</t>
  </si>
  <si>
    <t xml:space="preserve">                                                      Перелік завдань міської комплексної Програми "Охорона здоров'я на 2016-2020 роки"</t>
  </si>
  <si>
    <t>відділ охорони здоров'я Сумської міської ради, управління освіти та науки Сумської міської ради</t>
  </si>
  <si>
    <t>2016-13125,3;   2017-20516,4;       2018-15788,8;        2019-14034,0;       2020-11208,6</t>
  </si>
  <si>
    <t>Завдання 8.                                                                        Надання стоматологічної допомоги.</t>
  </si>
  <si>
    <t>2016-1529,3;   2017-1522,7,3; 2018-11636,9; 2019-1759,7 2020-1891,6</t>
  </si>
  <si>
    <t>Міський голова</t>
  </si>
  <si>
    <t>Завдання 4. Забезпечити проведення капітальних ремонтів приміщень лікувально-профілактичних закладів міста, тис. грн.</t>
  </si>
  <si>
    <t>загальна площа приміщень, м.кв.</t>
  </si>
  <si>
    <t>площа приміщень, що потребують проведення ремонту, м.кв.</t>
  </si>
  <si>
    <t>площа відремонтованих приміщень,  м.кв.</t>
  </si>
  <si>
    <t>середні витрати на проведення ремонту на 1кв. м. площі,  тис.грн.</t>
  </si>
  <si>
    <t>відсоток площ відремонтованих приміщень (з початку програми до початкової потреби), %</t>
  </si>
  <si>
    <t>Піпрограма V.                                                                      Зменшення захворюваності та поширеності інфекційних хвороб.</t>
  </si>
  <si>
    <t>Завдання 1. Зниження захворюваності на гострий вірусний гепатит В та С серед населення</t>
  </si>
  <si>
    <t>Мета: профілактика інфекування та попередження розвитку у хворих цирозу печінки і первинної гепатоцелюлярної крциономи.</t>
  </si>
  <si>
    <t>080800 "Первинна медико-санітарна допомога"</t>
  </si>
  <si>
    <t>1.1.Забезпечити проведення вакціонації медичних працівників вакциною проти гепатиту В, тис. грн.</t>
  </si>
  <si>
    <t xml:space="preserve">кількість медичних працівників, які підлягають вакцинації проти гепатиту В, осіб </t>
  </si>
  <si>
    <t>Кількість медичних працівників, які провакциновані проти гепатиту В, осіб</t>
  </si>
  <si>
    <t>середні витрати на вакцінацію одного медпрацівника, тис. грн.</t>
  </si>
  <si>
    <t xml:space="preserve">Показники якості  </t>
  </si>
  <si>
    <t>відсоток медпрацівників, які забезпечені  засобами профілактики (%)</t>
  </si>
  <si>
    <t>1.2.Проведення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тестів, тис. грн.</t>
  </si>
  <si>
    <t>Кількість медичних працівників, що підлягають проведенню екстреної діагностиці гепатиту В та С, осіб</t>
  </si>
  <si>
    <t>Кількість пацієнтів, яким буде проведено екстрену діагносикцу гепатиту В та С, осіб</t>
  </si>
  <si>
    <t>Кількість медичних працівників, яким проведено екстрену діагносикцу гепатиту В та С, осіб</t>
  </si>
  <si>
    <t>Кількість пацієнтів, яким  проведено екстрену діагносикцу гепатиту В та С, осіб</t>
  </si>
  <si>
    <t>Середня вартість екстреної діагносики гепатиту В та С для медперсоналу, тис. гривень</t>
  </si>
  <si>
    <t>Середня вартість екстреної діагносики гепатиту В та С для населення, тис. гривень</t>
  </si>
  <si>
    <t>% осіб, яким проведено вакцінацію</t>
  </si>
  <si>
    <t>1.3.Удосконалення діагностики вірусних гепатитів шляхом обстеження медичних працівників на носійство антигенів (тис грн)</t>
  </si>
  <si>
    <t>чисельність медичних працівників, які підлягають обстеженню на НВsAg, осіб.</t>
  </si>
  <si>
    <t>чисельність медичних працівників, які підлягають обстеженню на НCV, осіб.</t>
  </si>
  <si>
    <t>чисельність медичних працівників, які  обстежені на НВsAg, осіб.</t>
  </si>
  <si>
    <t>чисельність медичних працівників, які  обстежені на НCV, осіб.</t>
  </si>
  <si>
    <t>вартість обстеження 1 особи на НВsAg, тис. грн.</t>
  </si>
  <si>
    <t>вартість обстеження 1 особи на НCV, тис. грн.</t>
  </si>
  <si>
    <t>% медичних працівників, обстежених  на НВsAg</t>
  </si>
  <si>
    <t>% медичних працівників, обстежених  на НCV</t>
  </si>
  <si>
    <t>1.4. Забезпечення обстеження призовників та груп ризику на меркери гепатиту В та С</t>
  </si>
  <si>
    <t xml:space="preserve">кількість призовників та груп ризику, які підлягають обстеженню, осіб </t>
  </si>
  <si>
    <t xml:space="preserve">кількість призовників та груп ризику, які  обстежені, осіб </t>
  </si>
  <si>
    <t>середні витрати на одного обстеженого, тис. грн.</t>
  </si>
  <si>
    <t>відсоток призовників та груп ризику, яким проведені обстеження, %</t>
  </si>
  <si>
    <t>Завдання 2.                                                      Забезпечення профілактики ВІЛ-інфекції, лікування, догляду та підтримки ВІЛ-інфікованих і хворих на СНІД.</t>
  </si>
  <si>
    <t>Мета: зниження частки передачі ВІЛ - інфекції від матері до дитини, попередження інфікування ВІЛ медичних працівників</t>
  </si>
  <si>
    <t>2.1.Забезпечення впровадження методів діагностики ВІЛ-інфекцій у дітей, народжених ВІЛ-інфікованими матерями,  проведення заходів з профілактики передачі ВІЛ-інфекції від матері до дитини, тис. грн.</t>
  </si>
  <si>
    <t>чисельність дітей народжений від ВІЛ-інфікованих матерів, осіб</t>
  </si>
  <si>
    <t>чисельність дітей народжений від ВІЛ-інфікованих матерів, яким проведено діагностику та заходи профілактики, осіб</t>
  </si>
  <si>
    <t>вартість обстеження однієї дитини, тис. грн.</t>
  </si>
  <si>
    <t>відсоток хворих, яким проведено обстеження (%)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</si>
  <si>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ВІЛ, тис. грн.</t>
  </si>
  <si>
    <t xml:space="preserve">кількість медичних працівників, які надають медичну допомогу ВІЛ-інфікованим особам і мають контакт з кров'ю людей та її компонентами, осіб </t>
  </si>
  <si>
    <t>Кількість медичних працівників, які  забезпечені засобами  профілактики інфікування ВІЛ, осіб</t>
  </si>
  <si>
    <t>середня вартість забезпечення засобами профілактики одного медпрацівника, тис. гривень</t>
  </si>
  <si>
    <t>2.3. Забезпечити проведення екстренної діагностики  ВІЛ-інфекції за допомогою швидких тестів</t>
  </si>
  <si>
    <t xml:space="preserve"> 080101 "Лікарні"</t>
  </si>
  <si>
    <t>кількість осіб, які потребують екстренної діагностики</t>
  </si>
  <si>
    <t>кількість осіб, яким проведено екстрену діагностику</t>
  </si>
  <si>
    <t>відсоток, отриманих екстрену діагностику (%)</t>
  </si>
  <si>
    <t>Завдання 4. Забезпечити проведення капітальних ремонтів приміщень лікувально-профілактичних закладів міста</t>
  </si>
  <si>
    <t>Завдання  3. Забезпечити  проведення капітальних ремонтів та придбання ліфтового обладнання лікувально-профілактичних закладів міста</t>
  </si>
  <si>
    <t>2016-1931,4;   2017-4612,4;       2018-5283,2;        2019-5330,2;       2020-6104,3</t>
  </si>
  <si>
    <t>2016-58,8;            2017-64,9;       2018-69,6;        2019-74,7;       2020-80,2</t>
  </si>
  <si>
    <t>2016-5,3;             2017-5,6;       2018-5,9;        2019-6,2;       2020-6,6</t>
  </si>
  <si>
    <t>2016-1,5;              2017-1,7;       2018-1,9;        2019-1,9;       2020-2,2</t>
  </si>
  <si>
    <t>2016-25,7             2017-12,5;       2018-13,5;        2019-14,4;       2020-15,3</t>
  </si>
  <si>
    <t>2.1.Забезпечення впровадження методів діагностики ВІЛ-інфекцій у дітей, народжених ВІЛ-інфікованими матерями,  проведення заходів з профілактики передачі ВІЛ-інфекції від матері до дитини</t>
  </si>
  <si>
    <t>Зниження на 2% частки передачі ВІЛ-інфекції від матері до дитини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</si>
  <si>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</t>
  </si>
  <si>
    <t>2016-111,7;   2017-122,7;       2018-131,3;        2019-140,9;       2020-151,3</t>
  </si>
  <si>
    <t>Стовідсоткове попередження інфікування ВІЛ у медичних працівників</t>
  </si>
  <si>
    <t>Сумське міське управління Держсанепідслужби у Сумській області</t>
  </si>
  <si>
    <t>Вчасна діагнгстика захворювання</t>
  </si>
  <si>
    <t xml:space="preserve">2.4. Забезпечити санітарно-епідеміологічний нагляд за дотриманням безпеки лікувально-діагностичниого процесу, в т.ч. з питань профілактики ВІЛ-інфекції /СНІДу та інших парентеральних інфекцій </t>
  </si>
  <si>
    <t>Створення безпечних умов лікування пацієнтів та умов праці медичних працівників лікувально-профілактичних закладів</t>
  </si>
  <si>
    <t>2016-43,4;           2017-11,5;       2018-12,4;        2019-13,3;       2020-14,3</t>
  </si>
  <si>
    <t>2016-13,4;              2017-6,8;       2018-7,3;        2019-7,8;       2020-8,2</t>
  </si>
  <si>
    <t>Уникнення інфікування медпрацівників шляхом  100% вакцінації</t>
  </si>
  <si>
    <t>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тестів: 2016рік - 100%; 2017 рік - 100%; 2018-100%; 2019-100%; 2020-100%</t>
  </si>
  <si>
    <t>Обстеження медичних працівників на носійство антигенів:  2016рік - 100%; 2017 рік - 100%; 2018-100%; 2019-100%; 2020-100%</t>
  </si>
  <si>
    <t>Уникнення поширення захворюваності</t>
  </si>
  <si>
    <t>2016-6306,6;   2017-6729,6; 2018-7232,7; 2019-77774,9; 2020-8358,8</t>
  </si>
  <si>
    <t>2016-1563,8;   2017-1794,9; 2018-1929,5; 2019-2065,9; 2020-2212,1</t>
  </si>
  <si>
    <t>Виконавець: Братушка О.В.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</si>
</sst>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0.0000"/>
    <numFmt numFmtId="203" formatCode="0.00000"/>
    <numFmt numFmtId="204" formatCode="0.000000"/>
    <numFmt numFmtId="205" formatCode="0.0000000"/>
    <numFmt numFmtId="206" formatCode="0.00000000"/>
    <numFmt numFmtId="207" formatCode="0.000000000"/>
  </numFmts>
  <fonts count="5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5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3" fillId="0" borderId="0" xfId="53" applyFont="1" applyFill="1" applyAlignment="1">
      <alignment wrapText="1"/>
      <protection/>
    </xf>
    <xf numFmtId="0" fontId="3" fillId="0" borderId="0" xfId="0" applyFont="1" applyAlignment="1">
      <alignment/>
    </xf>
    <xf numFmtId="0" fontId="3" fillId="0" borderId="0" xfId="53" applyFont="1" applyFill="1">
      <alignment/>
      <protection/>
    </xf>
    <xf numFmtId="0" fontId="8" fillId="0" borderId="0" xfId="0" applyFont="1" applyAlignment="1">
      <alignment/>
    </xf>
    <xf numFmtId="0" fontId="6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/>
    </xf>
    <xf numFmtId="0" fontId="6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6" fillId="0" borderId="11" xfId="53" applyFont="1" applyFill="1" applyBorder="1" applyAlignment="1">
      <alignment horizontal="left" wrapText="1"/>
      <protection/>
    </xf>
    <xf numFmtId="0" fontId="2" fillId="0" borderId="10" xfId="0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6" fillId="0" borderId="10" xfId="53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196" fontId="2" fillId="0" borderId="10" xfId="0" applyNumberFormat="1" applyFont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justify"/>
    </xf>
    <xf numFmtId="0" fontId="6" fillId="0" borderId="10" xfId="53" applyFont="1" applyFill="1" applyBorder="1" applyAlignment="1">
      <alignment horizontal="left" wrapText="1"/>
      <protection/>
    </xf>
    <xf numFmtId="0" fontId="1" fillId="0" borderId="0" xfId="53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/>
    </xf>
    <xf numFmtId="0" fontId="6" fillId="0" borderId="12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left" vertical="center" wrapText="1"/>
    </xf>
    <xf numFmtId="196" fontId="2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2" fontId="2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vertical="top"/>
    </xf>
    <xf numFmtId="0" fontId="6" fillId="0" borderId="10" xfId="0" applyFont="1" applyFill="1" applyBorder="1" applyAlignment="1">
      <alignment horizontal="justify" vertical="top"/>
    </xf>
    <xf numFmtId="0" fontId="6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0" fontId="2" fillId="0" borderId="10" xfId="53" applyFont="1" applyFill="1" applyBorder="1" applyAlignment="1">
      <alignment horizontal="justify" vertical="top" wrapText="1"/>
      <protection/>
    </xf>
    <xf numFmtId="49" fontId="9" fillId="0" borderId="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10" xfId="53" applyFont="1" applyFill="1" applyBorder="1" applyAlignment="1">
      <alignment horizontal="center" vertical="top" wrapText="1"/>
      <protection/>
    </xf>
    <xf numFmtId="196" fontId="6" fillId="0" borderId="10" xfId="53" applyNumberFormat="1" applyFont="1" applyFill="1" applyBorder="1" applyAlignment="1">
      <alignment horizontal="left" vertical="top" wrapText="1"/>
      <protection/>
    </xf>
    <xf numFmtId="1" fontId="6" fillId="33" borderId="10" xfId="53" applyNumberFormat="1" applyFont="1" applyFill="1" applyBorder="1" applyAlignment="1">
      <alignment horizontal="left" vertical="top"/>
      <protection/>
    </xf>
    <xf numFmtId="0" fontId="8" fillId="0" borderId="10" xfId="0" applyFont="1" applyBorder="1" applyAlignment="1">
      <alignment horizontal="left" vertical="top"/>
    </xf>
    <xf numFmtId="196" fontId="2" fillId="0" borderId="10" xfId="0" applyNumberFormat="1" applyFont="1" applyBorder="1" applyAlignment="1">
      <alignment horizontal="left" vertical="top"/>
    </xf>
    <xf numFmtId="196" fontId="6" fillId="0" borderId="10" xfId="0" applyNumberFormat="1" applyFont="1" applyBorder="1" applyAlignment="1">
      <alignment horizontal="left" vertical="top"/>
    </xf>
    <xf numFmtId="196" fontId="2" fillId="33" borderId="10" xfId="53" applyNumberFormat="1" applyFont="1" applyFill="1" applyBorder="1" applyAlignment="1">
      <alignment horizontal="left" vertical="top"/>
      <protection/>
    </xf>
    <xf numFmtId="0" fontId="2" fillId="0" borderId="10" xfId="0" applyFont="1" applyBorder="1" applyAlignment="1">
      <alignment horizontal="left" vertical="top"/>
    </xf>
    <xf numFmtId="196" fontId="6" fillId="33" borderId="10" xfId="53" applyNumberFormat="1" applyFont="1" applyFill="1" applyBorder="1" applyAlignment="1">
      <alignment horizontal="left" vertical="top"/>
      <protection/>
    </xf>
    <xf numFmtId="0" fontId="2" fillId="0" borderId="13" xfId="0" applyFont="1" applyBorder="1" applyAlignment="1">
      <alignment horizontal="justify"/>
    </xf>
    <xf numFmtId="0" fontId="2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2" fillId="0" borderId="14" xfId="53" applyFont="1" applyFill="1" applyBorder="1" applyAlignment="1">
      <alignment horizontal="left" vertical="top" wrapText="1"/>
      <protection/>
    </xf>
    <xf numFmtId="0" fontId="2" fillId="0" borderId="14" xfId="0" applyFont="1" applyBorder="1" applyAlignment="1">
      <alignment horizontal="justify" vertical="top" wrapText="1"/>
    </xf>
    <xf numFmtId="0" fontId="6" fillId="0" borderId="14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top"/>
    </xf>
    <xf numFmtId="196" fontId="6" fillId="0" borderId="10" xfId="0" applyNumberFormat="1" applyFont="1" applyBorder="1" applyAlignment="1">
      <alignment vertical="top"/>
    </xf>
    <xf numFmtId="0" fontId="2" fillId="0" borderId="12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left" vertical="center"/>
    </xf>
    <xf numFmtId="196" fontId="6" fillId="0" borderId="10" xfId="0" applyNumberFormat="1" applyFont="1" applyFill="1" applyBorder="1" applyAlignment="1">
      <alignment horizontal="left" vertical="center"/>
    </xf>
    <xf numFmtId="0" fontId="1" fillId="0" borderId="10" xfId="53" applyFont="1" applyFill="1" applyBorder="1" applyAlignment="1">
      <alignment horizontal="center" vertical="top" wrapText="1"/>
      <protection/>
    </xf>
    <xf numFmtId="0" fontId="9" fillId="0" borderId="10" xfId="0" applyFont="1" applyBorder="1" applyAlignment="1">
      <alignment vertical="top" wrapText="1"/>
    </xf>
    <xf numFmtId="0" fontId="51" fillId="0" borderId="10" xfId="0" applyFont="1" applyFill="1" applyBorder="1" applyAlignment="1">
      <alignment horizontal="justify"/>
    </xf>
    <xf numFmtId="0" fontId="52" fillId="0" borderId="10" xfId="53" applyFont="1" applyFill="1" applyBorder="1" applyAlignment="1">
      <alignment horizontal="left" vertical="center" wrapText="1"/>
      <protection/>
    </xf>
    <xf numFmtId="49" fontId="52" fillId="34" borderId="10" xfId="53" applyNumberFormat="1" applyFont="1" applyFill="1" applyBorder="1" applyAlignment="1">
      <alignment horizontal="justify"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1" fillId="34" borderId="0" xfId="53" applyFont="1" applyFill="1" applyBorder="1" applyAlignment="1">
      <alignment wrapText="1"/>
      <protection/>
    </xf>
    <xf numFmtId="196" fontId="6" fillId="0" borderId="13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196" fontId="6" fillId="0" borderId="13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96" fontId="2" fillId="0" borderId="13" xfId="0" applyNumberFormat="1" applyFont="1" applyFill="1" applyBorder="1" applyAlignment="1">
      <alignment horizontal="left" vertical="center"/>
    </xf>
    <xf numFmtId="196" fontId="2" fillId="0" borderId="10" xfId="0" applyNumberFormat="1" applyFont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201" fontId="2" fillId="0" borderId="10" xfId="0" applyNumberFormat="1" applyFont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left" vertical="center"/>
    </xf>
    <xf numFmtId="196" fontId="6" fillId="33" borderId="10" xfId="53" applyNumberFormat="1" applyFont="1" applyFill="1" applyBorder="1" applyAlignment="1">
      <alignment horizontal="left" vertical="center"/>
      <protection/>
    </xf>
    <xf numFmtId="196" fontId="2" fillId="33" borderId="10" xfId="53" applyNumberFormat="1" applyFont="1" applyFill="1" applyBorder="1" applyAlignment="1">
      <alignment horizontal="left" vertical="center"/>
      <protection/>
    </xf>
    <xf numFmtId="196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" fontId="2" fillId="33" borderId="10" xfId="53" applyNumberFormat="1" applyFont="1" applyFill="1" applyBorder="1" applyAlignment="1">
      <alignment horizontal="left" vertical="center"/>
      <protection/>
    </xf>
    <xf numFmtId="201" fontId="2" fillId="33" borderId="10" xfId="53" applyNumberFormat="1" applyFont="1" applyFill="1" applyBorder="1" applyAlignment="1">
      <alignment horizontal="left" vertical="center"/>
      <protection/>
    </xf>
    <xf numFmtId="196" fontId="2" fillId="33" borderId="10" xfId="0" applyNumberFormat="1" applyFont="1" applyFill="1" applyBorder="1" applyAlignment="1">
      <alignment horizontal="left" vertical="center"/>
    </xf>
    <xf numFmtId="1" fontId="2" fillId="33" borderId="10" xfId="0" applyNumberFormat="1" applyFont="1" applyFill="1" applyBorder="1" applyAlignment="1">
      <alignment horizontal="left" vertical="center"/>
    </xf>
    <xf numFmtId="196" fontId="6" fillId="33" borderId="10" xfId="0" applyNumberFormat="1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/>
    </xf>
    <xf numFmtId="0" fontId="2" fillId="0" borderId="0" xfId="53" applyFont="1" applyFill="1" applyBorder="1" applyAlignment="1">
      <alignment horizontal="justify" vertical="top" wrapText="1"/>
      <protection/>
    </xf>
    <xf numFmtId="0" fontId="53" fillId="34" borderId="0" xfId="53" applyFont="1" applyFill="1" applyBorder="1" applyAlignment="1">
      <alignment wrapText="1"/>
      <protection/>
    </xf>
    <xf numFmtId="0" fontId="0" fillId="34" borderId="0" xfId="0" applyFill="1" applyAlignment="1">
      <alignment/>
    </xf>
    <xf numFmtId="196" fontId="52" fillId="33" borderId="10" xfId="53" applyNumberFormat="1" applyFont="1" applyFill="1" applyBorder="1" applyAlignment="1">
      <alignment horizontal="left" vertical="center"/>
      <protection/>
    </xf>
    <xf numFmtId="196" fontId="6" fillId="33" borderId="10" xfId="0" applyNumberFormat="1" applyFont="1" applyFill="1" applyBorder="1" applyAlignment="1">
      <alignment horizontal="left" wrapText="1"/>
    </xf>
    <xf numFmtId="196" fontId="2" fillId="33" borderId="10" xfId="0" applyNumberFormat="1" applyFont="1" applyFill="1" applyBorder="1" applyAlignment="1">
      <alignment horizontal="left" wrapText="1"/>
    </xf>
    <xf numFmtId="1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196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196" fontId="2" fillId="33" borderId="10" xfId="0" applyNumberFormat="1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left"/>
    </xf>
    <xf numFmtId="196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201" fontId="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left" wrapText="1"/>
    </xf>
    <xf numFmtId="196" fontId="51" fillId="33" borderId="10" xfId="0" applyNumberFormat="1" applyFont="1" applyFill="1" applyBorder="1" applyAlignment="1">
      <alignment horizontal="left" wrapText="1"/>
    </xf>
    <xf numFmtId="196" fontId="6" fillId="33" borderId="10" xfId="53" applyNumberFormat="1" applyFont="1" applyFill="1" applyBorder="1" applyAlignment="1">
      <alignment horizontal="left"/>
      <protection/>
    </xf>
    <xf numFmtId="196" fontId="2" fillId="33" borderId="10" xfId="53" applyNumberFormat="1" applyFont="1" applyFill="1" applyBorder="1" applyAlignment="1">
      <alignment horizontal="left"/>
      <protection/>
    </xf>
    <xf numFmtId="196" fontId="6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53" applyFont="1" applyFill="1" applyBorder="1" applyAlignment="1">
      <alignment horizontal="left" wrapText="1"/>
      <protection/>
    </xf>
    <xf numFmtId="196" fontId="6" fillId="0" borderId="10" xfId="53" applyNumberFormat="1" applyFont="1" applyFill="1" applyBorder="1" applyAlignment="1">
      <alignment horizontal="left"/>
      <protection/>
    </xf>
    <xf numFmtId="0" fontId="6" fillId="0" borderId="10" xfId="0" applyFont="1" applyBorder="1" applyAlignment="1">
      <alignment horizontal="left" wrapText="1"/>
    </xf>
    <xf numFmtId="196" fontId="6" fillId="0" borderId="10" xfId="0" applyNumberFormat="1" applyFont="1" applyFill="1" applyBorder="1" applyAlignment="1">
      <alignment horizontal="left" wrapText="1"/>
    </xf>
    <xf numFmtId="196" fontId="6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wrapText="1"/>
    </xf>
    <xf numFmtId="1" fontId="2" fillId="0" borderId="10" xfId="0" applyNumberFormat="1" applyFont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201" fontId="2" fillId="0" borderId="10" xfId="0" applyNumberFormat="1" applyFont="1" applyFill="1" applyBorder="1" applyAlignment="1">
      <alignment horizontal="left"/>
    </xf>
    <xf numFmtId="201" fontId="51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2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Border="1" applyAlignment="1">
      <alignment/>
    </xf>
    <xf numFmtId="202" fontId="2" fillId="0" borderId="10" xfId="0" applyNumberFormat="1" applyFont="1" applyFill="1" applyBorder="1" applyAlignment="1">
      <alignment horizontal="left"/>
    </xf>
    <xf numFmtId="201" fontId="2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96" fontId="1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96" fontId="1" fillId="0" borderId="10" xfId="53" applyNumberFormat="1" applyFont="1" applyFill="1" applyBorder="1" applyAlignment="1">
      <alignment horizontal="left"/>
      <protection/>
    </xf>
    <xf numFmtId="196" fontId="3" fillId="0" borderId="10" xfId="53" applyNumberFormat="1" applyFont="1" applyFill="1" applyBorder="1" applyAlignment="1">
      <alignment horizontal="left"/>
      <protection/>
    </xf>
    <xf numFmtId="196" fontId="14" fillId="0" borderId="10" xfId="0" applyNumberFormat="1" applyFont="1" applyFill="1" applyBorder="1" applyAlignment="1">
      <alignment horizontal="left"/>
    </xf>
    <xf numFmtId="196" fontId="0" fillId="0" borderId="10" xfId="0" applyNumberFormat="1" applyFill="1" applyBorder="1" applyAlignment="1">
      <alignment horizontal="left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justify" vertical="top" wrapText="1"/>
    </xf>
    <xf numFmtId="196" fontId="6" fillId="0" borderId="10" xfId="53" applyNumberFormat="1" applyFont="1" applyFill="1" applyBorder="1" applyAlignment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96" fontId="2" fillId="0" borderId="16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6" fontId="2" fillId="0" borderId="10" xfId="0" applyNumberFormat="1" applyFont="1" applyFill="1" applyBorder="1" applyAlignment="1">
      <alignment horizontal="justify" vertical="center" wrapText="1"/>
    </xf>
    <xf numFmtId="2" fontId="2" fillId="0" borderId="16" xfId="0" applyNumberFormat="1" applyFont="1" applyFill="1" applyBorder="1" applyAlignment="1">
      <alignment/>
    </xf>
    <xf numFmtId="196" fontId="2" fillId="0" borderId="16" xfId="0" applyNumberFormat="1" applyFont="1" applyFill="1" applyBorder="1" applyAlignment="1">
      <alignment wrapText="1"/>
    </xf>
    <xf numFmtId="196" fontId="2" fillId="0" borderId="10" xfId="0" applyNumberFormat="1" applyFont="1" applyFill="1" applyBorder="1" applyAlignment="1">
      <alignment wrapText="1"/>
    </xf>
    <xf numFmtId="196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96" fontId="6" fillId="0" borderId="10" xfId="0" applyNumberFormat="1" applyFont="1" applyFill="1" applyBorder="1" applyAlignment="1">
      <alignment wrapText="1"/>
    </xf>
    <xf numFmtId="196" fontId="6" fillId="0" borderId="10" xfId="0" applyNumberFormat="1" applyFont="1" applyFill="1" applyBorder="1" applyAlignment="1">
      <alignment/>
    </xf>
    <xf numFmtId="196" fontId="6" fillId="0" borderId="16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196" fontId="2" fillId="0" borderId="10" xfId="0" applyNumberFormat="1" applyFont="1" applyBorder="1" applyAlignment="1">
      <alignment/>
    </xf>
    <xf numFmtId="1" fontId="6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196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196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5" xfId="53" applyFont="1" applyFill="1" applyBorder="1" applyAlignment="1">
      <alignment horizontal="center" wrapText="1"/>
      <protection/>
    </xf>
    <xf numFmtId="0" fontId="2" fillId="0" borderId="17" xfId="53" applyFont="1" applyFill="1" applyBorder="1" applyAlignment="1">
      <alignment horizontal="center" wrapText="1"/>
      <protection/>
    </xf>
    <xf numFmtId="0" fontId="2" fillId="0" borderId="13" xfId="53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24</xdr:row>
      <xdr:rowOff>0</xdr:rowOff>
    </xdr:from>
    <xdr:to>
      <xdr:col>2</xdr:col>
      <xdr:colOff>1590675</xdr:colOff>
      <xdr:row>24</xdr:row>
      <xdr:rowOff>0</xdr:rowOff>
    </xdr:to>
    <xdr:sp>
      <xdr:nvSpPr>
        <xdr:cNvPr id="1" name="Oval 1"/>
        <xdr:cNvSpPr>
          <a:spLocks/>
        </xdr:cNvSpPr>
      </xdr:nvSpPr>
      <xdr:spPr>
        <a:xfrm>
          <a:off x="4895850" y="18402300"/>
          <a:ext cx="76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118</xdr:row>
      <xdr:rowOff>0</xdr:rowOff>
    </xdr:from>
    <xdr:to>
      <xdr:col>1</xdr:col>
      <xdr:colOff>1295400</xdr:colOff>
      <xdr:row>118</xdr:row>
      <xdr:rowOff>114300</xdr:rowOff>
    </xdr:to>
    <xdr:sp>
      <xdr:nvSpPr>
        <xdr:cNvPr id="1" name="Oval 2"/>
        <xdr:cNvSpPr>
          <a:spLocks/>
        </xdr:cNvSpPr>
      </xdr:nvSpPr>
      <xdr:spPr>
        <a:xfrm>
          <a:off x="3295650" y="65703450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1333500</xdr:colOff>
      <xdr:row>212</xdr:row>
      <xdr:rowOff>0</xdr:rowOff>
    </xdr:from>
    <xdr:to>
      <xdr:col>1</xdr:col>
      <xdr:colOff>1295400</xdr:colOff>
      <xdr:row>212</xdr:row>
      <xdr:rowOff>76200</xdr:rowOff>
    </xdr:to>
    <xdr:sp>
      <xdr:nvSpPr>
        <xdr:cNvPr id="2" name="Oval 13"/>
        <xdr:cNvSpPr>
          <a:spLocks/>
        </xdr:cNvSpPr>
      </xdr:nvSpPr>
      <xdr:spPr>
        <a:xfrm>
          <a:off x="3295650" y="125282325"/>
          <a:ext cx="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59"/>
  <sheetViews>
    <sheetView view="pageBreakPreview" zoomScale="75" zoomScaleNormal="75" zoomScaleSheetLayoutView="75" zoomScalePageLayoutView="0" workbookViewId="0" topLeftCell="A28">
      <selection activeCell="C30" sqref="C30"/>
    </sheetView>
  </sheetViews>
  <sheetFormatPr defaultColWidth="9.140625" defaultRowHeight="12.75"/>
  <cols>
    <col min="1" max="1" width="6.7109375" style="0" customWidth="1"/>
    <col min="2" max="2" width="44.00390625" style="0" customWidth="1"/>
    <col min="3" max="3" width="39.8515625" style="0" customWidth="1"/>
    <col min="4" max="4" width="12.00390625" style="0" customWidth="1"/>
    <col min="5" max="5" width="16.00390625" style="0" customWidth="1"/>
    <col min="6" max="6" width="10.57421875" style="0" customWidth="1"/>
    <col min="7" max="7" width="17.140625" style="0" customWidth="1"/>
    <col min="8" max="8" width="38.57421875" style="0" customWidth="1"/>
  </cols>
  <sheetData>
    <row r="1" spans="6:11" ht="18.75">
      <c r="F1" s="3"/>
      <c r="H1" s="5" t="s">
        <v>22</v>
      </c>
      <c r="I1" s="38"/>
      <c r="J1" s="38"/>
      <c r="K1" s="38"/>
    </row>
    <row r="2" spans="6:9" ht="18.75">
      <c r="F2" s="4" t="s">
        <v>6</v>
      </c>
      <c r="G2" s="4"/>
      <c r="H2" s="4"/>
      <c r="I2" s="4"/>
    </row>
    <row r="3" spans="1:9" ht="18.75">
      <c r="A3" s="39"/>
      <c r="F3" s="4" t="s">
        <v>112</v>
      </c>
      <c r="G3" s="4"/>
      <c r="H3" s="4"/>
      <c r="I3" s="4"/>
    </row>
    <row r="4" spans="1:8" ht="18.75">
      <c r="A4" s="39"/>
      <c r="F4" s="4"/>
      <c r="G4" s="4"/>
      <c r="H4" s="4"/>
    </row>
    <row r="5" spans="1:8" ht="18.75">
      <c r="A5" s="28" t="s">
        <v>123</v>
      </c>
      <c r="B5" s="86"/>
      <c r="C5" s="86"/>
      <c r="D5" s="86"/>
      <c r="E5" s="115"/>
      <c r="F5" s="87"/>
      <c r="G5" s="87"/>
      <c r="H5" s="87"/>
    </row>
    <row r="6" spans="1:8" ht="15.75">
      <c r="A6" s="1"/>
      <c r="B6" s="116"/>
      <c r="C6" s="116"/>
      <c r="D6" s="116"/>
      <c r="E6" s="116"/>
      <c r="F6" s="116"/>
      <c r="G6" s="116"/>
      <c r="H6" s="116"/>
    </row>
    <row r="7" spans="1:8" ht="96.75" customHeight="1">
      <c r="A7" s="40" t="s">
        <v>23</v>
      </c>
      <c r="B7" s="40" t="s">
        <v>24</v>
      </c>
      <c r="C7" s="40" t="s">
        <v>25</v>
      </c>
      <c r="D7" s="40" t="s">
        <v>26</v>
      </c>
      <c r="E7" s="40" t="s">
        <v>27</v>
      </c>
      <c r="F7" s="40" t="s">
        <v>28</v>
      </c>
      <c r="G7" s="70" t="s">
        <v>29</v>
      </c>
      <c r="H7" s="40" t="s">
        <v>30</v>
      </c>
    </row>
    <row r="8" spans="1:8" ht="52.5" customHeight="1">
      <c r="A8" s="46"/>
      <c r="B8" s="68" t="s">
        <v>12</v>
      </c>
      <c r="C8" s="7"/>
      <c r="D8" s="46"/>
      <c r="E8" s="46"/>
      <c r="F8" s="46"/>
      <c r="G8" s="46"/>
      <c r="H8" s="46"/>
    </row>
    <row r="9" spans="1:8" ht="63.75" customHeight="1">
      <c r="A9" s="46"/>
      <c r="B9" s="47" t="s">
        <v>58</v>
      </c>
      <c r="C9" s="47"/>
      <c r="D9" s="46"/>
      <c r="E9" s="61"/>
      <c r="F9" s="43"/>
      <c r="G9" s="46"/>
      <c r="H9" s="46"/>
    </row>
    <row r="10" spans="1:8" ht="83.25" customHeight="1">
      <c r="A10" s="46"/>
      <c r="B10" s="42"/>
      <c r="C10" s="42" t="s">
        <v>59</v>
      </c>
      <c r="D10" s="43" t="s">
        <v>60</v>
      </c>
      <c r="E10" s="45" t="s">
        <v>3</v>
      </c>
      <c r="F10" s="43" t="s">
        <v>56</v>
      </c>
      <c r="G10" s="43" t="s">
        <v>206</v>
      </c>
      <c r="H10" s="43" t="s">
        <v>37</v>
      </c>
    </row>
    <row r="11" spans="1:8" ht="81" customHeight="1">
      <c r="A11" s="46"/>
      <c r="B11" s="42"/>
      <c r="C11" s="77" t="s">
        <v>118</v>
      </c>
      <c r="D11" s="43" t="s">
        <v>60</v>
      </c>
      <c r="E11" s="45" t="s">
        <v>3</v>
      </c>
      <c r="F11" s="43" t="s">
        <v>56</v>
      </c>
      <c r="G11" s="43" t="s">
        <v>207</v>
      </c>
      <c r="H11" s="43" t="s">
        <v>115</v>
      </c>
    </row>
    <row r="12" spans="1:8" ht="80.25" customHeight="1">
      <c r="A12" s="46"/>
      <c r="B12" s="42"/>
      <c r="C12" s="42" t="s">
        <v>120</v>
      </c>
      <c r="D12" s="43" t="s">
        <v>60</v>
      </c>
      <c r="E12" s="45" t="s">
        <v>3</v>
      </c>
      <c r="F12" s="43" t="s">
        <v>56</v>
      </c>
      <c r="G12" s="43" t="s">
        <v>128</v>
      </c>
      <c r="H12" s="43" t="s">
        <v>38</v>
      </c>
    </row>
    <row r="13" spans="1:8" ht="84" customHeight="1">
      <c r="A13" s="46"/>
      <c r="B13" s="7" t="s">
        <v>21</v>
      </c>
      <c r="C13" s="47"/>
      <c r="D13" s="46"/>
      <c r="E13" s="46"/>
      <c r="F13" s="43"/>
      <c r="G13" s="46"/>
      <c r="H13" s="46"/>
    </row>
    <row r="14" spans="1:8" ht="31.5" customHeight="1">
      <c r="A14" s="46"/>
      <c r="B14" s="10" t="s">
        <v>127</v>
      </c>
      <c r="C14" s="43"/>
      <c r="D14" s="43"/>
      <c r="E14" s="50"/>
      <c r="F14" s="43"/>
      <c r="G14" s="43"/>
      <c r="H14" s="43"/>
    </row>
    <row r="15" spans="1:8" ht="83.25" customHeight="1">
      <c r="A15" s="46"/>
      <c r="B15" s="43"/>
      <c r="C15" s="44" t="s">
        <v>85</v>
      </c>
      <c r="D15" s="43" t="s">
        <v>60</v>
      </c>
      <c r="E15" s="50" t="s">
        <v>3</v>
      </c>
      <c r="F15" s="43" t="s">
        <v>56</v>
      </c>
      <c r="G15" s="43" t="s">
        <v>186</v>
      </c>
      <c r="H15" s="43"/>
    </row>
    <row r="16" spans="1:8" ht="80.25" customHeight="1">
      <c r="A16" s="46"/>
      <c r="B16" s="43"/>
      <c r="C16" s="44" t="s">
        <v>86</v>
      </c>
      <c r="D16" s="43" t="s">
        <v>60</v>
      </c>
      <c r="E16" s="50" t="s">
        <v>3</v>
      </c>
      <c r="F16" s="43" t="s">
        <v>56</v>
      </c>
      <c r="G16" s="43" t="s">
        <v>121</v>
      </c>
      <c r="H16" s="43"/>
    </row>
    <row r="17" spans="1:8" ht="80.25" customHeight="1">
      <c r="A17" s="46"/>
      <c r="B17" s="43"/>
      <c r="C17" s="44" t="s">
        <v>87</v>
      </c>
      <c r="D17" s="43" t="s">
        <v>60</v>
      </c>
      <c r="E17" s="50" t="s">
        <v>3</v>
      </c>
      <c r="F17" s="43" t="s">
        <v>56</v>
      </c>
      <c r="G17" s="43" t="s">
        <v>122</v>
      </c>
      <c r="H17" s="43"/>
    </row>
    <row r="18" spans="1:8" ht="58.5" customHeight="1">
      <c r="A18" s="46"/>
      <c r="B18" s="26" t="s">
        <v>136</v>
      </c>
      <c r="C18" s="44"/>
      <c r="D18" s="43"/>
      <c r="E18" s="50"/>
      <c r="F18" s="43"/>
      <c r="G18" s="43"/>
      <c r="H18" s="43"/>
    </row>
    <row r="19" spans="1:8" ht="48.75" customHeight="1">
      <c r="A19" s="46"/>
      <c r="B19" s="26" t="s">
        <v>137</v>
      </c>
      <c r="C19" s="44"/>
      <c r="D19" s="43"/>
      <c r="E19" s="50"/>
      <c r="F19" s="43"/>
      <c r="G19" s="43"/>
      <c r="H19" s="43"/>
    </row>
    <row r="20" spans="1:8" ht="81" customHeight="1">
      <c r="A20" s="46"/>
      <c r="B20" s="26"/>
      <c r="C20" s="131" t="s">
        <v>140</v>
      </c>
      <c r="D20" s="43" t="s">
        <v>60</v>
      </c>
      <c r="E20" s="50" t="s">
        <v>3</v>
      </c>
      <c r="F20" s="43" t="s">
        <v>56</v>
      </c>
      <c r="G20" s="43" t="s">
        <v>187</v>
      </c>
      <c r="H20" s="43" t="s">
        <v>202</v>
      </c>
    </row>
    <row r="21" spans="1:8" ht="80.25" customHeight="1">
      <c r="A21" s="46"/>
      <c r="B21" s="26"/>
      <c r="C21" s="131" t="s">
        <v>146</v>
      </c>
      <c r="D21" s="43" t="s">
        <v>60</v>
      </c>
      <c r="E21" s="50" t="s">
        <v>3</v>
      </c>
      <c r="F21" s="43" t="s">
        <v>56</v>
      </c>
      <c r="G21" s="43" t="s">
        <v>190</v>
      </c>
      <c r="H21" s="131" t="s">
        <v>203</v>
      </c>
    </row>
    <row r="22" spans="1:8" ht="80.25" customHeight="1">
      <c r="A22" s="46"/>
      <c r="B22" s="43"/>
      <c r="C22" s="45" t="s">
        <v>154</v>
      </c>
      <c r="D22" s="43" t="s">
        <v>60</v>
      </c>
      <c r="E22" s="50" t="s">
        <v>3</v>
      </c>
      <c r="F22" s="43" t="s">
        <v>56</v>
      </c>
      <c r="G22" s="43" t="s">
        <v>188</v>
      </c>
      <c r="H22" s="45" t="s">
        <v>204</v>
      </c>
    </row>
    <row r="23" spans="1:8" ht="87" customHeight="1">
      <c r="A23" s="46"/>
      <c r="B23" s="43"/>
      <c r="C23" s="43" t="s">
        <v>163</v>
      </c>
      <c r="D23" s="43" t="s">
        <v>60</v>
      </c>
      <c r="E23" s="50" t="s">
        <v>3</v>
      </c>
      <c r="F23" s="43" t="s">
        <v>56</v>
      </c>
      <c r="G23" s="43" t="s">
        <v>189</v>
      </c>
      <c r="H23" s="45" t="s">
        <v>205</v>
      </c>
    </row>
    <row r="24" spans="1:8" ht="87" customHeight="1">
      <c r="A24" s="46"/>
      <c r="B24" s="35" t="s">
        <v>168</v>
      </c>
      <c r="C24" s="35"/>
      <c r="D24" s="46"/>
      <c r="E24" s="43"/>
      <c r="F24" s="43"/>
      <c r="G24" s="46"/>
      <c r="H24" s="46"/>
    </row>
    <row r="25" spans="1:8" ht="87" customHeight="1">
      <c r="A25" s="46"/>
      <c r="B25" s="131"/>
      <c r="C25" s="131" t="s">
        <v>191</v>
      </c>
      <c r="D25" s="43" t="s">
        <v>60</v>
      </c>
      <c r="E25" s="50" t="s">
        <v>3</v>
      </c>
      <c r="F25" s="43" t="s">
        <v>56</v>
      </c>
      <c r="G25" s="43" t="s">
        <v>200</v>
      </c>
      <c r="H25" s="43" t="s">
        <v>192</v>
      </c>
    </row>
    <row r="26" spans="1:8" ht="87" customHeight="1">
      <c r="A26" s="46"/>
      <c r="B26" s="131"/>
      <c r="C26" s="131" t="s">
        <v>193</v>
      </c>
      <c r="D26" s="43" t="s">
        <v>60</v>
      </c>
      <c r="E26" s="50" t="s">
        <v>3</v>
      </c>
      <c r="F26" s="43" t="s">
        <v>56</v>
      </c>
      <c r="G26" s="43" t="s">
        <v>194</v>
      </c>
      <c r="H26" s="43" t="s">
        <v>195</v>
      </c>
    </row>
    <row r="27" spans="1:8" ht="98.25" customHeight="1">
      <c r="A27" s="46"/>
      <c r="B27" s="131"/>
      <c r="C27" s="131" t="s">
        <v>179</v>
      </c>
      <c r="D27" s="43" t="s">
        <v>60</v>
      </c>
      <c r="E27" s="50" t="s">
        <v>196</v>
      </c>
      <c r="F27" s="43" t="s">
        <v>56</v>
      </c>
      <c r="G27" s="43" t="s">
        <v>201</v>
      </c>
      <c r="H27" s="43" t="s">
        <v>197</v>
      </c>
    </row>
    <row r="28" spans="1:8" ht="98.25" customHeight="1">
      <c r="A28" s="46"/>
      <c r="B28" s="131"/>
      <c r="C28" s="131" t="s">
        <v>198</v>
      </c>
      <c r="D28" s="43" t="s">
        <v>60</v>
      </c>
      <c r="E28" s="50" t="s">
        <v>196</v>
      </c>
      <c r="F28" s="43"/>
      <c r="G28" s="43"/>
      <c r="H28" s="43" t="s">
        <v>199</v>
      </c>
    </row>
    <row r="29" spans="1:8" ht="64.5" customHeight="1">
      <c r="A29" s="46"/>
      <c r="B29" s="71" t="s">
        <v>110</v>
      </c>
      <c r="C29" s="43"/>
      <c r="D29" s="43"/>
      <c r="E29" s="43"/>
      <c r="F29" s="46"/>
      <c r="G29" s="46"/>
      <c r="H29" s="46"/>
    </row>
    <row r="30" spans="1:8" ht="81" customHeight="1">
      <c r="A30" s="46"/>
      <c r="B30" s="48"/>
      <c r="C30" s="45" t="s">
        <v>88</v>
      </c>
      <c r="D30" s="43" t="s">
        <v>60</v>
      </c>
      <c r="E30" s="50" t="s">
        <v>3</v>
      </c>
      <c r="F30" s="43" t="s">
        <v>56</v>
      </c>
      <c r="G30" s="43" t="s">
        <v>126</v>
      </c>
      <c r="H30" s="43" t="s">
        <v>103</v>
      </c>
    </row>
    <row r="31" spans="1:8" ht="78.75">
      <c r="A31" s="46"/>
      <c r="B31" s="35"/>
      <c r="C31" s="52" t="s">
        <v>91</v>
      </c>
      <c r="D31" s="43" t="s">
        <v>60</v>
      </c>
      <c r="E31" s="50" t="s">
        <v>3</v>
      </c>
      <c r="F31" s="43" t="s">
        <v>56</v>
      </c>
      <c r="G31" s="43" t="s">
        <v>102</v>
      </c>
      <c r="H31" s="43" t="s">
        <v>104</v>
      </c>
    </row>
    <row r="32" spans="1:8" ht="15.75">
      <c r="A32" s="110"/>
      <c r="B32" s="111"/>
      <c r="C32" s="112"/>
      <c r="D32" s="113"/>
      <c r="E32" s="114"/>
      <c r="F32" s="113"/>
      <c r="G32" s="113"/>
      <c r="H32" s="113"/>
    </row>
    <row r="33" spans="1:8" ht="15.75">
      <c r="A33" s="110"/>
      <c r="B33" s="111"/>
      <c r="C33" s="112"/>
      <c r="D33" s="113"/>
      <c r="E33" s="114"/>
      <c r="F33" s="113"/>
      <c r="G33" s="113"/>
      <c r="H33" s="113"/>
    </row>
    <row r="34" spans="1:8" ht="15.75">
      <c r="A34" s="110"/>
      <c r="B34" s="111"/>
      <c r="C34" s="112"/>
      <c r="D34" s="113"/>
      <c r="E34" s="114"/>
      <c r="F34" s="113"/>
      <c r="G34" s="113"/>
      <c r="H34" s="113"/>
    </row>
    <row r="35" spans="1:8" ht="15.75">
      <c r="A35" s="110"/>
      <c r="B35" s="111"/>
      <c r="C35" s="112"/>
      <c r="D35" s="113"/>
      <c r="E35" s="114"/>
      <c r="F35" s="113"/>
      <c r="G35" s="113"/>
      <c r="H35" s="113"/>
    </row>
    <row r="36" spans="1:8" ht="18.75">
      <c r="A36" s="4" t="s">
        <v>129</v>
      </c>
      <c r="B36" s="4"/>
      <c r="C36" s="4"/>
      <c r="D36" s="4"/>
      <c r="E36" s="4"/>
      <c r="F36" s="4"/>
      <c r="G36" s="4"/>
      <c r="H36" s="4" t="s">
        <v>1</v>
      </c>
    </row>
    <row r="37" spans="1:7" ht="18.75">
      <c r="A37" s="36"/>
      <c r="B37" s="4"/>
      <c r="C37" s="4"/>
      <c r="D37" s="4"/>
      <c r="E37" s="4"/>
      <c r="F37" s="4"/>
      <c r="G37" s="4"/>
    </row>
    <row r="38" spans="1:2" ht="15.75">
      <c r="A38" s="53" t="s">
        <v>208</v>
      </c>
      <c r="B38" s="1"/>
    </row>
    <row r="39" spans="1:8" ht="15.75">
      <c r="A39" s="110"/>
      <c r="B39" s="111"/>
      <c r="C39" s="112"/>
      <c r="D39" s="113"/>
      <c r="E39" s="114"/>
      <c r="F39" s="113"/>
      <c r="G39" s="113"/>
      <c r="H39" s="113"/>
    </row>
    <row r="40" spans="1:8" ht="15.75">
      <c r="A40" s="110"/>
      <c r="B40" s="111"/>
      <c r="C40" s="112"/>
      <c r="D40" s="113"/>
      <c r="E40" s="114"/>
      <c r="F40" s="113"/>
      <c r="G40" s="113"/>
      <c r="H40" s="113"/>
    </row>
    <row r="41" spans="1:8" ht="15.75">
      <c r="A41" s="110"/>
      <c r="B41" s="111"/>
      <c r="C41" s="112"/>
      <c r="D41" s="113"/>
      <c r="E41" s="114"/>
      <c r="F41" s="113"/>
      <c r="G41" s="113"/>
      <c r="H41" s="113"/>
    </row>
    <row r="42" spans="1:8" ht="15.75">
      <c r="A42" s="110"/>
      <c r="B42" s="111"/>
      <c r="C42" s="112"/>
      <c r="D42" s="113"/>
      <c r="E42" s="114"/>
      <c r="F42" s="113"/>
      <c r="G42" s="113"/>
      <c r="H42" s="113"/>
    </row>
    <row r="48" ht="15.75" customHeight="1"/>
    <row r="59" spans="1:8" ht="15.75">
      <c r="A59" s="195"/>
      <c r="B59" s="195"/>
      <c r="C59" s="195"/>
      <c r="D59" s="195"/>
      <c r="E59" s="195"/>
      <c r="F59" s="195"/>
      <c r="G59" s="195"/>
      <c r="H59" s="195"/>
    </row>
  </sheetData>
  <sheetProtection/>
  <mergeCells count="1">
    <mergeCell ref="A59:H59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scale="73" r:id="rId2"/>
  <rowBreaks count="1" manualBreakCount="1">
    <brk id="1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345"/>
  <sheetViews>
    <sheetView view="pageBreakPreview" zoomScale="75" zoomScaleNormal="75" zoomScaleSheetLayoutView="75" zoomScalePageLayoutView="0" workbookViewId="0" topLeftCell="A331">
      <selection activeCell="B343" sqref="B343"/>
    </sheetView>
  </sheetViews>
  <sheetFormatPr defaultColWidth="9.140625" defaultRowHeight="12.75"/>
  <cols>
    <col min="1" max="1" width="29.421875" style="0" customWidth="1"/>
    <col min="2" max="2" width="20.00390625" style="0" customWidth="1"/>
    <col min="3" max="4" width="9.00390625" style="0" customWidth="1"/>
    <col min="5" max="5" width="8.7109375" style="0" customWidth="1"/>
    <col min="6" max="6" width="10.00390625" style="0" customWidth="1"/>
    <col min="7" max="7" width="10.140625" style="0" customWidth="1"/>
    <col min="8" max="8" width="8.57421875" style="0" customWidth="1"/>
    <col min="9" max="9" width="9.7109375" style="0" customWidth="1"/>
    <col min="10" max="10" width="9.00390625" style="0" customWidth="1"/>
    <col min="11" max="11" width="9.7109375" style="0" customWidth="1"/>
    <col min="12" max="12" width="10.28125" style="0" customWidth="1"/>
    <col min="13" max="13" width="9.421875" style="0" customWidth="1"/>
    <col min="14" max="14" width="9.28125" style="0" customWidth="1"/>
    <col min="15" max="15" width="9.7109375" style="0" customWidth="1"/>
    <col min="16" max="16" width="8.7109375" style="0" customWidth="1"/>
    <col min="17" max="17" width="9.7109375" style="0" customWidth="1"/>
  </cols>
  <sheetData>
    <row r="1" spans="10:13" ht="18.75">
      <c r="J1" s="3"/>
      <c r="L1" s="5" t="s">
        <v>35</v>
      </c>
      <c r="M1" s="4"/>
    </row>
    <row r="2" spans="8:13" ht="18.75">
      <c r="H2" s="4"/>
      <c r="J2" s="4" t="s">
        <v>6</v>
      </c>
      <c r="K2" s="4"/>
      <c r="L2" s="4"/>
      <c r="M2" s="4"/>
    </row>
    <row r="3" spans="10:13" ht="18.75">
      <c r="J3" s="4" t="s">
        <v>112</v>
      </c>
      <c r="K3" s="4"/>
      <c r="L3" s="4"/>
      <c r="M3" s="4"/>
    </row>
    <row r="4" spans="3:6" ht="18.75">
      <c r="C4" s="4"/>
      <c r="D4" s="4"/>
      <c r="E4" s="4"/>
      <c r="F4" s="4"/>
    </row>
    <row r="5" spans="2:14" ht="18.75">
      <c r="B5" s="28" t="s">
        <v>113</v>
      </c>
      <c r="C5" s="28"/>
      <c r="D5" s="28"/>
      <c r="E5" s="28"/>
      <c r="F5" s="28"/>
      <c r="G5" s="28"/>
      <c r="H5" s="28"/>
      <c r="I5" s="28"/>
      <c r="L5" s="1"/>
      <c r="M5" s="1"/>
      <c r="N5" s="1"/>
    </row>
    <row r="6" spans="12:14" ht="15.75">
      <c r="L6" s="1"/>
      <c r="M6" s="1" t="s">
        <v>36</v>
      </c>
      <c r="N6" s="1"/>
    </row>
    <row r="7" spans="1:17" ht="15.75">
      <c r="A7" s="196" t="s">
        <v>5</v>
      </c>
      <c r="B7" s="196" t="s">
        <v>4</v>
      </c>
      <c r="C7" s="200" t="s">
        <v>62</v>
      </c>
      <c r="D7" s="201"/>
      <c r="E7" s="201"/>
      <c r="F7" s="201"/>
      <c r="G7" s="201"/>
      <c r="H7" s="201"/>
      <c r="I7" s="201"/>
      <c r="J7" s="201"/>
      <c r="K7" s="202"/>
      <c r="L7" s="200" t="s">
        <v>63</v>
      </c>
      <c r="M7" s="201"/>
      <c r="N7" s="201"/>
      <c r="O7" s="201"/>
      <c r="P7" s="201"/>
      <c r="Q7" s="202"/>
    </row>
    <row r="8" spans="1:17" ht="30" customHeight="1">
      <c r="A8" s="197"/>
      <c r="B8" s="197"/>
      <c r="C8" s="200" t="s">
        <v>64</v>
      </c>
      <c r="D8" s="201"/>
      <c r="E8" s="202"/>
      <c r="F8" s="199" t="s">
        <v>65</v>
      </c>
      <c r="G8" s="199"/>
      <c r="H8" s="199"/>
      <c r="I8" s="199" t="s">
        <v>66</v>
      </c>
      <c r="J8" s="199"/>
      <c r="K8" s="199"/>
      <c r="L8" s="199" t="s">
        <v>67</v>
      </c>
      <c r="M8" s="199"/>
      <c r="N8" s="199"/>
      <c r="O8" s="200" t="s">
        <v>61</v>
      </c>
      <c r="P8" s="201"/>
      <c r="Q8" s="202"/>
    </row>
    <row r="9" spans="1:17" ht="47.25">
      <c r="A9" s="198"/>
      <c r="B9" s="198"/>
      <c r="C9" s="63" t="s">
        <v>16</v>
      </c>
      <c r="D9" s="2" t="s">
        <v>8</v>
      </c>
      <c r="E9" s="2" t="s">
        <v>9</v>
      </c>
      <c r="F9" s="63" t="s">
        <v>16</v>
      </c>
      <c r="G9" s="2" t="s">
        <v>8</v>
      </c>
      <c r="H9" s="2" t="s">
        <v>9</v>
      </c>
      <c r="I9" s="63" t="s">
        <v>16</v>
      </c>
      <c r="J9" s="2" t="s">
        <v>8</v>
      </c>
      <c r="K9" s="2" t="s">
        <v>9</v>
      </c>
      <c r="L9" s="63" t="s">
        <v>16</v>
      </c>
      <c r="M9" s="2" t="s">
        <v>8</v>
      </c>
      <c r="N9" s="2" t="s">
        <v>9</v>
      </c>
      <c r="O9" s="63" t="s">
        <v>16</v>
      </c>
      <c r="P9" s="2" t="s">
        <v>8</v>
      </c>
      <c r="Q9" s="2" t="s">
        <v>9</v>
      </c>
    </row>
    <row r="10" spans="1:17" ht="39" customHeight="1">
      <c r="A10" s="80" t="s">
        <v>55</v>
      </c>
      <c r="B10" s="18"/>
      <c r="C10" s="88">
        <v>88387.2</v>
      </c>
      <c r="D10" s="88">
        <v>44295.1</v>
      </c>
      <c r="E10" s="88">
        <v>44092.1</v>
      </c>
      <c r="F10" s="88">
        <v>93028.5</v>
      </c>
      <c r="G10" s="88">
        <v>49865.6</v>
      </c>
      <c r="H10" s="88">
        <v>43163</v>
      </c>
      <c r="I10" s="88">
        <v>89950.9</v>
      </c>
      <c r="J10" s="88">
        <v>52956.3</v>
      </c>
      <c r="K10" s="88">
        <v>36994.6</v>
      </c>
      <c r="L10" s="88">
        <v>145842.7</v>
      </c>
      <c r="M10" s="88">
        <v>56235.8</v>
      </c>
      <c r="N10" s="88">
        <v>89606.9</v>
      </c>
      <c r="O10" s="88">
        <v>116006.2</v>
      </c>
      <c r="P10" s="88">
        <v>59725</v>
      </c>
      <c r="Q10" s="88">
        <v>56281.2</v>
      </c>
    </row>
    <row r="11" spans="1:17" ht="63">
      <c r="A11" s="10" t="s">
        <v>57</v>
      </c>
      <c r="B11" s="14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9"/>
      <c r="O11" s="90"/>
      <c r="P11" s="90"/>
      <c r="Q11" s="90"/>
    </row>
    <row r="12" spans="1:17" ht="94.5">
      <c r="A12" s="47" t="s">
        <v>58</v>
      </c>
      <c r="B12" s="31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91"/>
      <c r="O12" s="90"/>
      <c r="P12" s="90"/>
      <c r="Q12" s="90"/>
    </row>
    <row r="13" spans="1:17" ht="63">
      <c r="A13" s="25" t="s">
        <v>10</v>
      </c>
      <c r="B13" s="32"/>
      <c r="C13" s="92"/>
      <c r="D13" s="91"/>
      <c r="E13" s="91"/>
      <c r="F13" s="92"/>
      <c r="G13" s="91"/>
      <c r="H13" s="91"/>
      <c r="I13" s="92"/>
      <c r="J13" s="91"/>
      <c r="K13" s="91"/>
      <c r="L13" s="92"/>
      <c r="M13" s="91"/>
      <c r="N13" s="91"/>
      <c r="O13" s="90"/>
      <c r="P13" s="90"/>
      <c r="Q13" s="90"/>
    </row>
    <row r="14" spans="1:17" ht="31.5">
      <c r="A14" s="26" t="s">
        <v>11</v>
      </c>
      <c r="B14" s="14"/>
      <c r="C14" s="93">
        <f>SUM(C15:C17)</f>
        <v>9399.7</v>
      </c>
      <c r="D14" s="93">
        <f aca="true" t="shared" si="0" ref="D14:P14">SUM(D15:D17)</f>
        <v>9399.7</v>
      </c>
      <c r="E14" s="93"/>
      <c r="F14" s="93">
        <f t="shared" si="0"/>
        <v>10047.2612</v>
      </c>
      <c r="G14" s="93">
        <f t="shared" si="0"/>
        <v>10047.2612</v>
      </c>
      <c r="H14" s="93"/>
      <c r="I14" s="93">
        <f t="shared" si="0"/>
        <v>10799.10604</v>
      </c>
      <c r="J14" s="93">
        <f t="shared" si="0"/>
        <v>10799.10604</v>
      </c>
      <c r="K14" s="93"/>
      <c r="L14" s="93">
        <f t="shared" si="0"/>
        <v>11600.463993000001</v>
      </c>
      <c r="M14" s="93">
        <f t="shared" si="0"/>
        <v>11600.463993000001</v>
      </c>
      <c r="N14" s="93"/>
      <c r="O14" s="93">
        <f t="shared" si="0"/>
        <v>12462.496292475</v>
      </c>
      <c r="P14" s="93">
        <f t="shared" si="0"/>
        <v>12462.496292475</v>
      </c>
      <c r="Q14" s="90"/>
    </row>
    <row r="15" spans="1:17" ht="15.75">
      <c r="A15" s="16" t="s">
        <v>68</v>
      </c>
      <c r="B15" s="14"/>
      <c r="C15" s="93">
        <f>C19+C38</f>
        <v>6582.1</v>
      </c>
      <c r="D15" s="93">
        <f>D19+D38</f>
        <v>6582.1</v>
      </c>
      <c r="E15" s="93"/>
      <c r="F15" s="93">
        <f>F19+F38</f>
        <v>7102.2300000000005</v>
      </c>
      <c r="G15" s="93">
        <f>G19+G38</f>
        <v>7102.2300000000005</v>
      </c>
      <c r="H15" s="93"/>
      <c r="I15" s="93">
        <f>I19+I38</f>
        <v>7633.3</v>
      </c>
      <c r="J15" s="93">
        <f>J19+J38</f>
        <v>7633.3</v>
      </c>
      <c r="K15" s="93"/>
      <c r="L15" s="93">
        <f>L19+L38</f>
        <v>8197.1</v>
      </c>
      <c r="M15" s="93">
        <f>M19+M38</f>
        <v>8197.1</v>
      </c>
      <c r="N15" s="93"/>
      <c r="O15" s="93">
        <f>O19+O38</f>
        <v>8804</v>
      </c>
      <c r="P15" s="93">
        <f>P19+P38</f>
        <v>8804</v>
      </c>
      <c r="Q15" s="90"/>
    </row>
    <row r="16" spans="1:17" ht="31.5">
      <c r="A16" s="9" t="s">
        <v>82</v>
      </c>
      <c r="B16" s="14"/>
      <c r="C16" s="93">
        <f>C20+C39</f>
        <v>1288.3</v>
      </c>
      <c r="D16" s="93">
        <f>D20+D39</f>
        <v>1288.3</v>
      </c>
      <c r="E16" s="93"/>
      <c r="F16" s="93">
        <f>F20+F39</f>
        <v>1422.3312</v>
      </c>
      <c r="G16" s="93">
        <f>G20+G39</f>
        <v>1422.3312</v>
      </c>
      <c r="H16" s="93"/>
      <c r="I16" s="93">
        <f>I20+I39</f>
        <v>1528.9060399999998</v>
      </c>
      <c r="J16" s="93">
        <f>J20+J39</f>
        <v>1528.9060399999998</v>
      </c>
      <c r="K16" s="93"/>
      <c r="L16" s="93">
        <f>L20+L39</f>
        <v>1643.6639929999997</v>
      </c>
      <c r="M16" s="93">
        <f>M20+M39</f>
        <v>1643.6639929999997</v>
      </c>
      <c r="N16" s="93"/>
      <c r="O16" s="93">
        <f>O20+O39</f>
        <v>1766.8962924749997</v>
      </c>
      <c r="P16" s="93">
        <f>P20+P39</f>
        <v>1766.8962924749997</v>
      </c>
      <c r="Q16" s="90"/>
    </row>
    <row r="17" spans="1:17" ht="31.5">
      <c r="A17" s="31" t="s">
        <v>83</v>
      </c>
      <c r="B17" s="14"/>
      <c r="C17" s="93">
        <f>C57</f>
        <v>1529.3</v>
      </c>
      <c r="D17" s="93">
        <f aca="true" t="shared" si="1" ref="D17:P17">D57</f>
        <v>1529.3</v>
      </c>
      <c r="E17" s="93"/>
      <c r="F17" s="93">
        <f t="shared" si="1"/>
        <v>1522.7</v>
      </c>
      <c r="G17" s="93">
        <f t="shared" si="1"/>
        <v>1522.7</v>
      </c>
      <c r="H17" s="93"/>
      <c r="I17" s="93">
        <f t="shared" si="1"/>
        <v>1636.9</v>
      </c>
      <c r="J17" s="93">
        <f t="shared" si="1"/>
        <v>1636.9</v>
      </c>
      <c r="K17" s="93"/>
      <c r="L17" s="93">
        <f t="shared" si="1"/>
        <v>1759.7</v>
      </c>
      <c r="M17" s="93">
        <f t="shared" si="1"/>
        <v>1759.7</v>
      </c>
      <c r="N17" s="93"/>
      <c r="O17" s="93">
        <f t="shared" si="1"/>
        <v>1891.6</v>
      </c>
      <c r="P17" s="93">
        <f t="shared" si="1"/>
        <v>1891.6</v>
      </c>
      <c r="Q17" s="90"/>
    </row>
    <row r="18" spans="1:17" ht="78.75" customHeight="1">
      <c r="A18" s="25"/>
      <c r="B18" s="82" t="s">
        <v>114</v>
      </c>
      <c r="C18" s="79">
        <f>C19+C20</f>
        <v>6306.6</v>
      </c>
      <c r="D18" s="79">
        <f>D19+D20</f>
        <v>6306.6</v>
      </c>
      <c r="E18" s="79"/>
      <c r="F18" s="79">
        <f>F19+F20</f>
        <v>6729.6312</v>
      </c>
      <c r="G18" s="79">
        <f>F18</f>
        <v>6729.6312</v>
      </c>
      <c r="H18" s="79"/>
      <c r="I18" s="79">
        <f>I19+I20</f>
        <v>7232.70604</v>
      </c>
      <c r="J18" s="79">
        <f>J19+J20</f>
        <v>7232.70604</v>
      </c>
      <c r="K18" s="79"/>
      <c r="L18" s="79">
        <f>L19+L20</f>
        <v>7774.863993</v>
      </c>
      <c r="M18" s="79">
        <f>M19+M20</f>
        <v>7774.863993</v>
      </c>
      <c r="N18" s="79"/>
      <c r="O18" s="79">
        <f>O19+O20</f>
        <v>8358.796292474999</v>
      </c>
      <c r="P18" s="79">
        <f>P19+P20</f>
        <v>8358.796292474999</v>
      </c>
      <c r="Q18" s="78"/>
    </row>
    <row r="19" spans="1:17" ht="15.75">
      <c r="A19" s="25"/>
      <c r="B19" s="17" t="s">
        <v>68</v>
      </c>
      <c r="C19" s="34">
        <f>D19</f>
        <v>5681.3</v>
      </c>
      <c r="D19" s="34">
        <v>5681.3</v>
      </c>
      <c r="E19" s="34"/>
      <c r="F19" s="34">
        <v>6039.3</v>
      </c>
      <c r="G19" s="34">
        <f>F19</f>
        <v>6039.3</v>
      </c>
      <c r="H19" s="34"/>
      <c r="I19" s="34">
        <v>6490.6</v>
      </c>
      <c r="J19" s="34">
        <f>I19</f>
        <v>6490.6</v>
      </c>
      <c r="K19" s="34"/>
      <c r="L19" s="34">
        <v>6977.1</v>
      </c>
      <c r="M19" s="34">
        <f>L19</f>
        <v>6977.1</v>
      </c>
      <c r="N19" s="34"/>
      <c r="O19" s="34">
        <v>7501.2</v>
      </c>
      <c r="P19" s="34">
        <f>O19</f>
        <v>7501.2</v>
      </c>
      <c r="Q19" s="78"/>
    </row>
    <row r="20" spans="1:17" ht="53.25" customHeight="1">
      <c r="A20" s="25"/>
      <c r="B20" s="2" t="s">
        <v>82</v>
      </c>
      <c r="C20" s="34">
        <f>D20</f>
        <v>625.3</v>
      </c>
      <c r="D20" s="34">
        <v>625.3</v>
      </c>
      <c r="E20" s="94"/>
      <c r="F20" s="34">
        <f>D20*1.104</f>
        <v>690.3312</v>
      </c>
      <c r="G20" s="34">
        <f>F20</f>
        <v>690.3312</v>
      </c>
      <c r="H20" s="34"/>
      <c r="I20" s="34">
        <f>G20*1.075</f>
        <v>742.1060399999999</v>
      </c>
      <c r="J20" s="34">
        <f>I20</f>
        <v>742.1060399999999</v>
      </c>
      <c r="K20" s="94"/>
      <c r="L20" s="95">
        <f>J20*1.075</f>
        <v>797.7639929999998</v>
      </c>
      <c r="M20" s="34">
        <f>L20</f>
        <v>797.7639929999998</v>
      </c>
      <c r="N20" s="94"/>
      <c r="O20" s="96">
        <f>M20*1.075</f>
        <v>857.5962924749997</v>
      </c>
      <c r="P20" s="96">
        <f>O20</f>
        <v>857.5962924749997</v>
      </c>
      <c r="Q20" s="78"/>
    </row>
    <row r="21" spans="1:17" ht="15.75">
      <c r="A21" s="25"/>
      <c r="B21" s="33" t="s">
        <v>45</v>
      </c>
      <c r="C21" s="34">
        <f>D21</f>
        <v>55058</v>
      </c>
      <c r="D21" s="34">
        <f>D23+D24</f>
        <v>55058</v>
      </c>
      <c r="E21" s="34"/>
      <c r="F21" s="34">
        <f aca="true" t="shared" si="2" ref="F21:P21">F23+F24</f>
        <v>56027</v>
      </c>
      <c r="G21" s="34">
        <f t="shared" si="2"/>
        <v>56027</v>
      </c>
      <c r="H21" s="34">
        <f t="shared" si="2"/>
        <v>0</v>
      </c>
      <c r="I21" s="34">
        <f t="shared" si="2"/>
        <v>57003</v>
      </c>
      <c r="J21" s="34">
        <f t="shared" si="2"/>
        <v>57003</v>
      </c>
      <c r="K21" s="34"/>
      <c r="L21" s="34">
        <f t="shared" si="2"/>
        <v>58034</v>
      </c>
      <c r="M21" s="34">
        <f t="shared" si="2"/>
        <v>58034</v>
      </c>
      <c r="N21" s="34"/>
      <c r="O21" s="34">
        <f t="shared" si="2"/>
        <v>59123</v>
      </c>
      <c r="P21" s="34">
        <f t="shared" si="2"/>
        <v>59123</v>
      </c>
      <c r="Q21" s="78"/>
    </row>
    <row r="22" spans="1:17" ht="80.25" customHeight="1">
      <c r="A22" s="25"/>
      <c r="B22" s="20" t="s">
        <v>54</v>
      </c>
      <c r="C22" s="34">
        <f>C23+C24</f>
        <v>55058</v>
      </c>
      <c r="D22" s="34">
        <f aca="true" t="shared" si="3" ref="D22:P22">D23+D24</f>
        <v>55058</v>
      </c>
      <c r="E22" s="34"/>
      <c r="F22" s="34">
        <f t="shared" si="3"/>
        <v>56027</v>
      </c>
      <c r="G22" s="34">
        <f t="shared" si="3"/>
        <v>56027</v>
      </c>
      <c r="H22" s="34"/>
      <c r="I22" s="34">
        <f t="shared" si="3"/>
        <v>57003</v>
      </c>
      <c r="J22" s="34">
        <f t="shared" si="3"/>
        <v>57003</v>
      </c>
      <c r="K22" s="34"/>
      <c r="L22" s="34">
        <f t="shared" si="3"/>
        <v>58034</v>
      </c>
      <c r="M22" s="34">
        <f t="shared" si="3"/>
        <v>58034</v>
      </c>
      <c r="N22" s="34"/>
      <c r="O22" s="34">
        <f t="shared" si="3"/>
        <v>59123</v>
      </c>
      <c r="P22" s="34">
        <f t="shared" si="3"/>
        <v>59123</v>
      </c>
      <c r="Q22" s="78"/>
    </row>
    <row r="23" spans="1:17" ht="15.75">
      <c r="A23" s="25"/>
      <c r="B23" s="17" t="s">
        <v>68</v>
      </c>
      <c r="C23" s="34">
        <v>48561</v>
      </c>
      <c r="D23" s="34">
        <v>48561</v>
      </c>
      <c r="E23" s="34"/>
      <c r="F23" s="34">
        <v>49530</v>
      </c>
      <c r="G23" s="34">
        <f>F23</f>
        <v>49530</v>
      </c>
      <c r="H23" s="34"/>
      <c r="I23" s="34">
        <v>50506</v>
      </c>
      <c r="J23" s="34">
        <f>I23</f>
        <v>50506</v>
      </c>
      <c r="K23" s="34"/>
      <c r="L23" s="34">
        <v>51537</v>
      </c>
      <c r="M23" s="34">
        <f>L23</f>
        <v>51537</v>
      </c>
      <c r="N23" s="34"/>
      <c r="O23" s="34">
        <v>52626</v>
      </c>
      <c r="P23" s="34">
        <f>O23</f>
        <v>52626</v>
      </c>
      <c r="Q23" s="78"/>
    </row>
    <row r="24" spans="1:17" ht="47.25">
      <c r="A24" s="25"/>
      <c r="B24" s="2" t="s">
        <v>82</v>
      </c>
      <c r="C24" s="34">
        <v>6497</v>
      </c>
      <c r="D24" s="34">
        <v>6497</v>
      </c>
      <c r="E24" s="34"/>
      <c r="F24" s="34">
        <v>6497</v>
      </c>
      <c r="G24" s="34">
        <v>6497</v>
      </c>
      <c r="H24" s="34"/>
      <c r="I24" s="34">
        <v>6497</v>
      </c>
      <c r="J24" s="34">
        <v>6497</v>
      </c>
      <c r="K24" s="34"/>
      <c r="L24" s="34">
        <v>6497</v>
      </c>
      <c r="M24" s="34">
        <v>6497</v>
      </c>
      <c r="N24" s="34"/>
      <c r="O24" s="34">
        <v>6497</v>
      </c>
      <c r="P24" s="34">
        <v>6497</v>
      </c>
      <c r="Q24" s="78"/>
    </row>
    <row r="25" spans="1:17" ht="31.5">
      <c r="A25" s="25"/>
      <c r="B25" s="33" t="s">
        <v>49</v>
      </c>
      <c r="C25" s="34"/>
      <c r="D25" s="34"/>
      <c r="E25" s="94"/>
      <c r="F25" s="95"/>
      <c r="G25" s="34"/>
      <c r="H25" s="34"/>
      <c r="I25" s="95"/>
      <c r="J25" s="34"/>
      <c r="K25" s="94"/>
      <c r="L25" s="95"/>
      <c r="M25" s="34"/>
      <c r="N25" s="94"/>
      <c r="O25" s="78"/>
      <c r="P25" s="78"/>
      <c r="Q25" s="78"/>
    </row>
    <row r="26" spans="1:17" ht="64.5" customHeight="1">
      <c r="A26" s="25"/>
      <c r="B26" s="20" t="s">
        <v>44</v>
      </c>
      <c r="C26" s="23">
        <f>C27+C28</f>
        <v>23528</v>
      </c>
      <c r="D26" s="23">
        <f aca="true" t="shared" si="4" ref="D26:P26">D27+D28</f>
        <v>23528</v>
      </c>
      <c r="E26" s="23"/>
      <c r="F26" s="23">
        <f t="shared" si="4"/>
        <v>24505</v>
      </c>
      <c r="G26" s="23">
        <f t="shared" si="4"/>
        <v>24505</v>
      </c>
      <c r="H26" s="23"/>
      <c r="I26" s="23">
        <f t="shared" si="4"/>
        <v>25489</v>
      </c>
      <c r="J26" s="23">
        <f t="shared" si="4"/>
        <v>25489</v>
      </c>
      <c r="K26" s="23"/>
      <c r="L26" s="23">
        <f t="shared" si="4"/>
        <v>26531</v>
      </c>
      <c r="M26" s="23">
        <f t="shared" si="4"/>
        <v>26531</v>
      </c>
      <c r="N26" s="23"/>
      <c r="O26" s="23">
        <f t="shared" si="4"/>
        <v>27623</v>
      </c>
      <c r="P26" s="23">
        <f t="shared" si="4"/>
        <v>27623</v>
      </c>
      <c r="Q26" s="78"/>
    </row>
    <row r="27" spans="1:17" ht="15.75">
      <c r="A27" s="25"/>
      <c r="B27" s="17" t="s">
        <v>68</v>
      </c>
      <c r="C27" s="23">
        <v>20624</v>
      </c>
      <c r="D27" s="23">
        <f>C27</f>
        <v>20624</v>
      </c>
      <c r="E27" s="23"/>
      <c r="F27" s="23">
        <f>G27</f>
        <v>21601</v>
      </c>
      <c r="G27" s="23">
        <v>21601</v>
      </c>
      <c r="H27" s="23"/>
      <c r="I27" s="23">
        <f>J27</f>
        <v>22585</v>
      </c>
      <c r="J27" s="23">
        <v>22585</v>
      </c>
      <c r="K27" s="23"/>
      <c r="L27" s="23">
        <v>23627</v>
      </c>
      <c r="M27" s="23">
        <f>L27</f>
        <v>23627</v>
      </c>
      <c r="N27" s="23"/>
      <c r="O27" s="23">
        <f>P27</f>
        <v>24719</v>
      </c>
      <c r="P27" s="23">
        <v>24719</v>
      </c>
      <c r="Q27" s="78"/>
    </row>
    <row r="28" spans="1:17" ht="47.25">
      <c r="A28" s="25"/>
      <c r="B28" s="2" t="s">
        <v>82</v>
      </c>
      <c r="C28" s="23">
        <v>2904</v>
      </c>
      <c r="D28" s="23">
        <f>C28</f>
        <v>2904</v>
      </c>
      <c r="E28" s="23"/>
      <c r="F28" s="97">
        <v>2904</v>
      </c>
      <c r="G28" s="23">
        <f>F28</f>
        <v>2904</v>
      </c>
      <c r="H28" s="23"/>
      <c r="I28" s="97">
        <v>2904</v>
      </c>
      <c r="J28" s="23">
        <f>I28</f>
        <v>2904</v>
      </c>
      <c r="K28" s="23"/>
      <c r="L28" s="97">
        <v>2904</v>
      </c>
      <c r="M28" s="23">
        <f>L28</f>
        <v>2904</v>
      </c>
      <c r="N28" s="94"/>
      <c r="O28" s="78">
        <v>2904</v>
      </c>
      <c r="P28" s="78">
        <f>O28</f>
        <v>2904</v>
      </c>
      <c r="Q28" s="78"/>
    </row>
    <row r="29" spans="1:17" ht="31.5">
      <c r="A29" s="25"/>
      <c r="B29" s="33" t="s">
        <v>15</v>
      </c>
      <c r="C29" s="23"/>
      <c r="D29" s="23"/>
      <c r="E29" s="23"/>
      <c r="F29" s="97"/>
      <c r="G29" s="23"/>
      <c r="H29" s="23"/>
      <c r="I29" s="97"/>
      <c r="J29" s="23"/>
      <c r="K29" s="23"/>
      <c r="L29" s="97"/>
      <c r="M29" s="23"/>
      <c r="N29" s="94"/>
      <c r="O29" s="78"/>
      <c r="P29" s="78"/>
      <c r="Q29" s="78"/>
    </row>
    <row r="30" spans="1:17" ht="51.75" customHeight="1">
      <c r="A30" s="25"/>
      <c r="B30" s="20" t="s">
        <v>2</v>
      </c>
      <c r="C30" s="37">
        <f>C18/C26</f>
        <v>0.26804658279496774</v>
      </c>
      <c r="D30" s="37">
        <f aca="true" t="shared" si="5" ref="D30:P30">D18/D26</f>
        <v>0.26804658279496774</v>
      </c>
      <c r="E30" s="37"/>
      <c r="F30" s="37">
        <f t="shared" si="5"/>
        <v>0.27462277902468885</v>
      </c>
      <c r="G30" s="37">
        <f t="shared" si="5"/>
        <v>0.27462277902468885</v>
      </c>
      <c r="H30" s="37"/>
      <c r="I30" s="37">
        <f t="shared" si="5"/>
        <v>0.28375793636470636</v>
      </c>
      <c r="J30" s="37">
        <f t="shared" si="5"/>
        <v>0.28375793636470636</v>
      </c>
      <c r="K30" s="37"/>
      <c r="L30" s="37">
        <f t="shared" si="5"/>
        <v>0.29304828287663487</v>
      </c>
      <c r="M30" s="37">
        <f t="shared" si="5"/>
        <v>0.29304828287663487</v>
      </c>
      <c r="N30" s="37"/>
      <c r="O30" s="37">
        <f t="shared" si="5"/>
        <v>0.3026027691588531</v>
      </c>
      <c r="P30" s="37">
        <f t="shared" si="5"/>
        <v>0.3026027691588531</v>
      </c>
      <c r="Q30" s="98"/>
    </row>
    <row r="31" spans="1:17" ht="15.75">
      <c r="A31" s="25"/>
      <c r="B31" s="17" t="s">
        <v>68</v>
      </c>
      <c r="C31" s="37">
        <f>C19/C27</f>
        <v>0.27547032583397985</v>
      </c>
      <c r="D31" s="37">
        <f aca="true" t="shared" si="6" ref="D31:P31">D19/D27</f>
        <v>0.27547032583397985</v>
      </c>
      <c r="E31" s="37"/>
      <c r="F31" s="37">
        <f t="shared" si="6"/>
        <v>0.27958427850562473</v>
      </c>
      <c r="G31" s="37">
        <f t="shared" si="6"/>
        <v>0.27958427850562473</v>
      </c>
      <c r="H31" s="37"/>
      <c r="I31" s="37">
        <f t="shared" si="6"/>
        <v>0.2873854328093868</v>
      </c>
      <c r="J31" s="37">
        <f t="shared" si="6"/>
        <v>0.2873854328093868</v>
      </c>
      <c r="K31" s="37"/>
      <c r="L31" s="37">
        <f t="shared" si="6"/>
        <v>0.29530198501714144</v>
      </c>
      <c r="M31" s="37">
        <f t="shared" si="6"/>
        <v>0.29530198501714144</v>
      </c>
      <c r="N31" s="37"/>
      <c r="O31" s="37">
        <f t="shared" si="6"/>
        <v>0.3034588777863182</v>
      </c>
      <c r="P31" s="37">
        <f t="shared" si="6"/>
        <v>0.3034588777863182</v>
      </c>
      <c r="Q31" s="78"/>
    </row>
    <row r="32" spans="1:17" ht="47.25">
      <c r="A32" s="25"/>
      <c r="B32" s="2" t="s">
        <v>82</v>
      </c>
      <c r="C32" s="37">
        <f>C20/C28</f>
        <v>0.2153236914600551</v>
      </c>
      <c r="D32" s="37">
        <f aca="true" t="shared" si="7" ref="D32:P32">D20/D28</f>
        <v>0.2153236914600551</v>
      </c>
      <c r="E32" s="37"/>
      <c r="F32" s="37">
        <f t="shared" si="7"/>
        <v>0.2377173553719008</v>
      </c>
      <c r="G32" s="37">
        <f t="shared" si="7"/>
        <v>0.2377173553719008</v>
      </c>
      <c r="H32" s="37"/>
      <c r="I32" s="37">
        <f t="shared" si="7"/>
        <v>0.25554615702479333</v>
      </c>
      <c r="J32" s="37">
        <f t="shared" si="7"/>
        <v>0.25554615702479333</v>
      </c>
      <c r="K32" s="37"/>
      <c r="L32" s="37">
        <f t="shared" si="7"/>
        <v>0.2747121188016528</v>
      </c>
      <c r="M32" s="37">
        <f t="shared" si="7"/>
        <v>0.2747121188016528</v>
      </c>
      <c r="N32" s="37"/>
      <c r="O32" s="37">
        <f t="shared" si="7"/>
        <v>0.29531552771177677</v>
      </c>
      <c r="P32" s="37">
        <f t="shared" si="7"/>
        <v>0.29531552771177677</v>
      </c>
      <c r="Q32" s="78"/>
    </row>
    <row r="33" spans="1:17" ht="15.75">
      <c r="A33" s="25"/>
      <c r="B33" s="33" t="s">
        <v>50</v>
      </c>
      <c r="C33" s="37"/>
      <c r="D33" s="37"/>
      <c r="E33" s="37"/>
      <c r="F33" s="99"/>
      <c r="G33" s="37"/>
      <c r="H33" s="37"/>
      <c r="I33" s="99"/>
      <c r="J33" s="37"/>
      <c r="K33" s="37"/>
      <c r="L33" s="99"/>
      <c r="M33" s="37"/>
      <c r="N33" s="94"/>
      <c r="O33" s="78"/>
      <c r="P33" s="78"/>
      <c r="Q33" s="78"/>
    </row>
    <row r="34" spans="1:17" ht="47.25">
      <c r="A34" s="25"/>
      <c r="B34" s="20" t="s">
        <v>7</v>
      </c>
      <c r="C34" s="37">
        <f>C26/C22*100</f>
        <v>42.73311780304406</v>
      </c>
      <c r="D34" s="37">
        <f aca="true" t="shared" si="8" ref="D34:P34">D26/D22*100</f>
        <v>42.73311780304406</v>
      </c>
      <c r="E34" s="37"/>
      <c r="F34" s="37">
        <f t="shared" si="8"/>
        <v>43.737840683955945</v>
      </c>
      <c r="G34" s="37">
        <f t="shared" si="8"/>
        <v>43.737840683955945</v>
      </c>
      <c r="H34" s="37"/>
      <c r="I34" s="37">
        <f t="shared" si="8"/>
        <v>44.71519042857393</v>
      </c>
      <c r="J34" s="37">
        <f t="shared" si="8"/>
        <v>44.71519042857393</v>
      </c>
      <c r="K34" s="37"/>
      <c r="L34" s="37">
        <f t="shared" si="8"/>
        <v>45.716304235448185</v>
      </c>
      <c r="M34" s="37">
        <f t="shared" si="8"/>
        <v>45.716304235448185</v>
      </c>
      <c r="N34" s="37"/>
      <c r="O34" s="37">
        <f t="shared" si="8"/>
        <v>46.721242156182875</v>
      </c>
      <c r="P34" s="37">
        <f t="shared" si="8"/>
        <v>46.721242156182875</v>
      </c>
      <c r="Q34" s="78"/>
    </row>
    <row r="35" spans="1:17" ht="15.75">
      <c r="A35" s="25"/>
      <c r="B35" s="17" t="s">
        <v>68</v>
      </c>
      <c r="C35" s="37">
        <f>C27/C23*100</f>
        <v>42.470295092769916</v>
      </c>
      <c r="D35" s="37">
        <f aca="true" t="shared" si="9" ref="D35:P35">D27/D23*100</f>
        <v>42.470295092769916</v>
      </c>
      <c r="E35" s="37"/>
      <c r="F35" s="37">
        <f t="shared" si="9"/>
        <v>43.61195235210983</v>
      </c>
      <c r="G35" s="37">
        <f t="shared" si="9"/>
        <v>43.61195235210983</v>
      </c>
      <c r="H35" s="37"/>
      <c r="I35" s="37">
        <f t="shared" si="9"/>
        <v>44.71745931176494</v>
      </c>
      <c r="J35" s="37">
        <f t="shared" si="9"/>
        <v>44.71745931176494</v>
      </c>
      <c r="K35" s="37"/>
      <c r="L35" s="37">
        <f t="shared" si="9"/>
        <v>45.84473291033626</v>
      </c>
      <c r="M35" s="37">
        <f t="shared" si="9"/>
        <v>45.84473291033626</v>
      </c>
      <c r="N35" s="37"/>
      <c r="O35" s="37">
        <f t="shared" si="9"/>
        <v>46.97107893436704</v>
      </c>
      <c r="P35" s="37">
        <f t="shared" si="9"/>
        <v>46.97107893436704</v>
      </c>
      <c r="Q35" s="78"/>
    </row>
    <row r="36" spans="1:17" ht="47.25">
      <c r="A36" s="25"/>
      <c r="B36" s="2" t="s">
        <v>82</v>
      </c>
      <c r="C36" s="37">
        <f>C28/C24*100</f>
        <v>44.69755271663845</v>
      </c>
      <c r="D36" s="37">
        <f aca="true" t="shared" si="10" ref="D36:P36">D28/D24*100</f>
        <v>44.69755271663845</v>
      </c>
      <c r="E36" s="37"/>
      <c r="F36" s="37">
        <f t="shared" si="10"/>
        <v>44.69755271663845</v>
      </c>
      <c r="G36" s="37">
        <f t="shared" si="10"/>
        <v>44.69755271663845</v>
      </c>
      <c r="H36" s="37"/>
      <c r="I36" s="37">
        <f t="shared" si="10"/>
        <v>44.69755271663845</v>
      </c>
      <c r="J36" s="37">
        <f t="shared" si="10"/>
        <v>44.69755271663845</v>
      </c>
      <c r="K36" s="37"/>
      <c r="L36" s="37">
        <f t="shared" si="10"/>
        <v>44.69755271663845</v>
      </c>
      <c r="M36" s="37">
        <f t="shared" si="10"/>
        <v>44.69755271663845</v>
      </c>
      <c r="N36" s="37"/>
      <c r="O36" s="37">
        <f t="shared" si="10"/>
        <v>44.69755271663845</v>
      </c>
      <c r="P36" s="37">
        <f t="shared" si="10"/>
        <v>44.69755271663845</v>
      </c>
      <c r="Q36" s="78"/>
    </row>
    <row r="37" spans="1:17" ht="72" customHeight="1">
      <c r="A37" s="25"/>
      <c r="B37" s="77" t="s">
        <v>118</v>
      </c>
      <c r="C37" s="93">
        <f>C38+C39</f>
        <v>1563.8</v>
      </c>
      <c r="D37" s="93">
        <f aca="true" t="shared" si="11" ref="D37:P37">D38+D39</f>
        <v>1563.8</v>
      </c>
      <c r="E37" s="93"/>
      <c r="F37" s="93">
        <f t="shared" si="11"/>
        <v>1794.93</v>
      </c>
      <c r="G37" s="93">
        <f t="shared" si="11"/>
        <v>1794.93</v>
      </c>
      <c r="H37" s="93"/>
      <c r="I37" s="93">
        <f t="shared" si="11"/>
        <v>1929.5</v>
      </c>
      <c r="J37" s="93">
        <f t="shared" si="11"/>
        <v>1929.5</v>
      </c>
      <c r="K37" s="93"/>
      <c r="L37" s="93">
        <f t="shared" si="11"/>
        <v>2065.9</v>
      </c>
      <c r="M37" s="93">
        <f t="shared" si="11"/>
        <v>2065.9</v>
      </c>
      <c r="N37" s="93"/>
      <c r="O37" s="93">
        <f t="shared" si="11"/>
        <v>2212.1</v>
      </c>
      <c r="P37" s="93">
        <f t="shared" si="11"/>
        <v>2212.1</v>
      </c>
      <c r="Q37" s="78"/>
    </row>
    <row r="38" spans="1:17" ht="15.75">
      <c r="A38" s="25"/>
      <c r="B38" s="17" t="s">
        <v>68</v>
      </c>
      <c r="C38" s="95">
        <f>D38</f>
        <v>900.8</v>
      </c>
      <c r="D38" s="95">
        <v>900.8</v>
      </c>
      <c r="E38" s="95"/>
      <c r="F38" s="95">
        <v>1062.93</v>
      </c>
      <c r="G38" s="95">
        <f>F38</f>
        <v>1062.93</v>
      </c>
      <c r="H38" s="95"/>
      <c r="I38" s="95">
        <v>1142.7</v>
      </c>
      <c r="J38" s="95">
        <f>I38</f>
        <v>1142.7</v>
      </c>
      <c r="K38" s="95"/>
      <c r="L38" s="95">
        <v>1220</v>
      </c>
      <c r="M38" s="95">
        <f>L38</f>
        <v>1220</v>
      </c>
      <c r="N38" s="95"/>
      <c r="O38" s="95">
        <v>1302.8</v>
      </c>
      <c r="P38" s="95">
        <f>O38</f>
        <v>1302.8</v>
      </c>
      <c r="Q38" s="78"/>
    </row>
    <row r="39" spans="1:17" ht="47.25">
      <c r="A39" s="25"/>
      <c r="B39" s="2" t="s">
        <v>82</v>
      </c>
      <c r="C39" s="95">
        <v>663</v>
      </c>
      <c r="D39" s="95">
        <f>C39</f>
        <v>663</v>
      </c>
      <c r="E39" s="95"/>
      <c r="F39" s="95">
        <v>732</v>
      </c>
      <c r="G39" s="95">
        <f>F39</f>
        <v>732</v>
      </c>
      <c r="H39" s="95"/>
      <c r="I39" s="95">
        <v>786.8</v>
      </c>
      <c r="J39" s="95">
        <f>I39</f>
        <v>786.8</v>
      </c>
      <c r="K39" s="95"/>
      <c r="L39" s="95">
        <v>845.9</v>
      </c>
      <c r="M39" s="95">
        <f>L39</f>
        <v>845.9</v>
      </c>
      <c r="N39" s="95"/>
      <c r="O39" s="95">
        <v>909.3</v>
      </c>
      <c r="P39" s="95">
        <f>O39</f>
        <v>909.3</v>
      </c>
      <c r="Q39" s="78"/>
    </row>
    <row r="40" spans="1:17" ht="15.75">
      <c r="A40" s="25"/>
      <c r="B40" s="33" t="s">
        <v>45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78"/>
    </row>
    <row r="41" spans="1:17" ht="78" customHeight="1">
      <c r="A41" s="25"/>
      <c r="B41" s="20" t="s">
        <v>54</v>
      </c>
      <c r="C41" s="95">
        <f>C42+C43</f>
        <v>599</v>
      </c>
      <c r="D41" s="95">
        <f aca="true" t="shared" si="12" ref="D41:P41">D42+D43</f>
        <v>599</v>
      </c>
      <c r="E41" s="95"/>
      <c r="F41" s="95">
        <f t="shared" si="12"/>
        <v>607</v>
      </c>
      <c r="G41" s="95">
        <f t="shared" si="12"/>
        <v>607</v>
      </c>
      <c r="H41" s="95"/>
      <c r="I41" s="95">
        <f t="shared" si="12"/>
        <v>613</v>
      </c>
      <c r="J41" s="95">
        <f t="shared" si="12"/>
        <v>613</v>
      </c>
      <c r="K41" s="95"/>
      <c r="L41" s="95">
        <f t="shared" si="12"/>
        <v>619</v>
      </c>
      <c r="M41" s="95">
        <f t="shared" si="12"/>
        <v>619</v>
      </c>
      <c r="N41" s="95"/>
      <c r="O41" s="95">
        <f t="shared" si="12"/>
        <v>625</v>
      </c>
      <c r="P41" s="95">
        <f t="shared" si="12"/>
        <v>625</v>
      </c>
      <c r="Q41" s="78"/>
    </row>
    <row r="42" spans="1:17" ht="15.75">
      <c r="A42" s="25"/>
      <c r="B42" s="17" t="s">
        <v>68</v>
      </c>
      <c r="C42" s="95">
        <v>510</v>
      </c>
      <c r="D42" s="95">
        <v>510</v>
      </c>
      <c r="E42" s="95"/>
      <c r="F42" s="95">
        <v>515</v>
      </c>
      <c r="G42" s="95">
        <v>515</v>
      </c>
      <c r="H42" s="95"/>
      <c r="I42" s="95">
        <v>520</v>
      </c>
      <c r="J42" s="95">
        <v>520</v>
      </c>
      <c r="K42" s="95"/>
      <c r="L42" s="95">
        <v>525</v>
      </c>
      <c r="M42" s="95">
        <v>525</v>
      </c>
      <c r="N42" s="95"/>
      <c r="O42" s="95">
        <v>530</v>
      </c>
      <c r="P42" s="95">
        <v>530</v>
      </c>
      <c r="Q42" s="78"/>
    </row>
    <row r="43" spans="1:17" ht="47.25">
      <c r="A43" s="25"/>
      <c r="B43" s="2" t="s">
        <v>82</v>
      </c>
      <c r="C43" s="95">
        <v>89</v>
      </c>
      <c r="D43" s="95">
        <v>89</v>
      </c>
      <c r="E43" s="95"/>
      <c r="F43" s="95">
        <v>92</v>
      </c>
      <c r="G43" s="95">
        <v>92</v>
      </c>
      <c r="H43" s="95"/>
      <c r="I43" s="95">
        <v>93</v>
      </c>
      <c r="J43" s="95">
        <v>93</v>
      </c>
      <c r="K43" s="95"/>
      <c r="L43" s="95">
        <v>94</v>
      </c>
      <c r="M43" s="95">
        <v>94</v>
      </c>
      <c r="N43" s="95"/>
      <c r="O43" s="95">
        <v>95</v>
      </c>
      <c r="P43" s="95">
        <v>95</v>
      </c>
      <c r="Q43" s="78"/>
    </row>
    <row r="44" spans="1:17" ht="29.25" customHeight="1">
      <c r="A44" s="25"/>
      <c r="B44" s="33" t="s">
        <v>49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78"/>
    </row>
    <row r="45" spans="1:17" ht="68.25" customHeight="1">
      <c r="A45" s="25"/>
      <c r="B45" s="20" t="s">
        <v>44</v>
      </c>
      <c r="C45" s="95">
        <f>C46+C47</f>
        <v>341</v>
      </c>
      <c r="D45" s="95">
        <f aca="true" t="shared" si="13" ref="D45:P45">D46+D47</f>
        <v>341</v>
      </c>
      <c r="E45" s="95"/>
      <c r="F45" s="95">
        <f t="shared" si="13"/>
        <v>349</v>
      </c>
      <c r="G45" s="95">
        <f t="shared" si="13"/>
        <v>349</v>
      </c>
      <c r="H45" s="95"/>
      <c r="I45" s="95">
        <f t="shared" si="13"/>
        <v>355</v>
      </c>
      <c r="J45" s="95">
        <f t="shared" si="13"/>
        <v>355</v>
      </c>
      <c r="K45" s="95"/>
      <c r="L45" s="95">
        <f t="shared" si="13"/>
        <v>362</v>
      </c>
      <c r="M45" s="95">
        <f t="shared" si="13"/>
        <v>362</v>
      </c>
      <c r="N45" s="95"/>
      <c r="O45" s="95">
        <f t="shared" si="13"/>
        <v>369</v>
      </c>
      <c r="P45" s="95">
        <f t="shared" si="13"/>
        <v>369</v>
      </c>
      <c r="Q45" s="78"/>
    </row>
    <row r="46" spans="1:17" ht="15.75">
      <c r="A46" s="25"/>
      <c r="B46" s="17" t="s">
        <v>68</v>
      </c>
      <c r="C46" s="95">
        <v>308</v>
      </c>
      <c r="D46" s="95">
        <v>308</v>
      </c>
      <c r="E46" s="95"/>
      <c r="F46" s="95">
        <v>314</v>
      </c>
      <c r="G46" s="95">
        <v>314</v>
      </c>
      <c r="H46" s="95"/>
      <c r="I46" s="95">
        <v>319</v>
      </c>
      <c r="J46" s="95">
        <v>319</v>
      </c>
      <c r="K46" s="95"/>
      <c r="L46" s="95">
        <v>324</v>
      </c>
      <c r="M46" s="95">
        <v>324</v>
      </c>
      <c r="N46" s="95"/>
      <c r="O46" s="95">
        <v>329</v>
      </c>
      <c r="P46" s="95">
        <v>329</v>
      </c>
      <c r="Q46" s="78"/>
    </row>
    <row r="47" spans="1:17" ht="47.25">
      <c r="A47" s="25"/>
      <c r="B47" s="2" t="s">
        <v>82</v>
      </c>
      <c r="C47" s="95">
        <v>33</v>
      </c>
      <c r="D47" s="95">
        <v>33</v>
      </c>
      <c r="E47" s="95"/>
      <c r="F47" s="95">
        <v>35</v>
      </c>
      <c r="G47" s="95">
        <v>35</v>
      </c>
      <c r="H47" s="95"/>
      <c r="I47" s="95">
        <v>36</v>
      </c>
      <c r="J47" s="95">
        <v>36</v>
      </c>
      <c r="K47" s="95"/>
      <c r="L47" s="95">
        <v>38</v>
      </c>
      <c r="M47" s="95">
        <v>38</v>
      </c>
      <c r="N47" s="95"/>
      <c r="O47" s="95">
        <v>40</v>
      </c>
      <c r="P47" s="95">
        <v>40</v>
      </c>
      <c r="Q47" s="78"/>
    </row>
    <row r="48" spans="1:17" ht="31.5">
      <c r="A48" s="25"/>
      <c r="B48" s="33" t="s">
        <v>15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78"/>
    </row>
    <row r="49" spans="1:17" ht="51" customHeight="1">
      <c r="A49" s="25"/>
      <c r="B49" s="20" t="s">
        <v>2</v>
      </c>
      <c r="C49" s="95">
        <f>C37/C45</f>
        <v>4.585923753665689</v>
      </c>
      <c r="D49" s="95">
        <f aca="true" t="shared" si="14" ref="D49:P49">D37/D45</f>
        <v>4.585923753665689</v>
      </c>
      <c r="E49" s="95"/>
      <c r="F49" s="95">
        <f t="shared" si="14"/>
        <v>5.143065902578797</v>
      </c>
      <c r="G49" s="95">
        <f t="shared" si="14"/>
        <v>5.143065902578797</v>
      </c>
      <c r="H49" s="95"/>
      <c r="I49" s="95">
        <f t="shared" si="14"/>
        <v>5.4352112676056334</v>
      </c>
      <c r="J49" s="95">
        <f t="shared" si="14"/>
        <v>5.4352112676056334</v>
      </c>
      <c r="K49" s="95"/>
      <c r="L49" s="95">
        <f t="shared" si="14"/>
        <v>5.706906077348067</v>
      </c>
      <c r="M49" s="95">
        <f t="shared" si="14"/>
        <v>5.706906077348067</v>
      </c>
      <c r="N49" s="95"/>
      <c r="O49" s="95">
        <f t="shared" si="14"/>
        <v>5.994850948509485</v>
      </c>
      <c r="P49" s="95">
        <f t="shared" si="14"/>
        <v>5.994850948509485</v>
      </c>
      <c r="Q49" s="78"/>
    </row>
    <row r="50" spans="1:17" ht="15.75">
      <c r="A50" s="25"/>
      <c r="B50" s="17" t="s">
        <v>68</v>
      </c>
      <c r="C50" s="95">
        <f>C38/C46</f>
        <v>2.9246753246753245</v>
      </c>
      <c r="D50" s="95">
        <f aca="true" t="shared" si="15" ref="D50:P50">D38/D46</f>
        <v>2.9246753246753245</v>
      </c>
      <c r="E50" s="95"/>
      <c r="F50" s="95">
        <f t="shared" si="15"/>
        <v>3.385127388535032</v>
      </c>
      <c r="G50" s="95">
        <f t="shared" si="15"/>
        <v>3.385127388535032</v>
      </c>
      <c r="H50" s="95"/>
      <c r="I50" s="95">
        <f t="shared" si="15"/>
        <v>3.5821316614420065</v>
      </c>
      <c r="J50" s="95">
        <f t="shared" si="15"/>
        <v>3.5821316614420065</v>
      </c>
      <c r="K50" s="95"/>
      <c r="L50" s="95">
        <f t="shared" si="15"/>
        <v>3.765432098765432</v>
      </c>
      <c r="M50" s="95">
        <f t="shared" si="15"/>
        <v>3.765432098765432</v>
      </c>
      <c r="N50" s="95"/>
      <c r="O50" s="95">
        <f t="shared" si="15"/>
        <v>3.9598784194528873</v>
      </c>
      <c r="P50" s="95">
        <f t="shared" si="15"/>
        <v>3.9598784194528873</v>
      </c>
      <c r="Q50" s="78"/>
    </row>
    <row r="51" spans="1:17" ht="47.25">
      <c r="A51" s="25"/>
      <c r="B51" s="2" t="s">
        <v>82</v>
      </c>
      <c r="C51" s="95">
        <f>C39/C47</f>
        <v>20.09090909090909</v>
      </c>
      <c r="D51" s="95">
        <f aca="true" t="shared" si="16" ref="D51:P51">D39/D47</f>
        <v>20.09090909090909</v>
      </c>
      <c r="E51" s="95"/>
      <c r="F51" s="95">
        <f t="shared" si="16"/>
        <v>20.914285714285715</v>
      </c>
      <c r="G51" s="95">
        <f t="shared" si="16"/>
        <v>20.914285714285715</v>
      </c>
      <c r="H51" s="95"/>
      <c r="I51" s="95">
        <f t="shared" si="16"/>
        <v>21.855555555555554</v>
      </c>
      <c r="J51" s="95">
        <f t="shared" si="16"/>
        <v>21.855555555555554</v>
      </c>
      <c r="K51" s="95"/>
      <c r="L51" s="95">
        <f t="shared" si="16"/>
        <v>22.260526315789473</v>
      </c>
      <c r="M51" s="95">
        <f t="shared" si="16"/>
        <v>22.260526315789473</v>
      </c>
      <c r="N51" s="95"/>
      <c r="O51" s="95">
        <f t="shared" si="16"/>
        <v>22.732499999999998</v>
      </c>
      <c r="P51" s="95">
        <f t="shared" si="16"/>
        <v>22.732499999999998</v>
      </c>
      <c r="Q51" s="78"/>
    </row>
    <row r="52" spans="1:17" ht="15.75">
      <c r="A52" s="25"/>
      <c r="B52" s="33" t="s">
        <v>50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78"/>
    </row>
    <row r="53" spans="1:17" ht="47.25">
      <c r="A53" s="25"/>
      <c r="B53" s="20" t="s">
        <v>7</v>
      </c>
      <c r="C53" s="95">
        <f>C45/C41*100</f>
        <v>56.92821368948246</v>
      </c>
      <c r="D53" s="95">
        <f aca="true" t="shared" si="17" ref="D53:P53">D45/D41*100</f>
        <v>56.92821368948246</v>
      </c>
      <c r="E53" s="95"/>
      <c r="F53" s="95">
        <f t="shared" si="17"/>
        <v>57.49588138385503</v>
      </c>
      <c r="G53" s="95">
        <f t="shared" si="17"/>
        <v>57.49588138385503</v>
      </c>
      <c r="H53" s="95"/>
      <c r="I53" s="95">
        <f t="shared" si="17"/>
        <v>57.91190864600326</v>
      </c>
      <c r="J53" s="95">
        <f t="shared" si="17"/>
        <v>57.91190864600326</v>
      </c>
      <c r="K53" s="95"/>
      <c r="L53" s="95">
        <f t="shared" si="17"/>
        <v>58.48142164781906</v>
      </c>
      <c r="M53" s="95">
        <f t="shared" si="17"/>
        <v>58.48142164781906</v>
      </c>
      <c r="N53" s="95"/>
      <c r="O53" s="95">
        <f t="shared" si="17"/>
        <v>59.040000000000006</v>
      </c>
      <c r="P53" s="95">
        <f t="shared" si="17"/>
        <v>59.040000000000006</v>
      </c>
      <c r="Q53" s="78"/>
    </row>
    <row r="54" spans="1:17" ht="15.75">
      <c r="A54" s="25"/>
      <c r="B54" s="17" t="s">
        <v>68</v>
      </c>
      <c r="C54" s="95">
        <f>C46/C42*100</f>
        <v>60.3921568627451</v>
      </c>
      <c r="D54" s="95">
        <f aca="true" t="shared" si="18" ref="D54:P54">D46/D42*100</f>
        <v>60.3921568627451</v>
      </c>
      <c r="E54" s="95"/>
      <c r="F54" s="95">
        <f t="shared" si="18"/>
        <v>60.970873786407765</v>
      </c>
      <c r="G54" s="95">
        <f t="shared" si="18"/>
        <v>60.970873786407765</v>
      </c>
      <c r="H54" s="95"/>
      <c r="I54" s="95">
        <f t="shared" si="18"/>
        <v>61.346153846153854</v>
      </c>
      <c r="J54" s="95">
        <f t="shared" si="18"/>
        <v>61.346153846153854</v>
      </c>
      <c r="K54" s="95"/>
      <c r="L54" s="95">
        <f t="shared" si="18"/>
        <v>61.71428571428571</v>
      </c>
      <c r="M54" s="95">
        <f t="shared" si="18"/>
        <v>61.71428571428571</v>
      </c>
      <c r="N54" s="95"/>
      <c r="O54" s="95">
        <f t="shared" si="18"/>
        <v>62.075471698113205</v>
      </c>
      <c r="P54" s="95">
        <f t="shared" si="18"/>
        <v>62.075471698113205</v>
      </c>
      <c r="Q54" s="78"/>
    </row>
    <row r="55" spans="1:17" ht="47.25">
      <c r="A55" s="25"/>
      <c r="B55" s="2" t="s">
        <v>82</v>
      </c>
      <c r="C55" s="95">
        <f>C47/C43*100</f>
        <v>37.07865168539326</v>
      </c>
      <c r="D55" s="95">
        <f aca="true" t="shared" si="19" ref="D55:P55">D47/D43*100</f>
        <v>37.07865168539326</v>
      </c>
      <c r="E55" s="95"/>
      <c r="F55" s="95">
        <f t="shared" si="19"/>
        <v>38.04347826086957</v>
      </c>
      <c r="G55" s="95">
        <f t="shared" si="19"/>
        <v>38.04347826086957</v>
      </c>
      <c r="H55" s="95"/>
      <c r="I55" s="95">
        <f t="shared" si="19"/>
        <v>38.70967741935484</v>
      </c>
      <c r="J55" s="95">
        <f t="shared" si="19"/>
        <v>38.70967741935484</v>
      </c>
      <c r="K55" s="95"/>
      <c r="L55" s="95">
        <f t="shared" si="19"/>
        <v>40.42553191489361</v>
      </c>
      <c r="M55" s="95">
        <f t="shared" si="19"/>
        <v>40.42553191489361</v>
      </c>
      <c r="N55" s="95"/>
      <c r="O55" s="95">
        <f t="shared" si="19"/>
        <v>42.10526315789473</v>
      </c>
      <c r="P55" s="95">
        <f t="shared" si="19"/>
        <v>42.10526315789473</v>
      </c>
      <c r="Q55" s="78"/>
    </row>
    <row r="56" spans="1:17" ht="110.25">
      <c r="A56" s="25"/>
      <c r="B56" s="25" t="s">
        <v>119</v>
      </c>
      <c r="C56" s="93">
        <f>C57</f>
        <v>1529.3</v>
      </c>
      <c r="D56" s="93">
        <f aca="true" t="shared" si="20" ref="D56:P56">D57</f>
        <v>1529.3</v>
      </c>
      <c r="E56" s="93"/>
      <c r="F56" s="93">
        <f>G56</f>
        <v>1522.7</v>
      </c>
      <c r="G56" s="93">
        <v>1522.7</v>
      </c>
      <c r="H56" s="93"/>
      <c r="I56" s="93">
        <f t="shared" si="20"/>
        <v>1636.9</v>
      </c>
      <c r="J56" s="93">
        <f t="shared" si="20"/>
        <v>1636.9</v>
      </c>
      <c r="K56" s="93"/>
      <c r="L56" s="93">
        <f t="shared" si="20"/>
        <v>1759.7</v>
      </c>
      <c r="M56" s="93">
        <f t="shared" si="20"/>
        <v>1759.7</v>
      </c>
      <c r="N56" s="93"/>
      <c r="O56" s="93">
        <f t="shared" si="20"/>
        <v>1891.6</v>
      </c>
      <c r="P56" s="93">
        <f t="shared" si="20"/>
        <v>1891.6</v>
      </c>
      <c r="Q56" s="78"/>
    </row>
    <row r="57" spans="1:17" ht="47.25">
      <c r="A57" s="25"/>
      <c r="B57" s="25" t="s">
        <v>83</v>
      </c>
      <c r="C57" s="34">
        <f>D57</f>
        <v>1529.3</v>
      </c>
      <c r="D57" s="34">
        <v>1529.3</v>
      </c>
      <c r="E57" s="34"/>
      <c r="F57" s="95">
        <f>G57</f>
        <v>1522.7</v>
      </c>
      <c r="G57" s="34">
        <v>1522.7</v>
      </c>
      <c r="H57" s="34"/>
      <c r="I57" s="34">
        <v>1636.9</v>
      </c>
      <c r="J57" s="34">
        <f>I57</f>
        <v>1636.9</v>
      </c>
      <c r="K57" s="34"/>
      <c r="L57" s="34">
        <v>1759.7</v>
      </c>
      <c r="M57" s="34">
        <f>L57</f>
        <v>1759.7</v>
      </c>
      <c r="N57" s="34"/>
      <c r="O57" s="34">
        <v>1891.6</v>
      </c>
      <c r="P57" s="34">
        <f>O57</f>
        <v>1891.6</v>
      </c>
      <c r="Q57" s="78"/>
    </row>
    <row r="58" spans="1:17" ht="15.75">
      <c r="A58" s="25"/>
      <c r="B58" s="33" t="s">
        <v>45</v>
      </c>
      <c r="C58" s="95"/>
      <c r="D58" s="34"/>
      <c r="E58" s="94"/>
      <c r="F58" s="95"/>
      <c r="G58" s="34"/>
      <c r="H58" s="34"/>
      <c r="I58" s="95"/>
      <c r="J58" s="34"/>
      <c r="K58" s="94"/>
      <c r="L58" s="95"/>
      <c r="M58" s="34"/>
      <c r="N58" s="94"/>
      <c r="O58" s="78"/>
      <c r="P58" s="78"/>
      <c r="Q58" s="78"/>
    </row>
    <row r="59" spans="1:17" ht="82.5" customHeight="1">
      <c r="A59" s="25"/>
      <c r="B59" s="20" t="s">
        <v>53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4"/>
      <c r="O59" s="78"/>
      <c r="P59" s="78"/>
      <c r="Q59" s="78"/>
    </row>
    <row r="60" spans="1:17" ht="47.25">
      <c r="A60" s="25"/>
      <c r="B60" s="25" t="s">
        <v>83</v>
      </c>
      <c r="C60" s="95">
        <v>5084</v>
      </c>
      <c r="D60" s="95">
        <v>5084</v>
      </c>
      <c r="E60" s="95"/>
      <c r="F60" s="95">
        <v>5084</v>
      </c>
      <c r="G60" s="95">
        <v>5084</v>
      </c>
      <c r="H60" s="95"/>
      <c r="I60" s="95">
        <v>5084</v>
      </c>
      <c r="J60" s="95">
        <v>5084</v>
      </c>
      <c r="K60" s="95"/>
      <c r="L60" s="95">
        <v>5084</v>
      </c>
      <c r="M60" s="95">
        <v>5084</v>
      </c>
      <c r="N60" s="94"/>
      <c r="O60" s="78">
        <v>5084</v>
      </c>
      <c r="P60" s="78">
        <v>5084</v>
      </c>
      <c r="Q60" s="78"/>
    </row>
    <row r="61" spans="1:17" ht="31.5">
      <c r="A61" s="25"/>
      <c r="B61" s="33" t="s">
        <v>49</v>
      </c>
      <c r="C61" s="95"/>
      <c r="D61" s="34"/>
      <c r="E61" s="94"/>
      <c r="F61" s="95"/>
      <c r="G61" s="34"/>
      <c r="H61" s="34"/>
      <c r="I61" s="95"/>
      <c r="J61" s="34"/>
      <c r="K61" s="94"/>
      <c r="L61" s="95"/>
      <c r="M61" s="34"/>
      <c r="N61" s="94"/>
      <c r="O61" s="78"/>
      <c r="P61" s="78"/>
      <c r="Q61" s="78"/>
    </row>
    <row r="62" spans="1:17" ht="78.75">
      <c r="A62" s="25"/>
      <c r="B62" s="20" t="s">
        <v>43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94"/>
      <c r="O62" s="78"/>
      <c r="P62" s="78"/>
      <c r="Q62" s="78"/>
    </row>
    <row r="63" spans="1:17" ht="47.25">
      <c r="A63" s="25"/>
      <c r="B63" s="25" t="s">
        <v>83</v>
      </c>
      <c r="C63" s="34">
        <v>831</v>
      </c>
      <c r="D63" s="34">
        <v>831</v>
      </c>
      <c r="E63" s="34"/>
      <c r="F63" s="34">
        <v>900</v>
      </c>
      <c r="G63" s="34">
        <v>900</v>
      </c>
      <c r="H63" s="34"/>
      <c r="I63" s="34">
        <v>960</v>
      </c>
      <c r="J63" s="34">
        <v>960</v>
      </c>
      <c r="K63" s="34"/>
      <c r="L63" s="34">
        <v>1010</v>
      </c>
      <c r="M63" s="34">
        <v>1010</v>
      </c>
      <c r="N63" s="94"/>
      <c r="O63" s="78">
        <v>1060</v>
      </c>
      <c r="P63" s="78">
        <v>1060</v>
      </c>
      <c r="Q63" s="78"/>
    </row>
    <row r="64" spans="1:17" ht="31.5">
      <c r="A64" s="25"/>
      <c r="B64" s="33" t="s">
        <v>15</v>
      </c>
      <c r="C64" s="95"/>
      <c r="D64" s="34"/>
      <c r="E64" s="94"/>
      <c r="F64" s="95"/>
      <c r="G64" s="34"/>
      <c r="H64" s="34"/>
      <c r="I64" s="95"/>
      <c r="J64" s="34"/>
      <c r="K64" s="94"/>
      <c r="L64" s="95"/>
      <c r="M64" s="34"/>
      <c r="N64" s="94"/>
      <c r="O64" s="78"/>
      <c r="P64" s="78"/>
      <c r="Q64" s="78"/>
    </row>
    <row r="65" spans="1:17" ht="66" customHeight="1">
      <c r="A65" s="25"/>
      <c r="B65" s="20" t="s">
        <v>52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4"/>
      <c r="O65" s="78"/>
      <c r="P65" s="78"/>
      <c r="Q65" s="78"/>
    </row>
    <row r="66" spans="1:17" ht="47.25">
      <c r="A66" s="25"/>
      <c r="B66" s="25" t="s">
        <v>83</v>
      </c>
      <c r="C66" s="99">
        <f>C57/C63</f>
        <v>1.8403128760529481</v>
      </c>
      <c r="D66" s="99">
        <f>D57/D63</f>
        <v>1.8403128760529481</v>
      </c>
      <c r="E66" s="99"/>
      <c r="F66" s="99">
        <f>F57/F63</f>
        <v>1.691888888888889</v>
      </c>
      <c r="G66" s="99">
        <f>G57/G63</f>
        <v>1.691888888888889</v>
      </c>
      <c r="H66" s="99"/>
      <c r="I66" s="99">
        <f>I57/I63</f>
        <v>1.7051041666666669</v>
      </c>
      <c r="J66" s="99">
        <f>J57/J63</f>
        <v>1.7051041666666669</v>
      </c>
      <c r="K66" s="99"/>
      <c r="L66" s="99">
        <f>L57/L63</f>
        <v>1.7422772277227723</v>
      </c>
      <c r="M66" s="99">
        <f>M57/M63</f>
        <v>1.7422772277227723</v>
      </c>
      <c r="N66" s="99"/>
      <c r="O66" s="99">
        <f>O57/O63</f>
        <v>1.7845283018867923</v>
      </c>
      <c r="P66" s="99">
        <f>P57/P63</f>
        <v>1.7845283018867923</v>
      </c>
      <c r="Q66" s="78"/>
    </row>
    <row r="67" spans="1:17" ht="15.75">
      <c r="A67" s="25"/>
      <c r="B67" s="33" t="s">
        <v>50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78"/>
    </row>
    <row r="68" spans="1:17" ht="47.25">
      <c r="A68" s="25"/>
      <c r="B68" s="20" t="s">
        <v>51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78"/>
    </row>
    <row r="69" spans="1:17" ht="47.25">
      <c r="A69" s="25"/>
      <c r="B69" s="25" t="s">
        <v>83</v>
      </c>
      <c r="C69" s="95">
        <f>C63/C60*100</f>
        <v>16.34539732494099</v>
      </c>
      <c r="D69" s="95">
        <f>D63/D60*100</f>
        <v>16.34539732494099</v>
      </c>
      <c r="E69" s="95"/>
      <c r="F69" s="95">
        <f>F63/F60*100</f>
        <v>17.702596380802518</v>
      </c>
      <c r="G69" s="95">
        <f>G63/G60*100</f>
        <v>17.702596380802518</v>
      </c>
      <c r="H69" s="95"/>
      <c r="I69" s="95">
        <f>I63/I60*100</f>
        <v>18.88276947285602</v>
      </c>
      <c r="J69" s="95">
        <f>J63/J60*100</f>
        <v>18.88276947285602</v>
      </c>
      <c r="K69" s="95"/>
      <c r="L69" s="95">
        <f>L63/L60*100</f>
        <v>19.86624704956727</v>
      </c>
      <c r="M69" s="95">
        <f>M63/M60*100</f>
        <v>19.86624704956727</v>
      </c>
      <c r="N69" s="95"/>
      <c r="O69" s="95">
        <f>O63/O60*100</f>
        <v>20.849724626278523</v>
      </c>
      <c r="P69" s="95">
        <f>P63/P60*100</f>
        <v>20.849724626278523</v>
      </c>
      <c r="Q69" s="78"/>
    </row>
    <row r="70" spans="1:17" ht="110.25">
      <c r="A70" s="26" t="s">
        <v>21</v>
      </c>
      <c r="B70" s="25"/>
      <c r="C70" s="79">
        <f>D70+E70</f>
        <v>35681.3</v>
      </c>
      <c r="D70" s="79">
        <v>32911.3</v>
      </c>
      <c r="E70" s="79">
        <v>2770</v>
      </c>
      <c r="F70" s="79">
        <f>G70+H70</f>
        <v>40692.299999999996</v>
      </c>
      <c r="G70" s="79">
        <v>37634.2</v>
      </c>
      <c r="H70" s="79">
        <v>3058.1</v>
      </c>
      <c r="I70" s="79">
        <f>J70+K70</f>
        <v>43099.600000000006</v>
      </c>
      <c r="J70" s="79">
        <v>39811.3</v>
      </c>
      <c r="K70" s="79">
        <v>3288.3</v>
      </c>
      <c r="L70" s="79">
        <f>M70+N70</f>
        <v>45650</v>
      </c>
      <c r="M70" s="79">
        <v>42116</v>
      </c>
      <c r="N70" s="79">
        <v>3534</v>
      </c>
      <c r="O70" s="79">
        <f>P70+Q70</f>
        <v>48355.2</v>
      </c>
      <c r="P70" s="79">
        <v>44556.2</v>
      </c>
      <c r="Q70" s="79">
        <v>3799</v>
      </c>
    </row>
    <row r="71" spans="1:17" ht="51.75" customHeight="1">
      <c r="A71" s="83" t="s">
        <v>84</v>
      </c>
      <c r="B71" s="8"/>
      <c r="C71" s="100"/>
      <c r="D71" s="101"/>
      <c r="E71" s="101"/>
      <c r="F71" s="100"/>
      <c r="G71" s="96"/>
      <c r="H71" s="96"/>
      <c r="I71" s="102"/>
      <c r="J71" s="96"/>
      <c r="K71" s="96"/>
      <c r="L71" s="96"/>
      <c r="M71" s="96"/>
      <c r="N71" s="78"/>
      <c r="O71" s="78"/>
      <c r="P71" s="78"/>
      <c r="Q71" s="90"/>
    </row>
    <row r="72" spans="1:17" ht="110.25">
      <c r="A72" s="8" t="s">
        <v>69</v>
      </c>
      <c r="B72" s="8"/>
      <c r="C72" s="100"/>
      <c r="D72" s="101"/>
      <c r="E72" s="101"/>
      <c r="F72" s="100"/>
      <c r="G72" s="96"/>
      <c r="H72" s="96"/>
      <c r="I72" s="102"/>
      <c r="J72" s="96"/>
      <c r="K72" s="96"/>
      <c r="L72" s="96"/>
      <c r="M72" s="96"/>
      <c r="N72" s="78"/>
      <c r="O72" s="78"/>
      <c r="P72" s="78"/>
      <c r="Q72" s="90"/>
    </row>
    <row r="73" spans="1:17" ht="31.5">
      <c r="A73" s="26" t="s">
        <v>17</v>
      </c>
      <c r="B73" s="8"/>
      <c r="C73" s="100">
        <f>C74+C75</f>
        <v>4824.400000000001</v>
      </c>
      <c r="D73" s="100">
        <f aca="true" t="shared" si="21" ref="D73:Q73">D74+D75</f>
        <v>2054.4</v>
      </c>
      <c r="E73" s="100">
        <f t="shared" si="21"/>
        <v>2770</v>
      </c>
      <c r="F73" s="100">
        <f t="shared" si="21"/>
        <v>7806.280000000001</v>
      </c>
      <c r="G73" s="100">
        <f t="shared" si="21"/>
        <v>4748.2</v>
      </c>
      <c r="H73" s="100">
        <f t="shared" si="21"/>
        <v>3058.0800000000004</v>
      </c>
      <c r="I73" s="100">
        <v>8392.7</v>
      </c>
      <c r="J73" s="100">
        <f t="shared" si="21"/>
        <v>5104.31</v>
      </c>
      <c r="K73" s="100">
        <f t="shared" si="21"/>
        <v>3288.3160000000003</v>
      </c>
      <c r="L73" s="100">
        <f t="shared" si="21"/>
        <v>9021.091367</v>
      </c>
      <c r="M73" s="100">
        <f t="shared" si="21"/>
        <v>5487.133250000001</v>
      </c>
      <c r="N73" s="100">
        <f t="shared" si="21"/>
        <v>3534.0222000000003</v>
      </c>
      <c r="O73" s="100">
        <v>9697.6</v>
      </c>
      <c r="P73" s="100">
        <f t="shared" si="21"/>
        <v>5898.64574375</v>
      </c>
      <c r="Q73" s="100">
        <f t="shared" si="21"/>
        <v>3799.0188649999996</v>
      </c>
    </row>
    <row r="74" spans="1:17" ht="15.75">
      <c r="A74" s="16" t="s">
        <v>68</v>
      </c>
      <c r="B74" s="8"/>
      <c r="C74" s="100">
        <f>C95</f>
        <v>430.7</v>
      </c>
      <c r="D74" s="100"/>
      <c r="E74" s="100">
        <f aca="true" t="shared" si="22" ref="E74:Q74">E95</f>
        <v>430.7</v>
      </c>
      <c r="F74" s="100">
        <f t="shared" si="22"/>
        <v>475.49280000000005</v>
      </c>
      <c r="G74" s="100"/>
      <c r="H74" s="100">
        <f t="shared" si="22"/>
        <v>475.49280000000005</v>
      </c>
      <c r="I74" s="100">
        <f t="shared" si="22"/>
        <v>511.15476</v>
      </c>
      <c r="J74" s="100"/>
      <c r="K74" s="100">
        <f t="shared" si="22"/>
        <v>511.15476</v>
      </c>
      <c r="L74" s="100">
        <f t="shared" si="22"/>
        <v>549.491367</v>
      </c>
      <c r="M74" s="100"/>
      <c r="N74" s="100">
        <f t="shared" si="22"/>
        <v>549.491367</v>
      </c>
      <c r="O74" s="100">
        <f t="shared" si="22"/>
        <v>590.7032195249999</v>
      </c>
      <c r="P74" s="100"/>
      <c r="Q74" s="100">
        <f t="shared" si="22"/>
        <v>590.7032195249999</v>
      </c>
    </row>
    <row r="75" spans="1:17" ht="63">
      <c r="A75" s="9" t="s">
        <v>70</v>
      </c>
      <c r="B75" s="8"/>
      <c r="C75" s="100">
        <f>C76+C85+C96</f>
        <v>4393.700000000001</v>
      </c>
      <c r="D75" s="100">
        <f>D76+D85+D94</f>
        <v>2054.4</v>
      </c>
      <c r="E75" s="100">
        <f aca="true" t="shared" si="23" ref="E75:Q75">E76+E85+E96</f>
        <v>2339.3</v>
      </c>
      <c r="F75" s="100">
        <f t="shared" si="23"/>
        <v>7330.787200000001</v>
      </c>
      <c r="G75" s="100">
        <f t="shared" si="23"/>
        <v>4748.2</v>
      </c>
      <c r="H75" s="100">
        <f t="shared" si="23"/>
        <v>2582.5872000000004</v>
      </c>
      <c r="I75" s="100">
        <f t="shared" si="23"/>
        <v>7881.471240000001</v>
      </c>
      <c r="J75" s="100">
        <f t="shared" si="23"/>
        <v>5104.31</v>
      </c>
      <c r="K75" s="100">
        <f t="shared" si="23"/>
        <v>2777.1612400000004</v>
      </c>
      <c r="L75" s="100">
        <v>8471.6</v>
      </c>
      <c r="M75" s="100">
        <f t="shared" si="23"/>
        <v>5487.133250000001</v>
      </c>
      <c r="N75" s="100">
        <f t="shared" si="23"/>
        <v>2984.5308330000003</v>
      </c>
      <c r="O75" s="100">
        <v>9106.9</v>
      </c>
      <c r="P75" s="100">
        <f t="shared" si="23"/>
        <v>5898.64574375</v>
      </c>
      <c r="Q75" s="100">
        <f t="shared" si="23"/>
        <v>3208.3156454749997</v>
      </c>
    </row>
    <row r="76" spans="1:17" ht="61.5" customHeight="1">
      <c r="A76" s="8"/>
      <c r="B76" s="8" t="s">
        <v>85</v>
      </c>
      <c r="C76" s="100">
        <f>D76+E76</f>
        <v>1931.4</v>
      </c>
      <c r="D76" s="117">
        <v>1781.4</v>
      </c>
      <c r="E76" s="100">
        <v>150</v>
      </c>
      <c r="F76" s="100">
        <f>G76+H76</f>
        <v>4612.400000000001</v>
      </c>
      <c r="G76" s="102">
        <v>4446.8</v>
      </c>
      <c r="H76" s="102">
        <v>165.6</v>
      </c>
      <c r="I76" s="102">
        <f>J76+K76</f>
        <v>4959.21</v>
      </c>
      <c r="J76" s="102">
        <f>G76*1.075</f>
        <v>4780.31</v>
      </c>
      <c r="K76" s="102">
        <v>178.9</v>
      </c>
      <c r="L76" s="102">
        <f>M76+N76</f>
        <v>5330.23325</v>
      </c>
      <c r="M76" s="102">
        <f>J76*1.075</f>
        <v>5138.833250000001</v>
      </c>
      <c r="N76" s="103">
        <v>191.4</v>
      </c>
      <c r="O76" s="103">
        <f>P76+Q76</f>
        <v>5729.9457437500005</v>
      </c>
      <c r="P76" s="102">
        <f>M76*1.075</f>
        <v>5524.245743750001</v>
      </c>
      <c r="Q76" s="103">
        <v>205.7</v>
      </c>
    </row>
    <row r="77" spans="1:17" ht="33" customHeight="1">
      <c r="A77" s="8"/>
      <c r="B77" s="24" t="s">
        <v>46</v>
      </c>
      <c r="C77" s="101"/>
      <c r="D77" s="101"/>
      <c r="E77" s="101"/>
      <c r="F77" s="101"/>
      <c r="G77" s="96"/>
      <c r="H77" s="96"/>
      <c r="I77" s="96"/>
      <c r="J77" s="96"/>
      <c r="K77" s="96"/>
      <c r="L77" s="96"/>
      <c r="M77" s="96"/>
      <c r="N77" s="78"/>
      <c r="O77" s="78"/>
      <c r="P77" s="78"/>
      <c r="Q77" s="78"/>
    </row>
    <row r="78" spans="1:17" ht="63">
      <c r="A78" s="8"/>
      <c r="B78" s="8" t="s">
        <v>71</v>
      </c>
      <c r="C78" s="101">
        <f>D78+E78</f>
        <v>78685</v>
      </c>
      <c r="D78" s="104">
        <v>76928</v>
      </c>
      <c r="E78" s="101">
        <v>1757</v>
      </c>
      <c r="F78" s="101">
        <f>G78+H78</f>
        <v>78685</v>
      </c>
      <c r="G78" s="104">
        <v>76928</v>
      </c>
      <c r="H78" s="101">
        <v>1757</v>
      </c>
      <c r="I78" s="96">
        <f>J78+K78</f>
        <v>78685</v>
      </c>
      <c r="J78" s="104">
        <v>76928</v>
      </c>
      <c r="K78" s="101">
        <v>1757</v>
      </c>
      <c r="L78" s="96">
        <f>M78+N78</f>
        <v>78685</v>
      </c>
      <c r="M78" s="104">
        <v>76928</v>
      </c>
      <c r="N78" s="101">
        <v>1757</v>
      </c>
      <c r="O78" s="78">
        <f>P78+Q78</f>
        <v>78685</v>
      </c>
      <c r="P78" s="104">
        <v>76928</v>
      </c>
      <c r="Q78" s="101">
        <v>1757</v>
      </c>
    </row>
    <row r="79" spans="1:17" ht="37.5" customHeight="1">
      <c r="A79" s="8"/>
      <c r="B79" s="24" t="s">
        <v>47</v>
      </c>
      <c r="C79" s="101"/>
      <c r="D79" s="101"/>
      <c r="E79" s="101"/>
      <c r="F79" s="101"/>
      <c r="G79" s="96"/>
      <c r="H79" s="96"/>
      <c r="I79" s="96"/>
      <c r="J79" s="96"/>
      <c r="K79" s="96"/>
      <c r="L79" s="96"/>
      <c r="M79" s="96"/>
      <c r="N79" s="78"/>
      <c r="O79" s="78"/>
      <c r="P79" s="78"/>
      <c r="Q79" s="78"/>
    </row>
    <row r="80" spans="1:17" ht="66.75" customHeight="1">
      <c r="A80" s="8"/>
      <c r="B80" s="8" t="s">
        <v>76</v>
      </c>
      <c r="C80" s="101">
        <f>D80+E80</f>
        <v>78685</v>
      </c>
      <c r="D80" s="101">
        <v>76928</v>
      </c>
      <c r="E80" s="101">
        <v>1757</v>
      </c>
      <c r="F80" s="101">
        <f>G80+H80</f>
        <v>78685</v>
      </c>
      <c r="G80" s="101">
        <v>76928</v>
      </c>
      <c r="H80" s="101">
        <v>1757</v>
      </c>
      <c r="I80" s="101">
        <f>J80+K80</f>
        <v>78685</v>
      </c>
      <c r="J80" s="101">
        <v>76928</v>
      </c>
      <c r="K80" s="101">
        <v>1757</v>
      </c>
      <c r="L80" s="101">
        <f>M80+N80</f>
        <v>78685</v>
      </c>
      <c r="M80" s="101">
        <v>76928</v>
      </c>
      <c r="N80" s="101">
        <v>1757</v>
      </c>
      <c r="O80" s="101">
        <f>P80+Q80</f>
        <v>78685</v>
      </c>
      <c r="P80" s="101">
        <v>76928</v>
      </c>
      <c r="Q80" s="101">
        <v>1757</v>
      </c>
    </row>
    <row r="81" spans="1:17" ht="31.5">
      <c r="A81" s="8"/>
      <c r="B81" s="24" t="s">
        <v>48</v>
      </c>
      <c r="C81" s="101"/>
      <c r="D81" s="101"/>
      <c r="E81" s="101"/>
      <c r="F81" s="101"/>
      <c r="G81" s="96"/>
      <c r="H81" s="96"/>
      <c r="I81" s="96"/>
      <c r="J81" s="96"/>
      <c r="K81" s="96"/>
      <c r="L81" s="96"/>
      <c r="M81" s="96"/>
      <c r="N81" s="78"/>
      <c r="O81" s="78"/>
      <c r="P81" s="78"/>
      <c r="Q81" s="78"/>
    </row>
    <row r="82" spans="1:17" ht="46.5" customHeight="1">
      <c r="A82" s="8"/>
      <c r="B82" s="8" t="s">
        <v>116</v>
      </c>
      <c r="C82" s="105">
        <f>C76/C80</f>
        <v>0.024545974455105802</v>
      </c>
      <c r="D82" s="105">
        <f aca="true" t="shared" si="24" ref="D82:Q82">D76/D80</f>
        <v>0.02315671797004992</v>
      </c>
      <c r="E82" s="105">
        <f t="shared" si="24"/>
        <v>0.08537279453614115</v>
      </c>
      <c r="F82" s="105">
        <f t="shared" si="24"/>
        <v>0.058618542288873365</v>
      </c>
      <c r="G82" s="105">
        <f t="shared" si="24"/>
        <v>0.057804700499168055</v>
      </c>
      <c r="H82" s="105">
        <f t="shared" si="24"/>
        <v>0.09425156516789983</v>
      </c>
      <c r="I82" s="105">
        <f t="shared" si="24"/>
        <v>0.06302611679481476</v>
      </c>
      <c r="J82" s="105">
        <f t="shared" si="24"/>
        <v>0.062140053036605664</v>
      </c>
      <c r="K82" s="105">
        <f t="shared" si="24"/>
        <v>0.10182128628343769</v>
      </c>
      <c r="L82" s="105">
        <f t="shared" si="24"/>
        <v>0.06774141513630298</v>
      </c>
      <c r="M82" s="105">
        <f t="shared" si="24"/>
        <v>0.06680055701435109</v>
      </c>
      <c r="N82" s="105">
        <f t="shared" si="24"/>
        <v>0.10893568582811611</v>
      </c>
      <c r="O82" s="105">
        <f t="shared" si="24"/>
        <v>0.07282132228188347</v>
      </c>
      <c r="P82" s="105">
        <f t="shared" si="24"/>
        <v>0.07181059879042742</v>
      </c>
      <c r="Q82" s="105">
        <f t="shared" si="24"/>
        <v>0.11707455890722822</v>
      </c>
    </row>
    <row r="83" spans="1:17" ht="15.75">
      <c r="A83" s="8"/>
      <c r="B83" s="24" t="s">
        <v>40</v>
      </c>
      <c r="C83" s="101"/>
      <c r="D83" s="101"/>
      <c r="E83" s="101"/>
      <c r="F83" s="101"/>
      <c r="G83" s="96"/>
      <c r="H83" s="96"/>
      <c r="I83" s="96"/>
      <c r="J83" s="96"/>
      <c r="K83" s="96"/>
      <c r="L83" s="96"/>
      <c r="M83" s="96"/>
      <c r="N83" s="78"/>
      <c r="O83" s="78"/>
      <c r="P83" s="78"/>
      <c r="Q83" s="78"/>
    </row>
    <row r="84" spans="1:17" ht="68.25" customHeight="1">
      <c r="A84" s="8"/>
      <c r="B84" s="8" t="s">
        <v>73</v>
      </c>
      <c r="C84" s="101">
        <f>C80/C78*100</f>
        <v>100</v>
      </c>
      <c r="D84" s="101">
        <f aca="true" t="shared" si="25" ref="D84:Q84">D80/D78*100</f>
        <v>100</v>
      </c>
      <c r="E84" s="101">
        <f t="shared" si="25"/>
        <v>100</v>
      </c>
      <c r="F84" s="101">
        <f t="shared" si="25"/>
        <v>100</v>
      </c>
      <c r="G84" s="101">
        <f t="shared" si="25"/>
        <v>100</v>
      </c>
      <c r="H84" s="101">
        <f t="shared" si="25"/>
        <v>100</v>
      </c>
      <c r="I84" s="101">
        <f t="shared" si="25"/>
        <v>100</v>
      </c>
      <c r="J84" s="101">
        <f t="shared" si="25"/>
        <v>100</v>
      </c>
      <c r="K84" s="101">
        <f t="shared" si="25"/>
        <v>100</v>
      </c>
      <c r="L84" s="101">
        <f t="shared" si="25"/>
        <v>100</v>
      </c>
      <c r="M84" s="101">
        <f t="shared" si="25"/>
        <v>100</v>
      </c>
      <c r="N84" s="101">
        <f t="shared" si="25"/>
        <v>100</v>
      </c>
      <c r="O84" s="101">
        <f t="shared" si="25"/>
        <v>100</v>
      </c>
      <c r="P84" s="101">
        <f t="shared" si="25"/>
        <v>100</v>
      </c>
      <c r="Q84" s="101">
        <f t="shared" si="25"/>
        <v>100</v>
      </c>
    </row>
    <row r="85" spans="1:17" ht="68.25" customHeight="1">
      <c r="A85" s="8"/>
      <c r="B85" s="8" t="s">
        <v>86</v>
      </c>
      <c r="C85" s="100">
        <f>D85+E85</f>
        <v>273</v>
      </c>
      <c r="D85" s="100">
        <v>273</v>
      </c>
      <c r="E85" s="100"/>
      <c r="F85" s="100">
        <f>G85+H85</f>
        <v>301.4</v>
      </c>
      <c r="G85" s="102">
        <v>301.4</v>
      </c>
      <c r="H85" s="102"/>
      <c r="I85" s="102">
        <f>J85+K85</f>
        <v>324</v>
      </c>
      <c r="J85" s="102">
        <v>324</v>
      </c>
      <c r="K85" s="102"/>
      <c r="L85" s="102">
        <f>M85+N85</f>
        <v>348.3</v>
      </c>
      <c r="M85" s="102">
        <v>348.3</v>
      </c>
      <c r="N85" s="103"/>
      <c r="O85" s="103">
        <f>P85+Q85</f>
        <v>374.4</v>
      </c>
      <c r="P85" s="103">
        <v>374.4</v>
      </c>
      <c r="Q85" s="103"/>
    </row>
    <row r="86" spans="1:17" ht="31.5" customHeight="1">
      <c r="A86" s="8"/>
      <c r="B86" s="24" t="s">
        <v>46</v>
      </c>
      <c r="C86" s="101"/>
      <c r="D86" s="101"/>
      <c r="E86" s="101"/>
      <c r="F86" s="101"/>
      <c r="G86" s="96"/>
      <c r="H86" s="96"/>
      <c r="I86" s="96"/>
      <c r="J86" s="96"/>
      <c r="K86" s="96"/>
      <c r="L86" s="96"/>
      <c r="M86" s="96"/>
      <c r="N86" s="78"/>
      <c r="O86" s="78"/>
      <c r="P86" s="78"/>
      <c r="Q86" s="78"/>
    </row>
    <row r="87" spans="1:17" ht="65.25" customHeight="1">
      <c r="A87" s="8"/>
      <c r="B87" s="8" t="s">
        <v>74</v>
      </c>
      <c r="C87" s="104">
        <v>113723</v>
      </c>
      <c r="D87" s="104">
        <f>C87-E87</f>
        <v>113723</v>
      </c>
      <c r="E87" s="101"/>
      <c r="F87" s="104">
        <v>113723</v>
      </c>
      <c r="G87" s="104">
        <f>F87-H87</f>
        <v>113723</v>
      </c>
      <c r="H87" s="101"/>
      <c r="I87" s="104">
        <v>113723</v>
      </c>
      <c r="J87" s="104">
        <f>I87-K87</f>
        <v>113723</v>
      </c>
      <c r="K87" s="101"/>
      <c r="L87" s="104">
        <v>113723</v>
      </c>
      <c r="M87" s="104">
        <f>L87-N87</f>
        <v>113723</v>
      </c>
      <c r="N87" s="101"/>
      <c r="O87" s="104">
        <v>113723</v>
      </c>
      <c r="P87" s="104">
        <f>O87-Q87</f>
        <v>113723</v>
      </c>
      <c r="Q87" s="101"/>
    </row>
    <row r="88" spans="1:17" ht="33" customHeight="1">
      <c r="A88" s="8"/>
      <c r="B88" s="81" t="s">
        <v>47</v>
      </c>
      <c r="C88" s="101"/>
      <c r="D88" s="101"/>
      <c r="E88" s="101"/>
      <c r="F88" s="101"/>
      <c r="G88" s="96"/>
      <c r="H88" s="96"/>
      <c r="I88" s="96"/>
      <c r="J88" s="96"/>
      <c r="K88" s="96"/>
      <c r="L88" s="96"/>
      <c r="M88" s="96"/>
      <c r="N88" s="78"/>
      <c r="O88" s="78"/>
      <c r="P88" s="78"/>
      <c r="Q88" s="78"/>
    </row>
    <row r="89" spans="1:17" ht="65.25" customHeight="1">
      <c r="A89" s="8"/>
      <c r="B89" s="8" t="s">
        <v>75</v>
      </c>
      <c r="C89" s="104">
        <f>C87</f>
        <v>113723</v>
      </c>
      <c r="D89" s="104">
        <f aca="true" t="shared" si="26" ref="D89:P89">D87</f>
        <v>113723</v>
      </c>
      <c r="E89" s="104">
        <f t="shared" si="26"/>
        <v>0</v>
      </c>
      <c r="F89" s="104">
        <f t="shared" si="26"/>
        <v>113723</v>
      </c>
      <c r="G89" s="104">
        <f t="shared" si="26"/>
        <v>113723</v>
      </c>
      <c r="H89" s="104">
        <f t="shared" si="26"/>
        <v>0</v>
      </c>
      <c r="I89" s="104">
        <f t="shared" si="26"/>
        <v>113723</v>
      </c>
      <c r="J89" s="104">
        <f t="shared" si="26"/>
        <v>113723</v>
      </c>
      <c r="K89" s="104">
        <f t="shared" si="26"/>
        <v>0</v>
      </c>
      <c r="L89" s="104">
        <f t="shared" si="26"/>
        <v>113723</v>
      </c>
      <c r="M89" s="104">
        <f t="shared" si="26"/>
        <v>113723</v>
      </c>
      <c r="N89" s="104">
        <f t="shared" si="26"/>
        <v>0</v>
      </c>
      <c r="O89" s="104">
        <f t="shared" si="26"/>
        <v>113723</v>
      </c>
      <c r="P89" s="104">
        <f t="shared" si="26"/>
        <v>113723</v>
      </c>
      <c r="Q89" s="101"/>
    </row>
    <row r="90" spans="1:17" ht="31.5">
      <c r="A90" s="8"/>
      <c r="B90" s="24" t="s">
        <v>48</v>
      </c>
      <c r="C90" s="101"/>
      <c r="D90" s="101"/>
      <c r="E90" s="101"/>
      <c r="F90" s="101"/>
      <c r="G90" s="96"/>
      <c r="H90" s="96"/>
      <c r="I90" s="96"/>
      <c r="J90" s="96"/>
      <c r="K90" s="96"/>
      <c r="L90" s="96"/>
      <c r="M90" s="96"/>
      <c r="N90" s="78"/>
      <c r="O90" s="78"/>
      <c r="P90" s="78"/>
      <c r="Q90" s="78"/>
    </row>
    <row r="91" spans="1:17" ht="47.25" customHeight="1">
      <c r="A91" s="8"/>
      <c r="B91" s="8" t="s">
        <v>72</v>
      </c>
      <c r="C91" s="105">
        <f>C85/C89</f>
        <v>0.0024005698055802258</v>
      </c>
      <c r="D91" s="105">
        <f aca="true" t="shared" si="27" ref="D91:P91">D85/D89</f>
        <v>0.0024005698055802258</v>
      </c>
      <c r="E91" s="105"/>
      <c r="F91" s="105">
        <f t="shared" si="27"/>
        <v>0.002650299411728498</v>
      </c>
      <c r="G91" s="105">
        <f t="shared" si="27"/>
        <v>0.002650299411728498</v>
      </c>
      <c r="H91" s="105"/>
      <c r="I91" s="105">
        <f t="shared" si="27"/>
        <v>0.00284902790112818</v>
      </c>
      <c r="J91" s="105">
        <f t="shared" si="27"/>
        <v>0.00284902790112818</v>
      </c>
      <c r="K91" s="105"/>
      <c r="L91" s="105">
        <f t="shared" si="27"/>
        <v>0.0030627049937127933</v>
      </c>
      <c r="M91" s="105">
        <f t="shared" si="27"/>
        <v>0.0030627049937127933</v>
      </c>
      <c r="N91" s="105"/>
      <c r="O91" s="105">
        <f t="shared" si="27"/>
        <v>0.003292210019081452</v>
      </c>
      <c r="P91" s="105">
        <f t="shared" si="27"/>
        <v>0.003292210019081452</v>
      </c>
      <c r="Q91" s="105"/>
    </row>
    <row r="92" spans="1:17" ht="15.75">
      <c r="A92" s="8"/>
      <c r="B92" s="24" t="s">
        <v>40</v>
      </c>
      <c r="C92" s="101"/>
      <c r="D92" s="101"/>
      <c r="E92" s="101"/>
      <c r="F92" s="101"/>
      <c r="G92" s="96"/>
      <c r="H92" s="96"/>
      <c r="I92" s="96"/>
      <c r="J92" s="96"/>
      <c r="K92" s="96"/>
      <c r="L92" s="96"/>
      <c r="M92" s="96"/>
      <c r="N92" s="78"/>
      <c r="O92" s="78"/>
      <c r="P92" s="78"/>
      <c r="Q92" s="78"/>
    </row>
    <row r="93" spans="1:17" ht="60.75" customHeight="1">
      <c r="A93" s="8"/>
      <c r="B93" s="8" t="s">
        <v>80</v>
      </c>
      <c r="C93" s="101">
        <f>C89/C87*100</f>
        <v>100</v>
      </c>
      <c r="D93" s="101">
        <f aca="true" t="shared" si="28" ref="D93:P93">D89/D87*100</f>
        <v>100</v>
      </c>
      <c r="E93" s="101"/>
      <c r="F93" s="101">
        <f t="shared" si="28"/>
        <v>100</v>
      </c>
      <c r="G93" s="101">
        <f t="shared" si="28"/>
        <v>100</v>
      </c>
      <c r="H93" s="101"/>
      <c r="I93" s="101">
        <f t="shared" si="28"/>
        <v>100</v>
      </c>
      <c r="J93" s="101">
        <f t="shared" si="28"/>
        <v>100</v>
      </c>
      <c r="K93" s="101"/>
      <c r="L93" s="101">
        <f t="shared" si="28"/>
        <v>100</v>
      </c>
      <c r="M93" s="101">
        <f t="shared" si="28"/>
        <v>100</v>
      </c>
      <c r="N93" s="101"/>
      <c r="O93" s="101">
        <f t="shared" si="28"/>
        <v>100</v>
      </c>
      <c r="P93" s="101">
        <f t="shared" si="28"/>
        <v>100</v>
      </c>
      <c r="Q93" s="101"/>
    </row>
    <row r="94" spans="1:17" ht="65.25" customHeight="1">
      <c r="A94" s="8"/>
      <c r="B94" s="8" t="s">
        <v>87</v>
      </c>
      <c r="C94" s="100">
        <f>D94+E94</f>
        <v>2620</v>
      </c>
      <c r="D94" s="100"/>
      <c r="E94" s="100">
        <f>E95+E96</f>
        <v>2620</v>
      </c>
      <c r="F94" s="100">
        <f aca="true" t="shared" si="29" ref="F94:Q94">F95+F96</f>
        <v>2892.4800000000005</v>
      </c>
      <c r="G94" s="100"/>
      <c r="H94" s="100">
        <f t="shared" si="29"/>
        <v>2892.4800000000005</v>
      </c>
      <c r="I94" s="100">
        <f t="shared" si="29"/>
        <v>3109.416</v>
      </c>
      <c r="J94" s="100"/>
      <c r="K94" s="100">
        <f t="shared" si="29"/>
        <v>3109.416</v>
      </c>
      <c r="L94" s="100">
        <f t="shared" si="29"/>
        <v>3342.6222000000002</v>
      </c>
      <c r="M94" s="100"/>
      <c r="N94" s="100">
        <f t="shared" si="29"/>
        <v>3342.6222000000002</v>
      </c>
      <c r="O94" s="100">
        <f t="shared" si="29"/>
        <v>3593.3188649999997</v>
      </c>
      <c r="P94" s="100"/>
      <c r="Q94" s="100">
        <f t="shared" si="29"/>
        <v>3593.3188649999997</v>
      </c>
    </row>
    <row r="95" spans="1:17" ht="24" customHeight="1">
      <c r="A95" s="8"/>
      <c r="B95" s="17" t="s">
        <v>68</v>
      </c>
      <c r="C95" s="101">
        <v>430.7</v>
      </c>
      <c r="D95" s="101"/>
      <c r="E95" s="101">
        <f>C95</f>
        <v>430.7</v>
      </c>
      <c r="F95" s="101">
        <f>E95*1.104</f>
        <v>475.49280000000005</v>
      </c>
      <c r="G95" s="96"/>
      <c r="H95" s="96">
        <f>F95</f>
        <v>475.49280000000005</v>
      </c>
      <c r="I95" s="96">
        <f>H95*1.075</f>
        <v>511.15476</v>
      </c>
      <c r="J95" s="96"/>
      <c r="K95" s="96">
        <f>I95</f>
        <v>511.15476</v>
      </c>
      <c r="L95" s="96">
        <f>K95*1.075</f>
        <v>549.491367</v>
      </c>
      <c r="M95" s="96"/>
      <c r="N95" s="96">
        <f>L95</f>
        <v>549.491367</v>
      </c>
      <c r="O95" s="96">
        <f>N95*1.075</f>
        <v>590.7032195249999</v>
      </c>
      <c r="P95" s="96"/>
      <c r="Q95" s="96">
        <f>O95</f>
        <v>590.7032195249999</v>
      </c>
    </row>
    <row r="96" spans="1:17" ht="64.5" customHeight="1">
      <c r="A96" s="8"/>
      <c r="B96" s="2" t="s">
        <v>70</v>
      </c>
      <c r="C96" s="101">
        <v>2189.3</v>
      </c>
      <c r="D96" s="101"/>
      <c r="E96" s="101">
        <f>C96</f>
        <v>2189.3</v>
      </c>
      <c r="F96" s="101">
        <f>E96*1.104</f>
        <v>2416.9872000000005</v>
      </c>
      <c r="G96" s="96"/>
      <c r="H96" s="96">
        <f>F96</f>
        <v>2416.9872000000005</v>
      </c>
      <c r="I96" s="96">
        <f>H96*1.075</f>
        <v>2598.2612400000003</v>
      </c>
      <c r="J96" s="96"/>
      <c r="K96" s="96">
        <f>I96</f>
        <v>2598.2612400000003</v>
      </c>
      <c r="L96" s="96">
        <f>K96*1.075</f>
        <v>2793.130833</v>
      </c>
      <c r="M96" s="96"/>
      <c r="N96" s="96">
        <f>L96</f>
        <v>2793.130833</v>
      </c>
      <c r="O96" s="96">
        <f>N96*1.075</f>
        <v>3002.615645475</v>
      </c>
      <c r="P96" s="96"/>
      <c r="Q96" s="96">
        <f>O96</f>
        <v>3002.615645475</v>
      </c>
    </row>
    <row r="97" spans="1:17" ht="31.5">
      <c r="A97" s="8"/>
      <c r="B97" s="24" t="s">
        <v>46</v>
      </c>
      <c r="C97" s="101"/>
      <c r="D97" s="101"/>
      <c r="E97" s="101"/>
      <c r="F97" s="101"/>
      <c r="G97" s="96"/>
      <c r="H97" s="96"/>
      <c r="I97" s="96"/>
      <c r="J97" s="96"/>
      <c r="K97" s="96"/>
      <c r="L97" s="96"/>
      <c r="M97" s="96"/>
      <c r="N97" s="78"/>
      <c r="O97" s="78"/>
      <c r="P97" s="78"/>
      <c r="Q97" s="78"/>
    </row>
    <row r="98" spans="1:17" ht="63">
      <c r="A98" s="8"/>
      <c r="B98" s="8" t="s">
        <v>77</v>
      </c>
      <c r="C98" s="104">
        <f>E98</f>
        <v>6500</v>
      </c>
      <c r="D98" s="104"/>
      <c r="E98" s="101">
        <v>6500</v>
      </c>
      <c r="F98" s="104">
        <f>H98</f>
        <v>6700</v>
      </c>
      <c r="G98" s="104"/>
      <c r="H98" s="101">
        <v>6700</v>
      </c>
      <c r="I98" s="104">
        <f>K98</f>
        <v>6800</v>
      </c>
      <c r="J98" s="104"/>
      <c r="K98" s="101">
        <v>6800</v>
      </c>
      <c r="L98" s="104">
        <f>N98</f>
        <v>6900</v>
      </c>
      <c r="M98" s="104">
        <f>L98-N98</f>
        <v>0</v>
      </c>
      <c r="N98" s="101">
        <v>6900</v>
      </c>
      <c r="O98" s="104">
        <f>Q98</f>
        <v>7000</v>
      </c>
      <c r="P98" s="104">
        <f>O98-Q98</f>
        <v>0</v>
      </c>
      <c r="Q98" s="104">
        <v>7000</v>
      </c>
    </row>
    <row r="99" spans="1:17" ht="15.75">
      <c r="A99" s="8"/>
      <c r="B99" s="17" t="s">
        <v>68</v>
      </c>
      <c r="C99" s="104">
        <v>2500</v>
      </c>
      <c r="D99" s="104"/>
      <c r="E99" s="101">
        <v>2500</v>
      </c>
      <c r="F99" s="104">
        <v>2500</v>
      </c>
      <c r="G99" s="104"/>
      <c r="H99" s="101">
        <v>2500</v>
      </c>
      <c r="I99" s="104">
        <v>2500</v>
      </c>
      <c r="J99" s="104"/>
      <c r="K99" s="101">
        <v>2500</v>
      </c>
      <c r="L99" s="104">
        <v>2500</v>
      </c>
      <c r="M99" s="104"/>
      <c r="N99" s="101">
        <v>2500</v>
      </c>
      <c r="O99" s="104">
        <v>2500</v>
      </c>
      <c r="P99" s="104"/>
      <c r="Q99" s="104">
        <v>2500</v>
      </c>
    </row>
    <row r="100" spans="1:17" ht="63">
      <c r="A100" s="8"/>
      <c r="B100" s="2" t="s">
        <v>70</v>
      </c>
      <c r="C100" s="104">
        <v>6500</v>
      </c>
      <c r="D100" s="104"/>
      <c r="E100" s="101">
        <v>6500</v>
      </c>
      <c r="F100" s="104">
        <v>6700</v>
      </c>
      <c r="G100" s="104"/>
      <c r="H100" s="101">
        <v>6700</v>
      </c>
      <c r="I100" s="104">
        <v>6800</v>
      </c>
      <c r="J100" s="104"/>
      <c r="K100" s="101">
        <v>6800</v>
      </c>
      <c r="L100" s="104">
        <v>6900</v>
      </c>
      <c r="M100" s="104"/>
      <c r="N100" s="101">
        <v>6900</v>
      </c>
      <c r="O100" s="104">
        <v>7000</v>
      </c>
      <c r="P100" s="104"/>
      <c r="Q100" s="104">
        <v>7000</v>
      </c>
    </row>
    <row r="101" spans="1:17" ht="33" customHeight="1">
      <c r="A101" s="8"/>
      <c r="B101" s="24" t="s">
        <v>47</v>
      </c>
      <c r="C101" s="101"/>
      <c r="D101" s="101"/>
      <c r="E101" s="101"/>
      <c r="F101" s="101"/>
      <c r="G101" s="96"/>
      <c r="H101" s="96"/>
      <c r="I101" s="96"/>
      <c r="J101" s="96"/>
      <c r="K101" s="96"/>
      <c r="L101" s="96"/>
      <c r="M101" s="96"/>
      <c r="N101" s="78"/>
      <c r="O101" s="78"/>
      <c r="P101" s="78"/>
      <c r="Q101" s="78"/>
    </row>
    <row r="102" spans="1:17" ht="68.25" customHeight="1">
      <c r="A102" s="8"/>
      <c r="B102" s="8" t="s">
        <v>78</v>
      </c>
      <c r="C102" s="104">
        <f>C103+C104</f>
        <v>2289</v>
      </c>
      <c r="D102" s="104">
        <f aca="true" t="shared" si="30" ref="D102:Q102">D103+D104</f>
        <v>0</v>
      </c>
      <c r="E102" s="104">
        <f t="shared" si="30"/>
        <v>2289</v>
      </c>
      <c r="F102" s="104">
        <f t="shared" si="30"/>
        <v>2293</v>
      </c>
      <c r="G102" s="104">
        <f t="shared" si="30"/>
        <v>0</v>
      </c>
      <c r="H102" s="104">
        <f t="shared" si="30"/>
        <v>2293</v>
      </c>
      <c r="I102" s="104">
        <f t="shared" si="30"/>
        <v>2295</v>
      </c>
      <c r="J102" s="104">
        <f t="shared" si="30"/>
        <v>0</v>
      </c>
      <c r="K102" s="104">
        <f t="shared" si="30"/>
        <v>2295</v>
      </c>
      <c r="L102" s="104">
        <f t="shared" si="30"/>
        <v>2306</v>
      </c>
      <c r="M102" s="104">
        <f t="shared" si="30"/>
        <v>0</v>
      </c>
      <c r="N102" s="104">
        <f t="shared" si="30"/>
        <v>2306</v>
      </c>
      <c r="O102" s="104">
        <f t="shared" si="30"/>
        <v>2310</v>
      </c>
      <c r="P102" s="104">
        <f t="shared" si="30"/>
        <v>0</v>
      </c>
      <c r="Q102" s="104">
        <f t="shared" si="30"/>
        <v>2310</v>
      </c>
    </row>
    <row r="103" spans="1:17" ht="22.5" customHeight="1">
      <c r="A103" s="8"/>
      <c r="B103" s="17" t="s">
        <v>68</v>
      </c>
      <c r="C103" s="104">
        <v>470</v>
      </c>
      <c r="D103" s="104"/>
      <c r="E103" s="104">
        <v>470</v>
      </c>
      <c r="F103" s="104">
        <v>470</v>
      </c>
      <c r="G103" s="104"/>
      <c r="H103" s="104">
        <v>470</v>
      </c>
      <c r="I103" s="104">
        <v>470</v>
      </c>
      <c r="J103" s="104"/>
      <c r="K103" s="104">
        <v>470</v>
      </c>
      <c r="L103" s="104">
        <v>470</v>
      </c>
      <c r="M103" s="104"/>
      <c r="N103" s="104">
        <v>470</v>
      </c>
      <c r="O103" s="104">
        <v>470</v>
      </c>
      <c r="P103" s="104"/>
      <c r="Q103" s="104">
        <v>470</v>
      </c>
    </row>
    <row r="104" spans="1:17" ht="68.25" customHeight="1">
      <c r="A104" s="8"/>
      <c r="B104" s="2" t="s">
        <v>70</v>
      </c>
      <c r="C104" s="104">
        <v>1819</v>
      </c>
      <c r="D104" s="104"/>
      <c r="E104" s="104">
        <v>1819</v>
      </c>
      <c r="F104" s="104">
        <v>1823</v>
      </c>
      <c r="G104" s="104"/>
      <c r="H104" s="104">
        <v>1823</v>
      </c>
      <c r="I104" s="104">
        <v>1825</v>
      </c>
      <c r="J104" s="104"/>
      <c r="K104" s="104">
        <v>1825</v>
      </c>
      <c r="L104" s="104">
        <v>1836</v>
      </c>
      <c r="M104" s="104"/>
      <c r="N104" s="104">
        <v>1836</v>
      </c>
      <c r="O104" s="104">
        <v>1840</v>
      </c>
      <c r="P104" s="104"/>
      <c r="Q104" s="104">
        <v>1840</v>
      </c>
    </row>
    <row r="105" spans="1:17" ht="31.5">
      <c r="A105" s="8"/>
      <c r="B105" s="24" t="s">
        <v>48</v>
      </c>
      <c r="C105" s="101"/>
      <c r="D105" s="101"/>
      <c r="E105" s="101"/>
      <c r="F105" s="101"/>
      <c r="G105" s="96"/>
      <c r="H105" s="96"/>
      <c r="I105" s="96"/>
      <c r="J105" s="96"/>
      <c r="K105" s="96"/>
      <c r="L105" s="96"/>
      <c r="M105" s="96"/>
      <c r="N105" s="78"/>
      <c r="O105" s="78"/>
      <c r="P105" s="78"/>
      <c r="Q105" s="78"/>
    </row>
    <row r="106" spans="1:17" ht="48.75" customHeight="1">
      <c r="A106" s="8"/>
      <c r="B106" s="8" t="s">
        <v>72</v>
      </c>
      <c r="C106" s="105">
        <f>C94/C102</f>
        <v>1.144604630843163</v>
      </c>
      <c r="D106" s="105"/>
      <c r="E106" s="105">
        <f aca="true" t="shared" si="31" ref="E106:Q106">E94/E102</f>
        <v>1.144604630843163</v>
      </c>
      <c r="F106" s="105">
        <f t="shared" si="31"/>
        <v>1.2614391626689927</v>
      </c>
      <c r="G106" s="105"/>
      <c r="H106" s="105">
        <f t="shared" si="31"/>
        <v>1.2614391626689927</v>
      </c>
      <c r="I106" s="105">
        <f t="shared" si="31"/>
        <v>1.3548653594771243</v>
      </c>
      <c r="J106" s="105"/>
      <c r="K106" s="105">
        <f t="shared" si="31"/>
        <v>1.3548653594771243</v>
      </c>
      <c r="L106" s="105">
        <f t="shared" si="31"/>
        <v>1.4495326105810928</v>
      </c>
      <c r="M106" s="105"/>
      <c r="N106" s="105">
        <f t="shared" si="31"/>
        <v>1.4495326105810928</v>
      </c>
      <c r="O106" s="105">
        <f t="shared" si="31"/>
        <v>1.555549292207792</v>
      </c>
      <c r="P106" s="105"/>
      <c r="Q106" s="105">
        <f t="shared" si="31"/>
        <v>1.555549292207792</v>
      </c>
    </row>
    <row r="107" spans="1:17" ht="24.75" customHeight="1">
      <c r="A107" s="8"/>
      <c r="B107" s="17" t="s">
        <v>68</v>
      </c>
      <c r="C107" s="105">
        <f>C95/C103</f>
        <v>0.9163829787234042</v>
      </c>
      <c r="D107" s="105"/>
      <c r="E107" s="105">
        <f aca="true" t="shared" si="32" ref="E107:Q107">E95/E103</f>
        <v>0.9163829787234042</v>
      </c>
      <c r="F107" s="105">
        <f t="shared" si="32"/>
        <v>1.0116868085106383</v>
      </c>
      <c r="G107" s="105"/>
      <c r="H107" s="105">
        <f t="shared" si="32"/>
        <v>1.0116868085106383</v>
      </c>
      <c r="I107" s="105">
        <f t="shared" si="32"/>
        <v>1.0875633191489362</v>
      </c>
      <c r="J107" s="105"/>
      <c r="K107" s="105">
        <f t="shared" si="32"/>
        <v>1.0875633191489362</v>
      </c>
      <c r="L107" s="105">
        <f t="shared" si="32"/>
        <v>1.1691305680851063</v>
      </c>
      <c r="M107" s="105"/>
      <c r="N107" s="105">
        <f t="shared" si="32"/>
        <v>1.1691305680851063</v>
      </c>
      <c r="O107" s="105">
        <f t="shared" si="32"/>
        <v>1.2568153606914891</v>
      </c>
      <c r="P107" s="105"/>
      <c r="Q107" s="105">
        <f t="shared" si="32"/>
        <v>1.2568153606914891</v>
      </c>
    </row>
    <row r="108" spans="1:17" ht="63">
      <c r="A108" s="8"/>
      <c r="B108" s="2" t="s">
        <v>70</v>
      </c>
      <c r="C108" s="105">
        <f>C96/C104</f>
        <v>1.203573391973612</v>
      </c>
      <c r="D108" s="105"/>
      <c r="E108" s="105">
        <f aca="true" t="shared" si="33" ref="E108:Q108">E96/E104</f>
        <v>1.203573391973612</v>
      </c>
      <c r="F108" s="105">
        <f t="shared" si="33"/>
        <v>1.3258295117937469</v>
      </c>
      <c r="G108" s="105"/>
      <c r="H108" s="105">
        <f t="shared" si="33"/>
        <v>1.3258295117937469</v>
      </c>
      <c r="I108" s="105">
        <f t="shared" si="33"/>
        <v>1.423704789041096</v>
      </c>
      <c r="J108" s="105"/>
      <c r="K108" s="105">
        <f t="shared" si="33"/>
        <v>1.423704789041096</v>
      </c>
      <c r="L108" s="105">
        <f t="shared" si="33"/>
        <v>1.521313089869281</v>
      </c>
      <c r="M108" s="105"/>
      <c r="N108" s="105">
        <f t="shared" si="33"/>
        <v>1.521313089869281</v>
      </c>
      <c r="O108" s="105">
        <f t="shared" si="33"/>
        <v>1.6318563290624999</v>
      </c>
      <c r="P108" s="105"/>
      <c r="Q108" s="105">
        <f t="shared" si="33"/>
        <v>1.6318563290624999</v>
      </c>
    </row>
    <row r="109" spans="1:17" ht="15.75">
      <c r="A109" s="8"/>
      <c r="B109" s="24" t="s">
        <v>40</v>
      </c>
      <c r="C109" s="100"/>
      <c r="D109" s="101"/>
      <c r="E109" s="101"/>
      <c r="F109" s="100"/>
      <c r="G109" s="96"/>
      <c r="H109" s="96"/>
      <c r="I109" s="102"/>
      <c r="J109" s="96"/>
      <c r="K109" s="96"/>
      <c r="L109" s="96"/>
      <c r="M109" s="96"/>
      <c r="N109" s="78"/>
      <c r="O109" s="78"/>
      <c r="P109" s="78"/>
      <c r="Q109" s="78"/>
    </row>
    <row r="110" spans="1:17" ht="64.5" customHeight="1">
      <c r="A110" s="8"/>
      <c r="B110" s="44" t="s">
        <v>79</v>
      </c>
      <c r="C110" s="101">
        <f>C102/C98*100</f>
        <v>35.215384615384615</v>
      </c>
      <c r="D110" s="101"/>
      <c r="E110" s="101">
        <f aca="true" t="shared" si="34" ref="E110:Q110">E102/E98*100</f>
        <v>35.215384615384615</v>
      </c>
      <c r="F110" s="101">
        <f t="shared" si="34"/>
        <v>34.223880597014926</v>
      </c>
      <c r="G110" s="101"/>
      <c r="H110" s="101">
        <f t="shared" si="34"/>
        <v>34.223880597014926</v>
      </c>
      <c r="I110" s="101">
        <f t="shared" si="34"/>
        <v>33.75</v>
      </c>
      <c r="J110" s="101"/>
      <c r="K110" s="101">
        <f t="shared" si="34"/>
        <v>33.75</v>
      </c>
      <c r="L110" s="101">
        <f t="shared" si="34"/>
        <v>33.42028985507247</v>
      </c>
      <c r="M110" s="101"/>
      <c r="N110" s="101">
        <f t="shared" si="34"/>
        <v>33.42028985507247</v>
      </c>
      <c r="O110" s="101">
        <f t="shared" si="34"/>
        <v>33</v>
      </c>
      <c r="P110" s="101"/>
      <c r="Q110" s="101">
        <f t="shared" si="34"/>
        <v>33</v>
      </c>
    </row>
    <row r="111" spans="1:17" ht="26.25" customHeight="1">
      <c r="A111" s="8"/>
      <c r="B111" s="17" t="s">
        <v>68</v>
      </c>
      <c r="C111" s="101">
        <f aca="true" t="shared" si="35" ref="C111:Q112">C103/C99*100</f>
        <v>18.8</v>
      </c>
      <c r="D111" s="101"/>
      <c r="E111" s="101">
        <f t="shared" si="35"/>
        <v>18.8</v>
      </c>
      <c r="F111" s="101">
        <f t="shared" si="35"/>
        <v>18.8</v>
      </c>
      <c r="G111" s="101"/>
      <c r="H111" s="101">
        <f t="shared" si="35"/>
        <v>18.8</v>
      </c>
      <c r="I111" s="101">
        <f t="shared" si="35"/>
        <v>18.8</v>
      </c>
      <c r="J111" s="101"/>
      <c r="K111" s="101">
        <f t="shared" si="35"/>
        <v>18.8</v>
      </c>
      <c r="L111" s="101">
        <f t="shared" si="35"/>
        <v>18.8</v>
      </c>
      <c r="M111" s="101"/>
      <c r="N111" s="101">
        <f t="shared" si="35"/>
        <v>18.8</v>
      </c>
      <c r="O111" s="101">
        <f t="shared" si="35"/>
        <v>18.8</v>
      </c>
      <c r="P111" s="101"/>
      <c r="Q111" s="101">
        <f t="shared" si="35"/>
        <v>18.8</v>
      </c>
    </row>
    <row r="112" spans="1:17" ht="67.5" customHeight="1">
      <c r="A112" s="8"/>
      <c r="B112" s="43" t="s">
        <v>70</v>
      </c>
      <c r="C112" s="101">
        <f t="shared" si="35"/>
        <v>27.984615384615385</v>
      </c>
      <c r="D112" s="101"/>
      <c r="E112" s="101">
        <f t="shared" si="35"/>
        <v>27.984615384615385</v>
      </c>
      <c r="F112" s="101">
        <f t="shared" si="35"/>
        <v>27.208955223880597</v>
      </c>
      <c r="G112" s="101"/>
      <c r="H112" s="101">
        <f t="shared" si="35"/>
        <v>27.208955223880597</v>
      </c>
      <c r="I112" s="101">
        <f t="shared" si="35"/>
        <v>26.838235294117645</v>
      </c>
      <c r="J112" s="101"/>
      <c r="K112" s="101">
        <f t="shared" si="35"/>
        <v>26.838235294117645</v>
      </c>
      <c r="L112" s="101">
        <f t="shared" si="35"/>
        <v>26.608695652173914</v>
      </c>
      <c r="M112" s="101"/>
      <c r="N112" s="101">
        <f t="shared" si="35"/>
        <v>26.608695652173914</v>
      </c>
      <c r="O112" s="101">
        <f t="shared" si="35"/>
        <v>26.285714285714285</v>
      </c>
      <c r="P112" s="101"/>
      <c r="Q112" s="101">
        <f t="shared" si="35"/>
        <v>26.285714285714285</v>
      </c>
    </row>
    <row r="113" spans="1:17" ht="81.75" customHeight="1">
      <c r="A113" s="26" t="s">
        <v>136</v>
      </c>
      <c r="B113" s="8"/>
      <c r="C113" s="136">
        <f>D113</f>
        <v>259.79999999999995</v>
      </c>
      <c r="D113" s="136">
        <f>D116+D208</f>
        <v>259.79999999999995</v>
      </c>
      <c r="E113" s="136"/>
      <c r="F113" s="136">
        <f aca="true" t="shared" si="36" ref="F113:Q113">F116+F208</f>
        <v>225.6716</v>
      </c>
      <c r="G113" s="136">
        <f t="shared" si="36"/>
        <v>225.6716</v>
      </c>
      <c r="H113" s="136"/>
      <c r="I113" s="136">
        <f t="shared" si="36"/>
        <v>241.92804</v>
      </c>
      <c r="J113" s="136">
        <f t="shared" si="36"/>
        <v>241.92804</v>
      </c>
      <c r="K113" s="136"/>
      <c r="L113" s="136">
        <f t="shared" si="36"/>
        <v>259.215143</v>
      </c>
      <c r="M113" s="136">
        <f t="shared" si="36"/>
        <v>259.215143</v>
      </c>
      <c r="N113" s="136"/>
      <c r="O113" s="136">
        <f t="shared" si="36"/>
        <v>278.071278725</v>
      </c>
      <c r="P113" s="136">
        <f t="shared" si="36"/>
        <v>278.071278725</v>
      </c>
      <c r="Q113" s="136">
        <f t="shared" si="36"/>
        <v>0</v>
      </c>
    </row>
    <row r="114" spans="1:17" ht="67.5" customHeight="1">
      <c r="A114" s="26" t="s">
        <v>137</v>
      </c>
      <c r="B114" s="8"/>
      <c r="C114" s="136"/>
      <c r="D114" s="137"/>
      <c r="E114" s="137"/>
      <c r="F114" s="136"/>
      <c r="G114" s="22"/>
      <c r="H114" s="22"/>
      <c r="I114" s="138"/>
      <c r="J114" s="138"/>
      <c r="K114" s="138"/>
      <c r="L114" s="138"/>
      <c r="M114" s="138"/>
      <c r="N114" s="139"/>
      <c r="O114" s="13"/>
      <c r="P114" s="13"/>
      <c r="Q114" s="13"/>
    </row>
    <row r="115" spans="1:17" ht="98.25" customHeight="1">
      <c r="A115" s="140" t="s">
        <v>138</v>
      </c>
      <c r="B115" s="8"/>
      <c r="C115" s="136"/>
      <c r="D115" s="137"/>
      <c r="E115" s="137"/>
      <c r="F115" s="136"/>
      <c r="G115" s="22"/>
      <c r="H115" s="22"/>
      <c r="I115" s="138"/>
      <c r="J115" s="22"/>
      <c r="K115" s="22"/>
      <c r="L115" s="22"/>
      <c r="M115" s="22"/>
      <c r="N115" s="139"/>
      <c r="O115" s="13"/>
      <c r="P115" s="13"/>
      <c r="Q115" s="13"/>
    </row>
    <row r="116" spans="1:17" ht="32.25" customHeight="1">
      <c r="A116" s="26" t="s">
        <v>11</v>
      </c>
      <c r="B116" s="26"/>
      <c r="C116" s="141">
        <f>C117+C118+C119</f>
        <v>91.29999999999998</v>
      </c>
      <c r="D116" s="141">
        <f aca="true" t="shared" si="37" ref="D116:P116">D117+D118+D119</f>
        <v>91.29999999999998</v>
      </c>
      <c r="E116" s="141"/>
      <c r="F116" s="141">
        <f t="shared" si="37"/>
        <v>84.6804</v>
      </c>
      <c r="G116" s="141">
        <f t="shared" si="37"/>
        <v>84.6804</v>
      </c>
      <c r="H116" s="141"/>
      <c r="I116" s="141">
        <f t="shared" si="37"/>
        <v>90.9</v>
      </c>
      <c r="J116" s="141">
        <f t="shared" si="37"/>
        <v>90.9</v>
      </c>
      <c r="K116" s="141"/>
      <c r="L116" s="141">
        <f t="shared" si="37"/>
        <v>97.2</v>
      </c>
      <c r="M116" s="141">
        <f t="shared" si="37"/>
        <v>97.2</v>
      </c>
      <c r="N116" s="141"/>
      <c r="O116" s="141">
        <f t="shared" si="37"/>
        <v>104.3</v>
      </c>
      <c r="P116" s="141">
        <f t="shared" si="37"/>
        <v>104.3</v>
      </c>
      <c r="Q116" s="13"/>
    </row>
    <row r="117" spans="1:17" ht="29.25" customHeight="1">
      <c r="A117" s="16" t="s">
        <v>68</v>
      </c>
      <c r="B117" s="26"/>
      <c r="C117" s="141">
        <f>C121+C142+C172+C194</f>
        <v>81.39999999999999</v>
      </c>
      <c r="D117" s="141">
        <f aca="true" t="shared" si="38" ref="D117:P117">D121+D142+D172+D194</f>
        <v>81.39999999999999</v>
      </c>
      <c r="E117" s="141"/>
      <c r="F117" s="141">
        <f t="shared" si="38"/>
        <v>73.6804</v>
      </c>
      <c r="G117" s="141">
        <f t="shared" si="38"/>
        <v>73.6804</v>
      </c>
      <c r="H117" s="141"/>
      <c r="I117" s="141">
        <f t="shared" si="38"/>
        <v>79</v>
      </c>
      <c r="J117" s="141">
        <f t="shared" si="38"/>
        <v>79</v>
      </c>
      <c r="K117" s="141"/>
      <c r="L117" s="141">
        <f t="shared" si="38"/>
        <v>84.5</v>
      </c>
      <c r="M117" s="141">
        <f t="shared" si="38"/>
        <v>84.5</v>
      </c>
      <c r="N117" s="141"/>
      <c r="O117" s="141">
        <f t="shared" si="38"/>
        <v>90.8</v>
      </c>
      <c r="P117" s="141">
        <f t="shared" si="38"/>
        <v>90.8</v>
      </c>
      <c r="Q117" s="13"/>
    </row>
    <row r="118" spans="1:17" ht="29.25" customHeight="1">
      <c r="A118" s="142" t="s">
        <v>81</v>
      </c>
      <c r="B118" s="26"/>
      <c r="C118" s="141">
        <f>C122+C143</f>
        <v>2.1</v>
      </c>
      <c r="D118" s="141">
        <f aca="true" t="shared" si="39" ref="D118:P119">D122+D143</f>
        <v>2.1</v>
      </c>
      <c r="E118" s="141"/>
      <c r="F118" s="141">
        <f t="shared" si="39"/>
        <v>2.3000000000000003</v>
      </c>
      <c r="G118" s="141">
        <f t="shared" si="39"/>
        <v>2.3000000000000003</v>
      </c>
      <c r="H118" s="141"/>
      <c r="I118" s="141">
        <f t="shared" si="39"/>
        <v>2.5</v>
      </c>
      <c r="J118" s="141">
        <f t="shared" si="39"/>
        <v>2.5</v>
      </c>
      <c r="K118" s="141"/>
      <c r="L118" s="141">
        <f t="shared" si="39"/>
        <v>2.8</v>
      </c>
      <c r="M118" s="141">
        <f t="shared" si="39"/>
        <v>2.8</v>
      </c>
      <c r="N118" s="141"/>
      <c r="O118" s="141">
        <f t="shared" si="39"/>
        <v>3</v>
      </c>
      <c r="P118" s="141">
        <f t="shared" si="39"/>
        <v>3</v>
      </c>
      <c r="Q118" s="13"/>
    </row>
    <row r="119" spans="1:17" ht="30.75" customHeight="1">
      <c r="A119" s="9" t="s">
        <v>139</v>
      </c>
      <c r="B119" s="26"/>
      <c r="C119" s="141">
        <f>C123+C144</f>
        <v>7.8</v>
      </c>
      <c r="D119" s="141">
        <f t="shared" si="39"/>
        <v>7.8</v>
      </c>
      <c r="E119" s="141"/>
      <c r="F119" s="141">
        <f t="shared" si="39"/>
        <v>8.7</v>
      </c>
      <c r="G119" s="141">
        <f t="shared" si="39"/>
        <v>8.7</v>
      </c>
      <c r="H119" s="141"/>
      <c r="I119" s="141">
        <f t="shared" si="39"/>
        <v>9.4</v>
      </c>
      <c r="J119" s="141">
        <f t="shared" si="39"/>
        <v>9.4</v>
      </c>
      <c r="K119" s="141"/>
      <c r="L119" s="141">
        <f t="shared" si="39"/>
        <v>9.9</v>
      </c>
      <c r="M119" s="141">
        <f t="shared" si="39"/>
        <v>9.9</v>
      </c>
      <c r="N119" s="141"/>
      <c r="O119" s="141">
        <f t="shared" si="39"/>
        <v>10.5</v>
      </c>
      <c r="P119" s="141">
        <f t="shared" si="39"/>
        <v>10.5</v>
      </c>
      <c r="Q119" s="13"/>
    </row>
    <row r="120" spans="1:17" ht="67.5" customHeight="1">
      <c r="A120" s="26"/>
      <c r="B120" s="131" t="s">
        <v>140</v>
      </c>
      <c r="C120" s="141">
        <f>C121+C122+C123</f>
        <v>58.8</v>
      </c>
      <c r="D120" s="141">
        <f aca="true" t="shared" si="40" ref="D120:P120">D121+D122+D123</f>
        <v>58.8</v>
      </c>
      <c r="E120" s="141"/>
      <c r="F120" s="141">
        <f t="shared" si="40"/>
        <v>64.9304</v>
      </c>
      <c r="G120" s="141">
        <f t="shared" si="40"/>
        <v>64.9304</v>
      </c>
      <c r="H120" s="141"/>
      <c r="I120" s="141">
        <f t="shared" si="40"/>
        <v>69.6</v>
      </c>
      <c r="J120" s="141">
        <f t="shared" si="40"/>
        <v>69.6</v>
      </c>
      <c r="K120" s="141"/>
      <c r="L120" s="141">
        <f t="shared" si="40"/>
        <v>74.7</v>
      </c>
      <c r="M120" s="141">
        <f t="shared" si="40"/>
        <v>74.7</v>
      </c>
      <c r="N120" s="141"/>
      <c r="O120" s="141">
        <f t="shared" si="40"/>
        <v>80.2</v>
      </c>
      <c r="P120" s="141">
        <f t="shared" si="40"/>
        <v>80.2</v>
      </c>
      <c r="Q120" s="49"/>
    </row>
    <row r="121" spans="1:17" ht="23.25" customHeight="1">
      <c r="A121" s="26"/>
      <c r="B121" s="17" t="s">
        <v>68</v>
      </c>
      <c r="C121" s="126">
        <v>55.1</v>
      </c>
      <c r="D121" s="126">
        <f>C121</f>
        <v>55.1</v>
      </c>
      <c r="E121" s="126"/>
      <c r="F121" s="126">
        <f>D121*1.104</f>
        <v>60.830400000000004</v>
      </c>
      <c r="G121" s="126">
        <f>F121</f>
        <v>60.830400000000004</v>
      </c>
      <c r="H121" s="126"/>
      <c r="I121" s="126">
        <v>65.1</v>
      </c>
      <c r="J121" s="126">
        <f>I121</f>
        <v>65.1</v>
      </c>
      <c r="K121" s="126"/>
      <c r="L121" s="126">
        <v>69.8</v>
      </c>
      <c r="M121" s="126">
        <f>L121</f>
        <v>69.8</v>
      </c>
      <c r="N121" s="129"/>
      <c r="O121" s="15">
        <v>74.9</v>
      </c>
      <c r="P121" s="15">
        <f>O121</f>
        <v>74.9</v>
      </c>
      <c r="Q121" s="49"/>
    </row>
    <row r="122" spans="1:17" ht="60.75" customHeight="1">
      <c r="A122" s="26"/>
      <c r="B122" s="70" t="s">
        <v>81</v>
      </c>
      <c r="C122" s="126">
        <v>1.9</v>
      </c>
      <c r="D122" s="126">
        <f>C122</f>
        <v>1.9</v>
      </c>
      <c r="E122" s="126"/>
      <c r="F122" s="126">
        <v>2.1</v>
      </c>
      <c r="G122" s="126">
        <f>F122</f>
        <v>2.1</v>
      </c>
      <c r="H122" s="126"/>
      <c r="I122" s="126">
        <v>2.3</v>
      </c>
      <c r="J122" s="126">
        <f>I122</f>
        <v>2.3</v>
      </c>
      <c r="K122" s="126"/>
      <c r="L122" s="126">
        <v>2.5</v>
      </c>
      <c r="M122" s="126">
        <f>L122</f>
        <v>2.5</v>
      </c>
      <c r="N122" s="129"/>
      <c r="O122" s="15">
        <v>2.7</v>
      </c>
      <c r="P122" s="15">
        <f>O122</f>
        <v>2.7</v>
      </c>
      <c r="Q122" s="49"/>
    </row>
    <row r="123" spans="1:17" ht="48" customHeight="1">
      <c r="A123" s="26"/>
      <c r="B123" s="2" t="s">
        <v>139</v>
      </c>
      <c r="C123" s="126">
        <v>1.8</v>
      </c>
      <c r="D123" s="122">
        <v>1.8</v>
      </c>
      <c r="E123" s="122"/>
      <c r="F123" s="126">
        <v>2</v>
      </c>
      <c r="G123" s="122">
        <v>2</v>
      </c>
      <c r="H123" s="126"/>
      <c r="I123" s="126">
        <v>2.2</v>
      </c>
      <c r="J123" s="122">
        <v>2.2</v>
      </c>
      <c r="K123" s="126"/>
      <c r="L123" s="126">
        <v>2.4</v>
      </c>
      <c r="M123" s="122">
        <v>2.4</v>
      </c>
      <c r="N123" s="129"/>
      <c r="O123" s="15">
        <v>2.6</v>
      </c>
      <c r="P123" s="15">
        <v>2.6</v>
      </c>
      <c r="Q123" s="49"/>
    </row>
    <row r="124" spans="1:17" ht="35.25" customHeight="1">
      <c r="A124" s="26"/>
      <c r="B124" s="30" t="s">
        <v>46</v>
      </c>
      <c r="C124" s="143"/>
      <c r="D124" s="122"/>
      <c r="E124" s="144"/>
      <c r="F124" s="143"/>
      <c r="G124" s="126"/>
      <c r="H124" s="144"/>
      <c r="I124" s="143"/>
      <c r="J124" s="126"/>
      <c r="K124" s="144"/>
      <c r="L124" s="122"/>
      <c r="M124" s="129"/>
      <c r="N124" s="129"/>
      <c r="O124" s="15"/>
      <c r="P124" s="15"/>
      <c r="Q124" s="49"/>
    </row>
    <row r="125" spans="1:17" ht="67.5" customHeight="1">
      <c r="A125" s="26"/>
      <c r="B125" s="131" t="s">
        <v>141</v>
      </c>
      <c r="C125" s="127">
        <f>C126+C128</f>
        <v>1003</v>
      </c>
      <c r="D125" s="127">
        <f aca="true" t="shared" si="41" ref="D125:P125">D126+D128</f>
        <v>1003</v>
      </c>
      <c r="E125" s="127">
        <f t="shared" si="41"/>
        <v>0</v>
      </c>
      <c r="F125" s="127">
        <f t="shared" si="41"/>
        <v>1003</v>
      </c>
      <c r="G125" s="127">
        <f t="shared" si="41"/>
        <v>1003</v>
      </c>
      <c r="H125" s="127">
        <f t="shared" si="41"/>
        <v>0</v>
      </c>
      <c r="I125" s="127">
        <f t="shared" si="41"/>
        <v>1004</v>
      </c>
      <c r="J125" s="127">
        <f t="shared" si="41"/>
        <v>1004</v>
      </c>
      <c r="K125" s="127">
        <f t="shared" si="41"/>
        <v>0</v>
      </c>
      <c r="L125" s="127">
        <f t="shared" si="41"/>
        <v>1001</v>
      </c>
      <c r="M125" s="127">
        <f t="shared" si="41"/>
        <v>1001</v>
      </c>
      <c r="N125" s="127">
        <f t="shared" si="41"/>
        <v>0</v>
      </c>
      <c r="O125" s="127">
        <f t="shared" si="41"/>
        <v>1002</v>
      </c>
      <c r="P125" s="127">
        <f t="shared" si="41"/>
        <v>1002</v>
      </c>
      <c r="Q125" s="49"/>
    </row>
    <row r="126" spans="1:17" ht="28.5" customHeight="1">
      <c r="A126" s="26"/>
      <c r="B126" s="17" t="s">
        <v>68</v>
      </c>
      <c r="C126" s="127">
        <v>993</v>
      </c>
      <c r="D126" s="145">
        <v>993</v>
      </c>
      <c r="E126" s="145"/>
      <c r="F126" s="127">
        <v>993</v>
      </c>
      <c r="G126" s="145">
        <v>993</v>
      </c>
      <c r="H126" s="127"/>
      <c r="I126" s="127">
        <v>994</v>
      </c>
      <c r="J126" s="145">
        <v>994</v>
      </c>
      <c r="K126" s="127"/>
      <c r="L126" s="127">
        <v>991</v>
      </c>
      <c r="M126" s="145">
        <v>991</v>
      </c>
      <c r="N126" s="127"/>
      <c r="O126" s="146">
        <v>992</v>
      </c>
      <c r="P126" s="146">
        <v>992</v>
      </c>
      <c r="Q126" s="49"/>
    </row>
    <row r="127" spans="1:17" ht="67.5" customHeight="1">
      <c r="A127" s="26"/>
      <c r="B127" s="70" t="s">
        <v>81</v>
      </c>
      <c r="C127" s="127">
        <v>10</v>
      </c>
      <c r="D127" s="145">
        <v>10</v>
      </c>
      <c r="E127" s="145"/>
      <c r="F127" s="127">
        <v>10</v>
      </c>
      <c r="G127" s="145">
        <v>10</v>
      </c>
      <c r="H127" s="127"/>
      <c r="I127" s="127">
        <v>10</v>
      </c>
      <c r="J127" s="145">
        <v>10</v>
      </c>
      <c r="K127" s="127"/>
      <c r="L127" s="127">
        <v>10</v>
      </c>
      <c r="M127" s="145">
        <v>10</v>
      </c>
      <c r="N127" s="127"/>
      <c r="O127" s="146">
        <v>10</v>
      </c>
      <c r="P127" s="146">
        <v>10</v>
      </c>
      <c r="Q127" s="49"/>
    </row>
    <row r="128" spans="1:17" ht="46.5" customHeight="1">
      <c r="A128" s="26"/>
      <c r="B128" s="2" t="s">
        <v>139</v>
      </c>
      <c r="C128" s="127">
        <v>10</v>
      </c>
      <c r="D128" s="145">
        <v>10</v>
      </c>
      <c r="E128" s="145"/>
      <c r="F128" s="127">
        <v>10</v>
      </c>
      <c r="G128" s="145">
        <v>10</v>
      </c>
      <c r="H128" s="127"/>
      <c r="I128" s="127">
        <v>10</v>
      </c>
      <c r="J128" s="145">
        <v>10</v>
      </c>
      <c r="K128" s="127"/>
      <c r="L128" s="127">
        <v>10</v>
      </c>
      <c r="M128" s="145">
        <v>10</v>
      </c>
      <c r="N128" s="127"/>
      <c r="O128" s="146">
        <v>10</v>
      </c>
      <c r="P128" s="146">
        <v>10</v>
      </c>
      <c r="Q128" s="49"/>
    </row>
    <row r="129" spans="1:17" ht="39.75" customHeight="1">
      <c r="A129" s="26"/>
      <c r="B129" s="30" t="s">
        <v>47</v>
      </c>
      <c r="C129" s="129"/>
      <c r="D129" s="129"/>
      <c r="E129" s="126"/>
      <c r="F129" s="126"/>
      <c r="G129" s="126"/>
      <c r="H129" s="126"/>
      <c r="I129" s="126"/>
      <c r="J129" s="126"/>
      <c r="K129" s="126"/>
      <c r="L129" s="126"/>
      <c r="M129" s="122"/>
      <c r="N129" s="129"/>
      <c r="O129" s="15"/>
      <c r="P129" s="15"/>
      <c r="Q129" s="49"/>
    </row>
    <row r="130" spans="1:17" ht="67.5" customHeight="1">
      <c r="A130" s="26"/>
      <c r="B130" s="131" t="s">
        <v>142</v>
      </c>
      <c r="C130" s="126">
        <f>C131+C133</f>
        <v>1003</v>
      </c>
      <c r="D130" s="126">
        <f aca="true" t="shared" si="42" ref="D130:P130">D131+D133</f>
        <v>1003</v>
      </c>
      <c r="E130" s="126">
        <f t="shared" si="42"/>
        <v>0</v>
      </c>
      <c r="F130" s="126">
        <f t="shared" si="42"/>
        <v>1003</v>
      </c>
      <c r="G130" s="126">
        <f t="shared" si="42"/>
        <v>1003</v>
      </c>
      <c r="H130" s="126">
        <f t="shared" si="42"/>
        <v>0</v>
      </c>
      <c r="I130" s="126">
        <f t="shared" si="42"/>
        <v>1004</v>
      </c>
      <c r="J130" s="126">
        <f t="shared" si="42"/>
        <v>1004</v>
      </c>
      <c r="K130" s="126">
        <f t="shared" si="42"/>
        <v>0</v>
      </c>
      <c r="L130" s="126">
        <f t="shared" si="42"/>
        <v>1001</v>
      </c>
      <c r="M130" s="126">
        <f t="shared" si="42"/>
        <v>1001</v>
      </c>
      <c r="N130" s="126">
        <f t="shared" si="42"/>
        <v>0</v>
      </c>
      <c r="O130" s="126">
        <f t="shared" si="42"/>
        <v>1002</v>
      </c>
      <c r="P130" s="126">
        <f t="shared" si="42"/>
        <v>1002</v>
      </c>
      <c r="Q130" s="49"/>
    </row>
    <row r="131" spans="1:17" ht="23.25" customHeight="1">
      <c r="A131" s="26"/>
      <c r="B131" s="17" t="s">
        <v>68</v>
      </c>
      <c r="C131" s="23">
        <f>C126</f>
        <v>993</v>
      </c>
      <c r="D131" s="23">
        <f aca="true" t="shared" si="43" ref="D131:P131">D126</f>
        <v>993</v>
      </c>
      <c r="E131" s="23"/>
      <c r="F131" s="23">
        <f t="shared" si="43"/>
        <v>993</v>
      </c>
      <c r="G131" s="23">
        <f t="shared" si="43"/>
        <v>993</v>
      </c>
      <c r="H131" s="23"/>
      <c r="I131" s="23">
        <f t="shared" si="43"/>
        <v>994</v>
      </c>
      <c r="J131" s="23">
        <f t="shared" si="43"/>
        <v>994</v>
      </c>
      <c r="K131" s="23"/>
      <c r="L131" s="23">
        <f t="shared" si="43"/>
        <v>991</v>
      </c>
      <c r="M131" s="23">
        <f t="shared" si="43"/>
        <v>991</v>
      </c>
      <c r="N131" s="23"/>
      <c r="O131" s="23">
        <f t="shared" si="43"/>
        <v>992</v>
      </c>
      <c r="P131" s="23">
        <f t="shared" si="43"/>
        <v>992</v>
      </c>
      <c r="Q131" s="49"/>
    </row>
    <row r="132" spans="1:17" ht="67.5" customHeight="1">
      <c r="A132" s="26"/>
      <c r="B132" s="70" t="s">
        <v>81</v>
      </c>
      <c r="C132" s="23">
        <v>10</v>
      </c>
      <c r="D132" s="23">
        <v>10</v>
      </c>
      <c r="E132" s="23"/>
      <c r="F132" s="23">
        <v>10</v>
      </c>
      <c r="G132" s="23">
        <v>10</v>
      </c>
      <c r="H132" s="23"/>
      <c r="I132" s="23">
        <v>10</v>
      </c>
      <c r="J132" s="23">
        <v>10</v>
      </c>
      <c r="K132" s="23"/>
      <c r="L132" s="23">
        <v>10</v>
      </c>
      <c r="M132" s="23">
        <v>10</v>
      </c>
      <c r="N132" s="23"/>
      <c r="O132" s="23">
        <v>10</v>
      </c>
      <c r="P132" s="23">
        <v>10</v>
      </c>
      <c r="Q132" s="49"/>
    </row>
    <row r="133" spans="1:17" ht="50.25" customHeight="1">
      <c r="A133" s="26"/>
      <c r="B133" s="2" t="s">
        <v>139</v>
      </c>
      <c r="C133" s="127">
        <v>10</v>
      </c>
      <c r="D133" s="145">
        <v>10</v>
      </c>
      <c r="E133" s="145"/>
      <c r="F133" s="127">
        <v>10</v>
      </c>
      <c r="G133" s="145">
        <v>10</v>
      </c>
      <c r="H133" s="127"/>
      <c r="I133" s="127">
        <v>10</v>
      </c>
      <c r="J133" s="145">
        <v>10</v>
      </c>
      <c r="K133" s="127"/>
      <c r="L133" s="127">
        <v>10</v>
      </c>
      <c r="M133" s="145">
        <v>10</v>
      </c>
      <c r="N133" s="127"/>
      <c r="O133" s="146">
        <v>10</v>
      </c>
      <c r="P133" s="146">
        <v>10</v>
      </c>
      <c r="Q133" s="49"/>
    </row>
    <row r="134" spans="1:17" ht="43.5" customHeight="1">
      <c r="A134" s="26"/>
      <c r="B134" s="30" t="s">
        <v>48</v>
      </c>
      <c r="C134" s="147"/>
      <c r="D134" s="148"/>
      <c r="E134" s="148"/>
      <c r="F134" s="149"/>
      <c r="G134" s="129"/>
      <c r="H134" s="129"/>
      <c r="I134" s="149"/>
      <c r="J134" s="129"/>
      <c r="K134" s="129"/>
      <c r="L134" s="129"/>
      <c r="M134" s="129"/>
      <c r="N134" s="129"/>
      <c r="O134" s="15"/>
      <c r="P134" s="15"/>
      <c r="Q134" s="49"/>
    </row>
    <row r="135" spans="1:17" ht="67.5" customHeight="1">
      <c r="A135" s="26"/>
      <c r="B135" s="25" t="s">
        <v>143</v>
      </c>
      <c r="C135" s="150">
        <f>C120/C130</f>
        <v>0.05862412761714855</v>
      </c>
      <c r="D135" s="150">
        <f>D120/D130</f>
        <v>0.05862412761714855</v>
      </c>
      <c r="E135" s="150"/>
      <c r="F135" s="150">
        <f>F120/F130</f>
        <v>0.06473619142572283</v>
      </c>
      <c r="G135" s="150">
        <f>G120/G130</f>
        <v>0.06473619142572283</v>
      </c>
      <c r="H135" s="150"/>
      <c r="I135" s="150">
        <f>I120/I130</f>
        <v>0.06932270916334661</v>
      </c>
      <c r="J135" s="150">
        <f>J120/J130</f>
        <v>0.06932270916334661</v>
      </c>
      <c r="K135" s="150"/>
      <c r="L135" s="150">
        <f>L120/L130</f>
        <v>0.07462537462537462</v>
      </c>
      <c r="M135" s="150">
        <f>M120/M130</f>
        <v>0.07462537462537462</v>
      </c>
      <c r="N135" s="150"/>
      <c r="O135" s="150">
        <f>O120/O130</f>
        <v>0.08003992015968064</v>
      </c>
      <c r="P135" s="150">
        <f>P120/P130</f>
        <v>0.08003992015968064</v>
      </c>
      <c r="Q135" s="49"/>
    </row>
    <row r="136" spans="1:17" ht="22.5" customHeight="1">
      <c r="A136" s="26"/>
      <c r="B136" s="17" t="s">
        <v>68</v>
      </c>
      <c r="C136" s="150">
        <f>C121/C131</f>
        <v>0.0554884189325277</v>
      </c>
      <c r="D136" s="150">
        <f>D121/D131</f>
        <v>0.0554884189325277</v>
      </c>
      <c r="E136" s="150"/>
      <c r="F136" s="150">
        <f>F121/F131</f>
        <v>0.061259214501510575</v>
      </c>
      <c r="G136" s="150">
        <f>G121/G131</f>
        <v>0.061259214501510575</v>
      </c>
      <c r="H136" s="150"/>
      <c r="I136" s="150">
        <f>I121/I131</f>
        <v>0.06549295774647887</v>
      </c>
      <c r="J136" s="150">
        <f>J121/J131</f>
        <v>0.06549295774647887</v>
      </c>
      <c r="K136" s="150"/>
      <c r="L136" s="150">
        <f>L121/L131</f>
        <v>0.07043390514631685</v>
      </c>
      <c r="M136" s="150">
        <f>M121/M131</f>
        <v>0.07043390514631685</v>
      </c>
      <c r="N136" s="150"/>
      <c r="O136" s="150">
        <f>O121/O131</f>
        <v>0.07550403225806453</v>
      </c>
      <c r="P136" s="150">
        <f>P121/P131</f>
        <v>0.07550403225806453</v>
      </c>
      <c r="Q136" s="49"/>
    </row>
    <row r="137" spans="1:17" ht="67.5" customHeight="1">
      <c r="A137" s="26"/>
      <c r="B137" s="70" t="s">
        <v>81</v>
      </c>
      <c r="C137" s="150">
        <f>C122/C132</f>
        <v>0.19</v>
      </c>
      <c r="D137" s="150">
        <f aca="true" t="shared" si="44" ref="D137:P138">D122/D132</f>
        <v>0.19</v>
      </c>
      <c r="E137" s="150"/>
      <c r="F137" s="150">
        <f t="shared" si="44"/>
        <v>0.21000000000000002</v>
      </c>
      <c r="G137" s="150">
        <f t="shared" si="44"/>
        <v>0.21000000000000002</v>
      </c>
      <c r="H137" s="150"/>
      <c r="I137" s="150">
        <f t="shared" si="44"/>
        <v>0.22999999999999998</v>
      </c>
      <c r="J137" s="150">
        <f t="shared" si="44"/>
        <v>0.22999999999999998</v>
      </c>
      <c r="K137" s="150"/>
      <c r="L137" s="150">
        <f t="shared" si="44"/>
        <v>0.25</v>
      </c>
      <c r="M137" s="150">
        <f t="shared" si="44"/>
        <v>0.25</v>
      </c>
      <c r="N137" s="150"/>
      <c r="O137" s="150">
        <f t="shared" si="44"/>
        <v>0.27</v>
      </c>
      <c r="P137" s="150">
        <f t="shared" si="44"/>
        <v>0.27</v>
      </c>
      <c r="Q137" s="49"/>
    </row>
    <row r="138" spans="1:17" ht="45.75" customHeight="1">
      <c r="A138" s="26"/>
      <c r="B138" s="2" t="s">
        <v>139</v>
      </c>
      <c r="C138" s="150">
        <f>C123/C133</f>
        <v>0.18</v>
      </c>
      <c r="D138" s="150">
        <f t="shared" si="44"/>
        <v>0.18</v>
      </c>
      <c r="E138" s="150"/>
      <c r="F138" s="150">
        <f t="shared" si="44"/>
        <v>0.2</v>
      </c>
      <c r="G138" s="150">
        <f t="shared" si="44"/>
        <v>0.2</v>
      </c>
      <c r="H138" s="150"/>
      <c r="I138" s="150">
        <f t="shared" si="44"/>
        <v>0.22000000000000003</v>
      </c>
      <c r="J138" s="150">
        <f t="shared" si="44"/>
        <v>0.22000000000000003</v>
      </c>
      <c r="K138" s="150"/>
      <c r="L138" s="150">
        <f t="shared" si="44"/>
        <v>0.24</v>
      </c>
      <c r="M138" s="150">
        <f t="shared" si="44"/>
        <v>0.24</v>
      </c>
      <c r="N138" s="150"/>
      <c r="O138" s="150">
        <f t="shared" si="44"/>
        <v>0.26</v>
      </c>
      <c r="P138" s="150">
        <f t="shared" si="44"/>
        <v>0.26</v>
      </c>
      <c r="Q138" s="49"/>
    </row>
    <row r="139" spans="1:17" ht="34.5" customHeight="1">
      <c r="A139" s="26"/>
      <c r="B139" s="30" t="s">
        <v>144</v>
      </c>
      <c r="C139" s="147"/>
      <c r="D139" s="151"/>
      <c r="E139" s="148"/>
      <c r="F139" s="149"/>
      <c r="G139" s="129"/>
      <c r="H139" s="129"/>
      <c r="I139" s="149"/>
      <c r="J139" s="129"/>
      <c r="K139" s="129"/>
      <c r="L139" s="149"/>
      <c r="M139" s="129"/>
      <c r="N139" s="129"/>
      <c r="O139" s="15"/>
      <c r="P139" s="15"/>
      <c r="Q139" s="49"/>
    </row>
    <row r="140" spans="1:17" ht="84.75" customHeight="1">
      <c r="A140" s="26"/>
      <c r="B140" s="25" t="s">
        <v>145</v>
      </c>
      <c r="C140" s="126">
        <v>100</v>
      </c>
      <c r="D140" s="126">
        <v>100</v>
      </c>
      <c r="E140" s="126"/>
      <c r="F140" s="126">
        <v>100</v>
      </c>
      <c r="G140" s="126">
        <v>100</v>
      </c>
      <c r="H140" s="126"/>
      <c r="I140" s="126">
        <v>100</v>
      </c>
      <c r="J140" s="126">
        <v>100</v>
      </c>
      <c r="K140" s="126"/>
      <c r="L140" s="126">
        <v>100</v>
      </c>
      <c r="M140" s="126">
        <v>100</v>
      </c>
      <c r="N140" s="126"/>
      <c r="O140" s="22">
        <v>110</v>
      </c>
      <c r="P140" s="22">
        <v>100</v>
      </c>
      <c r="Q140" s="49"/>
    </row>
    <row r="141" spans="1:17" ht="226.5" customHeight="1">
      <c r="A141" s="26"/>
      <c r="B141" s="131" t="s">
        <v>146</v>
      </c>
      <c r="C141" s="144">
        <f>C142+C144+C143</f>
        <v>25.7</v>
      </c>
      <c r="D141" s="144">
        <f aca="true" t="shared" si="45" ref="D141:P141">D142+D144+D143</f>
        <v>25.7</v>
      </c>
      <c r="E141" s="144"/>
      <c r="F141" s="144">
        <f t="shared" si="45"/>
        <v>12.5</v>
      </c>
      <c r="G141" s="144">
        <f t="shared" si="45"/>
        <v>12.5</v>
      </c>
      <c r="H141" s="144"/>
      <c r="I141" s="144">
        <f t="shared" si="45"/>
        <v>13.5</v>
      </c>
      <c r="J141" s="144">
        <f t="shared" si="45"/>
        <v>13.5</v>
      </c>
      <c r="K141" s="144"/>
      <c r="L141" s="144">
        <f t="shared" si="45"/>
        <v>14.4</v>
      </c>
      <c r="M141" s="144">
        <f t="shared" si="45"/>
        <v>14.4</v>
      </c>
      <c r="N141" s="144"/>
      <c r="O141" s="144">
        <f t="shared" si="45"/>
        <v>15.3</v>
      </c>
      <c r="P141" s="144">
        <f t="shared" si="45"/>
        <v>15.3</v>
      </c>
      <c r="Q141" s="49"/>
    </row>
    <row r="142" spans="1:17" ht="24.75" customHeight="1">
      <c r="A142" s="26"/>
      <c r="B142" s="17" t="s">
        <v>68</v>
      </c>
      <c r="C142" s="129">
        <f>D142</f>
        <v>19.5</v>
      </c>
      <c r="D142" s="129">
        <v>19.5</v>
      </c>
      <c r="E142" s="129"/>
      <c r="F142" s="126">
        <v>5.6</v>
      </c>
      <c r="G142" s="126">
        <f>F142</f>
        <v>5.6</v>
      </c>
      <c r="H142" s="129"/>
      <c r="I142" s="126">
        <v>6.1</v>
      </c>
      <c r="J142" s="126">
        <f>I142</f>
        <v>6.1</v>
      </c>
      <c r="K142" s="129"/>
      <c r="L142" s="126">
        <v>6.6</v>
      </c>
      <c r="M142" s="126">
        <f>L142</f>
        <v>6.6</v>
      </c>
      <c r="N142" s="129"/>
      <c r="O142" s="49">
        <v>7.1</v>
      </c>
      <c r="P142" s="49">
        <f>O142</f>
        <v>7.1</v>
      </c>
      <c r="Q142" s="152"/>
    </row>
    <row r="143" spans="1:17" ht="67.5" customHeight="1">
      <c r="A143" s="26"/>
      <c r="B143" s="70" t="s">
        <v>81</v>
      </c>
      <c r="C143" s="129">
        <v>0.2</v>
      </c>
      <c r="D143" s="129">
        <v>0.2</v>
      </c>
      <c r="E143" s="129"/>
      <c r="F143" s="126">
        <v>0.2</v>
      </c>
      <c r="G143" s="126">
        <v>0.2</v>
      </c>
      <c r="H143" s="129"/>
      <c r="I143" s="126">
        <v>0.2</v>
      </c>
      <c r="J143" s="126">
        <v>0.2</v>
      </c>
      <c r="K143" s="129"/>
      <c r="L143" s="126">
        <v>0.3</v>
      </c>
      <c r="M143" s="126">
        <v>0.3</v>
      </c>
      <c r="N143" s="129"/>
      <c r="O143" s="49">
        <v>0.3</v>
      </c>
      <c r="P143" s="49">
        <v>0.3</v>
      </c>
      <c r="Q143" s="152"/>
    </row>
    <row r="144" spans="1:17" ht="52.5" customHeight="1">
      <c r="A144" s="26"/>
      <c r="B144" s="2" t="s">
        <v>139</v>
      </c>
      <c r="C144" s="126">
        <v>6</v>
      </c>
      <c r="D144" s="126">
        <f>C144</f>
        <v>6</v>
      </c>
      <c r="E144" s="129"/>
      <c r="F144" s="129">
        <v>6.7</v>
      </c>
      <c r="G144" s="129">
        <f>F144</f>
        <v>6.7</v>
      </c>
      <c r="H144" s="129"/>
      <c r="I144" s="129">
        <v>7.2</v>
      </c>
      <c r="J144" s="129">
        <f>I144</f>
        <v>7.2</v>
      </c>
      <c r="K144" s="129"/>
      <c r="L144" s="129">
        <v>7.5</v>
      </c>
      <c r="M144" s="129">
        <f>L144</f>
        <v>7.5</v>
      </c>
      <c r="N144" s="129"/>
      <c r="O144" s="49">
        <v>7.9</v>
      </c>
      <c r="P144" s="49">
        <f>O144</f>
        <v>7.9</v>
      </c>
      <c r="Q144" s="152"/>
    </row>
    <row r="145" spans="1:17" ht="38.25" customHeight="1">
      <c r="A145" s="26"/>
      <c r="B145" s="30" t="s">
        <v>46</v>
      </c>
      <c r="C145" s="147"/>
      <c r="D145" s="148"/>
      <c r="E145" s="148"/>
      <c r="F145" s="149"/>
      <c r="G145" s="129"/>
      <c r="H145" s="129"/>
      <c r="I145" s="149"/>
      <c r="J145" s="129"/>
      <c r="K145" s="129"/>
      <c r="L145" s="149"/>
      <c r="M145" s="129"/>
      <c r="N145" s="129"/>
      <c r="O145" s="49"/>
      <c r="P145" s="49"/>
      <c r="Q145" s="49"/>
    </row>
    <row r="146" spans="1:17" ht="67.5" customHeight="1">
      <c r="A146" s="26"/>
      <c r="B146" s="131" t="s">
        <v>147</v>
      </c>
      <c r="C146" s="129">
        <f>C147+C148</f>
        <v>62</v>
      </c>
      <c r="D146" s="129">
        <f aca="true" t="shared" si="46" ref="D146:P146">D147+D148</f>
        <v>62</v>
      </c>
      <c r="E146" s="129"/>
      <c r="F146" s="129">
        <f t="shared" si="46"/>
        <v>62</v>
      </c>
      <c r="G146" s="129">
        <f t="shared" si="46"/>
        <v>62</v>
      </c>
      <c r="H146" s="129"/>
      <c r="I146" s="129">
        <f t="shared" si="46"/>
        <v>62</v>
      </c>
      <c r="J146" s="129">
        <f t="shared" si="46"/>
        <v>62</v>
      </c>
      <c r="K146" s="129"/>
      <c r="L146" s="129">
        <f t="shared" si="46"/>
        <v>62</v>
      </c>
      <c r="M146" s="129">
        <f t="shared" si="46"/>
        <v>62</v>
      </c>
      <c r="N146" s="129"/>
      <c r="O146" s="129">
        <f t="shared" si="46"/>
        <v>62</v>
      </c>
      <c r="P146" s="129">
        <f t="shared" si="46"/>
        <v>62</v>
      </c>
      <c r="Q146" s="49"/>
    </row>
    <row r="147" spans="1:17" ht="25.5" customHeight="1">
      <c r="A147" s="26"/>
      <c r="B147" s="17" t="s">
        <v>68</v>
      </c>
      <c r="C147" s="129">
        <v>42</v>
      </c>
      <c r="D147" s="129">
        <v>42</v>
      </c>
      <c r="E147" s="129"/>
      <c r="F147" s="129">
        <v>42</v>
      </c>
      <c r="G147" s="129">
        <v>42</v>
      </c>
      <c r="H147" s="129"/>
      <c r="I147" s="129">
        <v>42</v>
      </c>
      <c r="J147" s="129">
        <v>42</v>
      </c>
      <c r="K147" s="129"/>
      <c r="L147" s="129">
        <v>42</v>
      </c>
      <c r="M147" s="129">
        <v>42</v>
      </c>
      <c r="N147" s="129"/>
      <c r="O147" s="129">
        <v>42</v>
      </c>
      <c r="P147" s="129">
        <v>42</v>
      </c>
      <c r="Q147" s="49"/>
    </row>
    <row r="148" spans="1:17" ht="53.25" customHeight="1">
      <c r="A148" s="26"/>
      <c r="B148" s="2" t="s">
        <v>139</v>
      </c>
      <c r="C148" s="129">
        <v>20</v>
      </c>
      <c r="D148" s="129">
        <v>20</v>
      </c>
      <c r="E148" s="129"/>
      <c r="F148" s="129">
        <v>20</v>
      </c>
      <c r="G148" s="129">
        <v>20</v>
      </c>
      <c r="H148" s="129"/>
      <c r="I148" s="129">
        <v>20</v>
      </c>
      <c r="J148" s="129">
        <v>20</v>
      </c>
      <c r="K148" s="129"/>
      <c r="L148" s="129">
        <v>20</v>
      </c>
      <c r="M148" s="129">
        <v>20</v>
      </c>
      <c r="N148" s="129"/>
      <c r="O148" s="129">
        <v>20</v>
      </c>
      <c r="P148" s="129">
        <v>20</v>
      </c>
      <c r="Q148" s="49"/>
    </row>
    <row r="149" spans="1:17" ht="67.5" customHeight="1">
      <c r="A149" s="26"/>
      <c r="B149" s="131" t="s">
        <v>148</v>
      </c>
      <c r="C149" s="129">
        <f>C150+C152</f>
        <v>328</v>
      </c>
      <c r="D149" s="129">
        <f aca="true" t="shared" si="47" ref="D149:P149">D150+D152</f>
        <v>328</v>
      </c>
      <c r="E149" s="129">
        <f t="shared" si="47"/>
        <v>0</v>
      </c>
      <c r="F149" s="129">
        <f t="shared" si="47"/>
        <v>168</v>
      </c>
      <c r="G149" s="129">
        <f t="shared" si="47"/>
        <v>168</v>
      </c>
      <c r="H149" s="129">
        <f t="shared" si="47"/>
        <v>0</v>
      </c>
      <c r="I149" s="129">
        <f t="shared" si="47"/>
        <v>168</v>
      </c>
      <c r="J149" s="129">
        <f t="shared" si="47"/>
        <v>168</v>
      </c>
      <c r="K149" s="129">
        <f t="shared" si="47"/>
        <v>0</v>
      </c>
      <c r="L149" s="129">
        <f t="shared" si="47"/>
        <v>168</v>
      </c>
      <c r="M149" s="129">
        <f t="shared" si="47"/>
        <v>168</v>
      </c>
      <c r="N149" s="129">
        <f t="shared" si="47"/>
        <v>0</v>
      </c>
      <c r="O149" s="129">
        <f t="shared" si="47"/>
        <v>168</v>
      </c>
      <c r="P149" s="129">
        <f t="shared" si="47"/>
        <v>168</v>
      </c>
      <c r="Q149" s="13"/>
    </row>
    <row r="150" spans="1:17" ht="30.75" customHeight="1">
      <c r="A150" s="26"/>
      <c r="B150" s="17" t="s">
        <v>68</v>
      </c>
      <c r="C150" s="129">
        <v>308</v>
      </c>
      <c r="D150" s="129">
        <v>308</v>
      </c>
      <c r="E150" s="129"/>
      <c r="F150" s="129">
        <v>148</v>
      </c>
      <c r="G150" s="129">
        <v>148</v>
      </c>
      <c r="H150" s="129"/>
      <c r="I150" s="129">
        <v>148</v>
      </c>
      <c r="J150" s="129">
        <v>148</v>
      </c>
      <c r="K150" s="129"/>
      <c r="L150" s="129">
        <v>148</v>
      </c>
      <c r="M150" s="129">
        <v>148</v>
      </c>
      <c r="N150" s="129"/>
      <c r="O150" s="49">
        <v>148</v>
      </c>
      <c r="P150" s="49">
        <v>148</v>
      </c>
      <c r="Q150" s="13"/>
    </row>
    <row r="151" spans="1:17" ht="67.5" customHeight="1">
      <c r="A151" s="26"/>
      <c r="B151" s="70" t="s">
        <v>81</v>
      </c>
      <c r="C151" s="129">
        <v>5</v>
      </c>
      <c r="D151" s="129">
        <v>5</v>
      </c>
      <c r="E151" s="129"/>
      <c r="F151" s="129">
        <v>5</v>
      </c>
      <c r="G151" s="129">
        <v>5</v>
      </c>
      <c r="H151" s="129"/>
      <c r="I151" s="129">
        <v>5</v>
      </c>
      <c r="J151" s="129">
        <v>5</v>
      </c>
      <c r="K151" s="129"/>
      <c r="L151" s="129">
        <v>5</v>
      </c>
      <c r="M151" s="129">
        <v>5</v>
      </c>
      <c r="N151" s="129"/>
      <c r="O151" s="49">
        <v>5</v>
      </c>
      <c r="P151" s="49">
        <v>5</v>
      </c>
      <c r="Q151" s="13"/>
    </row>
    <row r="152" spans="1:17" ht="50.25" customHeight="1">
      <c r="A152" s="26"/>
      <c r="B152" s="2" t="s">
        <v>139</v>
      </c>
      <c r="C152" s="129">
        <v>20</v>
      </c>
      <c r="D152" s="129">
        <v>20</v>
      </c>
      <c r="E152" s="129"/>
      <c r="F152" s="129">
        <v>20</v>
      </c>
      <c r="G152" s="129">
        <v>20</v>
      </c>
      <c r="H152" s="129"/>
      <c r="I152" s="129">
        <v>20</v>
      </c>
      <c r="J152" s="129">
        <v>20</v>
      </c>
      <c r="K152" s="129"/>
      <c r="L152" s="129">
        <v>20</v>
      </c>
      <c r="M152" s="129">
        <v>20</v>
      </c>
      <c r="N152" s="129"/>
      <c r="O152" s="49">
        <v>20</v>
      </c>
      <c r="P152" s="49">
        <v>20</v>
      </c>
      <c r="Q152" s="13"/>
    </row>
    <row r="153" spans="1:17" ht="33.75" customHeight="1">
      <c r="A153" s="26"/>
      <c r="B153" s="30" t="s">
        <v>14</v>
      </c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49"/>
      <c r="P153" s="49"/>
      <c r="Q153" s="13"/>
    </row>
    <row r="154" spans="1:17" ht="67.5" customHeight="1">
      <c r="A154" s="26"/>
      <c r="B154" s="131" t="s">
        <v>149</v>
      </c>
      <c r="C154" s="129">
        <f>C155+C157</f>
        <v>168</v>
      </c>
      <c r="D154" s="129">
        <f aca="true" t="shared" si="48" ref="D154:P154">D155+D157</f>
        <v>168</v>
      </c>
      <c r="E154" s="129"/>
      <c r="F154" s="129">
        <f t="shared" si="48"/>
        <v>168</v>
      </c>
      <c r="G154" s="129">
        <f t="shared" si="48"/>
        <v>168</v>
      </c>
      <c r="H154" s="129"/>
      <c r="I154" s="129">
        <f t="shared" si="48"/>
        <v>168</v>
      </c>
      <c r="J154" s="129">
        <f t="shared" si="48"/>
        <v>168</v>
      </c>
      <c r="K154" s="129"/>
      <c r="L154" s="129">
        <f t="shared" si="48"/>
        <v>168</v>
      </c>
      <c r="M154" s="129">
        <f t="shared" si="48"/>
        <v>168</v>
      </c>
      <c r="N154" s="129"/>
      <c r="O154" s="129">
        <f t="shared" si="48"/>
        <v>168</v>
      </c>
      <c r="P154" s="129">
        <f t="shared" si="48"/>
        <v>168</v>
      </c>
      <c r="Q154" s="153"/>
    </row>
    <row r="155" spans="1:17" ht="28.5" customHeight="1">
      <c r="A155" s="26"/>
      <c r="B155" s="17" t="s">
        <v>68</v>
      </c>
      <c r="C155" s="129">
        <v>148</v>
      </c>
      <c r="D155" s="129">
        <v>148</v>
      </c>
      <c r="E155" s="129"/>
      <c r="F155" s="129">
        <v>148</v>
      </c>
      <c r="G155" s="129">
        <v>148</v>
      </c>
      <c r="H155" s="129"/>
      <c r="I155" s="129">
        <v>148</v>
      </c>
      <c r="J155" s="129">
        <v>148</v>
      </c>
      <c r="K155" s="129"/>
      <c r="L155" s="129">
        <v>148</v>
      </c>
      <c r="M155" s="129">
        <v>148</v>
      </c>
      <c r="N155" s="129"/>
      <c r="O155" s="129">
        <v>148</v>
      </c>
      <c r="P155" s="129">
        <v>148</v>
      </c>
      <c r="Q155" s="153"/>
    </row>
    <row r="156" spans="1:17" ht="67.5" customHeight="1">
      <c r="A156" s="26"/>
      <c r="B156" s="70" t="s">
        <v>81</v>
      </c>
      <c r="C156" s="129">
        <v>5</v>
      </c>
      <c r="D156" s="129">
        <v>5</v>
      </c>
      <c r="E156" s="129"/>
      <c r="F156" s="129">
        <v>5</v>
      </c>
      <c r="G156" s="129">
        <v>5</v>
      </c>
      <c r="H156" s="129"/>
      <c r="I156" s="129">
        <v>5</v>
      </c>
      <c r="J156" s="129">
        <v>5</v>
      </c>
      <c r="K156" s="129"/>
      <c r="L156" s="129">
        <v>5</v>
      </c>
      <c r="M156" s="129">
        <v>5</v>
      </c>
      <c r="N156" s="129"/>
      <c r="O156" s="129">
        <v>5</v>
      </c>
      <c r="P156" s="129">
        <v>5</v>
      </c>
      <c r="Q156" s="153"/>
    </row>
    <row r="157" spans="1:17" ht="67.5" customHeight="1">
      <c r="A157" s="26"/>
      <c r="B157" s="2" t="s">
        <v>139</v>
      </c>
      <c r="C157" s="129">
        <v>20</v>
      </c>
      <c r="D157" s="129">
        <v>20</v>
      </c>
      <c r="E157" s="129"/>
      <c r="F157" s="129">
        <v>20</v>
      </c>
      <c r="G157" s="129">
        <v>20</v>
      </c>
      <c r="H157" s="129"/>
      <c r="I157" s="129">
        <v>20</v>
      </c>
      <c r="J157" s="129">
        <v>20</v>
      </c>
      <c r="K157" s="129"/>
      <c r="L157" s="129">
        <v>20</v>
      </c>
      <c r="M157" s="129">
        <v>20</v>
      </c>
      <c r="N157" s="129"/>
      <c r="O157" s="129">
        <v>20</v>
      </c>
      <c r="P157" s="129">
        <v>20</v>
      </c>
      <c r="Q157" s="153"/>
    </row>
    <row r="158" spans="1:17" ht="67.5" customHeight="1">
      <c r="A158" s="26"/>
      <c r="B158" s="131" t="s">
        <v>150</v>
      </c>
      <c r="C158" s="129">
        <f aca="true" t="shared" si="49" ref="C158:P158">C159+C160</f>
        <v>175</v>
      </c>
      <c r="D158" s="129">
        <f t="shared" si="49"/>
        <v>175</v>
      </c>
      <c r="E158" s="129">
        <f t="shared" si="49"/>
        <v>0</v>
      </c>
      <c r="F158" s="129">
        <f t="shared" si="49"/>
        <v>175</v>
      </c>
      <c r="G158" s="129">
        <f t="shared" si="49"/>
        <v>175</v>
      </c>
      <c r="H158" s="129">
        <f t="shared" si="49"/>
        <v>0</v>
      </c>
      <c r="I158" s="129">
        <f t="shared" si="49"/>
        <v>175</v>
      </c>
      <c r="J158" s="129">
        <f t="shared" si="49"/>
        <v>175</v>
      </c>
      <c r="K158" s="129">
        <f t="shared" si="49"/>
        <v>0</v>
      </c>
      <c r="L158" s="129">
        <f t="shared" si="49"/>
        <v>175</v>
      </c>
      <c r="M158" s="129">
        <f t="shared" si="49"/>
        <v>175</v>
      </c>
      <c r="N158" s="129">
        <f t="shared" si="49"/>
        <v>0</v>
      </c>
      <c r="O158" s="129">
        <f t="shared" si="49"/>
        <v>175</v>
      </c>
      <c r="P158" s="129">
        <f t="shared" si="49"/>
        <v>175</v>
      </c>
      <c r="Q158" s="49"/>
    </row>
    <row r="159" spans="1:17" ht="29.25" customHeight="1">
      <c r="A159" s="26"/>
      <c r="B159" s="17" t="s">
        <v>68</v>
      </c>
      <c r="C159" s="129">
        <v>80</v>
      </c>
      <c r="D159" s="129">
        <v>80</v>
      </c>
      <c r="E159" s="129"/>
      <c r="F159" s="129">
        <v>80</v>
      </c>
      <c r="G159" s="129">
        <v>80</v>
      </c>
      <c r="H159" s="129"/>
      <c r="I159" s="129">
        <v>80</v>
      </c>
      <c r="J159" s="129">
        <v>80</v>
      </c>
      <c r="K159" s="129"/>
      <c r="L159" s="129">
        <v>80</v>
      </c>
      <c r="M159" s="129">
        <v>80</v>
      </c>
      <c r="N159" s="129"/>
      <c r="O159" s="15">
        <v>80</v>
      </c>
      <c r="P159" s="15">
        <v>80</v>
      </c>
      <c r="Q159" s="49"/>
    </row>
    <row r="160" spans="1:17" ht="50.25" customHeight="1">
      <c r="A160" s="26"/>
      <c r="B160" s="2" t="s">
        <v>139</v>
      </c>
      <c r="C160" s="129">
        <v>95</v>
      </c>
      <c r="D160" s="129">
        <v>95</v>
      </c>
      <c r="E160" s="129"/>
      <c r="F160" s="129">
        <v>95</v>
      </c>
      <c r="G160" s="129">
        <v>95</v>
      </c>
      <c r="H160" s="129"/>
      <c r="I160" s="129">
        <v>95</v>
      </c>
      <c r="J160" s="129">
        <v>95</v>
      </c>
      <c r="K160" s="129"/>
      <c r="L160" s="129">
        <v>95</v>
      </c>
      <c r="M160" s="129">
        <v>95</v>
      </c>
      <c r="N160" s="129"/>
      <c r="O160" s="15">
        <v>95</v>
      </c>
      <c r="P160" s="15">
        <v>95</v>
      </c>
      <c r="Q160" s="49"/>
    </row>
    <row r="161" spans="1:17" ht="34.5" customHeight="1">
      <c r="A161" s="26"/>
      <c r="B161" s="30" t="s">
        <v>15</v>
      </c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49"/>
      <c r="P161" s="49"/>
      <c r="Q161" s="49"/>
    </row>
    <row r="162" spans="1:17" ht="67.5" customHeight="1">
      <c r="A162" s="26"/>
      <c r="B162" s="131" t="s">
        <v>151</v>
      </c>
      <c r="C162" s="129">
        <v>0.029</v>
      </c>
      <c r="D162" s="129">
        <v>0.029</v>
      </c>
      <c r="E162" s="129"/>
      <c r="F162" s="129">
        <v>0.029</v>
      </c>
      <c r="G162" s="129">
        <v>0.029</v>
      </c>
      <c r="H162" s="129"/>
      <c r="I162" s="129">
        <v>0.029</v>
      </c>
      <c r="J162" s="129">
        <v>0.029</v>
      </c>
      <c r="K162" s="129"/>
      <c r="L162" s="129">
        <v>0.029</v>
      </c>
      <c r="M162" s="129">
        <v>0.029</v>
      </c>
      <c r="N162" s="129"/>
      <c r="O162" s="15">
        <v>0.029</v>
      </c>
      <c r="P162" s="15">
        <v>0.029</v>
      </c>
      <c r="Q162" s="49"/>
    </row>
    <row r="163" spans="1:17" ht="27.75" customHeight="1">
      <c r="A163" s="26"/>
      <c r="B163" s="17" t="s">
        <v>68</v>
      </c>
      <c r="C163" s="129">
        <v>0.02</v>
      </c>
      <c r="D163" s="129">
        <v>0.02</v>
      </c>
      <c r="E163" s="129"/>
      <c r="F163" s="129">
        <v>0.02</v>
      </c>
      <c r="G163" s="129">
        <v>0.02</v>
      </c>
      <c r="H163" s="129"/>
      <c r="I163" s="129">
        <v>0.02</v>
      </c>
      <c r="J163" s="129">
        <v>0.02</v>
      </c>
      <c r="K163" s="129"/>
      <c r="L163" s="129">
        <v>0.02</v>
      </c>
      <c r="M163" s="129">
        <v>0.02</v>
      </c>
      <c r="N163" s="129"/>
      <c r="O163" s="129">
        <v>0.02</v>
      </c>
      <c r="P163" s="129">
        <v>0.02</v>
      </c>
      <c r="Q163" s="49"/>
    </row>
    <row r="164" spans="1:17" ht="67.5" customHeight="1">
      <c r="A164" s="26"/>
      <c r="B164" s="70" t="s">
        <v>81</v>
      </c>
      <c r="C164" s="129">
        <f>C143/C156</f>
        <v>0.04</v>
      </c>
      <c r="D164" s="129">
        <f aca="true" t="shared" si="50" ref="D164:P164">D143/D156</f>
        <v>0.04</v>
      </c>
      <c r="E164" s="129"/>
      <c r="F164" s="129">
        <f t="shared" si="50"/>
        <v>0.04</v>
      </c>
      <c r="G164" s="129">
        <f t="shared" si="50"/>
        <v>0.04</v>
      </c>
      <c r="H164" s="129"/>
      <c r="I164" s="129">
        <f t="shared" si="50"/>
        <v>0.04</v>
      </c>
      <c r="J164" s="129">
        <f t="shared" si="50"/>
        <v>0.04</v>
      </c>
      <c r="K164" s="129"/>
      <c r="L164" s="129">
        <f t="shared" si="50"/>
        <v>0.06</v>
      </c>
      <c r="M164" s="129">
        <f t="shared" si="50"/>
        <v>0.06</v>
      </c>
      <c r="N164" s="129"/>
      <c r="O164" s="129">
        <f t="shared" si="50"/>
        <v>0.06</v>
      </c>
      <c r="P164" s="129">
        <f t="shared" si="50"/>
        <v>0.06</v>
      </c>
      <c r="Q164" s="49"/>
    </row>
    <row r="165" spans="1:17" ht="52.5" customHeight="1">
      <c r="A165" s="26"/>
      <c r="B165" s="2" t="s">
        <v>139</v>
      </c>
      <c r="C165" s="129">
        <f>C144/C157</f>
        <v>0.3</v>
      </c>
      <c r="D165" s="129">
        <v>0.039</v>
      </c>
      <c r="E165" s="129"/>
      <c r="F165" s="129">
        <v>0.039</v>
      </c>
      <c r="G165" s="129">
        <v>0.039</v>
      </c>
      <c r="H165" s="129"/>
      <c r="I165" s="129">
        <v>0.039</v>
      </c>
      <c r="J165" s="129">
        <v>0.039</v>
      </c>
      <c r="K165" s="129"/>
      <c r="L165" s="129">
        <v>0.039</v>
      </c>
      <c r="M165" s="129">
        <v>0.039</v>
      </c>
      <c r="N165" s="129"/>
      <c r="O165" s="129">
        <v>0.039</v>
      </c>
      <c r="P165" s="129">
        <v>0.039</v>
      </c>
      <c r="Q165" s="49"/>
    </row>
    <row r="166" spans="1:17" ht="67.5" customHeight="1">
      <c r="A166" s="26"/>
      <c r="B166" s="131" t="s">
        <v>152</v>
      </c>
      <c r="C166" s="154">
        <v>0.356</v>
      </c>
      <c r="D166" s="154">
        <v>0.356</v>
      </c>
      <c r="E166" s="154"/>
      <c r="F166" s="154">
        <v>0.375</v>
      </c>
      <c r="G166" s="154">
        <v>0.375</v>
      </c>
      <c r="H166" s="129"/>
      <c r="I166" s="129">
        <v>0.39</v>
      </c>
      <c r="J166" s="129">
        <v>0.39</v>
      </c>
      <c r="K166" s="129"/>
      <c r="L166" s="129">
        <v>0.42</v>
      </c>
      <c r="M166" s="129">
        <v>0.42</v>
      </c>
      <c r="N166" s="129"/>
      <c r="O166" s="15">
        <v>0.44</v>
      </c>
      <c r="P166" s="15">
        <v>0.44</v>
      </c>
      <c r="Q166" s="49"/>
    </row>
    <row r="167" spans="1:17" ht="31.5" customHeight="1">
      <c r="A167" s="26"/>
      <c r="B167" s="17" t="s">
        <v>68</v>
      </c>
      <c r="C167" s="154">
        <f>C146/C159</f>
        <v>0.775</v>
      </c>
      <c r="D167" s="154">
        <v>0.36</v>
      </c>
      <c r="E167" s="154"/>
      <c r="F167" s="154">
        <v>0.38</v>
      </c>
      <c r="G167" s="154">
        <v>0.38</v>
      </c>
      <c r="H167" s="129"/>
      <c r="I167" s="129">
        <v>0.4</v>
      </c>
      <c r="J167" s="129">
        <v>0.4</v>
      </c>
      <c r="K167" s="129"/>
      <c r="L167" s="129">
        <v>0.43</v>
      </c>
      <c r="M167" s="129">
        <v>0.43</v>
      </c>
      <c r="N167" s="129"/>
      <c r="O167" s="15">
        <v>0.45</v>
      </c>
      <c r="P167" s="15">
        <v>0.45</v>
      </c>
      <c r="Q167" s="49"/>
    </row>
    <row r="168" spans="1:17" ht="47.25" customHeight="1">
      <c r="A168" s="26"/>
      <c r="B168" s="2" t="s">
        <v>139</v>
      </c>
      <c r="C168" s="154">
        <f>C147/C160</f>
        <v>0.4421052631578947</v>
      </c>
      <c r="D168" s="154">
        <f>D165</f>
        <v>0.039</v>
      </c>
      <c r="E168" s="154"/>
      <c r="F168" s="154">
        <f>F165</f>
        <v>0.039</v>
      </c>
      <c r="G168" s="154">
        <f>G165</f>
        <v>0.039</v>
      </c>
      <c r="H168" s="154"/>
      <c r="I168" s="154">
        <f>I165</f>
        <v>0.039</v>
      </c>
      <c r="J168" s="154">
        <f>J165</f>
        <v>0.039</v>
      </c>
      <c r="K168" s="154"/>
      <c r="L168" s="154">
        <f>L165</f>
        <v>0.039</v>
      </c>
      <c r="M168" s="154">
        <f>M165</f>
        <v>0.039</v>
      </c>
      <c r="N168" s="154"/>
      <c r="O168" s="154">
        <f>O165</f>
        <v>0.039</v>
      </c>
      <c r="P168" s="154">
        <f>P165</f>
        <v>0.039</v>
      </c>
      <c r="Q168" s="49"/>
    </row>
    <row r="169" spans="1:17" ht="21.75" customHeight="1">
      <c r="A169" s="26"/>
      <c r="B169" s="30" t="s">
        <v>41</v>
      </c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49"/>
      <c r="P169" s="49"/>
      <c r="Q169" s="49"/>
    </row>
    <row r="170" spans="1:17" ht="50.25" customHeight="1">
      <c r="A170" s="26"/>
      <c r="B170" s="19" t="s">
        <v>153</v>
      </c>
      <c r="C170" s="129">
        <v>100</v>
      </c>
      <c r="D170" s="129">
        <v>100</v>
      </c>
      <c r="E170" s="129"/>
      <c r="F170" s="129">
        <v>100</v>
      </c>
      <c r="G170" s="129">
        <v>100</v>
      </c>
      <c r="H170" s="129"/>
      <c r="I170" s="129">
        <v>100</v>
      </c>
      <c r="J170" s="129">
        <v>100</v>
      </c>
      <c r="K170" s="129"/>
      <c r="L170" s="129">
        <v>100</v>
      </c>
      <c r="M170" s="129">
        <v>100</v>
      </c>
      <c r="N170" s="129"/>
      <c r="O170" s="49">
        <v>100</v>
      </c>
      <c r="P170" s="49">
        <v>100</v>
      </c>
      <c r="Q170" s="49"/>
    </row>
    <row r="171" spans="1:17" ht="141.75">
      <c r="A171" s="26"/>
      <c r="B171" s="45" t="s">
        <v>154</v>
      </c>
      <c r="C171" s="144">
        <f>C172</f>
        <v>5.3</v>
      </c>
      <c r="D171" s="144">
        <f aca="true" t="shared" si="51" ref="D171:P171">D172</f>
        <v>5.3</v>
      </c>
      <c r="E171" s="144"/>
      <c r="F171" s="144">
        <f t="shared" si="51"/>
        <v>5.6</v>
      </c>
      <c r="G171" s="144">
        <f t="shared" si="51"/>
        <v>5.6</v>
      </c>
      <c r="H171" s="144"/>
      <c r="I171" s="144">
        <f t="shared" si="51"/>
        <v>5.9</v>
      </c>
      <c r="J171" s="144">
        <f t="shared" si="51"/>
        <v>5.9</v>
      </c>
      <c r="K171" s="144"/>
      <c r="L171" s="144">
        <f t="shared" si="51"/>
        <v>6.2</v>
      </c>
      <c r="M171" s="144">
        <f t="shared" si="51"/>
        <v>6.2</v>
      </c>
      <c r="N171" s="144"/>
      <c r="O171" s="144">
        <f t="shared" si="51"/>
        <v>6.6</v>
      </c>
      <c r="P171" s="144">
        <f t="shared" si="51"/>
        <v>6.6</v>
      </c>
      <c r="Q171" s="152"/>
    </row>
    <row r="172" spans="1:17" ht="15.75">
      <c r="A172" s="26"/>
      <c r="B172" s="17" t="s">
        <v>68</v>
      </c>
      <c r="C172" s="126">
        <v>5.3</v>
      </c>
      <c r="D172" s="126">
        <v>5.3</v>
      </c>
      <c r="E172" s="126"/>
      <c r="F172" s="126">
        <v>5.6</v>
      </c>
      <c r="G172" s="126">
        <v>5.6</v>
      </c>
      <c r="H172" s="126"/>
      <c r="I172" s="126">
        <v>5.9</v>
      </c>
      <c r="J172" s="126">
        <v>5.9</v>
      </c>
      <c r="K172" s="126"/>
      <c r="L172" s="126">
        <v>6.2</v>
      </c>
      <c r="M172" s="126">
        <v>6.2</v>
      </c>
      <c r="N172" s="126"/>
      <c r="O172" s="15">
        <v>6.6</v>
      </c>
      <c r="P172" s="15">
        <v>6.6</v>
      </c>
      <c r="Q172" s="49"/>
    </row>
    <row r="173" spans="1:17" ht="24.75" customHeight="1">
      <c r="A173" s="26"/>
      <c r="B173" s="33" t="s">
        <v>45</v>
      </c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5"/>
      <c r="P173" s="15"/>
      <c r="Q173" s="49"/>
    </row>
    <row r="174" spans="1:17" ht="94.5">
      <c r="A174" s="26"/>
      <c r="B174" s="20" t="s">
        <v>155</v>
      </c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49"/>
      <c r="P174" s="49"/>
      <c r="Q174" s="49"/>
    </row>
    <row r="175" spans="1:17" ht="27" customHeight="1">
      <c r="A175" s="26"/>
      <c r="B175" s="17" t="s">
        <v>68</v>
      </c>
      <c r="C175" s="127">
        <v>12</v>
      </c>
      <c r="D175" s="127">
        <v>12</v>
      </c>
      <c r="E175" s="127"/>
      <c r="F175" s="127">
        <v>12</v>
      </c>
      <c r="G175" s="127">
        <v>12</v>
      </c>
      <c r="H175" s="127"/>
      <c r="I175" s="127">
        <v>13</v>
      </c>
      <c r="J175" s="127">
        <v>13</v>
      </c>
      <c r="K175" s="127"/>
      <c r="L175" s="127">
        <v>10</v>
      </c>
      <c r="M175" s="127">
        <v>10</v>
      </c>
      <c r="N175" s="127"/>
      <c r="O175" s="155">
        <v>11</v>
      </c>
      <c r="P175" s="155">
        <v>11</v>
      </c>
      <c r="Q175" s="49"/>
    </row>
    <row r="176" spans="1:17" ht="52.5" customHeight="1">
      <c r="A176" s="26"/>
      <c r="B176" s="52" t="s">
        <v>156</v>
      </c>
      <c r="C176" s="127"/>
      <c r="D176" s="127"/>
      <c r="E176" s="127"/>
      <c r="F176" s="127"/>
      <c r="G176" s="127"/>
      <c r="H176" s="127"/>
      <c r="I176" s="127">
        <f>I177</f>
        <v>521</v>
      </c>
      <c r="J176" s="127">
        <f>I176</f>
        <v>521</v>
      </c>
      <c r="K176" s="127"/>
      <c r="L176" s="127">
        <f>L177</f>
        <v>526</v>
      </c>
      <c r="M176" s="127">
        <f>L176</f>
        <v>526</v>
      </c>
      <c r="N176" s="127"/>
      <c r="O176" s="155"/>
      <c r="P176" s="155"/>
      <c r="Q176" s="49"/>
    </row>
    <row r="177" spans="1:17" ht="15.75">
      <c r="A177" s="26"/>
      <c r="B177" s="17" t="s">
        <v>68</v>
      </c>
      <c r="C177" s="127">
        <v>506</v>
      </c>
      <c r="D177" s="127">
        <v>506</v>
      </c>
      <c r="E177" s="127"/>
      <c r="F177" s="127">
        <v>513</v>
      </c>
      <c r="G177" s="127">
        <v>513</v>
      </c>
      <c r="H177" s="127"/>
      <c r="I177" s="127">
        <v>521</v>
      </c>
      <c r="J177" s="127">
        <v>521</v>
      </c>
      <c r="K177" s="127"/>
      <c r="L177" s="127">
        <v>526</v>
      </c>
      <c r="M177" s="127">
        <v>526</v>
      </c>
      <c r="N177" s="127"/>
      <c r="O177" s="155">
        <v>532</v>
      </c>
      <c r="P177" s="155">
        <v>532</v>
      </c>
      <c r="Q177" s="49"/>
    </row>
    <row r="178" spans="1:17" ht="42" customHeight="1">
      <c r="A178" s="26"/>
      <c r="B178" s="33" t="s">
        <v>49</v>
      </c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55"/>
      <c r="P178" s="155"/>
      <c r="Q178" s="49"/>
    </row>
    <row r="179" spans="1:17" ht="78.75">
      <c r="A179" s="26"/>
      <c r="B179" s="20" t="s">
        <v>157</v>
      </c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55"/>
      <c r="P179" s="155"/>
      <c r="Q179" s="49"/>
    </row>
    <row r="180" spans="1:17" ht="27.75" customHeight="1">
      <c r="A180" s="26"/>
      <c r="B180" s="17" t="s">
        <v>68</v>
      </c>
      <c r="C180" s="127">
        <f>C175</f>
        <v>12</v>
      </c>
      <c r="D180" s="127">
        <f aca="true" t="shared" si="52" ref="D180:P180">D175</f>
        <v>12</v>
      </c>
      <c r="E180" s="127"/>
      <c r="F180" s="127">
        <f t="shared" si="52"/>
        <v>12</v>
      </c>
      <c r="G180" s="127">
        <f t="shared" si="52"/>
        <v>12</v>
      </c>
      <c r="H180" s="127"/>
      <c r="I180" s="127">
        <f t="shared" si="52"/>
        <v>13</v>
      </c>
      <c r="J180" s="127">
        <f t="shared" si="52"/>
        <v>13</v>
      </c>
      <c r="K180" s="127"/>
      <c r="L180" s="127">
        <f t="shared" si="52"/>
        <v>10</v>
      </c>
      <c r="M180" s="127">
        <f t="shared" si="52"/>
        <v>10</v>
      </c>
      <c r="N180" s="127"/>
      <c r="O180" s="127">
        <f t="shared" si="52"/>
        <v>11</v>
      </c>
      <c r="P180" s="127">
        <f t="shared" si="52"/>
        <v>11</v>
      </c>
      <c r="Q180" s="49"/>
    </row>
    <row r="181" spans="1:17" ht="78.75">
      <c r="A181" s="26"/>
      <c r="B181" s="20" t="s">
        <v>158</v>
      </c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55"/>
      <c r="P181" s="155"/>
      <c r="Q181" s="49"/>
    </row>
    <row r="182" spans="1:17" ht="15.75">
      <c r="A182" s="26"/>
      <c r="B182" s="17" t="s">
        <v>68</v>
      </c>
      <c r="C182" s="127">
        <f>C177</f>
        <v>506</v>
      </c>
      <c r="D182" s="127">
        <f aca="true" t="shared" si="53" ref="D182:P182">D177</f>
        <v>506</v>
      </c>
      <c r="E182" s="127"/>
      <c r="F182" s="127">
        <f t="shared" si="53"/>
        <v>513</v>
      </c>
      <c r="G182" s="127">
        <f t="shared" si="53"/>
        <v>513</v>
      </c>
      <c r="H182" s="127"/>
      <c r="I182" s="127">
        <f t="shared" si="53"/>
        <v>521</v>
      </c>
      <c r="J182" s="127">
        <f t="shared" si="53"/>
        <v>521</v>
      </c>
      <c r="K182" s="127"/>
      <c r="L182" s="127">
        <f t="shared" si="53"/>
        <v>526</v>
      </c>
      <c r="M182" s="127">
        <f t="shared" si="53"/>
        <v>526</v>
      </c>
      <c r="N182" s="127"/>
      <c r="O182" s="127">
        <f t="shared" si="53"/>
        <v>532</v>
      </c>
      <c r="P182" s="127">
        <f t="shared" si="53"/>
        <v>532</v>
      </c>
      <c r="Q182" s="49"/>
    </row>
    <row r="183" spans="1:17" ht="31.5">
      <c r="A183" s="26"/>
      <c r="B183" s="33" t="s">
        <v>15</v>
      </c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49"/>
      <c r="P183" s="49"/>
      <c r="Q183" s="49"/>
    </row>
    <row r="184" spans="1:17" ht="63">
      <c r="A184" s="26"/>
      <c r="B184" s="20" t="s">
        <v>159</v>
      </c>
      <c r="C184" s="126"/>
      <c r="D184" s="126"/>
      <c r="E184" s="126"/>
      <c r="F184" s="126"/>
      <c r="G184" s="126"/>
      <c r="H184" s="126"/>
      <c r="I184" s="156"/>
      <c r="J184" s="156"/>
      <c r="K184" s="154"/>
      <c r="L184" s="156"/>
      <c r="M184" s="156"/>
      <c r="N184" s="154"/>
      <c r="O184" s="49"/>
      <c r="P184" s="49"/>
      <c r="Q184" s="13"/>
    </row>
    <row r="185" spans="1:17" ht="27.75" customHeight="1">
      <c r="A185" s="26"/>
      <c r="B185" s="17" t="s">
        <v>68</v>
      </c>
      <c r="C185" s="150">
        <v>0.44</v>
      </c>
      <c r="D185" s="150">
        <v>0.44</v>
      </c>
      <c r="E185" s="150"/>
      <c r="F185" s="150">
        <v>0.47</v>
      </c>
      <c r="G185" s="150">
        <v>0.47</v>
      </c>
      <c r="H185" s="150"/>
      <c r="I185" s="150">
        <v>0.45</v>
      </c>
      <c r="J185" s="150">
        <v>0.45</v>
      </c>
      <c r="K185" s="150"/>
      <c r="L185" s="150">
        <v>0.62</v>
      </c>
      <c r="M185" s="150">
        <v>0.62</v>
      </c>
      <c r="N185" s="150"/>
      <c r="O185" s="157">
        <v>0.6</v>
      </c>
      <c r="P185" s="157">
        <v>0.6</v>
      </c>
      <c r="Q185" s="13"/>
    </row>
    <row r="186" spans="1:17" ht="63">
      <c r="A186" s="26"/>
      <c r="B186" s="52" t="s">
        <v>160</v>
      </c>
      <c r="C186" s="126"/>
      <c r="D186" s="126"/>
      <c r="E186" s="126"/>
      <c r="F186" s="126"/>
      <c r="G186" s="126"/>
      <c r="H186" s="126"/>
      <c r="I186" s="156"/>
      <c r="J186" s="156"/>
      <c r="K186" s="154"/>
      <c r="L186" s="156"/>
      <c r="M186" s="156"/>
      <c r="N186" s="154"/>
      <c r="O186" s="49"/>
      <c r="P186" s="49"/>
      <c r="Q186" s="13"/>
    </row>
    <row r="187" spans="1:17" ht="23.25" customHeight="1">
      <c r="A187" s="26"/>
      <c r="B187" s="17" t="s">
        <v>68</v>
      </c>
      <c r="C187" s="150">
        <v>0.01</v>
      </c>
      <c r="D187" s="150">
        <v>0.01</v>
      </c>
      <c r="E187" s="150"/>
      <c r="F187" s="150">
        <v>0.011</v>
      </c>
      <c r="G187" s="150">
        <v>0.011</v>
      </c>
      <c r="H187" s="150"/>
      <c r="I187" s="150">
        <v>0.011</v>
      </c>
      <c r="J187" s="150">
        <v>0.011</v>
      </c>
      <c r="K187" s="150"/>
      <c r="L187" s="150">
        <v>0.012</v>
      </c>
      <c r="M187" s="150">
        <v>0.012</v>
      </c>
      <c r="N187" s="150"/>
      <c r="O187" s="157">
        <v>0.012</v>
      </c>
      <c r="P187" s="157">
        <v>0.012</v>
      </c>
      <c r="Q187" s="13"/>
    </row>
    <row r="188" spans="1:17" ht="15.75">
      <c r="A188" s="26"/>
      <c r="B188" s="33" t="s">
        <v>50</v>
      </c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49"/>
      <c r="P188" s="49"/>
      <c r="Q188" s="13"/>
    </row>
    <row r="189" spans="1:17" ht="63">
      <c r="A189" s="26"/>
      <c r="B189" s="20" t="s">
        <v>161</v>
      </c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49"/>
      <c r="P189" s="49"/>
      <c r="Q189" s="13"/>
    </row>
    <row r="190" spans="1:17" ht="15.75">
      <c r="A190" s="26"/>
      <c r="B190" s="17" t="s">
        <v>68</v>
      </c>
      <c r="C190" s="126">
        <v>100</v>
      </c>
      <c r="D190" s="126">
        <v>100</v>
      </c>
      <c r="E190" s="126"/>
      <c r="F190" s="126">
        <v>100</v>
      </c>
      <c r="G190" s="126">
        <v>100</v>
      </c>
      <c r="H190" s="126"/>
      <c r="I190" s="126">
        <v>100</v>
      </c>
      <c r="J190" s="126">
        <v>100</v>
      </c>
      <c r="K190" s="126"/>
      <c r="L190" s="126">
        <v>100</v>
      </c>
      <c r="M190" s="126">
        <v>100</v>
      </c>
      <c r="N190" s="126"/>
      <c r="O190" s="126">
        <v>100</v>
      </c>
      <c r="P190" s="126">
        <v>100</v>
      </c>
      <c r="Q190" s="13"/>
    </row>
    <row r="191" spans="1:17" ht="63">
      <c r="A191" s="26"/>
      <c r="B191" s="52" t="s">
        <v>162</v>
      </c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49"/>
      <c r="P191" s="49"/>
      <c r="Q191" s="13"/>
    </row>
    <row r="192" spans="1:17" ht="15.75">
      <c r="A192" s="26"/>
      <c r="B192" s="17" t="s">
        <v>68</v>
      </c>
      <c r="C192" s="126">
        <v>100</v>
      </c>
      <c r="D192" s="126">
        <v>100</v>
      </c>
      <c r="E192" s="126"/>
      <c r="F192" s="126">
        <v>100</v>
      </c>
      <c r="G192" s="126">
        <v>100</v>
      </c>
      <c r="H192" s="126"/>
      <c r="I192" s="126">
        <v>100</v>
      </c>
      <c r="J192" s="126">
        <v>100</v>
      </c>
      <c r="K192" s="126"/>
      <c r="L192" s="126">
        <v>100</v>
      </c>
      <c r="M192" s="126">
        <v>100</v>
      </c>
      <c r="N192" s="126"/>
      <c r="O192" s="126">
        <v>100</v>
      </c>
      <c r="P192" s="126">
        <v>100</v>
      </c>
      <c r="Q192" s="13"/>
    </row>
    <row r="193" spans="1:17" ht="94.5">
      <c r="A193" s="26"/>
      <c r="B193" s="2" t="s">
        <v>163</v>
      </c>
      <c r="C193" s="144">
        <f>C194</f>
        <v>1.5</v>
      </c>
      <c r="D193" s="144">
        <f aca="true" t="shared" si="54" ref="D193:P193">D194</f>
        <v>1.5</v>
      </c>
      <c r="E193" s="144"/>
      <c r="F193" s="144">
        <f t="shared" si="54"/>
        <v>1.65</v>
      </c>
      <c r="G193" s="144">
        <f t="shared" si="54"/>
        <v>1.65</v>
      </c>
      <c r="H193" s="144"/>
      <c r="I193" s="144">
        <f t="shared" si="54"/>
        <v>1.9</v>
      </c>
      <c r="J193" s="144">
        <f t="shared" si="54"/>
        <v>1.9</v>
      </c>
      <c r="K193" s="144"/>
      <c r="L193" s="144">
        <f t="shared" si="54"/>
        <v>1.9</v>
      </c>
      <c r="M193" s="144">
        <f t="shared" si="54"/>
        <v>1.9</v>
      </c>
      <c r="N193" s="144"/>
      <c r="O193" s="144">
        <f t="shared" si="54"/>
        <v>2.2</v>
      </c>
      <c r="P193" s="144">
        <f t="shared" si="54"/>
        <v>2.2</v>
      </c>
      <c r="Q193" s="158"/>
    </row>
    <row r="194" spans="1:17" ht="26.25" customHeight="1">
      <c r="A194" s="26"/>
      <c r="B194" s="17" t="s">
        <v>68</v>
      </c>
      <c r="C194" s="126">
        <v>1.5</v>
      </c>
      <c r="D194" s="126">
        <v>1.5</v>
      </c>
      <c r="E194" s="126"/>
      <c r="F194" s="126">
        <f>G194</f>
        <v>1.65</v>
      </c>
      <c r="G194" s="126">
        <v>1.65</v>
      </c>
      <c r="H194" s="126"/>
      <c r="I194" s="126">
        <v>1.9</v>
      </c>
      <c r="J194" s="126">
        <v>1.9</v>
      </c>
      <c r="K194" s="126"/>
      <c r="L194" s="126">
        <v>1.9</v>
      </c>
      <c r="M194" s="126">
        <v>1.9</v>
      </c>
      <c r="N194" s="126"/>
      <c r="O194" s="126">
        <v>2.2</v>
      </c>
      <c r="P194" s="126">
        <v>2.2</v>
      </c>
      <c r="Q194" s="13"/>
    </row>
    <row r="195" spans="1:17" ht="34.5" customHeight="1">
      <c r="A195" s="26"/>
      <c r="B195" s="30" t="s">
        <v>46</v>
      </c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3"/>
    </row>
    <row r="196" spans="1:17" ht="66" customHeight="1">
      <c r="A196" s="26"/>
      <c r="B196" s="131" t="s">
        <v>164</v>
      </c>
      <c r="C196" s="126">
        <f>C197</f>
        <v>64</v>
      </c>
      <c r="D196" s="126">
        <f aca="true" t="shared" si="55" ref="D196:P196">D197</f>
        <v>64</v>
      </c>
      <c r="E196" s="126"/>
      <c r="F196" s="126">
        <f t="shared" si="55"/>
        <v>64</v>
      </c>
      <c r="G196" s="126">
        <f t="shared" si="55"/>
        <v>64</v>
      </c>
      <c r="H196" s="126"/>
      <c r="I196" s="126">
        <f t="shared" si="55"/>
        <v>69</v>
      </c>
      <c r="J196" s="126">
        <f t="shared" si="55"/>
        <v>69</v>
      </c>
      <c r="K196" s="126"/>
      <c r="L196" s="126">
        <f t="shared" si="55"/>
        <v>69</v>
      </c>
      <c r="M196" s="126">
        <f t="shared" si="55"/>
        <v>69</v>
      </c>
      <c r="N196" s="126"/>
      <c r="O196" s="126">
        <f t="shared" si="55"/>
        <v>70</v>
      </c>
      <c r="P196" s="126">
        <f t="shared" si="55"/>
        <v>70</v>
      </c>
      <c r="Q196" s="13"/>
    </row>
    <row r="197" spans="1:17" ht="15.75">
      <c r="A197" s="26"/>
      <c r="B197" s="17" t="s">
        <v>68</v>
      </c>
      <c r="C197" s="126">
        <v>64</v>
      </c>
      <c r="D197" s="126">
        <v>64</v>
      </c>
      <c r="E197" s="126"/>
      <c r="F197" s="126">
        <v>64</v>
      </c>
      <c r="G197" s="126">
        <v>64</v>
      </c>
      <c r="H197" s="126"/>
      <c r="I197" s="126">
        <v>69</v>
      </c>
      <c r="J197" s="126">
        <v>69</v>
      </c>
      <c r="K197" s="126"/>
      <c r="L197" s="126">
        <v>69</v>
      </c>
      <c r="M197" s="126">
        <v>69</v>
      </c>
      <c r="N197" s="126"/>
      <c r="O197" s="126">
        <v>70</v>
      </c>
      <c r="P197" s="126">
        <v>70</v>
      </c>
      <c r="Q197" s="13"/>
    </row>
    <row r="198" spans="1:17" ht="31.5">
      <c r="A198" s="26"/>
      <c r="B198" s="30" t="s">
        <v>47</v>
      </c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3"/>
    </row>
    <row r="199" spans="1:17" ht="63">
      <c r="A199" s="26"/>
      <c r="B199" s="131" t="s">
        <v>165</v>
      </c>
      <c r="C199" s="126">
        <f>C200</f>
        <v>64</v>
      </c>
      <c r="D199" s="126">
        <f aca="true" t="shared" si="56" ref="D199:P199">D200</f>
        <v>64</v>
      </c>
      <c r="E199" s="126">
        <f t="shared" si="56"/>
        <v>0</v>
      </c>
      <c r="F199" s="126">
        <f t="shared" si="56"/>
        <v>64</v>
      </c>
      <c r="G199" s="126">
        <f t="shared" si="56"/>
        <v>64</v>
      </c>
      <c r="H199" s="126">
        <f t="shared" si="56"/>
        <v>0</v>
      </c>
      <c r="I199" s="126">
        <f t="shared" si="56"/>
        <v>69</v>
      </c>
      <c r="J199" s="126">
        <f t="shared" si="56"/>
        <v>69</v>
      </c>
      <c r="K199" s="126">
        <f t="shared" si="56"/>
        <v>0</v>
      </c>
      <c r="L199" s="126">
        <f t="shared" si="56"/>
        <v>69</v>
      </c>
      <c r="M199" s="126">
        <f t="shared" si="56"/>
        <v>69</v>
      </c>
      <c r="N199" s="126">
        <f t="shared" si="56"/>
        <v>0</v>
      </c>
      <c r="O199" s="126">
        <f t="shared" si="56"/>
        <v>70</v>
      </c>
      <c r="P199" s="126">
        <f t="shared" si="56"/>
        <v>70</v>
      </c>
      <c r="Q199" s="13"/>
    </row>
    <row r="200" spans="1:17" ht="15.75">
      <c r="A200" s="26"/>
      <c r="B200" s="17" t="s">
        <v>68</v>
      </c>
      <c r="C200" s="126">
        <v>64</v>
      </c>
      <c r="D200" s="126">
        <v>64</v>
      </c>
      <c r="E200" s="126"/>
      <c r="F200" s="126">
        <v>64</v>
      </c>
      <c r="G200" s="126">
        <v>64</v>
      </c>
      <c r="H200" s="126"/>
      <c r="I200" s="126">
        <v>69</v>
      </c>
      <c r="J200" s="126">
        <v>69</v>
      </c>
      <c r="K200" s="126"/>
      <c r="L200" s="126">
        <v>69</v>
      </c>
      <c r="M200" s="126">
        <v>69</v>
      </c>
      <c r="N200" s="126"/>
      <c r="O200" s="126">
        <v>70</v>
      </c>
      <c r="P200" s="126">
        <v>70</v>
      </c>
      <c r="Q200" s="13"/>
    </row>
    <row r="201" spans="1:17" ht="41.25" customHeight="1">
      <c r="A201" s="26"/>
      <c r="B201" s="30" t="s">
        <v>48</v>
      </c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3"/>
    </row>
    <row r="202" spans="1:17" ht="64.5" customHeight="1">
      <c r="A202" s="26"/>
      <c r="B202" s="25" t="s">
        <v>166</v>
      </c>
      <c r="C202" s="150">
        <f>C193/C199</f>
        <v>0.0234375</v>
      </c>
      <c r="D202" s="150">
        <f>D193/D199</f>
        <v>0.0234375</v>
      </c>
      <c r="E202" s="150"/>
      <c r="F202" s="150">
        <f>F193/F199</f>
        <v>0.02578125</v>
      </c>
      <c r="G202" s="150">
        <f>G193/G199</f>
        <v>0.02578125</v>
      </c>
      <c r="H202" s="150"/>
      <c r="I202" s="150">
        <f>I193/I199</f>
        <v>0.02753623188405797</v>
      </c>
      <c r="J202" s="150">
        <f>J193/J199</f>
        <v>0.02753623188405797</v>
      </c>
      <c r="K202" s="150"/>
      <c r="L202" s="150">
        <f>L193/L199</f>
        <v>0.02753623188405797</v>
      </c>
      <c r="M202" s="150">
        <f>M193/M199</f>
        <v>0.02753623188405797</v>
      </c>
      <c r="N202" s="150"/>
      <c r="O202" s="150">
        <f>O193/O199</f>
        <v>0.03142857142857143</v>
      </c>
      <c r="P202" s="150">
        <f>P193/P199</f>
        <v>0.03142857142857143</v>
      </c>
      <c r="Q202" s="13"/>
    </row>
    <row r="203" spans="1:17" ht="24.75" customHeight="1">
      <c r="A203" s="26"/>
      <c r="B203" s="17" t="s">
        <v>68</v>
      </c>
      <c r="C203" s="150">
        <f>C194/C200</f>
        <v>0.0234375</v>
      </c>
      <c r="D203" s="150">
        <f>D194/D200</f>
        <v>0.0234375</v>
      </c>
      <c r="E203" s="150"/>
      <c r="F203" s="150">
        <f>F194/F200</f>
        <v>0.02578125</v>
      </c>
      <c r="G203" s="150">
        <f>G194/G200</f>
        <v>0.02578125</v>
      </c>
      <c r="H203" s="150"/>
      <c r="I203" s="150">
        <f>I194/I200</f>
        <v>0.02753623188405797</v>
      </c>
      <c r="J203" s="150">
        <f>J194/J200</f>
        <v>0.02753623188405797</v>
      </c>
      <c r="K203" s="150"/>
      <c r="L203" s="150">
        <f>L194/L200</f>
        <v>0.02753623188405797</v>
      </c>
      <c r="M203" s="150">
        <f>M194/M200</f>
        <v>0.02753623188405797</v>
      </c>
      <c r="N203" s="150"/>
      <c r="O203" s="150">
        <f>O194/O200</f>
        <v>0.03142857142857143</v>
      </c>
      <c r="P203" s="150">
        <f>P194/P200</f>
        <v>0.03142857142857143</v>
      </c>
      <c r="Q203" s="13"/>
    </row>
    <row r="204" spans="1:17" ht="15.75">
      <c r="A204" s="26"/>
      <c r="B204" s="30" t="s">
        <v>144</v>
      </c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3"/>
    </row>
    <row r="205" spans="1:17" ht="78.75">
      <c r="A205" s="26"/>
      <c r="B205" s="131" t="s">
        <v>167</v>
      </c>
      <c r="C205" s="126">
        <f>C199/C196*100</f>
        <v>100</v>
      </c>
      <c r="D205" s="126">
        <f>D199/D196*100</f>
        <v>100</v>
      </c>
      <c r="E205" s="126"/>
      <c r="F205" s="126">
        <f>F199/F196*100</f>
        <v>100</v>
      </c>
      <c r="G205" s="126">
        <f>G199/G196*100</f>
        <v>100</v>
      </c>
      <c r="H205" s="126"/>
      <c r="I205" s="126">
        <f>I199/I196*100</f>
        <v>100</v>
      </c>
      <c r="J205" s="126">
        <f>J199/J196*100</f>
        <v>100</v>
      </c>
      <c r="K205" s="126"/>
      <c r="L205" s="126">
        <f>L199/L196*100</f>
        <v>100</v>
      </c>
      <c r="M205" s="126">
        <f>M199/M196*100</f>
        <v>100</v>
      </c>
      <c r="N205" s="126"/>
      <c r="O205" s="126">
        <f>O199/O196*100</f>
        <v>100</v>
      </c>
      <c r="P205" s="126">
        <f>P199/P196*100</f>
        <v>100</v>
      </c>
      <c r="Q205" s="13"/>
    </row>
    <row r="206" spans="1:17" ht="123" customHeight="1">
      <c r="A206" s="159" t="s">
        <v>168</v>
      </c>
      <c r="B206" s="159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1"/>
      <c r="O206" s="13"/>
      <c r="P206" s="13"/>
      <c r="Q206" s="13"/>
    </row>
    <row r="207" spans="1:17" ht="78.75">
      <c r="A207" s="20" t="s">
        <v>169</v>
      </c>
      <c r="B207" s="159"/>
      <c r="C207" s="162"/>
      <c r="D207" s="163"/>
      <c r="E207" s="163"/>
      <c r="F207" s="162"/>
      <c r="G207" s="161"/>
      <c r="H207" s="161"/>
      <c r="I207" s="164"/>
      <c r="J207" s="165"/>
      <c r="K207" s="165"/>
      <c r="L207" s="165"/>
      <c r="M207" s="161"/>
      <c r="N207" s="161"/>
      <c r="O207" s="13"/>
      <c r="P207" s="13"/>
      <c r="Q207" s="13"/>
    </row>
    <row r="208" spans="1:17" ht="37.5" customHeight="1">
      <c r="A208" s="26" t="s">
        <v>11</v>
      </c>
      <c r="B208" s="26"/>
      <c r="C208" s="141">
        <f>SUM(C209:C212)</f>
        <v>168.5</v>
      </c>
      <c r="D208" s="141">
        <f aca="true" t="shared" si="57" ref="D208:P208">SUM(D209:D212)</f>
        <v>168.5</v>
      </c>
      <c r="E208" s="141"/>
      <c r="F208" s="141">
        <f t="shared" si="57"/>
        <v>140.9912</v>
      </c>
      <c r="G208" s="141">
        <f t="shared" si="57"/>
        <v>140.9912</v>
      </c>
      <c r="H208" s="141"/>
      <c r="I208" s="141">
        <f t="shared" si="57"/>
        <v>151.02804</v>
      </c>
      <c r="J208" s="141">
        <f t="shared" si="57"/>
        <v>151.02804</v>
      </c>
      <c r="K208" s="141"/>
      <c r="L208" s="141">
        <f t="shared" si="57"/>
        <v>162.015143</v>
      </c>
      <c r="M208" s="141">
        <f t="shared" si="57"/>
        <v>162.015143</v>
      </c>
      <c r="N208" s="141"/>
      <c r="O208" s="141">
        <f t="shared" si="57"/>
        <v>173.771278725</v>
      </c>
      <c r="P208" s="141">
        <f t="shared" si="57"/>
        <v>173.771278725</v>
      </c>
      <c r="Q208" s="13"/>
    </row>
    <row r="209" spans="1:17" ht="15.75">
      <c r="A209" s="16" t="s">
        <v>68</v>
      </c>
      <c r="B209" s="26"/>
      <c r="C209" s="141">
        <f>C214+C225+C250</f>
        <v>119.9</v>
      </c>
      <c r="D209" s="141">
        <f aca="true" t="shared" si="58" ref="D209:P209">D214+D225+D250</f>
        <v>119.9</v>
      </c>
      <c r="E209" s="141"/>
      <c r="F209" s="141">
        <f t="shared" si="58"/>
        <v>87.69999999999999</v>
      </c>
      <c r="G209" s="141">
        <f t="shared" si="58"/>
        <v>87.69999999999999</v>
      </c>
      <c r="H209" s="141"/>
      <c r="I209" s="141">
        <f t="shared" si="58"/>
        <v>93.99999999999999</v>
      </c>
      <c r="J209" s="141">
        <f t="shared" si="58"/>
        <v>93.99999999999999</v>
      </c>
      <c r="K209" s="141"/>
      <c r="L209" s="141">
        <f t="shared" si="58"/>
        <v>100.9</v>
      </c>
      <c r="M209" s="141">
        <f t="shared" si="58"/>
        <v>100.9</v>
      </c>
      <c r="N209" s="141"/>
      <c r="O209" s="141">
        <f t="shared" si="58"/>
        <v>108.3</v>
      </c>
      <c r="P209" s="141">
        <f t="shared" si="58"/>
        <v>108.3</v>
      </c>
      <c r="Q209" s="13"/>
    </row>
    <row r="210" spans="1:17" ht="31.5">
      <c r="A210" s="166" t="s">
        <v>81</v>
      </c>
      <c r="B210" s="167"/>
      <c r="C210" s="141">
        <f>C215+C226</f>
        <v>11</v>
      </c>
      <c r="D210" s="141">
        <f aca="true" t="shared" si="59" ref="D210:P210">D215+D226</f>
        <v>11</v>
      </c>
      <c r="E210" s="141"/>
      <c r="F210" s="141">
        <f t="shared" si="59"/>
        <v>12.1296</v>
      </c>
      <c r="G210" s="141">
        <f t="shared" si="59"/>
        <v>12.1296</v>
      </c>
      <c r="H210" s="141"/>
      <c r="I210" s="141">
        <f t="shared" si="59"/>
        <v>13.049320000000002</v>
      </c>
      <c r="J210" s="141">
        <f t="shared" si="59"/>
        <v>13.049320000000002</v>
      </c>
      <c r="K210" s="141"/>
      <c r="L210" s="141">
        <f t="shared" si="59"/>
        <v>14.030519</v>
      </c>
      <c r="M210" s="141">
        <f>L210</f>
        <v>14.030519</v>
      </c>
      <c r="N210" s="141"/>
      <c r="O210" s="141">
        <f t="shared" si="59"/>
        <v>15.077807924999998</v>
      </c>
      <c r="P210" s="141">
        <f t="shared" si="59"/>
        <v>15.077807924999998</v>
      </c>
      <c r="Q210" s="13"/>
    </row>
    <row r="211" spans="1:17" ht="31.5">
      <c r="A211" s="9" t="s">
        <v>139</v>
      </c>
      <c r="B211" s="26"/>
      <c r="C211" s="141">
        <f>C227</f>
        <v>7.2</v>
      </c>
      <c r="D211" s="141">
        <f aca="true" t="shared" si="60" ref="D211:P212">D227</f>
        <v>7.2</v>
      </c>
      <c r="E211" s="141"/>
      <c r="F211" s="141">
        <f t="shared" si="60"/>
        <v>7.6</v>
      </c>
      <c r="G211" s="141">
        <f t="shared" si="60"/>
        <v>7.6</v>
      </c>
      <c r="H211" s="141"/>
      <c r="I211" s="141">
        <f t="shared" si="60"/>
        <v>7.9</v>
      </c>
      <c r="J211" s="141">
        <f t="shared" si="60"/>
        <v>7.9</v>
      </c>
      <c r="K211" s="141"/>
      <c r="L211" s="141">
        <f t="shared" si="60"/>
        <v>8.3</v>
      </c>
      <c r="M211" s="141">
        <f t="shared" si="60"/>
        <v>8.3</v>
      </c>
      <c r="N211" s="141"/>
      <c r="O211" s="141">
        <f t="shared" si="60"/>
        <v>8.7</v>
      </c>
      <c r="P211" s="141">
        <f t="shared" si="60"/>
        <v>8.7</v>
      </c>
      <c r="Q211" s="13"/>
    </row>
    <row r="212" spans="1:17" ht="63">
      <c r="A212" s="9" t="s">
        <v>70</v>
      </c>
      <c r="B212" s="167"/>
      <c r="C212" s="141">
        <f>C228</f>
        <v>30.4</v>
      </c>
      <c r="D212" s="141">
        <f t="shared" si="60"/>
        <v>30.4</v>
      </c>
      <c r="E212" s="141"/>
      <c r="F212" s="141">
        <f t="shared" si="60"/>
        <v>33.5616</v>
      </c>
      <c r="G212" s="141">
        <f t="shared" si="60"/>
        <v>33.5616</v>
      </c>
      <c r="H212" s="141"/>
      <c r="I212" s="141">
        <f t="shared" si="60"/>
        <v>36.07872</v>
      </c>
      <c r="J212" s="141">
        <f t="shared" si="60"/>
        <v>36.07872</v>
      </c>
      <c r="K212" s="141"/>
      <c r="L212" s="141">
        <f t="shared" si="60"/>
        <v>38.784623999999994</v>
      </c>
      <c r="M212" s="141">
        <f t="shared" si="60"/>
        <v>38.784623999999994</v>
      </c>
      <c r="N212" s="141"/>
      <c r="O212" s="141">
        <f t="shared" si="60"/>
        <v>41.69347079999999</v>
      </c>
      <c r="P212" s="141">
        <f t="shared" si="60"/>
        <v>41.69347079999999</v>
      </c>
      <c r="Q212" s="141"/>
    </row>
    <row r="213" spans="1:17" ht="220.5">
      <c r="A213" s="131"/>
      <c r="B213" s="168" t="s">
        <v>170</v>
      </c>
      <c r="C213" s="169">
        <f>C214+C215</f>
        <v>43.4</v>
      </c>
      <c r="D213" s="169">
        <f aca="true" t="shared" si="61" ref="D213:P213">D214+D215</f>
        <v>43.4</v>
      </c>
      <c r="E213" s="169"/>
      <c r="F213" s="169">
        <f t="shared" si="61"/>
        <v>11.5</v>
      </c>
      <c r="G213" s="169">
        <f t="shared" si="61"/>
        <v>11.5</v>
      </c>
      <c r="H213" s="169"/>
      <c r="I213" s="169">
        <f t="shared" si="61"/>
        <v>12.4</v>
      </c>
      <c r="J213" s="169">
        <f t="shared" si="61"/>
        <v>12.4</v>
      </c>
      <c r="K213" s="169"/>
      <c r="L213" s="169">
        <f t="shared" si="61"/>
        <v>13.3</v>
      </c>
      <c r="M213" s="169">
        <f>L213</f>
        <v>13.3</v>
      </c>
      <c r="N213" s="169"/>
      <c r="O213" s="169">
        <f t="shared" si="61"/>
        <v>14.3</v>
      </c>
      <c r="P213" s="169">
        <f t="shared" si="61"/>
        <v>14.3</v>
      </c>
      <c r="Q213" s="170"/>
    </row>
    <row r="214" spans="1:17" ht="15.75">
      <c r="A214" s="171"/>
      <c r="B214" s="17" t="s">
        <v>68</v>
      </c>
      <c r="C214" s="172">
        <f>D214</f>
        <v>42.3</v>
      </c>
      <c r="D214" s="172">
        <v>42.3</v>
      </c>
      <c r="E214" s="172"/>
      <c r="F214" s="172">
        <v>10.3</v>
      </c>
      <c r="G214" s="172">
        <f>F214</f>
        <v>10.3</v>
      </c>
      <c r="H214" s="172"/>
      <c r="I214" s="172">
        <v>11.1</v>
      </c>
      <c r="J214" s="172">
        <v>11.1</v>
      </c>
      <c r="K214" s="172"/>
      <c r="L214" s="172">
        <v>11.9</v>
      </c>
      <c r="M214" s="172">
        <v>11.9</v>
      </c>
      <c r="N214" s="173"/>
      <c r="O214" s="174">
        <v>12.8</v>
      </c>
      <c r="P214" s="174">
        <v>12.8</v>
      </c>
      <c r="Q214" s="175"/>
    </row>
    <row r="215" spans="1:17" ht="63">
      <c r="A215" s="176"/>
      <c r="B215" s="70" t="s">
        <v>81</v>
      </c>
      <c r="C215" s="172">
        <v>1.1</v>
      </c>
      <c r="D215" s="172">
        <v>1.1</v>
      </c>
      <c r="E215" s="177"/>
      <c r="F215" s="177">
        <v>1.2</v>
      </c>
      <c r="G215" s="177">
        <v>1.2</v>
      </c>
      <c r="H215" s="177"/>
      <c r="I215" s="172">
        <v>1.3</v>
      </c>
      <c r="J215" s="172">
        <v>1.3</v>
      </c>
      <c r="K215" s="177"/>
      <c r="L215" s="172">
        <v>1.4</v>
      </c>
      <c r="M215" s="172">
        <v>14</v>
      </c>
      <c r="N215" s="173"/>
      <c r="O215" s="174">
        <v>1.5</v>
      </c>
      <c r="P215" s="174">
        <v>1.5</v>
      </c>
      <c r="Q215" s="175"/>
    </row>
    <row r="216" spans="1:17" ht="31.5">
      <c r="A216" s="19"/>
      <c r="B216" s="30" t="s">
        <v>46</v>
      </c>
      <c r="C216" s="178"/>
      <c r="D216" s="179"/>
      <c r="E216" s="179"/>
      <c r="F216" s="180"/>
      <c r="G216" s="180"/>
      <c r="H216" s="180"/>
      <c r="I216" s="180"/>
      <c r="J216" s="180"/>
      <c r="K216" s="180"/>
      <c r="L216" s="180"/>
      <c r="M216" s="180"/>
      <c r="N216" s="173"/>
      <c r="O216" s="174"/>
      <c r="P216" s="174"/>
      <c r="Q216" s="175"/>
    </row>
    <row r="217" spans="1:17" ht="63">
      <c r="A217" s="19"/>
      <c r="B217" s="19" t="s">
        <v>171</v>
      </c>
      <c r="C217" s="181">
        <v>17</v>
      </c>
      <c r="D217" s="181">
        <v>17</v>
      </c>
      <c r="E217" s="181"/>
      <c r="F217" s="181">
        <v>17</v>
      </c>
      <c r="G217" s="181">
        <v>17</v>
      </c>
      <c r="H217" s="181"/>
      <c r="I217" s="181">
        <v>17</v>
      </c>
      <c r="J217" s="181">
        <v>17</v>
      </c>
      <c r="K217" s="181"/>
      <c r="L217" s="181">
        <v>17</v>
      </c>
      <c r="M217" s="181">
        <v>17</v>
      </c>
      <c r="N217" s="181"/>
      <c r="O217" s="181">
        <v>17</v>
      </c>
      <c r="P217" s="181">
        <v>17</v>
      </c>
      <c r="Q217" s="175"/>
    </row>
    <row r="218" spans="1:17" ht="31.5">
      <c r="A218" s="19"/>
      <c r="B218" s="30" t="s">
        <v>47</v>
      </c>
      <c r="C218" s="182"/>
      <c r="D218" s="179"/>
      <c r="E218" s="179"/>
      <c r="F218" s="183"/>
      <c r="G218" s="180"/>
      <c r="H218" s="180"/>
      <c r="I218" s="183"/>
      <c r="J218" s="180"/>
      <c r="K218" s="180"/>
      <c r="L218" s="180"/>
      <c r="M218" s="180"/>
      <c r="N218" s="173"/>
      <c r="O218" s="174"/>
      <c r="P218" s="174"/>
      <c r="Q218" s="170"/>
    </row>
    <row r="219" spans="1:17" ht="126">
      <c r="A219" s="19"/>
      <c r="B219" s="19" t="s">
        <v>172</v>
      </c>
      <c r="C219" s="181">
        <v>17</v>
      </c>
      <c r="D219" s="181">
        <v>17</v>
      </c>
      <c r="E219" s="181"/>
      <c r="F219" s="181">
        <v>17</v>
      </c>
      <c r="G219" s="181">
        <v>17</v>
      </c>
      <c r="H219" s="181"/>
      <c r="I219" s="181">
        <v>17</v>
      </c>
      <c r="J219" s="181">
        <v>17</v>
      </c>
      <c r="K219" s="181"/>
      <c r="L219" s="181">
        <v>17</v>
      </c>
      <c r="M219" s="181">
        <v>17</v>
      </c>
      <c r="N219" s="181"/>
      <c r="O219" s="181">
        <v>17</v>
      </c>
      <c r="P219" s="181">
        <v>17</v>
      </c>
      <c r="Q219" s="170"/>
    </row>
    <row r="220" spans="1:17" ht="31.5">
      <c r="A220" s="19"/>
      <c r="B220" s="30" t="s">
        <v>48</v>
      </c>
      <c r="C220" s="184"/>
      <c r="D220" s="179"/>
      <c r="E220" s="179"/>
      <c r="F220" s="183"/>
      <c r="G220" s="180"/>
      <c r="H220" s="180"/>
      <c r="I220" s="183"/>
      <c r="J220" s="180"/>
      <c r="K220" s="180"/>
      <c r="L220" s="180"/>
      <c r="M220" s="180"/>
      <c r="N220" s="173"/>
      <c r="O220" s="174"/>
      <c r="P220" s="174"/>
      <c r="Q220" s="170"/>
    </row>
    <row r="221" spans="1:17" ht="47.25">
      <c r="A221" s="19"/>
      <c r="B221" s="19" t="s">
        <v>173</v>
      </c>
      <c r="C221" s="177">
        <f>C213/C219</f>
        <v>2.552941176470588</v>
      </c>
      <c r="D221" s="177">
        <f>D213/D219</f>
        <v>2.552941176470588</v>
      </c>
      <c r="E221" s="177"/>
      <c r="F221" s="177">
        <f>F213/F219</f>
        <v>0.6764705882352942</v>
      </c>
      <c r="G221" s="177">
        <f>G213/G219</f>
        <v>0.6764705882352942</v>
      </c>
      <c r="H221" s="172"/>
      <c r="I221" s="177">
        <f>I213/I219</f>
        <v>0.7294117647058824</v>
      </c>
      <c r="J221" s="177">
        <f>J213/J219</f>
        <v>0.7294117647058824</v>
      </c>
      <c r="K221" s="172"/>
      <c r="L221" s="177">
        <f>L213/L219</f>
        <v>0.7823529411764706</v>
      </c>
      <c r="M221" s="177">
        <f>M213/M219</f>
        <v>0.7823529411764706</v>
      </c>
      <c r="N221" s="177"/>
      <c r="O221" s="177">
        <f>O213/O219</f>
        <v>0.8411764705882353</v>
      </c>
      <c r="P221" s="177">
        <f>P213/P219</f>
        <v>0.8411764705882353</v>
      </c>
      <c r="Q221" s="170"/>
    </row>
    <row r="222" spans="1:17" ht="15.75">
      <c r="A222" s="19"/>
      <c r="B222" s="30" t="s">
        <v>144</v>
      </c>
      <c r="C222" s="184"/>
      <c r="D222" s="179"/>
      <c r="E222" s="179"/>
      <c r="F222" s="183"/>
      <c r="G222" s="180"/>
      <c r="H222" s="180"/>
      <c r="I222" s="183"/>
      <c r="J222" s="180"/>
      <c r="K222" s="180"/>
      <c r="L222" s="180"/>
      <c r="M222" s="180"/>
      <c r="N222" s="185"/>
      <c r="O222" s="170"/>
      <c r="P222" s="170"/>
      <c r="Q222" s="170"/>
    </row>
    <row r="223" spans="1:17" ht="47.25">
      <c r="A223" s="19"/>
      <c r="B223" s="19" t="s">
        <v>174</v>
      </c>
      <c r="C223" s="172">
        <v>100</v>
      </c>
      <c r="D223" s="179">
        <v>100</v>
      </c>
      <c r="E223" s="179"/>
      <c r="F223" s="180">
        <v>100</v>
      </c>
      <c r="G223" s="179">
        <v>100</v>
      </c>
      <c r="H223" s="180"/>
      <c r="I223" s="180">
        <v>100</v>
      </c>
      <c r="J223" s="179">
        <v>100</v>
      </c>
      <c r="K223" s="180"/>
      <c r="L223" s="180">
        <v>100</v>
      </c>
      <c r="M223" s="179">
        <v>100</v>
      </c>
      <c r="N223" s="173"/>
      <c r="O223" s="186">
        <v>100</v>
      </c>
      <c r="P223" s="186">
        <v>100</v>
      </c>
      <c r="Q223" s="174"/>
    </row>
    <row r="224" spans="1:17" ht="220.5">
      <c r="A224" s="131"/>
      <c r="B224" s="131" t="s">
        <v>175</v>
      </c>
      <c r="C224" s="141">
        <f>C225+C226+C227+C228</f>
        <v>111.70000000000002</v>
      </c>
      <c r="D224" s="141">
        <f aca="true" t="shared" si="62" ref="D224:P224">D225+D226+D227+D228</f>
        <v>111.70000000000002</v>
      </c>
      <c r="E224" s="141"/>
      <c r="F224" s="141">
        <f t="shared" si="62"/>
        <v>122.69119999999998</v>
      </c>
      <c r="G224" s="141">
        <f t="shared" si="62"/>
        <v>122.69119999999998</v>
      </c>
      <c r="H224" s="141"/>
      <c r="I224" s="141">
        <f t="shared" si="62"/>
        <v>131.32804</v>
      </c>
      <c r="J224" s="141">
        <f t="shared" si="62"/>
        <v>131.32804</v>
      </c>
      <c r="K224" s="141"/>
      <c r="L224" s="141">
        <f t="shared" si="62"/>
        <v>140.915143</v>
      </c>
      <c r="M224" s="141">
        <f t="shared" si="62"/>
        <v>140.915143</v>
      </c>
      <c r="N224" s="141"/>
      <c r="O224" s="141">
        <f t="shared" si="62"/>
        <v>151.271278725</v>
      </c>
      <c r="P224" s="141">
        <f t="shared" si="62"/>
        <v>151.271278725</v>
      </c>
      <c r="Q224" s="174"/>
    </row>
    <row r="225" spans="1:17" ht="15.75">
      <c r="A225" s="171"/>
      <c r="B225" s="17" t="s">
        <v>68</v>
      </c>
      <c r="C225" s="126">
        <v>64.2</v>
      </c>
      <c r="D225" s="126">
        <f>C225</f>
        <v>64.2</v>
      </c>
      <c r="E225" s="126"/>
      <c r="F225" s="126">
        <v>70.6</v>
      </c>
      <c r="G225" s="126">
        <f>F225</f>
        <v>70.6</v>
      </c>
      <c r="H225" s="126"/>
      <c r="I225" s="126">
        <v>75.6</v>
      </c>
      <c r="J225" s="126">
        <f>I225</f>
        <v>75.6</v>
      </c>
      <c r="K225" s="126"/>
      <c r="L225" s="126">
        <v>81.2</v>
      </c>
      <c r="M225" s="126">
        <f>L225</f>
        <v>81.2</v>
      </c>
      <c r="N225" s="129"/>
      <c r="O225" s="22">
        <v>87.3</v>
      </c>
      <c r="P225" s="22">
        <f>O225</f>
        <v>87.3</v>
      </c>
      <c r="Q225" s="174"/>
    </row>
    <row r="226" spans="1:17" ht="63">
      <c r="A226" s="171"/>
      <c r="B226" s="70" t="s">
        <v>81</v>
      </c>
      <c r="C226" s="126">
        <v>9.9</v>
      </c>
      <c r="D226" s="122">
        <f>C226</f>
        <v>9.9</v>
      </c>
      <c r="E226" s="122"/>
      <c r="F226" s="126">
        <f>D226*1.104</f>
        <v>10.9296</v>
      </c>
      <c r="G226" s="122">
        <f>F226</f>
        <v>10.9296</v>
      </c>
      <c r="H226" s="126"/>
      <c r="I226" s="126">
        <f>G226*1.075</f>
        <v>11.74932</v>
      </c>
      <c r="J226" s="122">
        <f>I226</f>
        <v>11.74932</v>
      </c>
      <c r="K226" s="126"/>
      <c r="L226" s="126">
        <f>J226*1.075</f>
        <v>12.630519</v>
      </c>
      <c r="M226" s="122">
        <f>L226</f>
        <v>12.630519</v>
      </c>
      <c r="N226" s="129"/>
      <c r="O226" s="22">
        <f>M226*1.075</f>
        <v>13.577807924999998</v>
      </c>
      <c r="P226" s="22">
        <f>O226</f>
        <v>13.577807924999998</v>
      </c>
      <c r="Q226" s="49"/>
    </row>
    <row r="227" spans="1:17" ht="47.25">
      <c r="A227" s="17"/>
      <c r="B227" s="2" t="s">
        <v>139</v>
      </c>
      <c r="C227" s="126">
        <f>D227</f>
        <v>7.2</v>
      </c>
      <c r="D227" s="122">
        <v>7.2</v>
      </c>
      <c r="E227" s="122"/>
      <c r="F227" s="126">
        <f>G227</f>
        <v>7.6</v>
      </c>
      <c r="G227" s="122">
        <v>7.6</v>
      </c>
      <c r="H227" s="126"/>
      <c r="I227" s="126">
        <f>J227</f>
        <v>7.9</v>
      </c>
      <c r="J227" s="122">
        <v>7.9</v>
      </c>
      <c r="K227" s="126"/>
      <c r="L227" s="126">
        <f>M227</f>
        <v>8.3</v>
      </c>
      <c r="M227" s="122">
        <v>8.3</v>
      </c>
      <c r="N227" s="129"/>
      <c r="O227" s="15">
        <f>P227</f>
        <v>8.7</v>
      </c>
      <c r="P227" s="15">
        <v>8.7</v>
      </c>
      <c r="Q227" s="49"/>
    </row>
    <row r="228" spans="1:17" ht="63">
      <c r="A228" s="17"/>
      <c r="B228" s="2" t="s">
        <v>70</v>
      </c>
      <c r="C228" s="126">
        <v>30.4</v>
      </c>
      <c r="D228" s="122">
        <f>C228</f>
        <v>30.4</v>
      </c>
      <c r="E228" s="122"/>
      <c r="F228" s="126">
        <f>D228*1.104</f>
        <v>33.5616</v>
      </c>
      <c r="G228" s="122">
        <f>F228</f>
        <v>33.5616</v>
      </c>
      <c r="H228" s="126"/>
      <c r="I228" s="126">
        <f>G228*1.075</f>
        <v>36.07872</v>
      </c>
      <c r="J228" s="122">
        <f>I228</f>
        <v>36.07872</v>
      </c>
      <c r="K228" s="126"/>
      <c r="L228" s="126">
        <f>J228*1.075</f>
        <v>38.784623999999994</v>
      </c>
      <c r="M228" s="122">
        <f>L228</f>
        <v>38.784623999999994</v>
      </c>
      <c r="N228" s="129"/>
      <c r="O228" s="22">
        <f>M228*1.075</f>
        <v>41.69347079999999</v>
      </c>
      <c r="P228" s="22">
        <f>O228</f>
        <v>41.69347079999999</v>
      </c>
      <c r="Q228" s="49"/>
    </row>
    <row r="229" spans="1:17" ht="31.5">
      <c r="A229" s="30"/>
      <c r="B229" s="30" t="s">
        <v>46</v>
      </c>
      <c r="C229" s="122"/>
      <c r="D229" s="122"/>
      <c r="E229" s="126"/>
      <c r="F229" s="122"/>
      <c r="G229" s="126"/>
      <c r="H229" s="126"/>
      <c r="I229" s="122"/>
      <c r="J229" s="126"/>
      <c r="K229" s="126"/>
      <c r="L229" s="122"/>
      <c r="M229" s="129"/>
      <c r="N229" s="129"/>
      <c r="O229" s="49"/>
      <c r="P229" s="49"/>
      <c r="Q229" s="49"/>
    </row>
    <row r="230" spans="1:17" ht="157.5">
      <c r="A230" s="131"/>
      <c r="B230" s="131" t="s">
        <v>176</v>
      </c>
      <c r="C230" s="127">
        <f>C231+C232+C233+C234</f>
        <v>2136</v>
      </c>
      <c r="D230" s="127">
        <f aca="true" t="shared" si="63" ref="D230:P230">D231+D232+D233+D234</f>
        <v>2136</v>
      </c>
      <c r="E230" s="127">
        <f t="shared" si="63"/>
        <v>0</v>
      </c>
      <c r="F230" s="127">
        <f t="shared" si="63"/>
        <v>2136</v>
      </c>
      <c r="G230" s="127">
        <f t="shared" si="63"/>
        <v>2136</v>
      </c>
      <c r="H230" s="127">
        <f t="shared" si="63"/>
        <v>0</v>
      </c>
      <c r="I230" s="127">
        <f t="shared" si="63"/>
        <v>2136</v>
      </c>
      <c r="J230" s="127">
        <f t="shared" si="63"/>
        <v>2136</v>
      </c>
      <c r="K230" s="127">
        <f t="shared" si="63"/>
        <v>0</v>
      </c>
      <c r="L230" s="127">
        <f t="shared" si="63"/>
        <v>2136</v>
      </c>
      <c r="M230" s="127">
        <f t="shared" si="63"/>
        <v>2136</v>
      </c>
      <c r="N230" s="127">
        <f t="shared" si="63"/>
        <v>0</v>
      </c>
      <c r="O230" s="127">
        <f t="shared" si="63"/>
        <v>2136</v>
      </c>
      <c r="P230" s="127">
        <f t="shared" si="63"/>
        <v>2136</v>
      </c>
      <c r="Q230" s="49"/>
    </row>
    <row r="231" spans="1:17" ht="15.75">
      <c r="A231" s="171"/>
      <c r="B231" s="17" t="s">
        <v>68</v>
      </c>
      <c r="C231" s="127">
        <v>1759</v>
      </c>
      <c r="D231" s="145">
        <f>C231</f>
        <v>1759</v>
      </c>
      <c r="E231" s="145"/>
      <c r="F231" s="127">
        <v>1759</v>
      </c>
      <c r="G231" s="145">
        <v>1759</v>
      </c>
      <c r="H231" s="127"/>
      <c r="I231" s="127">
        <v>1759</v>
      </c>
      <c r="J231" s="145">
        <v>1759</v>
      </c>
      <c r="K231" s="127"/>
      <c r="L231" s="127">
        <v>1759</v>
      </c>
      <c r="M231" s="145">
        <v>1759</v>
      </c>
      <c r="N231" s="129"/>
      <c r="O231" s="127">
        <v>1759</v>
      </c>
      <c r="P231" s="145">
        <v>1759</v>
      </c>
      <c r="Q231" s="49"/>
    </row>
    <row r="232" spans="1:17" ht="63">
      <c r="A232" s="171"/>
      <c r="B232" s="70" t="s">
        <v>81</v>
      </c>
      <c r="C232" s="127">
        <v>190</v>
      </c>
      <c r="D232" s="145">
        <f>C232</f>
        <v>190</v>
      </c>
      <c r="E232" s="145"/>
      <c r="F232" s="127">
        <v>190</v>
      </c>
      <c r="G232" s="145">
        <f>F232</f>
        <v>190</v>
      </c>
      <c r="H232" s="127"/>
      <c r="I232" s="127">
        <v>190</v>
      </c>
      <c r="J232" s="145">
        <f>I232</f>
        <v>190</v>
      </c>
      <c r="K232" s="127"/>
      <c r="L232" s="127">
        <v>190</v>
      </c>
      <c r="M232" s="145">
        <f>L232</f>
        <v>190</v>
      </c>
      <c r="N232" s="129"/>
      <c r="O232" s="15">
        <v>190</v>
      </c>
      <c r="P232" s="15">
        <f>O232</f>
        <v>190</v>
      </c>
      <c r="Q232" s="49"/>
    </row>
    <row r="233" spans="1:17" ht="47.25">
      <c r="A233" s="17"/>
      <c r="B233" s="2" t="s">
        <v>139</v>
      </c>
      <c r="C233" s="127">
        <f>D233</f>
        <v>92</v>
      </c>
      <c r="D233" s="145">
        <v>92</v>
      </c>
      <c r="E233" s="145"/>
      <c r="F233" s="127">
        <f>G233</f>
        <v>92</v>
      </c>
      <c r="G233" s="145">
        <v>92</v>
      </c>
      <c r="H233" s="127"/>
      <c r="I233" s="127">
        <f>J233</f>
        <v>92</v>
      </c>
      <c r="J233" s="145">
        <v>92</v>
      </c>
      <c r="K233" s="127"/>
      <c r="L233" s="127">
        <f>M233</f>
        <v>92</v>
      </c>
      <c r="M233" s="145">
        <v>92</v>
      </c>
      <c r="N233" s="129"/>
      <c r="O233" s="15">
        <f>P233</f>
        <v>92</v>
      </c>
      <c r="P233" s="15">
        <v>92</v>
      </c>
      <c r="Q233" s="49"/>
    </row>
    <row r="234" spans="1:17" ht="63">
      <c r="A234" s="171"/>
      <c r="B234" s="2" t="s">
        <v>70</v>
      </c>
      <c r="C234" s="127">
        <v>95</v>
      </c>
      <c r="D234" s="145">
        <v>95</v>
      </c>
      <c r="E234" s="145"/>
      <c r="F234" s="127">
        <v>95</v>
      </c>
      <c r="G234" s="145">
        <f>F234</f>
        <v>95</v>
      </c>
      <c r="H234" s="127"/>
      <c r="I234" s="127">
        <v>95</v>
      </c>
      <c r="J234" s="145">
        <v>95</v>
      </c>
      <c r="K234" s="127"/>
      <c r="L234" s="127">
        <v>95</v>
      </c>
      <c r="M234" s="145">
        <v>95</v>
      </c>
      <c r="N234" s="129"/>
      <c r="O234" s="15">
        <v>95</v>
      </c>
      <c r="P234" s="15">
        <v>95</v>
      </c>
      <c r="Q234" s="49"/>
    </row>
    <row r="235" spans="1:17" ht="31.5">
      <c r="A235" s="30"/>
      <c r="B235" s="30" t="s">
        <v>47</v>
      </c>
      <c r="C235" s="187"/>
      <c r="D235" s="127"/>
      <c r="E235" s="127"/>
      <c r="F235" s="187"/>
      <c r="G235" s="127"/>
      <c r="H235" s="127"/>
      <c r="I235" s="187"/>
      <c r="J235" s="127"/>
      <c r="K235" s="127"/>
      <c r="L235" s="127"/>
      <c r="M235" s="145"/>
      <c r="N235" s="129"/>
      <c r="O235" s="15"/>
      <c r="P235" s="15"/>
      <c r="Q235" s="49"/>
    </row>
    <row r="236" spans="1:17" ht="110.25">
      <c r="A236" s="131"/>
      <c r="B236" s="131" t="s">
        <v>177</v>
      </c>
      <c r="C236" s="127">
        <f>C237+C238+C239+C240</f>
        <v>2136</v>
      </c>
      <c r="D236" s="127">
        <f aca="true" t="shared" si="64" ref="D236:P236">D237+D238+D239+D240</f>
        <v>2136</v>
      </c>
      <c r="E236" s="127">
        <f t="shared" si="64"/>
        <v>0</v>
      </c>
      <c r="F236" s="127">
        <f t="shared" si="64"/>
        <v>2136</v>
      </c>
      <c r="G236" s="127">
        <f t="shared" si="64"/>
        <v>2136</v>
      </c>
      <c r="H236" s="127">
        <f t="shared" si="64"/>
        <v>0</v>
      </c>
      <c r="I236" s="127">
        <f t="shared" si="64"/>
        <v>2136</v>
      </c>
      <c r="J236" s="127">
        <f t="shared" si="64"/>
        <v>2136</v>
      </c>
      <c r="K236" s="127">
        <f t="shared" si="64"/>
        <v>0</v>
      </c>
      <c r="L236" s="127">
        <f t="shared" si="64"/>
        <v>2136</v>
      </c>
      <c r="M236" s="127">
        <f t="shared" si="64"/>
        <v>2136</v>
      </c>
      <c r="N236" s="127">
        <f t="shared" si="64"/>
        <v>0</v>
      </c>
      <c r="O236" s="127">
        <f t="shared" si="64"/>
        <v>2136</v>
      </c>
      <c r="P236" s="127">
        <f t="shared" si="64"/>
        <v>2136</v>
      </c>
      <c r="Q236" s="49"/>
    </row>
    <row r="237" spans="1:17" ht="15.75">
      <c r="A237" s="17"/>
      <c r="B237" s="17" t="s">
        <v>68</v>
      </c>
      <c r="C237" s="127">
        <v>1759</v>
      </c>
      <c r="D237" s="145">
        <v>1759</v>
      </c>
      <c r="E237" s="145"/>
      <c r="F237" s="127">
        <v>1759</v>
      </c>
      <c r="G237" s="145">
        <v>1759</v>
      </c>
      <c r="H237" s="127"/>
      <c r="I237" s="127">
        <v>1759</v>
      </c>
      <c r="J237" s="145">
        <v>1759</v>
      </c>
      <c r="K237" s="127"/>
      <c r="L237" s="127">
        <v>1759</v>
      </c>
      <c r="M237" s="145">
        <v>1759</v>
      </c>
      <c r="N237" s="129"/>
      <c r="O237" s="127">
        <v>1759</v>
      </c>
      <c r="P237" s="145">
        <v>1759</v>
      </c>
      <c r="Q237" s="49"/>
    </row>
    <row r="238" spans="1:17" ht="63">
      <c r="A238" s="17"/>
      <c r="B238" s="70" t="s">
        <v>81</v>
      </c>
      <c r="C238" s="127">
        <v>190</v>
      </c>
      <c r="D238" s="145">
        <f>C238</f>
        <v>190</v>
      </c>
      <c r="E238" s="145"/>
      <c r="F238" s="127">
        <v>190</v>
      </c>
      <c r="G238" s="145">
        <f>F238</f>
        <v>190</v>
      </c>
      <c r="H238" s="127"/>
      <c r="I238" s="127">
        <v>190</v>
      </c>
      <c r="J238" s="145">
        <f>I238</f>
        <v>190</v>
      </c>
      <c r="K238" s="127"/>
      <c r="L238" s="127">
        <v>190</v>
      </c>
      <c r="M238" s="145">
        <f>L238</f>
        <v>190</v>
      </c>
      <c r="N238" s="129"/>
      <c r="O238" s="15">
        <v>190</v>
      </c>
      <c r="P238" s="15">
        <f>O238</f>
        <v>190</v>
      </c>
      <c r="Q238" s="49"/>
    </row>
    <row r="239" spans="1:17" ht="47.25">
      <c r="A239" s="17"/>
      <c r="B239" s="2" t="s">
        <v>139</v>
      </c>
      <c r="C239" s="127">
        <f>D239</f>
        <v>92</v>
      </c>
      <c r="D239" s="145">
        <v>92</v>
      </c>
      <c r="E239" s="145"/>
      <c r="F239" s="127">
        <f>G239</f>
        <v>92</v>
      </c>
      <c r="G239" s="145">
        <v>92</v>
      </c>
      <c r="H239" s="127"/>
      <c r="I239" s="127">
        <f>J239</f>
        <v>92</v>
      </c>
      <c r="J239" s="145">
        <v>92</v>
      </c>
      <c r="K239" s="127"/>
      <c r="L239" s="127">
        <f>M239</f>
        <v>92</v>
      </c>
      <c r="M239" s="145">
        <v>92</v>
      </c>
      <c r="N239" s="129"/>
      <c r="O239" s="15">
        <f>P239</f>
        <v>92</v>
      </c>
      <c r="P239" s="15">
        <v>92</v>
      </c>
      <c r="Q239" s="49"/>
    </row>
    <row r="240" spans="1:17" ht="63">
      <c r="A240" s="17"/>
      <c r="B240" s="2" t="s">
        <v>70</v>
      </c>
      <c r="C240" s="127">
        <v>95</v>
      </c>
      <c r="D240" s="127">
        <v>95</v>
      </c>
      <c r="E240" s="127"/>
      <c r="F240" s="127">
        <v>95</v>
      </c>
      <c r="G240" s="127">
        <v>95</v>
      </c>
      <c r="H240" s="187"/>
      <c r="I240" s="127">
        <v>95</v>
      </c>
      <c r="J240" s="127">
        <v>95</v>
      </c>
      <c r="K240" s="127"/>
      <c r="L240" s="127">
        <v>95</v>
      </c>
      <c r="M240" s="127">
        <v>95</v>
      </c>
      <c r="N240" s="129"/>
      <c r="O240" s="15">
        <v>95</v>
      </c>
      <c r="P240" s="15">
        <v>95</v>
      </c>
      <c r="Q240" s="49"/>
    </row>
    <row r="241" spans="1:17" ht="31.5">
      <c r="A241" s="30"/>
      <c r="B241" s="30" t="s">
        <v>48</v>
      </c>
      <c r="C241" s="147"/>
      <c r="D241" s="148"/>
      <c r="E241" s="148"/>
      <c r="F241" s="147"/>
      <c r="G241" s="148"/>
      <c r="H241" s="148"/>
      <c r="I241" s="147"/>
      <c r="J241" s="148"/>
      <c r="K241" s="148"/>
      <c r="L241" s="129"/>
      <c r="M241" s="129"/>
      <c r="N241" s="129"/>
      <c r="O241" s="49"/>
      <c r="P241" s="49"/>
      <c r="Q241" s="49"/>
    </row>
    <row r="242" spans="1:17" ht="110.25">
      <c r="A242" s="25"/>
      <c r="B242" s="25" t="s">
        <v>178</v>
      </c>
      <c r="C242" s="154">
        <f>C224/C236</f>
        <v>0.052294007490636715</v>
      </c>
      <c r="D242" s="154">
        <f aca="true" t="shared" si="65" ref="D242:P244">D224/D236</f>
        <v>0.052294007490636715</v>
      </c>
      <c r="E242" s="154"/>
      <c r="F242" s="154">
        <f t="shared" si="65"/>
        <v>0.057439700374531825</v>
      </c>
      <c r="G242" s="154">
        <f t="shared" si="65"/>
        <v>0.057439700374531825</v>
      </c>
      <c r="H242" s="154"/>
      <c r="I242" s="154">
        <f t="shared" si="65"/>
        <v>0.061483164794007485</v>
      </c>
      <c r="J242" s="154">
        <f t="shared" si="65"/>
        <v>0.061483164794007485</v>
      </c>
      <c r="K242" s="154"/>
      <c r="L242" s="154">
        <f t="shared" si="65"/>
        <v>0.06597150889513109</v>
      </c>
      <c r="M242" s="154">
        <f t="shared" si="65"/>
        <v>0.06597150889513109</v>
      </c>
      <c r="N242" s="154"/>
      <c r="O242" s="154">
        <f t="shared" si="65"/>
        <v>0.07081988704353932</v>
      </c>
      <c r="P242" s="154">
        <f t="shared" si="65"/>
        <v>0.07081988704353932</v>
      </c>
      <c r="Q242" s="49"/>
    </row>
    <row r="243" spans="1:17" ht="15.75">
      <c r="A243" s="17"/>
      <c r="B243" s="17" t="s">
        <v>68</v>
      </c>
      <c r="C243" s="154">
        <f>C225/C237</f>
        <v>0.036498010233086985</v>
      </c>
      <c r="D243" s="154">
        <f t="shared" si="65"/>
        <v>0.036498010233086985</v>
      </c>
      <c r="E243" s="154"/>
      <c r="F243" s="154">
        <f t="shared" si="65"/>
        <v>0.040136441159749854</v>
      </c>
      <c r="G243" s="154">
        <f t="shared" si="65"/>
        <v>0.040136441159749854</v>
      </c>
      <c r="H243" s="154"/>
      <c r="I243" s="154">
        <f t="shared" si="65"/>
        <v>0.04297896532120523</v>
      </c>
      <c r="J243" s="154">
        <f t="shared" si="65"/>
        <v>0.04297896532120523</v>
      </c>
      <c r="K243" s="154"/>
      <c r="L243" s="154">
        <f t="shared" si="65"/>
        <v>0.046162592382035246</v>
      </c>
      <c r="M243" s="154">
        <f t="shared" si="65"/>
        <v>0.046162592382035246</v>
      </c>
      <c r="N243" s="154"/>
      <c r="O243" s="154">
        <f t="shared" si="65"/>
        <v>0.0496304718590108</v>
      </c>
      <c r="P243" s="154">
        <f t="shared" si="65"/>
        <v>0.0496304718590108</v>
      </c>
      <c r="Q243" s="49"/>
    </row>
    <row r="244" spans="1:17" ht="63">
      <c r="A244" s="17"/>
      <c r="B244" s="70" t="s">
        <v>81</v>
      </c>
      <c r="C244" s="154">
        <f>C226/C238</f>
        <v>0.05210526315789474</v>
      </c>
      <c r="D244" s="154">
        <f t="shared" si="65"/>
        <v>0.05210526315789474</v>
      </c>
      <c r="E244" s="154"/>
      <c r="F244" s="154">
        <f t="shared" si="65"/>
        <v>0.057524210526315796</v>
      </c>
      <c r="G244" s="154">
        <f t="shared" si="65"/>
        <v>0.057524210526315796</v>
      </c>
      <c r="H244" s="154"/>
      <c r="I244" s="154">
        <f t="shared" si="65"/>
        <v>0.061838526315789476</v>
      </c>
      <c r="J244" s="154">
        <f t="shared" si="65"/>
        <v>0.061838526315789476</v>
      </c>
      <c r="K244" s="154"/>
      <c r="L244" s="154">
        <f t="shared" si="65"/>
        <v>0.06647641578947368</v>
      </c>
      <c r="M244" s="154">
        <f t="shared" si="65"/>
        <v>0.06647641578947368</v>
      </c>
      <c r="N244" s="154"/>
      <c r="O244" s="154">
        <f t="shared" si="65"/>
        <v>0.0714621469736842</v>
      </c>
      <c r="P244" s="154">
        <f t="shared" si="65"/>
        <v>0.0714621469736842</v>
      </c>
      <c r="Q244" s="188"/>
    </row>
    <row r="245" spans="1:17" ht="47.25">
      <c r="A245" s="17"/>
      <c r="B245" s="2" t="s">
        <v>139</v>
      </c>
      <c r="C245" s="154">
        <f aca="true" t="shared" si="66" ref="C245:P246">C227/C239</f>
        <v>0.0782608695652174</v>
      </c>
      <c r="D245" s="154">
        <f t="shared" si="66"/>
        <v>0.0782608695652174</v>
      </c>
      <c r="E245" s="154"/>
      <c r="F245" s="154">
        <f t="shared" si="66"/>
        <v>0.08260869565217391</v>
      </c>
      <c r="G245" s="154">
        <f t="shared" si="66"/>
        <v>0.08260869565217391</v>
      </c>
      <c r="H245" s="154"/>
      <c r="I245" s="154">
        <f t="shared" si="66"/>
        <v>0.08586956521739131</v>
      </c>
      <c r="J245" s="154">
        <f t="shared" si="66"/>
        <v>0.08586956521739131</v>
      </c>
      <c r="K245" s="154"/>
      <c r="L245" s="154">
        <f t="shared" si="66"/>
        <v>0.09021739130434783</v>
      </c>
      <c r="M245" s="154">
        <f t="shared" si="66"/>
        <v>0.09021739130434783</v>
      </c>
      <c r="N245" s="154"/>
      <c r="O245" s="154">
        <f t="shared" si="66"/>
        <v>0.09456521739130434</v>
      </c>
      <c r="P245" s="154">
        <f t="shared" si="66"/>
        <v>0.09456521739130434</v>
      </c>
      <c r="Q245" s="188"/>
    </row>
    <row r="246" spans="1:17" ht="63">
      <c r="A246" s="17"/>
      <c r="B246" s="2" t="s">
        <v>70</v>
      </c>
      <c r="C246" s="154">
        <f t="shared" si="66"/>
        <v>0.32</v>
      </c>
      <c r="D246" s="154">
        <f t="shared" si="66"/>
        <v>0.32</v>
      </c>
      <c r="E246" s="154"/>
      <c r="F246" s="154">
        <f t="shared" si="66"/>
        <v>0.35328</v>
      </c>
      <c r="G246" s="154">
        <f t="shared" si="66"/>
        <v>0.35328</v>
      </c>
      <c r="H246" s="154"/>
      <c r="I246" s="154">
        <f t="shared" si="66"/>
        <v>0.37977599999999995</v>
      </c>
      <c r="J246" s="154">
        <f t="shared" si="66"/>
        <v>0.37977599999999995</v>
      </c>
      <c r="K246" s="154"/>
      <c r="L246" s="154">
        <f t="shared" si="66"/>
        <v>0.40825919999999993</v>
      </c>
      <c r="M246" s="154">
        <f t="shared" si="66"/>
        <v>0.40825919999999993</v>
      </c>
      <c r="N246" s="154"/>
      <c r="O246" s="154">
        <f t="shared" si="66"/>
        <v>0.43887863999999993</v>
      </c>
      <c r="P246" s="154">
        <f t="shared" si="66"/>
        <v>0.43887863999999993</v>
      </c>
      <c r="Q246" s="188"/>
    </row>
    <row r="247" spans="1:17" ht="15.75">
      <c r="A247" s="19"/>
      <c r="B247" s="30" t="s">
        <v>144</v>
      </c>
      <c r="C247" s="189"/>
      <c r="D247" s="189"/>
      <c r="E247" s="189"/>
      <c r="F247" s="154"/>
      <c r="G247" s="154"/>
      <c r="H247" s="154"/>
      <c r="I247" s="154"/>
      <c r="J247" s="154"/>
      <c r="K247" s="154"/>
      <c r="L247" s="154"/>
      <c r="M247" s="154"/>
      <c r="N247" s="154"/>
      <c r="O247" s="190"/>
      <c r="P247" s="190"/>
      <c r="Q247" s="188"/>
    </row>
    <row r="248" spans="1:17" ht="78.75">
      <c r="A248" s="25"/>
      <c r="B248" s="25" t="s">
        <v>145</v>
      </c>
      <c r="C248" s="126">
        <v>100</v>
      </c>
      <c r="D248" s="126">
        <v>100</v>
      </c>
      <c r="E248" s="126"/>
      <c r="F248" s="126">
        <v>100</v>
      </c>
      <c r="G248" s="126">
        <v>100</v>
      </c>
      <c r="H248" s="126"/>
      <c r="I248" s="126">
        <v>100</v>
      </c>
      <c r="J248" s="126">
        <v>100</v>
      </c>
      <c r="K248" s="126"/>
      <c r="L248" s="126">
        <v>100</v>
      </c>
      <c r="M248" s="126">
        <v>100</v>
      </c>
      <c r="N248" s="126"/>
      <c r="O248" s="22">
        <v>100</v>
      </c>
      <c r="P248" s="22">
        <v>100</v>
      </c>
      <c r="Q248" s="191"/>
    </row>
    <row r="249" spans="1:17" ht="110.25">
      <c r="A249" s="25"/>
      <c r="B249" s="131" t="s">
        <v>179</v>
      </c>
      <c r="C249" s="144">
        <f>C250</f>
        <v>13.4</v>
      </c>
      <c r="D249" s="144">
        <f aca="true" t="shared" si="67" ref="D249:P249">D250</f>
        <v>13.4</v>
      </c>
      <c r="E249" s="144"/>
      <c r="F249" s="144">
        <f t="shared" si="67"/>
        <v>6.8</v>
      </c>
      <c r="G249" s="144">
        <f t="shared" si="67"/>
        <v>6.8</v>
      </c>
      <c r="H249" s="144"/>
      <c r="I249" s="144">
        <f t="shared" si="67"/>
        <v>7.3</v>
      </c>
      <c r="J249" s="144">
        <f t="shared" si="67"/>
        <v>7.3</v>
      </c>
      <c r="K249" s="144"/>
      <c r="L249" s="144">
        <f t="shared" si="67"/>
        <v>7.8</v>
      </c>
      <c r="M249" s="144">
        <f t="shared" si="67"/>
        <v>7.8</v>
      </c>
      <c r="N249" s="144"/>
      <c r="O249" s="144">
        <f t="shared" si="67"/>
        <v>8.2</v>
      </c>
      <c r="P249" s="144">
        <f t="shared" si="67"/>
        <v>8.2</v>
      </c>
      <c r="Q249" s="191"/>
    </row>
    <row r="250" spans="1:17" ht="15.75">
      <c r="A250" s="25"/>
      <c r="B250" s="192" t="s">
        <v>180</v>
      </c>
      <c r="C250" s="126">
        <f>D250</f>
        <v>13.4</v>
      </c>
      <c r="D250" s="126">
        <v>13.4</v>
      </c>
      <c r="E250" s="126"/>
      <c r="F250" s="126">
        <v>6.8</v>
      </c>
      <c r="G250" s="126">
        <v>6.8</v>
      </c>
      <c r="H250" s="126"/>
      <c r="I250" s="126">
        <v>7.3</v>
      </c>
      <c r="J250" s="126">
        <v>7.3</v>
      </c>
      <c r="K250" s="126"/>
      <c r="L250" s="126">
        <v>7.8</v>
      </c>
      <c r="M250" s="126">
        <v>7.8</v>
      </c>
      <c r="N250" s="126"/>
      <c r="O250" s="22">
        <v>8.2</v>
      </c>
      <c r="P250" s="22">
        <v>8.2</v>
      </c>
      <c r="Q250" s="191"/>
    </row>
    <row r="251" spans="1:17" ht="31.5">
      <c r="A251" s="25"/>
      <c r="B251" s="30" t="s">
        <v>46</v>
      </c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22"/>
      <c r="P251" s="22"/>
      <c r="Q251" s="191"/>
    </row>
    <row r="252" spans="1:17" ht="63">
      <c r="A252" s="25"/>
      <c r="B252" s="19" t="s">
        <v>181</v>
      </c>
      <c r="C252" s="127">
        <v>290</v>
      </c>
      <c r="D252" s="127">
        <v>290</v>
      </c>
      <c r="E252" s="127"/>
      <c r="F252" s="127">
        <v>130</v>
      </c>
      <c r="G252" s="127">
        <v>130</v>
      </c>
      <c r="H252" s="127"/>
      <c r="I252" s="127">
        <v>130</v>
      </c>
      <c r="J252" s="127">
        <v>130</v>
      </c>
      <c r="K252" s="127"/>
      <c r="L252" s="127">
        <v>130</v>
      </c>
      <c r="M252" s="127">
        <v>130</v>
      </c>
      <c r="N252" s="127"/>
      <c r="O252" s="127">
        <v>130</v>
      </c>
      <c r="P252" s="127">
        <v>130</v>
      </c>
      <c r="Q252" s="191"/>
    </row>
    <row r="253" spans="1:17" ht="31.5">
      <c r="A253" s="25"/>
      <c r="B253" s="30" t="s">
        <v>47</v>
      </c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22"/>
      <c r="P253" s="22"/>
      <c r="Q253" s="191"/>
    </row>
    <row r="254" spans="1:17" ht="63">
      <c r="A254" s="25"/>
      <c r="B254" s="131" t="s">
        <v>182</v>
      </c>
      <c r="C254" s="126">
        <f>C252</f>
        <v>290</v>
      </c>
      <c r="D254" s="126">
        <f aca="true" t="shared" si="68" ref="D254:P254">D252</f>
        <v>290</v>
      </c>
      <c r="E254" s="126"/>
      <c r="F254" s="126">
        <f t="shared" si="68"/>
        <v>130</v>
      </c>
      <c r="G254" s="126">
        <f t="shared" si="68"/>
        <v>130</v>
      </c>
      <c r="H254" s="126"/>
      <c r="I254" s="126">
        <f t="shared" si="68"/>
        <v>130</v>
      </c>
      <c r="J254" s="126">
        <f t="shared" si="68"/>
        <v>130</v>
      </c>
      <c r="K254" s="126"/>
      <c r="L254" s="126">
        <f t="shared" si="68"/>
        <v>130</v>
      </c>
      <c r="M254" s="126">
        <f t="shared" si="68"/>
        <v>130</v>
      </c>
      <c r="N254" s="126"/>
      <c r="O254" s="127">
        <f t="shared" si="68"/>
        <v>130</v>
      </c>
      <c r="P254" s="127">
        <f t="shared" si="68"/>
        <v>130</v>
      </c>
      <c r="Q254" s="191"/>
    </row>
    <row r="255" spans="1:17" ht="31.5">
      <c r="A255" s="25"/>
      <c r="B255" s="30" t="s">
        <v>48</v>
      </c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22"/>
      <c r="P255" s="22"/>
      <c r="Q255" s="191"/>
    </row>
    <row r="256" spans="1:17" ht="47.25">
      <c r="A256" s="25"/>
      <c r="B256" s="19" t="s">
        <v>173</v>
      </c>
      <c r="C256" s="150">
        <f>C250/C254</f>
        <v>0.046206896551724136</v>
      </c>
      <c r="D256" s="150">
        <f aca="true" t="shared" si="69" ref="D256:P256">D250/D254</f>
        <v>0.046206896551724136</v>
      </c>
      <c r="E256" s="150"/>
      <c r="F256" s="150">
        <f t="shared" si="69"/>
        <v>0.052307692307692305</v>
      </c>
      <c r="G256" s="150">
        <f t="shared" si="69"/>
        <v>0.052307692307692305</v>
      </c>
      <c r="H256" s="150"/>
      <c r="I256" s="150">
        <f t="shared" si="69"/>
        <v>0.05615384615384615</v>
      </c>
      <c r="J256" s="150">
        <f t="shared" si="69"/>
        <v>0.05615384615384615</v>
      </c>
      <c r="K256" s="150"/>
      <c r="L256" s="150">
        <f t="shared" si="69"/>
        <v>0.06</v>
      </c>
      <c r="M256" s="150">
        <f t="shared" si="69"/>
        <v>0.06</v>
      </c>
      <c r="N256" s="150"/>
      <c r="O256" s="150">
        <f t="shared" si="69"/>
        <v>0.06307692307692307</v>
      </c>
      <c r="P256" s="150">
        <f t="shared" si="69"/>
        <v>0.06307692307692307</v>
      </c>
      <c r="Q256" s="191"/>
    </row>
    <row r="257" spans="1:17" ht="15.75">
      <c r="A257" s="25"/>
      <c r="B257" s="30" t="s">
        <v>144</v>
      </c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22"/>
      <c r="P257" s="22"/>
      <c r="Q257" s="191"/>
    </row>
    <row r="258" spans="1:17" ht="63">
      <c r="A258" s="25"/>
      <c r="B258" s="25" t="s">
        <v>183</v>
      </c>
      <c r="C258" s="126">
        <v>100</v>
      </c>
      <c r="D258" s="126">
        <v>100</v>
      </c>
      <c r="E258" s="126"/>
      <c r="F258" s="126">
        <v>100</v>
      </c>
      <c r="G258" s="126">
        <v>100</v>
      </c>
      <c r="H258" s="126"/>
      <c r="I258" s="126">
        <v>100</v>
      </c>
      <c r="J258" s="126">
        <v>100</v>
      </c>
      <c r="K258" s="126"/>
      <c r="L258" s="126">
        <v>100</v>
      </c>
      <c r="M258" s="126">
        <v>100</v>
      </c>
      <c r="N258" s="126"/>
      <c r="O258" s="126">
        <v>100</v>
      </c>
      <c r="P258" s="126">
        <v>100</v>
      </c>
      <c r="Q258" s="191"/>
    </row>
    <row r="259" spans="1:17" ht="78.75">
      <c r="A259" s="84" t="s">
        <v>110</v>
      </c>
      <c r="B259" s="21"/>
      <c r="C259" s="102">
        <f>E259</f>
        <v>41322.1</v>
      </c>
      <c r="D259" s="102"/>
      <c r="E259" s="102">
        <v>41322.1</v>
      </c>
      <c r="F259" s="102">
        <f>H259</f>
        <v>40634.9</v>
      </c>
      <c r="G259" s="102"/>
      <c r="H259" s="102">
        <v>40634.9</v>
      </c>
      <c r="I259" s="102">
        <f>K259</f>
        <v>35076.1</v>
      </c>
      <c r="J259" s="102"/>
      <c r="K259" s="102">
        <v>35076.1</v>
      </c>
      <c r="L259" s="102">
        <v>30581.2</v>
      </c>
      <c r="M259" s="102"/>
      <c r="N259" s="102">
        <v>30581.2</v>
      </c>
      <c r="O259" s="102">
        <v>25971.3</v>
      </c>
      <c r="P259" s="102"/>
      <c r="Q259" s="102">
        <v>25971.3</v>
      </c>
    </row>
    <row r="260" spans="1:17" ht="267.75">
      <c r="A260" s="2" t="s">
        <v>111</v>
      </c>
      <c r="B260" s="5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</row>
    <row r="261" spans="1:17" ht="189">
      <c r="A261" s="13"/>
      <c r="B261" s="85" t="s">
        <v>91</v>
      </c>
      <c r="C261" s="108">
        <f>E261</f>
        <v>470.5</v>
      </c>
      <c r="D261" s="108"/>
      <c r="E261" s="108">
        <f>E262+E263+E264</f>
        <v>470.5</v>
      </c>
      <c r="F261" s="108">
        <f>F262+F263</f>
        <v>970.8</v>
      </c>
      <c r="G261" s="108"/>
      <c r="H261" s="108">
        <f aca="true" t="shared" si="70" ref="H261:Q261">H262+H263</f>
        <v>970.8</v>
      </c>
      <c r="I261" s="108">
        <f t="shared" si="70"/>
        <v>237.4</v>
      </c>
      <c r="J261" s="108"/>
      <c r="K261" s="108">
        <f t="shared" si="70"/>
        <v>237.4</v>
      </c>
      <c r="L261" s="108">
        <f t="shared" si="70"/>
        <v>3108.8</v>
      </c>
      <c r="M261" s="108"/>
      <c r="N261" s="108">
        <v>3108.8</v>
      </c>
      <c r="O261" s="108">
        <f t="shared" si="70"/>
        <v>264.2</v>
      </c>
      <c r="P261" s="108"/>
      <c r="Q261" s="108">
        <f t="shared" si="70"/>
        <v>264.2</v>
      </c>
    </row>
    <row r="262" spans="1:17" ht="15.75">
      <c r="A262" s="13"/>
      <c r="B262" s="45" t="s">
        <v>89</v>
      </c>
      <c r="C262" s="106">
        <f>E262</f>
        <v>290.5</v>
      </c>
      <c r="D262" s="106"/>
      <c r="E262" s="106">
        <v>290.5</v>
      </c>
      <c r="F262" s="106">
        <f>H262</f>
        <v>970.8</v>
      </c>
      <c r="G262" s="106"/>
      <c r="H262" s="106">
        <v>970.8</v>
      </c>
      <c r="I262" s="106">
        <v>237.4</v>
      </c>
      <c r="J262" s="106"/>
      <c r="K262" s="106">
        <v>237.4</v>
      </c>
      <c r="L262" s="106">
        <f>N262</f>
        <v>1750.4</v>
      </c>
      <c r="M262" s="106"/>
      <c r="N262" s="106">
        <v>1750.4</v>
      </c>
      <c r="O262" s="106">
        <v>264.2</v>
      </c>
      <c r="P262" s="106"/>
      <c r="Q262" s="106">
        <v>264.2</v>
      </c>
    </row>
    <row r="263" spans="1:17" ht="63">
      <c r="A263" s="13"/>
      <c r="B263" s="74" t="s">
        <v>81</v>
      </c>
      <c r="C263" s="106">
        <f>E263</f>
        <v>109</v>
      </c>
      <c r="D263" s="106"/>
      <c r="E263" s="106">
        <v>109</v>
      </c>
      <c r="F263" s="106"/>
      <c r="G263" s="106"/>
      <c r="H263" s="106"/>
      <c r="I263" s="106"/>
      <c r="J263" s="106"/>
      <c r="K263" s="106"/>
      <c r="L263" s="106">
        <v>1358.4</v>
      </c>
      <c r="M263" s="106"/>
      <c r="N263" s="106">
        <v>1358.4</v>
      </c>
      <c r="O263" s="94"/>
      <c r="P263" s="94"/>
      <c r="Q263" s="94"/>
    </row>
    <row r="264" spans="1:17" ht="47.25">
      <c r="A264" s="13"/>
      <c r="B264" s="2" t="s">
        <v>82</v>
      </c>
      <c r="C264" s="106">
        <f>E264</f>
        <v>71</v>
      </c>
      <c r="D264" s="106"/>
      <c r="E264" s="106">
        <v>71</v>
      </c>
      <c r="F264" s="106"/>
      <c r="G264" s="106"/>
      <c r="H264" s="106"/>
      <c r="I264" s="106"/>
      <c r="J264" s="106"/>
      <c r="K264" s="106"/>
      <c r="L264" s="106"/>
      <c r="M264" s="106"/>
      <c r="N264" s="106"/>
      <c r="O264" s="94"/>
      <c r="P264" s="94"/>
      <c r="Q264" s="94"/>
    </row>
    <row r="265" spans="1:17" ht="15.75">
      <c r="A265" s="13"/>
      <c r="B265" s="30" t="s">
        <v>45</v>
      </c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94"/>
      <c r="P265" s="94"/>
      <c r="Q265" s="94"/>
    </row>
    <row r="266" spans="1:17" ht="110.25">
      <c r="A266" s="13"/>
      <c r="B266" s="20" t="s">
        <v>92</v>
      </c>
      <c r="C266" s="107">
        <f>E266</f>
        <v>31</v>
      </c>
      <c r="D266" s="107"/>
      <c r="E266" s="107">
        <f>E267+E268+E269</f>
        <v>31</v>
      </c>
      <c r="F266" s="107">
        <f>F267+F268+F269</f>
        <v>31</v>
      </c>
      <c r="G266" s="107"/>
      <c r="H266" s="107">
        <f>H267+H268+H269</f>
        <v>31</v>
      </c>
      <c r="I266" s="107">
        <f>I267+I268+I269</f>
        <v>31</v>
      </c>
      <c r="J266" s="107"/>
      <c r="K266" s="107">
        <f>K267+K268+K269</f>
        <v>31</v>
      </c>
      <c r="L266" s="107">
        <f>L267+L268+L269</f>
        <v>31</v>
      </c>
      <c r="M266" s="107"/>
      <c r="N266" s="107">
        <f>N267+N268+N269</f>
        <v>31</v>
      </c>
      <c r="O266" s="107">
        <f>O267+O268+O269</f>
        <v>31</v>
      </c>
      <c r="P266" s="107"/>
      <c r="Q266" s="107">
        <f>Q267+Q268+Q269</f>
        <v>31</v>
      </c>
    </row>
    <row r="267" spans="1:17" ht="15.75">
      <c r="A267" s="13"/>
      <c r="B267" s="45" t="s">
        <v>89</v>
      </c>
      <c r="C267" s="107">
        <v>25</v>
      </c>
      <c r="D267" s="107"/>
      <c r="E267" s="107">
        <v>25</v>
      </c>
      <c r="F267" s="107">
        <v>25</v>
      </c>
      <c r="G267" s="107"/>
      <c r="H267" s="107">
        <v>25</v>
      </c>
      <c r="I267" s="107">
        <v>25</v>
      </c>
      <c r="J267" s="107"/>
      <c r="K267" s="107">
        <v>25</v>
      </c>
      <c r="L267" s="107">
        <v>25</v>
      </c>
      <c r="M267" s="107"/>
      <c r="N267" s="107">
        <v>25</v>
      </c>
      <c r="O267" s="94">
        <v>25</v>
      </c>
      <c r="P267" s="94"/>
      <c r="Q267" s="94">
        <v>25</v>
      </c>
    </row>
    <row r="268" spans="1:17" ht="63">
      <c r="A268" s="13"/>
      <c r="B268" s="74" t="s">
        <v>81</v>
      </c>
      <c r="C268" s="107">
        <f>E268</f>
        <v>5</v>
      </c>
      <c r="D268" s="107"/>
      <c r="E268" s="107">
        <v>5</v>
      </c>
      <c r="F268" s="107">
        <v>5</v>
      </c>
      <c r="G268" s="107"/>
      <c r="H268" s="107">
        <v>5</v>
      </c>
      <c r="I268" s="107">
        <v>5</v>
      </c>
      <c r="J268" s="107"/>
      <c r="K268" s="107">
        <v>5</v>
      </c>
      <c r="L268" s="107">
        <v>5</v>
      </c>
      <c r="M268" s="107"/>
      <c r="N268" s="107">
        <v>5</v>
      </c>
      <c r="O268" s="107">
        <v>5</v>
      </c>
      <c r="P268" s="107"/>
      <c r="Q268" s="107">
        <v>5</v>
      </c>
    </row>
    <row r="269" spans="1:17" ht="63">
      <c r="A269" s="13"/>
      <c r="B269" s="73" t="s">
        <v>90</v>
      </c>
      <c r="C269" s="107">
        <v>1</v>
      </c>
      <c r="D269" s="107"/>
      <c r="E269" s="107">
        <v>1</v>
      </c>
      <c r="F269" s="107">
        <v>1</v>
      </c>
      <c r="G269" s="107"/>
      <c r="H269" s="107">
        <v>1</v>
      </c>
      <c r="I269" s="107">
        <v>1</v>
      </c>
      <c r="J269" s="107"/>
      <c r="K269" s="107">
        <v>1</v>
      </c>
      <c r="L269" s="107">
        <v>1</v>
      </c>
      <c r="M269" s="107"/>
      <c r="N269" s="107">
        <v>1</v>
      </c>
      <c r="O269" s="94">
        <v>1</v>
      </c>
      <c r="P269" s="94"/>
      <c r="Q269" s="94">
        <v>1</v>
      </c>
    </row>
    <row r="270" spans="1:17" ht="94.5">
      <c r="A270" s="13"/>
      <c r="B270" s="20" t="s">
        <v>93</v>
      </c>
      <c r="C270" s="107">
        <f>C271+C272</f>
        <v>8</v>
      </c>
      <c r="D270" s="107"/>
      <c r="E270" s="107">
        <f aca="true" t="shared" si="71" ref="E270:Q270">E271+E272</f>
        <v>8</v>
      </c>
      <c r="F270" s="107">
        <f t="shared" si="71"/>
        <v>7</v>
      </c>
      <c r="G270" s="107"/>
      <c r="H270" s="107">
        <f t="shared" si="71"/>
        <v>7</v>
      </c>
      <c r="I270" s="107">
        <f t="shared" si="71"/>
        <v>4</v>
      </c>
      <c r="J270" s="107"/>
      <c r="K270" s="107">
        <f t="shared" si="71"/>
        <v>4</v>
      </c>
      <c r="L270" s="107">
        <f t="shared" si="71"/>
        <v>2</v>
      </c>
      <c r="M270" s="107"/>
      <c r="N270" s="107">
        <f t="shared" si="71"/>
        <v>2</v>
      </c>
      <c r="O270" s="107">
        <f t="shared" si="71"/>
        <v>2</v>
      </c>
      <c r="P270" s="107"/>
      <c r="Q270" s="107">
        <f t="shared" si="71"/>
        <v>2</v>
      </c>
    </row>
    <row r="271" spans="1:17" ht="15.75">
      <c r="A271" s="13"/>
      <c r="B271" s="45" t="s">
        <v>89</v>
      </c>
      <c r="C271" s="107">
        <v>7</v>
      </c>
      <c r="D271" s="107"/>
      <c r="E271" s="107">
        <v>7</v>
      </c>
      <c r="F271" s="107">
        <v>7</v>
      </c>
      <c r="G271" s="107"/>
      <c r="H271" s="107">
        <v>7</v>
      </c>
      <c r="I271" s="107">
        <v>4</v>
      </c>
      <c r="J271" s="107"/>
      <c r="K271" s="107">
        <v>4</v>
      </c>
      <c r="L271" s="107">
        <v>2</v>
      </c>
      <c r="M271" s="107"/>
      <c r="N271" s="107">
        <v>2</v>
      </c>
      <c r="O271" s="94">
        <v>2</v>
      </c>
      <c r="P271" s="94"/>
      <c r="Q271" s="94">
        <v>2</v>
      </c>
    </row>
    <row r="272" spans="1:17" ht="63">
      <c r="A272" s="13"/>
      <c r="B272" s="74" t="s">
        <v>81</v>
      </c>
      <c r="C272" s="107">
        <f>E272</f>
        <v>1</v>
      </c>
      <c r="D272" s="107"/>
      <c r="E272" s="107">
        <v>1</v>
      </c>
      <c r="F272" s="107"/>
      <c r="G272" s="107"/>
      <c r="H272" s="107"/>
      <c r="I272" s="107"/>
      <c r="J272" s="107"/>
      <c r="K272" s="107"/>
      <c r="L272" s="107"/>
      <c r="M272" s="107"/>
      <c r="N272" s="107"/>
      <c r="O272" s="94"/>
      <c r="P272" s="94"/>
      <c r="Q272" s="94"/>
    </row>
    <row r="273" spans="1:17" ht="78.75">
      <c r="A273" s="13"/>
      <c r="B273" s="20" t="s">
        <v>94</v>
      </c>
      <c r="C273" s="107">
        <f>C274</f>
        <v>2</v>
      </c>
      <c r="D273" s="107"/>
      <c r="E273" s="107">
        <f aca="true" t="shared" si="72" ref="E273:K273">E274</f>
        <v>2</v>
      </c>
      <c r="F273" s="107">
        <f t="shared" si="72"/>
        <v>2</v>
      </c>
      <c r="G273" s="107"/>
      <c r="H273" s="107">
        <f t="shared" si="72"/>
        <v>2</v>
      </c>
      <c r="I273" s="107">
        <f t="shared" si="72"/>
        <v>3</v>
      </c>
      <c r="J273" s="107"/>
      <c r="K273" s="107">
        <f t="shared" si="72"/>
        <v>3</v>
      </c>
      <c r="L273" s="107">
        <v>3</v>
      </c>
      <c r="M273" s="107"/>
      <c r="N273" s="107">
        <v>3</v>
      </c>
      <c r="O273" s="94"/>
      <c r="P273" s="94"/>
      <c r="Q273" s="94"/>
    </row>
    <row r="274" spans="1:17" ht="15.75">
      <c r="A274" s="13"/>
      <c r="B274" s="45" t="s">
        <v>89</v>
      </c>
      <c r="C274" s="107">
        <v>2</v>
      </c>
      <c r="D274" s="107"/>
      <c r="E274" s="107">
        <v>2</v>
      </c>
      <c r="F274" s="107">
        <v>2</v>
      </c>
      <c r="G274" s="107"/>
      <c r="H274" s="107">
        <v>2</v>
      </c>
      <c r="I274" s="107">
        <v>3</v>
      </c>
      <c r="J274" s="107"/>
      <c r="K274" s="107">
        <v>3</v>
      </c>
      <c r="L274" s="107">
        <v>2</v>
      </c>
      <c r="M274" s="107"/>
      <c r="N274" s="107">
        <v>2</v>
      </c>
      <c r="O274" s="94"/>
      <c r="P274" s="94"/>
      <c r="Q274" s="94"/>
    </row>
    <row r="275" spans="1:17" ht="63">
      <c r="A275" s="13"/>
      <c r="B275" s="74" t="s">
        <v>81</v>
      </c>
      <c r="C275" s="107"/>
      <c r="D275" s="107"/>
      <c r="E275" s="107"/>
      <c r="F275" s="107"/>
      <c r="G275" s="107"/>
      <c r="H275" s="107"/>
      <c r="I275" s="107"/>
      <c r="J275" s="107"/>
      <c r="K275" s="107"/>
      <c r="L275" s="107">
        <v>1</v>
      </c>
      <c r="M275" s="107"/>
      <c r="N275" s="107">
        <v>1</v>
      </c>
      <c r="O275" s="94"/>
      <c r="P275" s="94"/>
      <c r="Q275" s="94"/>
    </row>
    <row r="276" spans="1:17" ht="31.5">
      <c r="A276" s="13"/>
      <c r="B276" s="30" t="s">
        <v>14</v>
      </c>
      <c r="C276" s="106"/>
      <c r="D276" s="106"/>
      <c r="E276" s="106"/>
      <c r="F276" s="106"/>
      <c r="G276" s="106"/>
      <c r="H276" s="106"/>
      <c r="I276" s="106"/>
      <c r="J276" s="106"/>
      <c r="K276" s="107"/>
      <c r="L276" s="106"/>
      <c r="M276" s="106"/>
      <c r="N276" s="106"/>
      <c r="O276" s="94"/>
      <c r="P276" s="94"/>
      <c r="Q276" s="94"/>
    </row>
    <row r="277" spans="1:17" ht="47.25">
      <c r="A277" s="13"/>
      <c r="B277" s="19" t="s">
        <v>95</v>
      </c>
      <c r="C277" s="107">
        <f>C278+C279</f>
        <v>4</v>
      </c>
      <c r="D277" s="107"/>
      <c r="E277" s="107">
        <f>E278+E279</f>
        <v>4</v>
      </c>
      <c r="F277" s="107">
        <f>F278+F279</f>
        <v>3</v>
      </c>
      <c r="G277" s="107"/>
      <c r="H277" s="107">
        <f>H278+H279</f>
        <v>3</v>
      </c>
      <c r="I277" s="107">
        <f>I278+I279</f>
        <v>2</v>
      </c>
      <c r="J277" s="107"/>
      <c r="K277" s="107">
        <f>K278+K279</f>
        <v>2</v>
      </c>
      <c r="L277" s="107">
        <f>L278+L279</f>
        <v>2</v>
      </c>
      <c r="M277" s="107"/>
      <c r="N277" s="107">
        <f>N278+N279</f>
        <v>2</v>
      </c>
      <c r="O277" s="107">
        <f>O278+O279</f>
        <v>2</v>
      </c>
      <c r="P277" s="107"/>
      <c r="Q277" s="107">
        <f>Q278+Q279</f>
        <v>2</v>
      </c>
    </row>
    <row r="278" spans="1:17" ht="15.75">
      <c r="A278" s="13"/>
      <c r="B278" s="45" t="s">
        <v>89</v>
      </c>
      <c r="C278" s="107">
        <v>4</v>
      </c>
      <c r="D278" s="107"/>
      <c r="E278" s="107">
        <v>4</v>
      </c>
      <c r="F278" s="107">
        <v>3</v>
      </c>
      <c r="G278" s="107"/>
      <c r="H278" s="107">
        <v>3</v>
      </c>
      <c r="I278" s="107">
        <v>2</v>
      </c>
      <c r="J278" s="107"/>
      <c r="K278" s="107">
        <v>2</v>
      </c>
      <c r="L278" s="107">
        <v>2</v>
      </c>
      <c r="M278" s="107"/>
      <c r="N278" s="107">
        <v>2</v>
      </c>
      <c r="O278" s="107">
        <v>2</v>
      </c>
      <c r="P278" s="107"/>
      <c r="Q278" s="107">
        <v>2</v>
      </c>
    </row>
    <row r="279" spans="1:17" ht="63">
      <c r="A279" s="13"/>
      <c r="B279" s="74" t="s">
        <v>81</v>
      </c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94"/>
      <c r="P279" s="94"/>
      <c r="Q279" s="94"/>
    </row>
    <row r="280" spans="1:17" ht="63">
      <c r="A280" s="13"/>
      <c r="B280" s="20" t="s">
        <v>96</v>
      </c>
      <c r="C280" s="107">
        <v>1</v>
      </c>
      <c r="D280" s="107"/>
      <c r="E280" s="107">
        <v>1</v>
      </c>
      <c r="F280" s="107">
        <v>1</v>
      </c>
      <c r="G280" s="107"/>
      <c r="H280" s="107">
        <v>1</v>
      </c>
      <c r="I280" s="107"/>
      <c r="J280" s="107"/>
      <c r="K280" s="107"/>
      <c r="L280" s="107">
        <v>2</v>
      </c>
      <c r="M280" s="107"/>
      <c r="N280" s="107">
        <v>2</v>
      </c>
      <c r="O280" s="94"/>
      <c r="P280" s="94"/>
      <c r="Q280" s="94"/>
    </row>
    <row r="281" spans="1:17" ht="15.75">
      <c r="A281" s="13"/>
      <c r="B281" s="45" t="s">
        <v>89</v>
      </c>
      <c r="C281" s="107"/>
      <c r="D281" s="107"/>
      <c r="E281" s="107"/>
      <c r="F281" s="107">
        <v>1</v>
      </c>
      <c r="G281" s="107"/>
      <c r="H281" s="107">
        <v>1</v>
      </c>
      <c r="I281" s="107"/>
      <c r="J281" s="107"/>
      <c r="K281" s="107"/>
      <c r="L281" s="107">
        <v>1</v>
      </c>
      <c r="M281" s="107"/>
      <c r="N281" s="107">
        <v>1</v>
      </c>
      <c r="O281" s="94"/>
      <c r="P281" s="94"/>
      <c r="Q281" s="94"/>
    </row>
    <row r="282" spans="1:17" ht="63">
      <c r="A282" s="13"/>
      <c r="B282" s="74" t="s">
        <v>81</v>
      </c>
      <c r="C282" s="107">
        <v>1</v>
      </c>
      <c r="D282" s="107"/>
      <c r="E282" s="107">
        <v>1</v>
      </c>
      <c r="F282" s="107"/>
      <c r="G282" s="107"/>
      <c r="H282" s="107"/>
      <c r="I282" s="107"/>
      <c r="J282" s="107"/>
      <c r="K282" s="107"/>
      <c r="L282" s="107">
        <v>1</v>
      </c>
      <c r="M282" s="107"/>
      <c r="N282" s="107">
        <v>1</v>
      </c>
      <c r="O282" s="94"/>
      <c r="P282" s="94"/>
      <c r="Q282" s="94"/>
    </row>
    <row r="283" spans="1:17" ht="31.5">
      <c r="A283" s="13"/>
      <c r="B283" s="30" t="s">
        <v>15</v>
      </c>
      <c r="C283" s="106"/>
      <c r="D283" s="106"/>
      <c r="E283" s="106"/>
      <c r="F283" s="106"/>
      <c r="G283" s="106"/>
      <c r="H283" s="106"/>
      <c r="I283" s="106"/>
      <c r="J283" s="106"/>
      <c r="K283" s="107"/>
      <c r="L283" s="106"/>
      <c r="M283" s="106"/>
      <c r="N283" s="106"/>
      <c r="O283" s="94"/>
      <c r="P283" s="94"/>
      <c r="Q283" s="94"/>
    </row>
    <row r="284" spans="1:17" ht="78.75">
      <c r="A284" s="13"/>
      <c r="B284" s="19" t="s">
        <v>97</v>
      </c>
      <c r="C284" s="106">
        <f>C285</f>
        <v>100</v>
      </c>
      <c r="D284" s="106"/>
      <c r="E284" s="106">
        <f>E285</f>
        <v>100</v>
      </c>
      <c r="F284" s="106">
        <f>H284</f>
        <v>323.59999999999997</v>
      </c>
      <c r="G284" s="106"/>
      <c r="H284" s="106">
        <f>H261/H277</f>
        <v>323.59999999999997</v>
      </c>
      <c r="I284" s="106">
        <f>I261/I277</f>
        <v>118.7</v>
      </c>
      <c r="J284" s="106"/>
      <c r="K284" s="106">
        <f>K261/K277</f>
        <v>118.7</v>
      </c>
      <c r="L284" s="106">
        <v>125.2</v>
      </c>
      <c r="M284" s="106"/>
      <c r="N284" s="106">
        <v>125.2</v>
      </c>
      <c r="O284" s="94">
        <v>132.1</v>
      </c>
      <c r="P284" s="94"/>
      <c r="Q284" s="94">
        <v>132.1</v>
      </c>
    </row>
    <row r="285" spans="1:17" ht="15.75">
      <c r="A285" s="13"/>
      <c r="B285" s="45" t="s">
        <v>89</v>
      </c>
      <c r="C285" s="106">
        <v>100</v>
      </c>
      <c r="D285" s="106"/>
      <c r="E285" s="106">
        <v>100</v>
      </c>
      <c r="F285" s="106">
        <v>123.6</v>
      </c>
      <c r="G285" s="106"/>
      <c r="H285" s="106">
        <v>123.6</v>
      </c>
      <c r="I285" s="106">
        <f>I262/I278</f>
        <v>118.7</v>
      </c>
      <c r="J285" s="106"/>
      <c r="K285" s="106">
        <f>I285</f>
        <v>118.7</v>
      </c>
      <c r="L285" s="106">
        <v>125.2</v>
      </c>
      <c r="M285" s="106"/>
      <c r="N285" s="106">
        <v>125.2</v>
      </c>
      <c r="O285" s="94">
        <v>132.1</v>
      </c>
      <c r="P285" s="94"/>
      <c r="Q285" s="94">
        <v>132.1</v>
      </c>
    </row>
    <row r="286" spans="1:17" ht="63">
      <c r="A286" s="13"/>
      <c r="B286" s="74" t="s">
        <v>81</v>
      </c>
      <c r="C286" s="106"/>
      <c r="D286" s="106"/>
      <c r="E286" s="106"/>
      <c r="F286" s="106"/>
      <c r="G286" s="106"/>
      <c r="H286" s="106"/>
      <c r="I286" s="106"/>
      <c r="J286" s="106"/>
      <c r="K286" s="106"/>
      <c r="L286" s="107"/>
      <c r="M286" s="107"/>
      <c r="N286" s="107"/>
      <c r="O286" s="94"/>
      <c r="P286" s="94"/>
      <c r="Q286" s="94"/>
    </row>
    <row r="287" spans="1:17" ht="47.25">
      <c r="A287" s="13"/>
      <c r="B287" s="19" t="s">
        <v>98</v>
      </c>
      <c r="C287" s="106">
        <v>250</v>
      </c>
      <c r="D287" s="106"/>
      <c r="E287" s="106">
        <v>250</v>
      </c>
      <c r="F287" s="109">
        <v>600</v>
      </c>
      <c r="G287" s="109"/>
      <c r="H287" s="109">
        <v>600</v>
      </c>
      <c r="I287" s="106"/>
      <c r="J287" s="106"/>
      <c r="K287" s="106"/>
      <c r="L287" s="106">
        <v>1429.2</v>
      </c>
      <c r="M287" s="106"/>
      <c r="N287" s="106">
        <v>1429.2</v>
      </c>
      <c r="O287" s="94"/>
      <c r="P287" s="94"/>
      <c r="Q287" s="94"/>
    </row>
    <row r="288" spans="1:17" ht="15.75">
      <c r="A288" s="13"/>
      <c r="B288" s="45" t="s">
        <v>89</v>
      </c>
      <c r="C288" s="106"/>
      <c r="D288" s="106"/>
      <c r="E288" s="106"/>
      <c r="F288" s="109">
        <v>600</v>
      </c>
      <c r="G288" s="109"/>
      <c r="H288" s="109">
        <v>600</v>
      </c>
      <c r="I288" s="106"/>
      <c r="J288" s="106"/>
      <c r="K288" s="106"/>
      <c r="L288" s="106">
        <v>1550</v>
      </c>
      <c r="M288" s="106"/>
      <c r="N288" s="106">
        <f>L288</f>
        <v>1550</v>
      </c>
      <c r="O288" s="94"/>
      <c r="P288" s="94"/>
      <c r="Q288" s="94"/>
    </row>
    <row r="289" spans="1:17" ht="63">
      <c r="A289" s="13"/>
      <c r="B289" s="74" t="s">
        <v>81</v>
      </c>
      <c r="C289" s="106">
        <v>250</v>
      </c>
      <c r="D289" s="106"/>
      <c r="E289" s="106">
        <v>250</v>
      </c>
      <c r="F289" s="109"/>
      <c r="G289" s="109"/>
      <c r="H289" s="109"/>
      <c r="I289" s="107"/>
      <c r="J289" s="107"/>
      <c r="K289" s="107"/>
      <c r="L289" s="106">
        <f>N289</f>
        <v>1358.4</v>
      </c>
      <c r="M289" s="106"/>
      <c r="N289" s="106">
        <v>1358.4</v>
      </c>
      <c r="O289" s="34"/>
      <c r="P289" s="94"/>
      <c r="Q289" s="94"/>
    </row>
    <row r="290" spans="1:17" ht="15.75">
      <c r="A290" s="13"/>
      <c r="B290" s="33" t="s">
        <v>99</v>
      </c>
      <c r="C290" s="106"/>
      <c r="D290" s="106"/>
      <c r="E290" s="107"/>
      <c r="F290" s="106"/>
      <c r="G290" s="106"/>
      <c r="H290" s="107"/>
      <c r="I290" s="106"/>
      <c r="J290" s="106"/>
      <c r="K290" s="106"/>
      <c r="L290" s="106"/>
      <c r="M290" s="107"/>
      <c r="N290" s="106"/>
      <c r="O290" s="94"/>
      <c r="P290" s="94"/>
      <c r="Q290" s="94"/>
    </row>
    <row r="291" spans="1:17" ht="110.25">
      <c r="A291" s="13"/>
      <c r="B291" s="19" t="s">
        <v>100</v>
      </c>
      <c r="C291" s="106">
        <f>C277/C270*100</f>
        <v>50</v>
      </c>
      <c r="D291" s="106"/>
      <c r="E291" s="106">
        <f>E277/E270*100</f>
        <v>50</v>
      </c>
      <c r="F291" s="106">
        <f>F277/F270*100</f>
        <v>42.857142857142854</v>
      </c>
      <c r="G291" s="106"/>
      <c r="H291" s="106">
        <f>H277/H270*100</f>
        <v>42.857142857142854</v>
      </c>
      <c r="I291" s="106">
        <f>I277/I270*100</f>
        <v>50</v>
      </c>
      <c r="J291" s="106"/>
      <c r="K291" s="106">
        <f>K277/K270*100</f>
        <v>50</v>
      </c>
      <c r="L291" s="106">
        <f>L277/L270*100</f>
        <v>100</v>
      </c>
      <c r="M291" s="106"/>
      <c r="N291" s="106">
        <f>N277/N270*100</f>
        <v>100</v>
      </c>
      <c r="O291" s="106">
        <v>100</v>
      </c>
      <c r="P291" s="106"/>
      <c r="Q291" s="106">
        <v>100</v>
      </c>
    </row>
    <row r="292" spans="1:17" ht="15.75">
      <c r="A292" s="13"/>
      <c r="B292" s="45" t="s">
        <v>89</v>
      </c>
      <c r="C292" s="106">
        <f>C278/C271*100</f>
        <v>57.14285714285714</v>
      </c>
      <c r="D292" s="106"/>
      <c r="E292" s="106">
        <f>E278/E271*100</f>
        <v>57.14285714285714</v>
      </c>
      <c r="F292" s="106">
        <f>F278/F271*100</f>
        <v>42.857142857142854</v>
      </c>
      <c r="G292" s="106"/>
      <c r="H292" s="106">
        <f>H278/H271*100</f>
        <v>42.857142857142854</v>
      </c>
      <c r="I292" s="106">
        <f>I278/I271*100</f>
        <v>50</v>
      </c>
      <c r="J292" s="106"/>
      <c r="K292" s="106">
        <f>K278/K271*100</f>
        <v>50</v>
      </c>
      <c r="L292" s="106">
        <f>L278/L271*100</f>
        <v>100</v>
      </c>
      <c r="M292" s="106"/>
      <c r="N292" s="106">
        <f>N278/N271*100</f>
        <v>100</v>
      </c>
      <c r="O292" s="106">
        <v>100</v>
      </c>
      <c r="P292" s="106"/>
      <c r="Q292" s="106">
        <v>100</v>
      </c>
    </row>
    <row r="293" spans="1:17" ht="63">
      <c r="A293" s="13"/>
      <c r="B293" s="74" t="s">
        <v>81</v>
      </c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94"/>
      <c r="P293" s="94"/>
      <c r="Q293" s="94"/>
    </row>
    <row r="294" spans="1:17" ht="63">
      <c r="A294" s="13"/>
      <c r="B294" s="73" t="s">
        <v>90</v>
      </c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94"/>
      <c r="P294" s="94"/>
      <c r="Q294" s="94"/>
    </row>
    <row r="295" spans="1:17" ht="94.5">
      <c r="A295" s="13"/>
      <c r="B295" s="19" t="s">
        <v>101</v>
      </c>
      <c r="C295" s="106">
        <v>100</v>
      </c>
      <c r="D295" s="106"/>
      <c r="E295" s="106">
        <v>100</v>
      </c>
      <c r="F295" s="106">
        <v>100</v>
      </c>
      <c r="G295" s="106"/>
      <c r="H295" s="106">
        <v>100</v>
      </c>
      <c r="I295" s="106"/>
      <c r="J295" s="106"/>
      <c r="K295" s="106"/>
      <c r="L295" s="106">
        <v>100</v>
      </c>
      <c r="M295" s="106"/>
      <c r="N295" s="106">
        <v>100</v>
      </c>
      <c r="O295" s="94"/>
      <c r="P295" s="94"/>
      <c r="Q295" s="94"/>
    </row>
    <row r="296" spans="1:17" ht="15.75">
      <c r="A296" s="13"/>
      <c r="B296" s="45" t="s">
        <v>89</v>
      </c>
      <c r="C296" s="106"/>
      <c r="D296" s="106"/>
      <c r="E296" s="106"/>
      <c r="F296" s="106">
        <v>100</v>
      </c>
      <c r="G296" s="106"/>
      <c r="H296" s="106">
        <v>100</v>
      </c>
      <c r="I296" s="106"/>
      <c r="J296" s="106"/>
      <c r="K296" s="106"/>
      <c r="L296" s="106">
        <v>100</v>
      </c>
      <c r="M296" s="106"/>
      <c r="N296" s="106">
        <v>100</v>
      </c>
      <c r="O296" s="94"/>
      <c r="P296" s="94"/>
      <c r="Q296" s="94"/>
    </row>
    <row r="297" spans="1:17" ht="63">
      <c r="A297" s="13"/>
      <c r="B297" s="74" t="s">
        <v>81</v>
      </c>
      <c r="C297" s="107">
        <v>100</v>
      </c>
      <c r="D297" s="107"/>
      <c r="E297" s="107">
        <v>100</v>
      </c>
      <c r="F297" s="109"/>
      <c r="G297" s="109"/>
      <c r="H297" s="37"/>
      <c r="I297" s="37"/>
      <c r="J297" s="37"/>
      <c r="K297" s="37"/>
      <c r="L297" s="109">
        <v>100</v>
      </c>
      <c r="M297" s="109"/>
      <c r="N297" s="109">
        <v>100</v>
      </c>
      <c r="O297" s="94"/>
      <c r="P297" s="94"/>
      <c r="Q297" s="94"/>
    </row>
    <row r="298" spans="1:17" ht="157.5">
      <c r="A298" s="13"/>
      <c r="B298" s="35" t="s">
        <v>130</v>
      </c>
      <c r="C298" s="118">
        <f>C299+C300+C301+C302</f>
        <v>17255</v>
      </c>
      <c r="D298" s="118"/>
      <c r="E298" s="118">
        <f>E299+E300+E301+E302</f>
        <v>17255</v>
      </c>
      <c r="F298" s="118">
        <f>F299+F300+F301+F302</f>
        <v>6773.7</v>
      </c>
      <c r="G298" s="118"/>
      <c r="H298" s="118">
        <f>H299+H300+H301+H302</f>
        <v>6773.7</v>
      </c>
      <c r="I298" s="118">
        <f>I299+I300+I301+I302</f>
        <v>9490.6</v>
      </c>
      <c r="J298" s="118"/>
      <c r="K298" s="118">
        <f>K299+K300+K301+K302</f>
        <v>9490.6</v>
      </c>
      <c r="L298" s="118">
        <f>L299+L300+L301+L302</f>
        <v>8000.200000000001</v>
      </c>
      <c r="M298" s="118"/>
      <c r="N298" s="118">
        <f>N299+N300+N301+N302</f>
        <v>8000.200000000001</v>
      </c>
      <c r="O298" s="118">
        <f>O299+O300+O301+O302</f>
        <v>10723.9</v>
      </c>
      <c r="P298" s="118"/>
      <c r="Q298" s="118">
        <f>Q299+Q300+Q301+Q302</f>
        <v>10723.9</v>
      </c>
    </row>
    <row r="299" spans="1:17" ht="15.75">
      <c r="A299" s="13"/>
      <c r="B299" s="45" t="s">
        <v>89</v>
      </c>
      <c r="C299" s="119">
        <f>E299</f>
        <v>11529.7</v>
      </c>
      <c r="D299" s="120"/>
      <c r="E299" s="135">
        <v>11529.7</v>
      </c>
      <c r="F299" s="119">
        <v>5069.7</v>
      </c>
      <c r="G299" s="121"/>
      <c r="H299" s="122">
        <v>5069.7</v>
      </c>
      <c r="I299" s="122">
        <v>5086.3</v>
      </c>
      <c r="J299" s="123"/>
      <c r="K299" s="122">
        <v>5086.3</v>
      </c>
      <c r="L299" s="119">
        <v>3214.3</v>
      </c>
      <c r="M299" s="119"/>
      <c r="N299" s="119">
        <v>3214.3</v>
      </c>
      <c r="O299" s="119">
        <v>4127.7</v>
      </c>
      <c r="P299" s="119"/>
      <c r="Q299" s="119">
        <v>4127.7</v>
      </c>
    </row>
    <row r="300" spans="1:17" ht="63">
      <c r="A300" s="13"/>
      <c r="B300" s="74" t="s">
        <v>81</v>
      </c>
      <c r="C300" s="124">
        <f>E300</f>
        <v>1291.3</v>
      </c>
      <c r="D300" s="124"/>
      <c r="E300" s="124">
        <v>1291.3</v>
      </c>
      <c r="F300" s="124">
        <v>564</v>
      </c>
      <c r="G300" s="125"/>
      <c r="H300" s="126">
        <v>564</v>
      </c>
      <c r="I300" s="122">
        <f>K300</f>
        <v>3224.3</v>
      </c>
      <c r="J300" s="127"/>
      <c r="K300" s="126">
        <v>3224.3</v>
      </c>
      <c r="L300" s="119">
        <v>3585.9</v>
      </c>
      <c r="M300" s="125"/>
      <c r="N300" s="128">
        <v>3585.9</v>
      </c>
      <c r="O300" s="129">
        <v>5356.2</v>
      </c>
      <c r="P300" s="129"/>
      <c r="Q300" s="129">
        <v>5356.2</v>
      </c>
    </row>
    <row r="301" spans="1:17" ht="47.25">
      <c r="A301" s="13"/>
      <c r="B301" s="2" t="s">
        <v>82</v>
      </c>
      <c r="C301" s="124">
        <v>1250</v>
      </c>
      <c r="D301" s="124"/>
      <c r="E301" s="124">
        <f>C301</f>
        <v>1250</v>
      </c>
      <c r="F301" s="124">
        <v>350</v>
      </c>
      <c r="G301" s="125"/>
      <c r="H301" s="126">
        <f>F301</f>
        <v>350</v>
      </c>
      <c r="I301" s="126">
        <v>350</v>
      </c>
      <c r="J301" s="126"/>
      <c r="K301" s="126">
        <v>350</v>
      </c>
      <c r="L301" s="119">
        <v>330</v>
      </c>
      <c r="M301" s="125"/>
      <c r="N301" s="128">
        <v>330</v>
      </c>
      <c r="O301" s="129">
        <v>330</v>
      </c>
      <c r="P301" s="129"/>
      <c r="Q301" s="129">
        <v>330</v>
      </c>
    </row>
    <row r="302" spans="1:17" ht="63">
      <c r="A302" s="13"/>
      <c r="B302" s="73" t="s">
        <v>90</v>
      </c>
      <c r="C302" s="124">
        <v>3184</v>
      </c>
      <c r="D302" s="124"/>
      <c r="E302" s="124">
        <f>C302</f>
        <v>3184</v>
      </c>
      <c r="F302" s="124">
        <v>790</v>
      </c>
      <c r="G302" s="125"/>
      <c r="H302" s="124">
        <f>F302</f>
        <v>790</v>
      </c>
      <c r="I302" s="124">
        <v>830</v>
      </c>
      <c r="J302" s="124"/>
      <c r="K302" s="124">
        <f>I302</f>
        <v>830</v>
      </c>
      <c r="L302" s="119">
        <v>870</v>
      </c>
      <c r="M302" s="125"/>
      <c r="N302" s="124">
        <f>L302</f>
        <v>870</v>
      </c>
      <c r="O302" s="129">
        <v>910</v>
      </c>
      <c r="P302" s="129"/>
      <c r="Q302" s="129">
        <f>O302</f>
        <v>910</v>
      </c>
    </row>
    <row r="303" spans="1:17" ht="15.75">
      <c r="A303" s="13"/>
      <c r="B303" s="130" t="s">
        <v>45</v>
      </c>
      <c r="C303" s="121"/>
      <c r="D303" s="121"/>
      <c r="E303" s="128"/>
      <c r="F303" s="128"/>
      <c r="G303" s="128"/>
      <c r="H303" s="128"/>
      <c r="I303" s="128"/>
      <c r="J303" s="128"/>
      <c r="K303" s="128"/>
      <c r="L303" s="119"/>
      <c r="M303" s="125"/>
      <c r="N303" s="128"/>
      <c r="O303" s="129"/>
      <c r="P303" s="129"/>
      <c r="Q303" s="129"/>
    </row>
    <row r="304" spans="1:17" ht="31.5">
      <c r="A304" s="13"/>
      <c r="B304" s="131" t="s">
        <v>131</v>
      </c>
      <c r="C304" s="121">
        <f>C305+C306+C307+C308</f>
        <v>109607.99999999999</v>
      </c>
      <c r="D304" s="121"/>
      <c r="E304" s="121">
        <f>E305+E306+E307+E308</f>
        <v>109607.99999999999</v>
      </c>
      <c r="F304" s="121">
        <f>F305+F306+F307+F308</f>
        <v>109607.99999999999</v>
      </c>
      <c r="G304" s="121"/>
      <c r="H304" s="121">
        <f>H305+H306+H307+H308</f>
        <v>109607.99999999999</v>
      </c>
      <c r="I304" s="121">
        <f>I305+I306+I307+I308</f>
        <v>109607.99999999999</v>
      </c>
      <c r="J304" s="121"/>
      <c r="K304" s="121">
        <f>K305+K306+K307+K308</f>
        <v>109637.99999999999</v>
      </c>
      <c r="L304" s="121">
        <f>L305+L306+L307+L308</f>
        <v>109607.99999999999</v>
      </c>
      <c r="M304" s="121"/>
      <c r="N304" s="121">
        <f>N305+N306+N307+N308</f>
        <v>109607.99999999999</v>
      </c>
      <c r="O304" s="121">
        <f>O305+O306+O307+O308</f>
        <v>109607.99999999999</v>
      </c>
      <c r="P304" s="121"/>
      <c r="Q304" s="121">
        <f>Q305+Q306+Q307+Q308</f>
        <v>109607.99999999999</v>
      </c>
    </row>
    <row r="305" spans="1:17" ht="18.75">
      <c r="A305" s="72"/>
      <c r="B305" s="45" t="s">
        <v>89</v>
      </c>
      <c r="C305" s="119">
        <v>89946.4</v>
      </c>
      <c r="D305" s="119"/>
      <c r="E305" s="119">
        <v>89946.4</v>
      </c>
      <c r="F305" s="119">
        <v>89946.4</v>
      </c>
      <c r="G305" s="119"/>
      <c r="H305" s="119">
        <v>89946.4</v>
      </c>
      <c r="I305" s="119">
        <v>89946.4</v>
      </c>
      <c r="J305" s="119"/>
      <c r="K305" s="119">
        <v>89946.4</v>
      </c>
      <c r="L305" s="119">
        <v>89946.4</v>
      </c>
      <c r="M305" s="119"/>
      <c r="N305" s="119">
        <v>89946.4</v>
      </c>
      <c r="O305" s="119">
        <v>89946.4</v>
      </c>
      <c r="P305" s="119"/>
      <c r="Q305" s="119">
        <v>89946.4</v>
      </c>
    </row>
    <row r="306" spans="1:17" ht="63">
      <c r="A306" s="13"/>
      <c r="B306" s="74" t="s">
        <v>81</v>
      </c>
      <c r="C306" s="121">
        <v>12513.3</v>
      </c>
      <c r="D306" s="121"/>
      <c r="E306" s="121">
        <v>12513.3</v>
      </c>
      <c r="F306" s="121">
        <v>12513.3</v>
      </c>
      <c r="G306" s="121"/>
      <c r="H306" s="121">
        <v>12513.3</v>
      </c>
      <c r="I306" s="121">
        <v>12513.3</v>
      </c>
      <c r="J306" s="121"/>
      <c r="K306" s="121">
        <v>12513.3</v>
      </c>
      <c r="L306" s="121">
        <v>12513.3</v>
      </c>
      <c r="M306" s="121"/>
      <c r="N306" s="121">
        <v>12513.3</v>
      </c>
      <c r="O306" s="121">
        <v>12513.3</v>
      </c>
      <c r="P306" s="121"/>
      <c r="Q306" s="121">
        <v>12513.3</v>
      </c>
    </row>
    <row r="307" spans="1:17" ht="47.25">
      <c r="A307" s="15"/>
      <c r="B307" s="2" t="s">
        <v>82</v>
      </c>
      <c r="C307" s="121">
        <v>4585.4</v>
      </c>
      <c r="D307" s="121"/>
      <c r="E307" s="121">
        <v>4585.4</v>
      </c>
      <c r="F307" s="121">
        <v>4585.4</v>
      </c>
      <c r="G307" s="121"/>
      <c r="H307" s="121">
        <v>4585.4</v>
      </c>
      <c r="I307" s="121">
        <v>4585.4</v>
      </c>
      <c r="J307" s="121"/>
      <c r="K307" s="121">
        <v>4585.4</v>
      </c>
      <c r="L307" s="121">
        <v>4585.4</v>
      </c>
      <c r="M307" s="121"/>
      <c r="N307" s="121">
        <v>4585.4</v>
      </c>
      <c r="O307" s="129">
        <v>4585.4</v>
      </c>
      <c r="P307" s="129"/>
      <c r="Q307" s="129">
        <v>4585.4</v>
      </c>
    </row>
    <row r="308" spans="1:17" ht="63">
      <c r="A308" s="13"/>
      <c r="B308" s="73" t="s">
        <v>90</v>
      </c>
      <c r="C308" s="121">
        <v>2562.9</v>
      </c>
      <c r="D308" s="121"/>
      <c r="E308" s="121">
        <v>2562.9</v>
      </c>
      <c r="F308" s="121">
        <v>2562.9</v>
      </c>
      <c r="G308" s="121"/>
      <c r="H308" s="121">
        <v>2562.9</v>
      </c>
      <c r="I308" s="121">
        <v>2562.9</v>
      </c>
      <c r="J308" s="121"/>
      <c r="K308" s="121">
        <v>2592.9</v>
      </c>
      <c r="L308" s="121">
        <v>2562.9</v>
      </c>
      <c r="M308" s="121"/>
      <c r="N308" s="121">
        <v>2562.9</v>
      </c>
      <c r="O308" s="129">
        <v>2562.9</v>
      </c>
      <c r="P308" s="129"/>
      <c r="Q308" s="129">
        <v>2562.9</v>
      </c>
    </row>
    <row r="309" spans="1:17" ht="63">
      <c r="A309" s="13"/>
      <c r="B309" s="131" t="s">
        <v>132</v>
      </c>
      <c r="C309" s="121">
        <f>C310+C311+C312+C313</f>
        <v>73145.59999999999</v>
      </c>
      <c r="D309" s="121"/>
      <c r="E309" s="121">
        <f>E310+E311+E312+E313</f>
        <v>73145.59999999999</v>
      </c>
      <c r="F309" s="121">
        <f>F310+F311+F312+F313</f>
        <v>56432.2</v>
      </c>
      <c r="G309" s="121"/>
      <c r="H309" s="121">
        <f>H310+H311+H312+H313</f>
        <v>56432.2</v>
      </c>
      <c r="I309" s="121">
        <f>I310+I311+I312+I313</f>
        <v>49847.6</v>
      </c>
      <c r="J309" s="121"/>
      <c r="K309" s="121">
        <f>K310+K311+K312+K313</f>
        <v>49847.9</v>
      </c>
      <c r="L309" s="121">
        <f>L310+L311+L312+L313</f>
        <v>43321.5</v>
      </c>
      <c r="M309" s="121"/>
      <c r="N309" s="121">
        <f>N310+N311+N312+N313</f>
        <v>43321.799999999996</v>
      </c>
      <c r="O309" s="119">
        <f>O310+O311+O312+O313</f>
        <v>37890.899999999994</v>
      </c>
      <c r="P309" s="121"/>
      <c r="Q309" s="121">
        <f>Q310+Q311+Q312+Q313</f>
        <v>38190.899999999994</v>
      </c>
    </row>
    <row r="310" spans="1:17" ht="15.75">
      <c r="A310" s="13"/>
      <c r="B310" s="45" t="s">
        <v>89</v>
      </c>
      <c r="C310" s="119">
        <v>58811.4</v>
      </c>
      <c r="D310" s="121"/>
      <c r="E310" s="121">
        <v>58811.4</v>
      </c>
      <c r="F310" s="121">
        <v>44332.6</v>
      </c>
      <c r="G310" s="121"/>
      <c r="H310" s="121">
        <v>44332.6</v>
      </c>
      <c r="I310" s="121">
        <v>38605.3</v>
      </c>
      <c r="J310" s="121"/>
      <c r="K310" s="119">
        <v>38605.3</v>
      </c>
      <c r="L310" s="121">
        <v>33205.3</v>
      </c>
      <c r="M310" s="121"/>
      <c r="N310" s="121">
        <v>33205.3</v>
      </c>
      <c r="O310" s="121">
        <v>29205</v>
      </c>
      <c r="P310" s="121"/>
      <c r="Q310" s="121">
        <v>29205</v>
      </c>
    </row>
    <row r="311" spans="1:17" ht="63">
      <c r="A311" s="13"/>
      <c r="B311" s="74" t="s">
        <v>81</v>
      </c>
      <c r="C311" s="123">
        <v>9650</v>
      </c>
      <c r="D311" s="123"/>
      <c r="E311" s="123">
        <v>9650</v>
      </c>
      <c r="F311" s="123">
        <v>8773.4</v>
      </c>
      <c r="G311" s="123"/>
      <c r="H311" s="122">
        <f>E311-E317</f>
        <v>8773.4</v>
      </c>
      <c r="I311" s="123">
        <v>8673.4</v>
      </c>
      <c r="J311" s="123"/>
      <c r="K311" s="122">
        <f>H311-H317</f>
        <v>8673.4</v>
      </c>
      <c r="L311" s="123">
        <v>8141.6</v>
      </c>
      <c r="M311" s="125"/>
      <c r="N311" s="124">
        <f>K311-K317</f>
        <v>8141.599999999999</v>
      </c>
      <c r="O311" s="129">
        <v>7281</v>
      </c>
      <c r="P311" s="129"/>
      <c r="Q311" s="126">
        <f>N311-N317</f>
        <v>7580.999999999999</v>
      </c>
    </row>
    <row r="312" spans="1:17" ht="47.25">
      <c r="A312" s="13"/>
      <c r="B312" s="2" t="s">
        <v>82</v>
      </c>
      <c r="C312" s="123">
        <v>2384.2</v>
      </c>
      <c r="D312" s="123"/>
      <c r="E312" s="123">
        <v>2384.2</v>
      </c>
      <c r="F312" s="122">
        <f>H312</f>
        <v>1774.1999999999998</v>
      </c>
      <c r="G312" s="122"/>
      <c r="H312" s="122">
        <f>E312-E318</f>
        <v>1774.1999999999998</v>
      </c>
      <c r="I312" s="122">
        <f>K312</f>
        <v>1439.1999999999998</v>
      </c>
      <c r="J312" s="123"/>
      <c r="K312" s="122">
        <f>H312-H318</f>
        <v>1439.1999999999998</v>
      </c>
      <c r="L312" s="122">
        <f>N312</f>
        <v>1274.1999999999998</v>
      </c>
      <c r="M312" s="125"/>
      <c r="N312" s="124">
        <f>K312-K318</f>
        <v>1274.1999999999998</v>
      </c>
      <c r="O312" s="126">
        <f>Q312</f>
        <v>1129.1999999999998</v>
      </c>
      <c r="P312" s="129"/>
      <c r="Q312" s="126">
        <f>N312-N318</f>
        <v>1129.1999999999998</v>
      </c>
    </row>
    <row r="313" spans="1:17" ht="63">
      <c r="A313" s="13"/>
      <c r="B313" s="73" t="s">
        <v>90</v>
      </c>
      <c r="C313" s="123">
        <v>2300</v>
      </c>
      <c r="D313" s="123"/>
      <c r="E313" s="123">
        <v>2300</v>
      </c>
      <c r="F313" s="122">
        <v>1552</v>
      </c>
      <c r="G313" s="122"/>
      <c r="H313" s="122">
        <f>E313-E319</f>
        <v>1552</v>
      </c>
      <c r="I313" s="122">
        <v>1129.7</v>
      </c>
      <c r="J313" s="122"/>
      <c r="K313" s="122">
        <f>H313-H319</f>
        <v>1130</v>
      </c>
      <c r="L313" s="123">
        <v>700.4</v>
      </c>
      <c r="M313" s="125"/>
      <c r="N313" s="124">
        <f>K313-K319</f>
        <v>700.7</v>
      </c>
      <c r="O313" s="126">
        <f>Q313</f>
        <v>275.70000000000005</v>
      </c>
      <c r="P313" s="129"/>
      <c r="Q313" s="126">
        <f>N313-N319</f>
        <v>275.70000000000005</v>
      </c>
    </row>
    <row r="314" spans="1:17" ht="31.5">
      <c r="A314" s="13"/>
      <c r="B314" s="130" t="s">
        <v>14</v>
      </c>
      <c r="C314" s="121"/>
      <c r="D314" s="121"/>
      <c r="E314" s="128"/>
      <c r="F314" s="128"/>
      <c r="G314" s="128"/>
      <c r="H314" s="128"/>
      <c r="I314" s="128"/>
      <c r="J314" s="128"/>
      <c r="K314" s="128"/>
      <c r="L314" s="128"/>
      <c r="M314" s="125"/>
      <c r="N314" s="128"/>
      <c r="O314" s="129"/>
      <c r="P314" s="129"/>
      <c r="Q314" s="129"/>
    </row>
    <row r="315" spans="1:17" ht="47.25">
      <c r="A315" s="13"/>
      <c r="B315" s="131" t="s">
        <v>133</v>
      </c>
      <c r="C315" s="119">
        <f>C316+C317+C318+C319</f>
        <v>16663.4</v>
      </c>
      <c r="D315" s="119"/>
      <c r="E315" s="119">
        <f>E316+E317+E318+E319</f>
        <v>16663.4</v>
      </c>
      <c r="F315" s="119">
        <f>F316+F317+F318+F319</f>
        <v>4706.6</v>
      </c>
      <c r="G315" s="119"/>
      <c r="H315" s="119">
        <f>H316+H317+H318+H319</f>
        <v>4706.6</v>
      </c>
      <c r="I315" s="119">
        <f>I316+I317+I318+I319</f>
        <v>6526.1</v>
      </c>
      <c r="J315" s="119"/>
      <c r="K315" s="119">
        <f>K316+K317+K318+K319</f>
        <v>6526.1</v>
      </c>
      <c r="L315" s="119">
        <f>L316+L317+L318+L319</f>
        <v>5130.6</v>
      </c>
      <c r="M315" s="119"/>
      <c r="N315" s="119">
        <f>N316+N317+N318+N319</f>
        <v>5130.6</v>
      </c>
      <c r="O315" s="119">
        <f>O316+O317+O318+O319</f>
        <v>3795.7999999999997</v>
      </c>
      <c r="P315" s="119"/>
      <c r="Q315" s="119">
        <f>Q316+Q317+Q318+Q319</f>
        <v>3795.7999999999997</v>
      </c>
    </row>
    <row r="316" spans="1:17" ht="15.75">
      <c r="A316" s="13"/>
      <c r="B316" s="45" t="s">
        <v>89</v>
      </c>
      <c r="C316" s="119">
        <v>14428.8</v>
      </c>
      <c r="D316" s="119"/>
      <c r="E316" s="119">
        <v>14428.8</v>
      </c>
      <c r="F316" s="119">
        <v>3849.6</v>
      </c>
      <c r="G316" s="119"/>
      <c r="H316" s="119">
        <v>3849.6</v>
      </c>
      <c r="I316" s="119">
        <v>5400</v>
      </c>
      <c r="J316" s="119"/>
      <c r="K316" s="119">
        <v>5400</v>
      </c>
      <c r="L316" s="119">
        <v>4000</v>
      </c>
      <c r="M316" s="119"/>
      <c r="N316" s="119">
        <v>4000</v>
      </c>
      <c r="O316" s="119">
        <v>2450</v>
      </c>
      <c r="P316" s="119"/>
      <c r="Q316" s="119">
        <v>2450</v>
      </c>
    </row>
    <row r="317" spans="1:17" ht="63">
      <c r="A317" s="13"/>
      <c r="B317" s="74" t="s">
        <v>81</v>
      </c>
      <c r="C317" s="119">
        <v>876.6</v>
      </c>
      <c r="D317" s="119"/>
      <c r="E317" s="124">
        <v>876.6</v>
      </c>
      <c r="F317" s="124">
        <v>100</v>
      </c>
      <c r="G317" s="124"/>
      <c r="H317" s="124">
        <v>100</v>
      </c>
      <c r="I317" s="119">
        <v>531.8</v>
      </c>
      <c r="J317" s="124"/>
      <c r="K317" s="124">
        <v>531.8</v>
      </c>
      <c r="L317" s="121">
        <v>560.6</v>
      </c>
      <c r="M317" s="125"/>
      <c r="N317" s="128">
        <v>560.6</v>
      </c>
      <c r="O317" s="129">
        <v>795.2</v>
      </c>
      <c r="P317" s="129"/>
      <c r="Q317" s="129">
        <v>795.2</v>
      </c>
    </row>
    <row r="318" spans="1:17" ht="47.25">
      <c r="A318" s="13"/>
      <c r="B318" s="2" t="s">
        <v>82</v>
      </c>
      <c r="C318" s="121">
        <v>610</v>
      </c>
      <c r="D318" s="121"/>
      <c r="E318" s="128">
        <v>610</v>
      </c>
      <c r="F318" s="124">
        <v>335</v>
      </c>
      <c r="G318" s="128"/>
      <c r="H318" s="124">
        <v>335</v>
      </c>
      <c r="I318" s="124">
        <v>165</v>
      </c>
      <c r="J318" s="128"/>
      <c r="K318" s="124">
        <v>165</v>
      </c>
      <c r="L318" s="121">
        <v>145</v>
      </c>
      <c r="M318" s="125"/>
      <c r="N318" s="128">
        <v>145</v>
      </c>
      <c r="O318" s="129">
        <v>125</v>
      </c>
      <c r="P318" s="129"/>
      <c r="Q318" s="129">
        <v>125</v>
      </c>
    </row>
    <row r="319" spans="1:17" ht="63">
      <c r="A319" s="13"/>
      <c r="B319" s="73" t="s">
        <v>90</v>
      </c>
      <c r="C319" s="121">
        <v>748</v>
      </c>
      <c r="D319" s="121"/>
      <c r="E319" s="128">
        <v>748</v>
      </c>
      <c r="F319" s="124">
        <v>422</v>
      </c>
      <c r="G319" s="128"/>
      <c r="H319" s="124">
        <v>422</v>
      </c>
      <c r="I319" s="124">
        <v>429.3</v>
      </c>
      <c r="J319" s="124"/>
      <c r="K319" s="124">
        <v>429.3</v>
      </c>
      <c r="L319" s="121">
        <v>425</v>
      </c>
      <c r="M319" s="125"/>
      <c r="N319" s="128">
        <v>425</v>
      </c>
      <c r="O319" s="129">
        <v>425.6</v>
      </c>
      <c r="P319" s="129"/>
      <c r="Q319" s="129">
        <v>425.6</v>
      </c>
    </row>
    <row r="320" spans="1:17" ht="31.5">
      <c r="A320" s="13"/>
      <c r="B320" s="130" t="s">
        <v>15</v>
      </c>
      <c r="C320" s="121"/>
      <c r="D320" s="121"/>
      <c r="E320" s="128"/>
      <c r="F320" s="128"/>
      <c r="G320" s="128"/>
      <c r="H320" s="128"/>
      <c r="I320" s="128"/>
      <c r="J320" s="128"/>
      <c r="K320" s="128"/>
      <c r="L320" s="128"/>
      <c r="M320" s="125"/>
      <c r="N320" s="128"/>
      <c r="O320" s="129"/>
      <c r="P320" s="129"/>
      <c r="Q320" s="129"/>
    </row>
    <row r="321" spans="1:17" ht="63">
      <c r="A321" s="13"/>
      <c r="B321" s="131" t="s">
        <v>134</v>
      </c>
      <c r="C321" s="132">
        <f>C298/C315</f>
        <v>1.0355029585798816</v>
      </c>
      <c r="D321" s="132"/>
      <c r="E321" s="132">
        <f>E298/E315</f>
        <v>1.0355029585798816</v>
      </c>
      <c r="F321" s="132">
        <f>F298/F315</f>
        <v>1.4391917732545785</v>
      </c>
      <c r="G321" s="132"/>
      <c r="H321" s="132">
        <f>H298/H315</f>
        <v>1.4391917732545785</v>
      </c>
      <c r="I321" s="132">
        <f>I298/I315</f>
        <v>1.4542529228789016</v>
      </c>
      <c r="J321" s="132"/>
      <c r="K321" s="132">
        <f>K298/K315</f>
        <v>1.4542529228789016</v>
      </c>
      <c r="L321" s="132">
        <f>L298/L315</f>
        <v>1.5593108018555335</v>
      </c>
      <c r="M321" s="132"/>
      <c r="N321" s="132">
        <f>N298/N315</f>
        <v>1.5593108018555335</v>
      </c>
      <c r="O321" s="132">
        <f>O298/O315</f>
        <v>2.8252015385425997</v>
      </c>
      <c r="P321" s="132"/>
      <c r="Q321" s="132">
        <f>Q298/Q315</f>
        <v>2.8252015385425997</v>
      </c>
    </row>
    <row r="322" spans="1:17" ht="15.75">
      <c r="A322" s="13"/>
      <c r="B322" s="45" t="s">
        <v>89</v>
      </c>
      <c r="C322" s="132">
        <f>E322</f>
        <v>0.7990754601907297</v>
      </c>
      <c r="D322" s="132"/>
      <c r="E322" s="132">
        <f>E299/E316</f>
        <v>0.7990754601907297</v>
      </c>
      <c r="F322" s="132">
        <f aca="true" t="shared" si="73" ref="F322:Q325">F299/F316</f>
        <v>1.3169420199501247</v>
      </c>
      <c r="G322" s="132"/>
      <c r="H322" s="132">
        <f t="shared" si="73"/>
        <v>1.3169420199501247</v>
      </c>
      <c r="I322" s="132">
        <f t="shared" si="73"/>
        <v>0.9419074074074074</v>
      </c>
      <c r="J322" s="132"/>
      <c r="K322" s="132">
        <f t="shared" si="73"/>
        <v>0.9419074074074074</v>
      </c>
      <c r="L322" s="132">
        <f t="shared" si="73"/>
        <v>0.803575</v>
      </c>
      <c r="M322" s="132"/>
      <c r="N322" s="132">
        <f t="shared" si="73"/>
        <v>0.803575</v>
      </c>
      <c r="O322" s="132">
        <f t="shared" si="73"/>
        <v>1.6847755102040816</v>
      </c>
      <c r="P322" s="132"/>
      <c r="Q322" s="132">
        <f t="shared" si="73"/>
        <v>1.6847755102040816</v>
      </c>
    </row>
    <row r="323" spans="1:17" ht="63">
      <c r="A323" s="13"/>
      <c r="B323" s="74" t="s">
        <v>81</v>
      </c>
      <c r="C323" s="133">
        <f>C300/C317</f>
        <v>1.4730778005932008</v>
      </c>
      <c r="D323" s="133"/>
      <c r="E323" s="133">
        <f>E300/E317</f>
        <v>1.4730778005932008</v>
      </c>
      <c r="F323" s="133">
        <f>F300/F317</f>
        <v>5.64</v>
      </c>
      <c r="G323" s="133"/>
      <c r="H323" s="133">
        <f t="shared" si="73"/>
        <v>5.64</v>
      </c>
      <c r="I323" s="133">
        <f t="shared" si="73"/>
        <v>6.06299360661903</v>
      </c>
      <c r="J323" s="133"/>
      <c r="K323" s="133">
        <f t="shared" si="73"/>
        <v>6.06299360661903</v>
      </c>
      <c r="L323" s="133">
        <f t="shared" si="73"/>
        <v>6.396539422047806</v>
      </c>
      <c r="M323" s="133"/>
      <c r="N323" s="133">
        <f t="shared" si="73"/>
        <v>6.396539422047806</v>
      </c>
      <c r="O323" s="133">
        <f t="shared" si="73"/>
        <v>6.73566398390342</v>
      </c>
      <c r="P323" s="133"/>
      <c r="Q323" s="133">
        <f>Q300/Q317</f>
        <v>6.73566398390342</v>
      </c>
    </row>
    <row r="324" spans="1:17" ht="47.25">
      <c r="A324" s="13"/>
      <c r="B324" s="2" t="s">
        <v>82</v>
      </c>
      <c r="C324" s="133">
        <f>C301/C318</f>
        <v>2.0491803278688523</v>
      </c>
      <c r="D324" s="133"/>
      <c r="E324" s="133">
        <f>E301/E318</f>
        <v>2.0491803278688523</v>
      </c>
      <c r="F324" s="133">
        <f>F301/F318</f>
        <v>1.044776119402985</v>
      </c>
      <c r="G324" s="133"/>
      <c r="H324" s="133">
        <f t="shared" si="73"/>
        <v>1.044776119402985</v>
      </c>
      <c r="I324" s="133">
        <f t="shared" si="73"/>
        <v>2.121212121212121</v>
      </c>
      <c r="J324" s="133"/>
      <c r="K324" s="133">
        <f t="shared" si="73"/>
        <v>2.121212121212121</v>
      </c>
      <c r="L324" s="133">
        <f t="shared" si="73"/>
        <v>2.2758620689655173</v>
      </c>
      <c r="M324" s="133"/>
      <c r="N324" s="133">
        <f t="shared" si="73"/>
        <v>2.2758620689655173</v>
      </c>
      <c r="O324" s="133">
        <f t="shared" si="73"/>
        <v>2.64</v>
      </c>
      <c r="P324" s="133"/>
      <c r="Q324" s="133">
        <f>Q301/Q318</f>
        <v>2.64</v>
      </c>
    </row>
    <row r="325" spans="1:17" ht="63">
      <c r="A325" s="13"/>
      <c r="B325" s="73" t="s">
        <v>90</v>
      </c>
      <c r="C325" s="133">
        <f>C302/C319</f>
        <v>4.25668449197861</v>
      </c>
      <c r="D325" s="133"/>
      <c r="E325" s="133">
        <f>E302/E319</f>
        <v>4.25668449197861</v>
      </c>
      <c r="F325" s="133">
        <f>F302/F319</f>
        <v>1.872037914691943</v>
      </c>
      <c r="G325" s="133"/>
      <c r="H325" s="133">
        <f t="shared" si="73"/>
        <v>1.872037914691943</v>
      </c>
      <c r="I325" s="133">
        <f t="shared" si="73"/>
        <v>1.9333799208013045</v>
      </c>
      <c r="J325" s="133"/>
      <c r="K325" s="133">
        <f t="shared" si="73"/>
        <v>1.9333799208013045</v>
      </c>
      <c r="L325" s="133">
        <f t="shared" si="73"/>
        <v>2.0470588235294116</v>
      </c>
      <c r="M325" s="133"/>
      <c r="N325" s="133">
        <f t="shared" si="73"/>
        <v>2.0470588235294116</v>
      </c>
      <c r="O325" s="133">
        <f t="shared" si="73"/>
        <v>2.138157894736842</v>
      </c>
      <c r="P325" s="133"/>
      <c r="Q325" s="133">
        <f>Q302/Q319</f>
        <v>2.138157894736842</v>
      </c>
    </row>
    <row r="326" spans="1:17" ht="15.75">
      <c r="A326" s="13"/>
      <c r="B326" s="30" t="s">
        <v>99</v>
      </c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</row>
    <row r="327" spans="1:17" ht="94.5">
      <c r="A327" s="13"/>
      <c r="B327" s="131" t="s">
        <v>135</v>
      </c>
      <c r="C327" s="119">
        <f>C328</f>
        <v>24.53401891470021</v>
      </c>
      <c r="D327" s="119"/>
      <c r="E327" s="119">
        <f>E328</f>
        <v>24.53401891470021</v>
      </c>
      <c r="F327" s="119">
        <f>H327</f>
        <v>8.340273815304029</v>
      </c>
      <c r="G327" s="119"/>
      <c r="H327" s="119">
        <f>H315/H309*100</f>
        <v>8.340273815304029</v>
      </c>
      <c r="I327" s="119">
        <f>K327</f>
        <v>13.092025942918358</v>
      </c>
      <c r="J327" s="119"/>
      <c r="K327" s="119">
        <f>K315/K309*100</f>
        <v>13.092025942918358</v>
      </c>
      <c r="L327" s="119">
        <f>L315/L309*100</f>
        <v>11.843080225753956</v>
      </c>
      <c r="M327" s="119"/>
      <c r="N327" s="119">
        <f>N315/N309*100</f>
        <v>11.842998213370638</v>
      </c>
      <c r="O327" s="119">
        <f>O315/O309*100</f>
        <v>10.017708737454111</v>
      </c>
      <c r="P327" s="119"/>
      <c r="Q327" s="119">
        <f>Q315/Q309*100</f>
        <v>9.939016886221589</v>
      </c>
    </row>
    <row r="328" spans="1:17" ht="15.75">
      <c r="A328" s="13"/>
      <c r="B328" s="45" t="s">
        <v>89</v>
      </c>
      <c r="C328" s="119">
        <f>C316/C310*100</f>
        <v>24.53401891470021</v>
      </c>
      <c r="D328" s="119"/>
      <c r="E328" s="119">
        <f>E316/E310*100</f>
        <v>24.53401891470021</v>
      </c>
      <c r="F328" s="119">
        <f aca="true" t="shared" si="74" ref="F328:Q331">F316/F310*100</f>
        <v>8.683451906723269</v>
      </c>
      <c r="G328" s="119"/>
      <c r="H328" s="119">
        <f t="shared" si="74"/>
        <v>8.683451906723269</v>
      </c>
      <c r="I328" s="119">
        <f t="shared" si="74"/>
        <v>13.987716712472121</v>
      </c>
      <c r="J328" s="119"/>
      <c r="K328" s="119">
        <f t="shared" si="74"/>
        <v>13.987716712472121</v>
      </c>
      <c r="L328" s="119">
        <f t="shared" si="74"/>
        <v>12.04626972200221</v>
      </c>
      <c r="M328" s="119"/>
      <c r="N328" s="119">
        <f t="shared" si="74"/>
        <v>12.04626972200221</v>
      </c>
      <c r="O328" s="119">
        <f t="shared" si="74"/>
        <v>8.388974490669405</v>
      </c>
      <c r="P328" s="119"/>
      <c r="Q328" s="119">
        <f t="shared" si="74"/>
        <v>8.388974490669405</v>
      </c>
    </row>
    <row r="329" spans="1:17" ht="63">
      <c r="A329" s="13"/>
      <c r="B329" s="74" t="s">
        <v>81</v>
      </c>
      <c r="C329" s="119">
        <f>C317/C311*100</f>
        <v>9.083937823834196</v>
      </c>
      <c r="D329" s="119"/>
      <c r="E329" s="119">
        <f>E317/E311*100</f>
        <v>9.083937823834196</v>
      </c>
      <c r="F329" s="119">
        <f>F317/F311*100</f>
        <v>1.1398089680169605</v>
      </c>
      <c r="G329" s="119"/>
      <c r="H329" s="119">
        <f t="shared" si="74"/>
        <v>1.1398089680169605</v>
      </c>
      <c r="I329" s="119">
        <f t="shared" si="74"/>
        <v>6.131390227592409</v>
      </c>
      <c r="J329" s="119"/>
      <c r="K329" s="119">
        <f t="shared" si="74"/>
        <v>6.131390227592409</v>
      </c>
      <c r="L329" s="119">
        <f t="shared" si="74"/>
        <v>6.88562444728309</v>
      </c>
      <c r="M329" s="119"/>
      <c r="N329" s="119">
        <f t="shared" si="74"/>
        <v>6.88562444728309</v>
      </c>
      <c r="O329" s="119">
        <f t="shared" si="74"/>
        <v>10.92157670649636</v>
      </c>
      <c r="P329" s="119"/>
      <c r="Q329" s="119">
        <f>Q317/Q311*100</f>
        <v>10.489381348107111</v>
      </c>
    </row>
    <row r="330" spans="1:17" ht="47.25">
      <c r="A330" s="13"/>
      <c r="B330" s="2" t="s">
        <v>82</v>
      </c>
      <c r="C330" s="119">
        <f>C318/C312*100</f>
        <v>25.585101920979785</v>
      </c>
      <c r="D330" s="119"/>
      <c r="E330" s="119">
        <f>E318/E312*100</f>
        <v>25.585101920979785</v>
      </c>
      <c r="F330" s="119">
        <f>F318/F312*100</f>
        <v>18.881749520910834</v>
      </c>
      <c r="G330" s="119"/>
      <c r="H330" s="119">
        <f t="shared" si="74"/>
        <v>18.881749520910834</v>
      </c>
      <c r="I330" s="119">
        <f t="shared" si="74"/>
        <v>11.464702612562535</v>
      </c>
      <c r="J330" s="119"/>
      <c r="K330" s="119">
        <f t="shared" si="74"/>
        <v>11.464702612562535</v>
      </c>
      <c r="L330" s="119">
        <f t="shared" si="74"/>
        <v>11.379689216763461</v>
      </c>
      <c r="M330" s="119"/>
      <c r="N330" s="119">
        <f t="shared" si="74"/>
        <v>11.379689216763461</v>
      </c>
      <c r="O330" s="119">
        <f t="shared" si="74"/>
        <v>11.069783917817926</v>
      </c>
      <c r="P330" s="119"/>
      <c r="Q330" s="119">
        <f>Q318/Q312*100</f>
        <v>11.069783917817926</v>
      </c>
    </row>
    <row r="331" spans="1:17" ht="63">
      <c r="A331" s="13"/>
      <c r="B331" s="73" t="s">
        <v>90</v>
      </c>
      <c r="C331" s="119">
        <f>C319/C313*100</f>
        <v>32.52173913043478</v>
      </c>
      <c r="D331" s="119"/>
      <c r="E331" s="119">
        <f>E319/E313*100</f>
        <v>32.52173913043478</v>
      </c>
      <c r="F331" s="119">
        <f>F319/F313*100</f>
        <v>27.190721649484534</v>
      </c>
      <c r="G331" s="119"/>
      <c r="H331" s="119">
        <f t="shared" si="74"/>
        <v>27.190721649484534</v>
      </c>
      <c r="I331" s="119">
        <f t="shared" si="74"/>
        <v>38.001239267062054</v>
      </c>
      <c r="J331" s="119"/>
      <c r="K331" s="119">
        <f t="shared" si="74"/>
        <v>37.99115044247788</v>
      </c>
      <c r="L331" s="119">
        <f t="shared" si="74"/>
        <v>60.67961165048544</v>
      </c>
      <c r="M331" s="119"/>
      <c r="N331" s="119">
        <f t="shared" si="74"/>
        <v>60.6536320822035</v>
      </c>
      <c r="O331" s="119">
        <f t="shared" si="74"/>
        <v>154.3706927820094</v>
      </c>
      <c r="P331" s="119"/>
      <c r="Q331" s="119">
        <f>Q319/Q313*100</f>
        <v>154.3706927820094</v>
      </c>
    </row>
    <row r="341" spans="1:9" ht="18.75">
      <c r="A341" s="36"/>
      <c r="B341" s="1"/>
      <c r="C341" s="1"/>
      <c r="D341" s="1"/>
      <c r="E341" s="1"/>
      <c r="F341" s="1"/>
      <c r="G341" s="1"/>
      <c r="H341" s="1"/>
      <c r="I341" s="1"/>
    </row>
    <row r="342" spans="1:9" ht="18.75">
      <c r="A342" s="36"/>
      <c r="B342" s="1"/>
      <c r="C342" s="1"/>
      <c r="D342" s="1"/>
      <c r="E342" s="1"/>
      <c r="F342" s="1"/>
      <c r="G342" s="1"/>
      <c r="H342" s="1"/>
      <c r="I342" s="1"/>
    </row>
    <row r="343" spans="1:9" ht="18.75">
      <c r="A343" s="4" t="s">
        <v>129</v>
      </c>
      <c r="B343" s="1"/>
      <c r="C343" s="1"/>
      <c r="D343" s="1"/>
      <c r="E343" s="1"/>
      <c r="F343" s="1"/>
      <c r="G343" s="1"/>
      <c r="H343" s="1"/>
      <c r="I343" s="4" t="s">
        <v>1</v>
      </c>
    </row>
    <row r="344" spans="2:9" ht="15.75">
      <c r="B344" s="1"/>
      <c r="C344" s="1"/>
      <c r="D344" s="1"/>
      <c r="E344" s="1"/>
      <c r="F344" s="1"/>
      <c r="G344" s="1"/>
      <c r="H344" s="1"/>
      <c r="I344" s="1"/>
    </row>
    <row r="345" spans="1:9" ht="15.75">
      <c r="A345" s="53" t="s">
        <v>208</v>
      </c>
      <c r="B345" s="1"/>
      <c r="C345" s="1"/>
      <c r="D345" s="1"/>
      <c r="E345" s="1"/>
      <c r="F345" s="1"/>
      <c r="G345" s="1"/>
      <c r="H345" s="1"/>
      <c r="I345" s="1"/>
    </row>
  </sheetData>
  <sheetProtection/>
  <mergeCells count="9">
    <mergeCell ref="A7:A9"/>
    <mergeCell ref="B7:B9"/>
    <mergeCell ref="L8:N8"/>
    <mergeCell ref="O8:Q8"/>
    <mergeCell ref="C7:K7"/>
    <mergeCell ref="L7:Q7"/>
    <mergeCell ref="C8:E8"/>
    <mergeCell ref="F8:H8"/>
    <mergeCell ref="I8:K8"/>
  </mergeCells>
  <printOptions/>
  <pageMargins left="0.7874015748031497" right="0.5905511811023623" top="1.1811023622047245" bottom="0.3937007874015748" header="0.5118110236220472" footer="0.5118110236220472"/>
  <pageSetup horizontalDpi="600" verticalDpi="600" orientation="landscape" paperSize="9" scale="67" r:id="rId2"/>
  <rowBreaks count="4" manualBreakCount="4">
    <brk id="17" max="16" man="1"/>
    <brk id="79" max="16" man="1"/>
    <brk id="93" max="16" man="1"/>
    <brk id="108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tabSelected="1" view="pageBreakPreview" zoomScale="75" zoomScaleNormal="75" zoomScaleSheetLayoutView="75" zoomScalePageLayoutView="0" workbookViewId="0" topLeftCell="A1">
      <selection activeCell="B25" sqref="B25"/>
    </sheetView>
  </sheetViews>
  <sheetFormatPr defaultColWidth="9.140625" defaultRowHeight="12.75"/>
  <cols>
    <col min="1" max="1" width="49.421875" style="0" customWidth="1"/>
    <col min="2" max="2" width="40.140625" style="0" customWidth="1"/>
    <col min="3" max="3" width="10.140625" style="0" customWidth="1"/>
    <col min="4" max="4" width="8.57421875" style="0" customWidth="1"/>
    <col min="5" max="5" width="10.57421875" style="0" customWidth="1"/>
    <col min="6" max="6" width="11.140625" style="0" customWidth="1"/>
    <col min="7" max="8" width="10.7109375" style="0" customWidth="1"/>
    <col min="9" max="9" width="41.7109375" style="0" customWidth="1"/>
  </cols>
  <sheetData>
    <row r="1" spans="1:10" ht="18.75">
      <c r="A1" s="6"/>
      <c r="B1" s="6"/>
      <c r="C1" s="6"/>
      <c r="D1" s="6"/>
      <c r="E1" s="6"/>
      <c r="F1" s="3"/>
      <c r="I1" s="5" t="s">
        <v>39</v>
      </c>
      <c r="J1" s="38"/>
    </row>
    <row r="2" spans="1:9" ht="18.75">
      <c r="A2" s="6"/>
      <c r="B2" s="6"/>
      <c r="C2" s="6"/>
      <c r="D2" s="6"/>
      <c r="E2" s="6"/>
      <c r="F2" s="4" t="s">
        <v>6</v>
      </c>
      <c r="G2" s="4"/>
      <c r="H2" s="4"/>
      <c r="I2" s="4"/>
    </row>
    <row r="3" spans="1:9" ht="18.75">
      <c r="A3" s="6"/>
      <c r="B3" s="6"/>
      <c r="C3" s="6"/>
      <c r="D3" s="6"/>
      <c r="E3" s="6"/>
      <c r="F3" s="4" t="s">
        <v>117</v>
      </c>
      <c r="G3" s="4"/>
      <c r="H3" s="4"/>
      <c r="I3" s="4"/>
    </row>
    <row r="4" spans="1:10" ht="18.75" customHeight="1">
      <c r="A4" s="6"/>
      <c r="B4" s="6"/>
      <c r="C4" s="6"/>
      <c r="D4" s="6"/>
      <c r="E4" s="6"/>
      <c r="F4" s="1"/>
      <c r="G4" s="1"/>
      <c r="H4" s="1"/>
      <c r="I4" s="1"/>
      <c r="J4" s="38"/>
    </row>
    <row r="5" spans="1:12" ht="19.5" customHeight="1">
      <c r="A5" s="86" t="s">
        <v>124</v>
      </c>
      <c r="B5" s="86"/>
      <c r="C5" s="86"/>
      <c r="D5" s="86"/>
      <c r="E5" s="87"/>
      <c r="F5" s="87"/>
      <c r="G5" s="87"/>
      <c r="H5" s="87"/>
      <c r="I5" s="87"/>
      <c r="J5" s="38"/>
      <c r="K5" s="27"/>
      <c r="L5" s="27"/>
    </row>
    <row r="6" spans="1:12" ht="18.75">
      <c r="A6" s="6"/>
      <c r="B6" s="6"/>
      <c r="C6" s="207"/>
      <c r="D6" s="207"/>
      <c r="E6" s="207"/>
      <c r="F6" s="207"/>
      <c r="G6" s="207"/>
      <c r="H6" s="207"/>
      <c r="I6" s="207"/>
      <c r="J6" s="38"/>
      <c r="K6" s="29"/>
      <c r="L6" s="29"/>
    </row>
    <row r="7" spans="1:12" ht="18.75">
      <c r="A7" s="6"/>
      <c r="B7" s="6"/>
      <c r="C7" s="28"/>
      <c r="D7" s="28"/>
      <c r="E7" s="28"/>
      <c r="F7" s="28"/>
      <c r="G7" s="28"/>
      <c r="H7" s="28"/>
      <c r="I7" s="41" t="s">
        <v>34</v>
      </c>
      <c r="J7" s="38"/>
      <c r="K7" s="29"/>
      <c r="L7" s="29"/>
    </row>
    <row r="8" spans="1:10" ht="15.75" customHeight="1">
      <c r="A8" s="203" t="s">
        <v>18</v>
      </c>
      <c r="B8" s="204" t="s">
        <v>28</v>
      </c>
      <c r="C8" s="203" t="s">
        <v>19</v>
      </c>
      <c r="D8" s="203" t="s">
        <v>20</v>
      </c>
      <c r="E8" s="203"/>
      <c r="F8" s="203"/>
      <c r="G8" s="203"/>
      <c r="H8" s="69"/>
      <c r="I8" s="204" t="s">
        <v>0</v>
      </c>
      <c r="J8" s="38"/>
    </row>
    <row r="9" spans="1:10" ht="39" customHeight="1">
      <c r="A9" s="203"/>
      <c r="B9" s="205"/>
      <c r="C9" s="203"/>
      <c r="D9" s="43" t="s">
        <v>105</v>
      </c>
      <c r="E9" s="43" t="s">
        <v>106</v>
      </c>
      <c r="F9" s="43" t="s">
        <v>107</v>
      </c>
      <c r="G9" s="43" t="s">
        <v>108</v>
      </c>
      <c r="H9" s="43" t="s">
        <v>109</v>
      </c>
      <c r="I9" s="205"/>
      <c r="J9" s="38"/>
    </row>
    <row r="10" spans="1:10" ht="50.25" customHeight="1">
      <c r="A10" s="68" t="s">
        <v>12</v>
      </c>
      <c r="B10" s="7" t="s">
        <v>56</v>
      </c>
      <c r="C10" s="55">
        <f>SUM(C12:C14)</f>
        <v>54309.027525475</v>
      </c>
      <c r="D10" s="55">
        <f>SUM(D12:D14)</f>
        <v>9399.7</v>
      </c>
      <c r="E10" s="55">
        <f>SUM(E12:E14)</f>
        <v>10047.2612</v>
      </c>
      <c r="F10" s="55">
        <f>SUM(F12:F14)</f>
        <v>10799.10604</v>
      </c>
      <c r="G10" s="55">
        <f>SUM(G12:G14)</f>
        <v>11600.463993000001</v>
      </c>
      <c r="H10" s="55">
        <f>H14</f>
        <v>12462.496292475</v>
      </c>
      <c r="I10" s="50" t="s">
        <v>125</v>
      </c>
      <c r="J10" s="38"/>
    </row>
    <row r="11" spans="1:10" ht="36.75" customHeight="1">
      <c r="A11" s="66" t="s">
        <v>31</v>
      </c>
      <c r="B11" s="66"/>
      <c r="C11" s="55"/>
      <c r="D11" s="55"/>
      <c r="E11" s="55"/>
      <c r="F11" s="55"/>
      <c r="G11" s="55"/>
      <c r="H11" s="55"/>
      <c r="I11" s="54"/>
      <c r="J11" s="38"/>
    </row>
    <row r="12" spans="1:10" ht="36" customHeight="1">
      <c r="A12" s="45" t="s">
        <v>32</v>
      </c>
      <c r="B12" s="45"/>
      <c r="C12" s="56"/>
      <c r="D12" s="56"/>
      <c r="E12" s="56"/>
      <c r="F12" s="56"/>
      <c r="G12" s="56"/>
      <c r="H12" s="56"/>
      <c r="I12" s="206"/>
      <c r="J12" s="38"/>
    </row>
    <row r="13" spans="1:10" ht="34.5" customHeight="1">
      <c r="A13" s="52" t="s">
        <v>33</v>
      </c>
      <c r="B13" s="52"/>
      <c r="C13" s="57"/>
      <c r="D13" s="57"/>
      <c r="E13" s="57"/>
      <c r="F13" s="57"/>
      <c r="G13" s="57"/>
      <c r="H13" s="57"/>
      <c r="I13" s="206"/>
      <c r="J13" s="38"/>
    </row>
    <row r="14" spans="1:10" ht="48.75" customHeight="1">
      <c r="A14" s="42" t="s">
        <v>58</v>
      </c>
      <c r="B14" s="52"/>
      <c r="C14" s="58">
        <f>D14+E14+F14+G14+H14</f>
        <v>54309.027525475</v>
      </c>
      <c r="D14" s="58">
        <f>'испр. д. 3'!C14</f>
        <v>9399.7</v>
      </c>
      <c r="E14" s="58">
        <f>'испр. д. 3'!F14</f>
        <v>10047.2612</v>
      </c>
      <c r="F14" s="58">
        <f>'испр. д. 3'!J14</f>
        <v>10799.10604</v>
      </c>
      <c r="G14" s="58">
        <f>'испр. д. 3'!M14</f>
        <v>11600.463993000001</v>
      </c>
      <c r="H14" s="58">
        <f>'испр. д. 3'!O14</f>
        <v>12462.496292475</v>
      </c>
      <c r="I14" s="206"/>
      <c r="J14" s="38"/>
    </row>
    <row r="15" spans="1:10" ht="81" customHeight="1">
      <c r="A15" s="65" t="s">
        <v>13</v>
      </c>
      <c r="B15" s="7" t="s">
        <v>56</v>
      </c>
      <c r="C15" s="59">
        <f>SUM(D15:H15)</f>
        <v>213478.40000000002</v>
      </c>
      <c r="D15" s="59">
        <v>35681.3</v>
      </c>
      <c r="E15" s="59">
        <v>40692.3</v>
      </c>
      <c r="F15" s="59">
        <v>43099.6</v>
      </c>
      <c r="G15" s="59">
        <v>45650</v>
      </c>
      <c r="H15" s="59">
        <v>48355.2</v>
      </c>
      <c r="I15" s="45" t="s">
        <v>3</v>
      </c>
      <c r="J15" s="38"/>
    </row>
    <row r="16" spans="1:10" ht="65.25" customHeight="1">
      <c r="A16" s="67" t="s">
        <v>42</v>
      </c>
      <c r="B16" s="67"/>
      <c r="C16" s="57"/>
      <c r="D16" s="57"/>
      <c r="E16" s="57"/>
      <c r="F16" s="57"/>
      <c r="G16" s="57"/>
      <c r="H16" s="57"/>
      <c r="I16" s="12"/>
      <c r="J16" s="38"/>
    </row>
    <row r="17" spans="1:10" ht="34.5" customHeight="1">
      <c r="A17" s="11" t="s">
        <v>84</v>
      </c>
      <c r="B17" s="45"/>
      <c r="C17" s="60">
        <f>D17+E17+F17+G17+H17</f>
        <v>39742.071367000004</v>
      </c>
      <c r="D17" s="60">
        <f>'испр. д. 3'!C73</f>
        <v>4824.400000000001</v>
      </c>
      <c r="E17" s="60">
        <f>'испр. д. 3'!F73</f>
        <v>7806.280000000001</v>
      </c>
      <c r="F17" s="60">
        <f>'испр. д. 3'!I73</f>
        <v>8392.7</v>
      </c>
      <c r="G17" s="60">
        <f>'испр. д. 3'!L73</f>
        <v>9021.091367</v>
      </c>
      <c r="H17" s="60">
        <f>'испр. д. 3'!O73</f>
        <v>9697.6</v>
      </c>
      <c r="I17" s="7"/>
      <c r="J17" s="38"/>
    </row>
    <row r="18" spans="1:10" ht="51.75" customHeight="1">
      <c r="A18" s="26" t="s">
        <v>136</v>
      </c>
      <c r="B18" s="7" t="s">
        <v>56</v>
      </c>
      <c r="C18" s="62">
        <f>D18+E18+F18+G18+H18</f>
        <v>11412.2</v>
      </c>
      <c r="D18" s="76">
        <v>1968.7</v>
      </c>
      <c r="E18" s="75">
        <v>2112.3</v>
      </c>
      <c r="F18" s="75">
        <v>2270</v>
      </c>
      <c r="G18" s="76">
        <v>2439.4</v>
      </c>
      <c r="H18" s="75">
        <v>2621.8</v>
      </c>
      <c r="I18" s="45" t="s">
        <v>3</v>
      </c>
      <c r="J18" s="38"/>
    </row>
    <row r="19" spans="1:10" ht="48.75" customHeight="1">
      <c r="A19" s="26" t="s">
        <v>137</v>
      </c>
      <c r="B19" s="64"/>
      <c r="C19" s="60">
        <f>D19+E19+F19+G19+H19</f>
        <v>468.4</v>
      </c>
      <c r="D19" s="46">
        <v>91.3</v>
      </c>
      <c r="E19" s="46">
        <v>84.7</v>
      </c>
      <c r="F19" s="46">
        <v>90.9</v>
      </c>
      <c r="G19" s="46">
        <v>97.2</v>
      </c>
      <c r="H19" s="46">
        <v>104.3</v>
      </c>
      <c r="I19" s="54"/>
      <c r="J19" s="38"/>
    </row>
    <row r="20" spans="1:9" ht="45" customHeight="1">
      <c r="A20" s="140" t="s">
        <v>138</v>
      </c>
      <c r="B20" s="52"/>
      <c r="C20" s="22"/>
      <c r="D20" s="22"/>
      <c r="E20" s="15"/>
      <c r="F20" s="15"/>
      <c r="G20" s="22"/>
      <c r="H20" s="22"/>
      <c r="I20" s="46"/>
    </row>
    <row r="21" spans="1:9" ht="63">
      <c r="A21" s="159" t="s">
        <v>168</v>
      </c>
      <c r="B21" s="49"/>
      <c r="C21" s="22">
        <f>D21+E21+F21+G21+H21</f>
        <v>796.3</v>
      </c>
      <c r="D21" s="22">
        <v>168.5</v>
      </c>
      <c r="E21" s="22">
        <v>141</v>
      </c>
      <c r="F21" s="22">
        <v>151</v>
      </c>
      <c r="G21" s="22">
        <v>162</v>
      </c>
      <c r="H21" s="15">
        <v>173.8</v>
      </c>
      <c r="I21" s="49"/>
    </row>
    <row r="22" spans="1:9" ht="47.25">
      <c r="A22" s="20" t="s">
        <v>169</v>
      </c>
      <c r="B22" s="193"/>
      <c r="C22" s="22"/>
      <c r="D22" s="72"/>
      <c r="E22" s="72"/>
      <c r="F22" s="72"/>
      <c r="G22" s="72"/>
      <c r="H22" s="72"/>
      <c r="I22" s="72"/>
    </row>
    <row r="23" spans="1:9" ht="47.25">
      <c r="A23" s="71" t="s">
        <v>110</v>
      </c>
      <c r="B23" s="15"/>
      <c r="C23" s="138">
        <f>D23+E23+F23+G23+H23</f>
        <v>173935.80000000002</v>
      </c>
      <c r="D23" s="152">
        <v>41672.3</v>
      </c>
      <c r="E23" s="152">
        <v>40634.9</v>
      </c>
      <c r="F23" s="152">
        <v>35076.1</v>
      </c>
      <c r="G23" s="152">
        <v>30581.2</v>
      </c>
      <c r="H23" s="152">
        <v>25971.3</v>
      </c>
      <c r="I23" s="49"/>
    </row>
    <row r="24" spans="1:9" ht="141.75">
      <c r="A24" s="2" t="s">
        <v>111</v>
      </c>
      <c r="B24" s="15"/>
      <c r="C24" s="22"/>
      <c r="D24" s="49"/>
      <c r="E24" s="49"/>
      <c r="F24" s="49"/>
      <c r="G24" s="49"/>
      <c r="H24" s="49"/>
      <c r="I24" s="49"/>
    </row>
    <row r="25" spans="1:9" ht="51" customHeight="1">
      <c r="A25" s="52" t="s">
        <v>185</v>
      </c>
      <c r="B25" s="49"/>
      <c r="C25" s="22">
        <f>D25+E25+F25+G25+H25</f>
        <v>5051.7</v>
      </c>
      <c r="D25" s="49">
        <v>470.5</v>
      </c>
      <c r="E25" s="49">
        <v>970.8</v>
      </c>
      <c r="F25" s="49">
        <v>237.4</v>
      </c>
      <c r="G25" s="49">
        <v>3108.8</v>
      </c>
      <c r="H25" s="49">
        <v>264.2</v>
      </c>
      <c r="I25" s="49"/>
    </row>
    <row r="26" spans="1:9" ht="47.25">
      <c r="A26" s="52" t="s">
        <v>184</v>
      </c>
      <c r="B26" s="49"/>
      <c r="C26" s="22">
        <f>D26+E26+F26+G26+H26</f>
        <v>52243.3</v>
      </c>
      <c r="D26" s="49">
        <v>17255</v>
      </c>
      <c r="E26" s="49">
        <v>6773.7</v>
      </c>
      <c r="F26" s="49">
        <v>9490.6</v>
      </c>
      <c r="G26" s="194">
        <v>8000</v>
      </c>
      <c r="H26" s="194">
        <v>10724</v>
      </c>
      <c r="I26" s="49"/>
    </row>
    <row r="27" spans="1:9" ht="18.75">
      <c r="A27" s="36"/>
      <c r="B27" s="1"/>
      <c r="C27" s="1"/>
      <c r="D27" s="1"/>
      <c r="E27" s="1"/>
      <c r="F27" s="1"/>
      <c r="G27" s="1"/>
      <c r="H27" s="1"/>
      <c r="I27" s="1"/>
    </row>
    <row r="28" spans="2:9" ht="15.75">
      <c r="B28" s="1"/>
      <c r="C28" s="1"/>
      <c r="D28" s="1"/>
      <c r="E28" s="1"/>
      <c r="F28" s="1"/>
      <c r="G28" s="1"/>
      <c r="H28" s="1"/>
      <c r="I28" s="1"/>
    </row>
    <row r="29" spans="1:9" ht="18.75">
      <c r="A29" s="36"/>
      <c r="B29" s="1"/>
      <c r="C29" s="1"/>
      <c r="D29" s="1"/>
      <c r="E29" s="1"/>
      <c r="F29" s="1"/>
      <c r="G29" s="1"/>
      <c r="H29" s="1"/>
      <c r="I29" s="1"/>
    </row>
    <row r="30" spans="1:9" ht="18.75">
      <c r="A30" s="36"/>
      <c r="B30" s="1"/>
      <c r="C30" s="1"/>
      <c r="D30" s="1"/>
      <c r="E30" s="1"/>
      <c r="F30" s="1"/>
      <c r="G30" s="1"/>
      <c r="H30" s="1"/>
      <c r="I30" s="1"/>
    </row>
    <row r="31" spans="1:9" ht="18.75">
      <c r="A31" s="4" t="s">
        <v>129</v>
      </c>
      <c r="B31" s="1"/>
      <c r="C31" s="1"/>
      <c r="D31" s="1"/>
      <c r="E31" s="1"/>
      <c r="F31" s="1"/>
      <c r="G31" s="1"/>
      <c r="H31" s="1"/>
      <c r="I31" s="4" t="s">
        <v>1</v>
      </c>
    </row>
    <row r="32" spans="2:9" ht="15.75">
      <c r="B32" s="1"/>
      <c r="C32" s="1"/>
      <c r="D32" s="1"/>
      <c r="E32" s="1"/>
      <c r="F32" s="1"/>
      <c r="G32" s="1"/>
      <c r="H32" s="1"/>
      <c r="I32" s="1"/>
    </row>
    <row r="33" spans="1:9" ht="15.75">
      <c r="A33" s="53" t="s">
        <v>208</v>
      </c>
      <c r="B33" s="1"/>
      <c r="C33" s="1"/>
      <c r="D33" s="1"/>
      <c r="E33" s="1"/>
      <c r="F33" s="1"/>
      <c r="G33" s="1"/>
      <c r="H33" s="1"/>
      <c r="I33" s="1"/>
    </row>
  </sheetData>
  <sheetProtection/>
  <mergeCells count="7">
    <mergeCell ref="A8:A9"/>
    <mergeCell ref="B8:B9"/>
    <mergeCell ref="I12:I14"/>
    <mergeCell ref="C6:I6"/>
    <mergeCell ref="C8:C9"/>
    <mergeCell ref="D8:G8"/>
    <mergeCell ref="I8:I9"/>
  </mergeCells>
  <printOptions/>
  <pageMargins left="0.5118110236220472" right="0.3937007874015748" top="0.984251968503937" bottom="0.3937007874015748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2016-05-31T13:37:52Z</cp:lastPrinted>
  <dcterms:created xsi:type="dcterms:W3CDTF">1996-10-08T23:32:33Z</dcterms:created>
  <dcterms:modified xsi:type="dcterms:W3CDTF">2016-07-28T05:31:10Z</dcterms:modified>
  <cp:category/>
  <cp:version/>
  <cp:contentType/>
  <cp:contentStatus/>
</cp:coreProperties>
</file>