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8" windowWidth="11340" windowHeight="8628" tabRatio="632" activeTab="0"/>
  </bookViews>
  <sheets>
    <sheet name="ДДЗ світло" sheetId="1" r:id="rId1"/>
    <sheet name="ЗОШ світло" sheetId="2" r:id="rId2"/>
    <sheet name="позашк. з дюками" sheetId="3" r:id="rId3"/>
    <sheet name="ДДЗ  грн" sheetId="4" state="hidden" r:id="rId4"/>
    <sheet name="ЗОШ грн" sheetId="5" state="hidden" r:id="rId5"/>
    <sheet name="позашкільні грн" sheetId="6" state="hidden" r:id="rId6"/>
  </sheets>
  <definedNames>
    <definedName name="_xlnm.Print_Titles" localSheetId="0">'ДДЗ світло'!$13:$13</definedName>
    <definedName name="_xlnm.Print_Titles" localSheetId="1">'ЗОШ світло'!$3:$3</definedName>
    <definedName name="_xlnm.Print_Titles" localSheetId="2">'позашк. з дюками'!$3:$3</definedName>
  </definedNames>
  <calcPr fullCalcOnLoad="1"/>
</workbook>
</file>

<file path=xl/sharedStrings.xml><?xml version="1.0" encoding="utf-8"?>
<sst xmlns="http://schemas.openxmlformats.org/spreadsheetml/2006/main" count="495" uniqueCount="202">
  <si>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</si>
  <si>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</si>
  <si>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</si>
  <si>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</si>
  <si>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</si>
  <si>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</si>
  <si>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</si>
  <si>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</si>
  <si>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</si>
  <si>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</si>
  <si>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</si>
  <si>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5</t>
  </si>
  <si>
    <t>ЗОШ № 6</t>
  </si>
  <si>
    <t>ЗОШ № 8</t>
  </si>
  <si>
    <t>ЗОШ № 19</t>
  </si>
  <si>
    <t>ЗОШ № 21</t>
  </si>
  <si>
    <t>ЗОШ № 22</t>
  </si>
  <si>
    <t>ЗОШ № 23</t>
  </si>
  <si>
    <t>ЗОШ № 26</t>
  </si>
  <si>
    <t>ЗОШ № 27</t>
  </si>
  <si>
    <t>ДЮСШ № 2</t>
  </si>
  <si>
    <t>Всього</t>
  </si>
  <si>
    <t>Назва закладу</t>
  </si>
  <si>
    <t>Червень</t>
  </si>
  <si>
    <t>НВК ДДЗ № 34</t>
  </si>
  <si>
    <t>ЛІМІТИ</t>
  </si>
  <si>
    <t>НВК ДДЗ № 11</t>
  </si>
  <si>
    <t>СШ № 7</t>
  </si>
  <si>
    <t>№ 24</t>
  </si>
  <si>
    <t>№ 40</t>
  </si>
  <si>
    <t>НВК ДДЗ № 37</t>
  </si>
  <si>
    <t>НВК ДДЗ № 41</t>
  </si>
  <si>
    <t>Міжшкільний навчально - виробничий комбінат</t>
  </si>
  <si>
    <t>Разом</t>
  </si>
  <si>
    <t>в тому числі орендарі:</t>
  </si>
  <si>
    <t>Всього без орендарів</t>
  </si>
  <si>
    <t>Центр еколого - натуралістичної творчості учнівської молоді</t>
  </si>
  <si>
    <t>ДЮСШ № 1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</si>
  <si>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</si>
  <si>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 12</t>
  </si>
  <si>
    <t>Органи місцевого самоврядування</t>
  </si>
  <si>
    <t>Всього по галузі "Освіта"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</si>
  <si>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</si>
  <si>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</si>
  <si>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</si>
  <si>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</si>
  <si>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</si>
  <si>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 xml:space="preserve"> № 7</t>
  </si>
  <si>
    <t xml:space="preserve"> № 10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</si>
  <si>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</si>
  <si>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</si>
  <si>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</si>
  <si>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</si>
  <si>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</si>
  <si>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</si>
  <si>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</si>
  <si>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 xml:space="preserve"> № 18</t>
  </si>
  <si>
    <t xml:space="preserve"> № 19</t>
  </si>
  <si>
    <t xml:space="preserve"> № 20</t>
  </si>
  <si>
    <t xml:space="preserve"> № 21</t>
  </si>
  <si>
    <t xml:space="preserve"> № 22</t>
  </si>
  <si>
    <t xml:space="preserve"> № 23</t>
  </si>
  <si>
    <t xml:space="preserve"> № 25</t>
  </si>
  <si>
    <t xml:space="preserve"> № 26</t>
  </si>
  <si>
    <t xml:space="preserve"> № 27</t>
  </si>
  <si>
    <t xml:space="preserve"> № 28</t>
  </si>
  <si>
    <t xml:space="preserve"> № 29</t>
  </si>
  <si>
    <t xml:space="preserve"> № 30</t>
  </si>
  <si>
    <t xml:space="preserve"> № 31</t>
  </si>
  <si>
    <t xml:space="preserve"> № 32</t>
  </si>
  <si>
    <t xml:space="preserve"> № 33</t>
  </si>
  <si>
    <t xml:space="preserve"> № 36</t>
  </si>
  <si>
    <t xml:space="preserve"> № 39</t>
  </si>
  <si>
    <t>ВСЬОГО по ДНЗ</t>
  </si>
  <si>
    <t>в т.ч. орендарі</t>
  </si>
  <si>
    <t>Піщанська  ЗОШ</t>
  </si>
  <si>
    <t>В. Піщанська ЗОШ</t>
  </si>
  <si>
    <t>в т.ч.  орендарі</t>
  </si>
  <si>
    <t>Інформаційно-методтчний центр</t>
  </si>
  <si>
    <t>Централізована бухгалтерія</t>
  </si>
  <si>
    <t>СШ № 1 в т.ч.</t>
  </si>
  <si>
    <t xml:space="preserve"> орендарі</t>
  </si>
  <si>
    <t xml:space="preserve"> спецфонд</t>
  </si>
  <si>
    <t>СШ № 3 в т.ч.</t>
  </si>
  <si>
    <t>ЗОШ № 4 в т.ч.</t>
  </si>
  <si>
    <t>СШ № 2 в  т.ч.</t>
  </si>
  <si>
    <t>СШ № 10 в т.ч.</t>
  </si>
  <si>
    <t>орендарі</t>
  </si>
  <si>
    <t>СШ № 25 в т.ч.</t>
  </si>
  <si>
    <t>спецфонд</t>
  </si>
  <si>
    <t>СШ № 30 в т.ч.</t>
  </si>
  <si>
    <t>Гімназія № 1 в т.ч.</t>
  </si>
  <si>
    <t>Палац дітей та юнацтва в т.ч.</t>
  </si>
  <si>
    <t>Спеціальна школа в т.ч.</t>
  </si>
  <si>
    <t>Всього: "Фізична культура і спорт"</t>
  </si>
  <si>
    <t xml:space="preserve">ВСЬОГО по закладах позашкільної освіти                     </t>
  </si>
  <si>
    <t>Всьго без орендарів та спецфонду по галузі "Освіта"</t>
  </si>
  <si>
    <t>Міський центр війського - патріотичного виховання вул.Реміснича</t>
  </si>
  <si>
    <t>Начальник  управління освіти і науки                                                                         А.М.Данильченко</t>
  </si>
  <si>
    <t xml:space="preserve">ДЮКИ   Мрія  </t>
  </si>
  <si>
    <t>Горизонт</t>
  </si>
  <si>
    <t>Ритм</t>
  </si>
  <si>
    <t>Фантазія</t>
  </si>
  <si>
    <t>Промінь</t>
  </si>
  <si>
    <t>Ровесник</t>
  </si>
  <si>
    <t>Сучасник</t>
  </si>
  <si>
    <t>Радість</t>
  </si>
  <si>
    <t>Сонечко</t>
  </si>
  <si>
    <t>№38</t>
  </si>
  <si>
    <t>школа</t>
  </si>
  <si>
    <t>НВК ДДЗ  № 9          в т.ч.</t>
  </si>
  <si>
    <t xml:space="preserve">ЗОШ № 13 </t>
  </si>
  <si>
    <t xml:space="preserve">ЗОШ № 18 </t>
  </si>
  <si>
    <t xml:space="preserve">СШ № 29 </t>
  </si>
  <si>
    <t>Міський центр війського - патріотичного виховання вул. Петропавлівська ,96  (Орлятко)</t>
  </si>
  <si>
    <t>ЗОШ №15 в т.ч.</t>
  </si>
  <si>
    <t>СШ № 17  в т.ч.</t>
  </si>
  <si>
    <t>СШ № 9</t>
  </si>
  <si>
    <t>сад</t>
  </si>
  <si>
    <t>грн</t>
  </si>
  <si>
    <t xml:space="preserve"> № 35 в т.ч.</t>
  </si>
  <si>
    <t>ЗОШ № 20 в т.ч.</t>
  </si>
  <si>
    <t>Класична  гімназія</t>
  </si>
  <si>
    <t>НВК-ДНЗ № 16 в т.ч.</t>
  </si>
  <si>
    <t>всього без орендарів</t>
  </si>
  <si>
    <t>всього без спецфонда</t>
  </si>
  <si>
    <t>НВК ДДЗ  №42        в т.ч.</t>
  </si>
  <si>
    <t>ЗОШ № 24              в т.ч.</t>
  </si>
  <si>
    <t>Інклюзивно-ресурсний центр</t>
  </si>
  <si>
    <t>ЗДО</t>
  </si>
  <si>
    <t>споживання електричної енергії по закладах дошкільної освіти  на 2020 рік (кВт/год)</t>
  </si>
  <si>
    <t>споживання електричної енергії по закладах загальноої середньої освіти  на 2020 рік (кВт/год)</t>
  </si>
  <si>
    <t xml:space="preserve"> СШ №1  без орендарів</t>
  </si>
  <si>
    <t>СШ №2 без орендарів</t>
  </si>
  <si>
    <t>ЗОШ №4  без орендарів</t>
  </si>
  <si>
    <t>СШ №10 без орендарів</t>
  </si>
  <si>
    <t>СШ №17 без орендарів</t>
  </si>
  <si>
    <t>ЗОШ №20 без орендарів</t>
  </si>
  <si>
    <t>ЗОШ №24  без орендарів</t>
  </si>
  <si>
    <t>СШ №25 без орендарів</t>
  </si>
  <si>
    <t>Гімназія №1 без орендарів</t>
  </si>
  <si>
    <t>Кл. гімназія без орендарів</t>
  </si>
  <si>
    <t>споживання електричної енергії по інших установах та закладах  на 2020 рік (кВт/год)</t>
  </si>
  <si>
    <t xml:space="preserve"> Клуб юних техніків  без орендарів</t>
  </si>
  <si>
    <t xml:space="preserve">Всього без орендарів </t>
  </si>
  <si>
    <t xml:space="preserve"> спецфонд:</t>
  </si>
  <si>
    <t>спецфонд (окремо)</t>
  </si>
  <si>
    <t>№35 без/орендарів</t>
  </si>
  <si>
    <t>грн (3,3994)</t>
  </si>
  <si>
    <t>грн                 (3,3994)</t>
  </si>
  <si>
    <t>ЗОШ №15 всього без орендарів</t>
  </si>
  <si>
    <t>ССШ №30 всього без орендарів</t>
  </si>
  <si>
    <t>НВК-САД</t>
  </si>
  <si>
    <t>школи</t>
  </si>
  <si>
    <t xml:space="preserve">Центр науково - технічної творчості молоді 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</si>
  <si>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</si>
  <si>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</si>
  <si>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</si>
  <si>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</si>
  <si>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</si>
  <si>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</si>
  <si>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</si>
  <si>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</si>
  <si>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</si>
  <si>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</si>
  <si>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</si>
  <si>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</si>
  <si>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</si>
  <si>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споживання електричної енергії по закладах дошкільної освіти  на 2021 рік (кВт/год)</t>
  </si>
  <si>
    <t>споживання електричної енергії по закладах загальноої середньої освіти  на 2021 рік (кВт/год)</t>
  </si>
  <si>
    <t>споживання електричної енергії по інших установах та закладах  на 2021 рік (кВт/год)</t>
  </si>
  <si>
    <t>Всього по спеціальних школах</t>
  </si>
  <si>
    <t>Ромашка</t>
  </si>
  <si>
    <t>ССПШ № 31</t>
  </si>
  <si>
    <t>НВКДНЗ</t>
  </si>
  <si>
    <t>ЗОШ</t>
  </si>
  <si>
    <t>спецфонд                   ( школа )</t>
  </si>
  <si>
    <t xml:space="preserve">   спецфонд           ( школа )</t>
  </si>
  <si>
    <t>спецфонд                     ( школа )</t>
  </si>
  <si>
    <t>Центр професійного розвитку педагогічних працівників</t>
  </si>
  <si>
    <t>№ 38</t>
  </si>
  <si>
    <t>№ 43</t>
  </si>
  <si>
    <t>№ 37</t>
  </si>
  <si>
    <t>Стецьківський ЗЗСО</t>
  </si>
  <si>
    <t>Великочернеччинський ЗЗСО</t>
  </si>
  <si>
    <t>Пушкарівська філія Великочернеччинського ЗЗСО</t>
  </si>
  <si>
    <t xml:space="preserve"> № 9</t>
  </si>
  <si>
    <t>Сумський багатопрофільний навчально- реабілітаційний центр № 1</t>
  </si>
  <si>
    <t>СПШ № 11</t>
  </si>
  <si>
    <t xml:space="preserve">СПШ  № 32 </t>
  </si>
  <si>
    <t xml:space="preserve">НВК ДНЗ № 16 </t>
  </si>
  <si>
    <t>СПШ № 14</t>
  </si>
  <si>
    <t>СПШ № 28</t>
  </si>
  <si>
    <t xml:space="preserve">Спеціальна школа </t>
  </si>
  <si>
    <t>Клуб юних техніків                 ( вул. Холодногірська) в т.ч.</t>
  </si>
  <si>
    <t xml:space="preserve">до рішення виконавчого </t>
  </si>
  <si>
    <t>комітету Сумської міської ради</t>
  </si>
  <si>
    <t>від ___________ № _____</t>
  </si>
  <si>
    <t>"Затверджено"</t>
  </si>
  <si>
    <t>рішенням виконавчого комітету</t>
  </si>
  <si>
    <t>Сумської міської ради</t>
  </si>
  <si>
    <t>Додаток 3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</si>
</sst>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0"/>
    <numFmt numFmtId="209" formatCode="0.00000"/>
    <numFmt numFmtId="210" formatCode="0.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9" fillId="33" borderId="10" xfId="49" applyNumberFormat="1" applyFont="1" applyFill="1" applyBorder="1" applyAlignment="1">
      <alignment horizontal="center" vertical="center" wrapText="1"/>
      <protection/>
    </xf>
    <xf numFmtId="1" fontId="7" fillId="33" borderId="10" xfId="49" applyNumberFormat="1" applyFont="1" applyFill="1" applyBorder="1" applyAlignment="1">
      <alignment horizontal="center"/>
      <protection/>
    </xf>
    <xf numFmtId="0" fontId="0" fillId="33" borderId="0" xfId="49" applyFill="1">
      <alignment/>
      <protection/>
    </xf>
    <xf numFmtId="206" fontId="0" fillId="33" borderId="0" xfId="49" applyNumberFormat="1" applyFill="1">
      <alignment/>
      <protection/>
    </xf>
    <xf numFmtId="206" fontId="3" fillId="33" borderId="10" xfId="49" applyNumberFormat="1" applyFont="1" applyFill="1" applyBorder="1" applyAlignment="1">
      <alignment horizontal="center" vertical="center" wrapText="1"/>
      <protection/>
    </xf>
    <xf numFmtId="0" fontId="4" fillId="33" borderId="10" xfId="49" applyFont="1" applyFill="1" applyBorder="1" applyAlignment="1">
      <alignment horizontal="center" vertical="center" wrapText="1"/>
      <protection/>
    </xf>
    <xf numFmtId="0" fontId="12" fillId="33" borderId="10" xfId="0" applyNumberFormat="1" applyFont="1" applyFill="1" applyBorder="1" applyAlignment="1">
      <alignment horizontal="center" vertical="top" wrapText="1"/>
    </xf>
    <xf numFmtId="1" fontId="8" fillId="33" borderId="10" xfId="49" applyNumberFormat="1" applyFont="1" applyFill="1" applyBorder="1" applyAlignment="1">
      <alignment horizontal="center" vertical="center" wrapText="1"/>
      <protection/>
    </xf>
    <xf numFmtId="0" fontId="8" fillId="33" borderId="10" xfId="49" applyNumberFormat="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1" fontId="7" fillId="33" borderId="10" xfId="49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2" fontId="13" fillId="33" borderId="0" xfId="0" applyNumberFormat="1" applyFont="1" applyFill="1" applyAlignment="1">
      <alignment/>
    </xf>
    <xf numFmtId="1" fontId="7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" fillId="0" borderId="10" xfId="50" applyNumberFormat="1" applyFont="1" applyFill="1" applyBorder="1" applyAlignment="1">
      <alignment horizontal="center" vertical="center" wrapText="1"/>
      <protection/>
    </xf>
    <xf numFmtId="0" fontId="8" fillId="0" borderId="10" xfId="50" applyFont="1" applyFill="1" applyBorder="1" applyAlignment="1">
      <alignment horizontal="center" vertical="center" wrapText="1"/>
      <protection/>
    </xf>
    <xf numFmtId="0" fontId="9" fillId="0" borderId="11" xfId="50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" fontId="8" fillId="0" borderId="10" xfId="50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06" fontId="9" fillId="0" borderId="10" xfId="0" applyNumberFormat="1" applyFont="1" applyFill="1" applyBorder="1" applyAlignment="1">
      <alignment horizontal="center" vertical="center" wrapText="1"/>
    </xf>
    <xf numFmtId="2" fontId="8" fillId="0" borderId="10" xfId="50" applyNumberFormat="1" applyFont="1" applyFill="1" applyBorder="1" applyAlignment="1">
      <alignment horizontal="center" vertical="center" wrapText="1"/>
      <protection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top" wrapText="1"/>
    </xf>
    <xf numFmtId="206" fontId="9" fillId="0" borderId="12" xfId="0" applyNumberFormat="1" applyFont="1" applyFill="1" applyBorder="1" applyAlignment="1">
      <alignment horizontal="center" vertical="center" wrapText="1"/>
    </xf>
    <xf numFmtId="0" fontId="3" fillId="0" borderId="10" xfId="50" applyNumberFormat="1" applyFont="1" applyFill="1" applyBorder="1" applyAlignment="1">
      <alignment horizontal="center" vertical="center" wrapText="1"/>
      <protection/>
    </xf>
    <xf numFmtId="0" fontId="3" fillId="0" borderId="10" xfId="50" applyFont="1" applyFill="1" applyBorder="1" applyAlignment="1">
      <alignment horizontal="center" vertical="center" wrapText="1"/>
      <protection/>
    </xf>
    <xf numFmtId="1" fontId="3" fillId="0" borderId="10" xfId="50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0" fontId="9" fillId="0" borderId="10" xfId="50" applyNumberFormat="1" applyFont="1" applyFill="1" applyBorder="1" applyAlignment="1">
      <alignment horizontal="center" vertical="center" wrapText="1"/>
      <protection/>
    </xf>
    <xf numFmtId="0" fontId="8" fillId="0" borderId="10" xfId="50" applyNumberFormat="1" applyFont="1" applyFill="1" applyBorder="1" applyAlignment="1">
      <alignment horizontal="left" vertical="center" wrapText="1"/>
      <protection/>
    </xf>
    <xf numFmtId="1" fontId="8" fillId="0" borderId="10" xfId="0" applyNumberFormat="1" applyFont="1" applyFill="1" applyBorder="1" applyAlignment="1">
      <alignment horizontal="left" vertical="center" wrapText="1"/>
    </xf>
    <xf numFmtId="206" fontId="8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51" applyNumberFormat="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1" fontId="9" fillId="0" borderId="10" xfId="51" applyNumberFormat="1" applyFont="1" applyFill="1" applyBorder="1" applyAlignment="1">
      <alignment horizontal="center" vertical="center" wrapText="1"/>
      <protection/>
    </xf>
    <xf numFmtId="1" fontId="8" fillId="0" borderId="10" xfId="51" applyNumberFormat="1" applyFont="1" applyFill="1" applyBorder="1" applyAlignment="1">
      <alignment horizontal="center" vertical="center" wrapText="1"/>
      <protection/>
    </xf>
    <xf numFmtId="0" fontId="8" fillId="0" borderId="10" xfId="51" applyNumberFormat="1" applyFont="1" applyFill="1" applyBorder="1" applyAlignment="1">
      <alignment horizontal="center" vertical="center" wrapText="1"/>
      <protection/>
    </xf>
    <xf numFmtId="0" fontId="9" fillId="0" borderId="10" xfId="51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" fontId="5" fillId="0" borderId="10" xfId="51" applyNumberFormat="1" applyFont="1" applyFill="1" applyBorder="1" applyAlignment="1">
      <alignment horizontal="center" vertical="center" wrapText="1"/>
      <protection/>
    </xf>
    <xf numFmtId="206" fontId="8" fillId="0" borderId="10" xfId="51" applyNumberFormat="1" applyFont="1" applyFill="1" applyBorder="1" applyAlignment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2" fontId="8" fillId="0" borderId="10" xfId="51" applyNumberFormat="1" applyFont="1" applyFill="1" applyBorder="1" applyAlignment="1">
      <alignment horizontal="center" vertical="center" wrapText="1"/>
      <protection/>
    </xf>
    <xf numFmtId="1" fontId="10" fillId="0" borderId="10" xfId="51" applyNumberFormat="1" applyFont="1" applyFill="1" applyBorder="1" applyAlignment="1">
      <alignment horizontal="center" vertical="center" wrapText="1"/>
      <protection/>
    </xf>
    <xf numFmtId="2" fontId="3" fillId="0" borderId="10" xfId="51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3" fillId="0" borderId="10" xfId="51" applyNumberFormat="1" applyFont="1" applyFill="1" applyBorder="1" applyAlignment="1">
      <alignment horizontal="center" vertical="center"/>
      <protection/>
    </xf>
    <xf numFmtId="0" fontId="10" fillId="0" borderId="10" xfId="51" applyFont="1" applyFill="1" applyBorder="1" applyAlignment="1">
      <alignment horizontal="center" vertical="center" wrapText="1"/>
      <protection/>
    </xf>
    <xf numFmtId="0" fontId="10" fillId="0" borderId="0" xfId="51" applyFont="1" applyFill="1" applyBorder="1" applyAlignment="1">
      <alignment horizontal="center" vertical="center" wrapText="1"/>
      <protection/>
    </xf>
    <xf numFmtId="2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51" applyNumberFormat="1" applyFont="1" applyFill="1" applyBorder="1" applyAlignment="1">
      <alignment horizontal="center" vertical="center" wrapText="1"/>
      <protection/>
    </xf>
    <xf numFmtId="0" fontId="4" fillId="15" borderId="10" xfId="49" applyFont="1" applyFill="1" applyBorder="1" applyAlignment="1">
      <alignment horizontal="center" vertical="center" wrapText="1"/>
      <protection/>
    </xf>
    <xf numFmtId="0" fontId="0" fillId="15" borderId="0" xfId="0" applyFill="1" applyAlignment="1">
      <alignment/>
    </xf>
    <xf numFmtId="2" fontId="13" fillId="15" borderId="0" xfId="0" applyNumberFormat="1" applyFont="1" applyFill="1" applyAlignment="1">
      <alignment/>
    </xf>
    <xf numFmtId="206" fontId="0" fillId="3" borderId="0" xfId="49" applyNumberFormat="1" applyFill="1">
      <alignment/>
      <protection/>
    </xf>
    <xf numFmtId="0" fontId="4" fillId="3" borderId="10" xfId="49" applyFont="1" applyFill="1" applyBorder="1" applyAlignment="1">
      <alignment horizontal="center" vertical="center" wrapText="1"/>
      <protection/>
    </xf>
    <xf numFmtId="0" fontId="9" fillId="3" borderId="10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2" fontId="13" fillId="3" borderId="0" xfId="0" applyNumberFormat="1" applyFont="1" applyFill="1" applyAlignment="1">
      <alignment/>
    </xf>
    <xf numFmtId="0" fontId="9" fillId="3" borderId="10" xfId="0" applyNumberFormat="1" applyFont="1" applyFill="1" applyBorder="1" applyAlignment="1">
      <alignment horizontal="center" vertical="top" wrapText="1"/>
    </xf>
    <xf numFmtId="0" fontId="12" fillId="3" borderId="10" xfId="0" applyNumberFormat="1" applyFont="1" applyFill="1" applyBorder="1" applyAlignment="1">
      <alignment horizontal="center" vertical="top" wrapText="1"/>
    </xf>
    <xf numFmtId="206" fontId="9" fillId="15" borderId="0" xfId="49" applyNumberFormat="1" applyFont="1" applyFill="1" applyAlignment="1">
      <alignment horizontal="center"/>
      <protection/>
    </xf>
    <xf numFmtId="206" fontId="9" fillId="15" borderId="0" xfId="49" applyNumberFormat="1" applyFont="1" applyFill="1" applyAlignment="1">
      <alignment horizontal="left"/>
      <protection/>
    </xf>
    <xf numFmtId="0" fontId="10" fillId="15" borderId="0" xfId="49" applyFont="1" applyFill="1" applyAlignment="1">
      <alignment horizontal="center"/>
      <protection/>
    </xf>
    <xf numFmtId="0" fontId="10" fillId="15" borderId="0" xfId="49" applyFont="1" applyFill="1" applyBorder="1" applyAlignment="1">
      <alignment horizontal="center" vertical="center" wrapText="1"/>
      <protection/>
    </xf>
    <xf numFmtId="0" fontId="8" fillId="3" borderId="10" xfId="50" applyFont="1" applyFill="1" applyBorder="1" applyAlignment="1">
      <alignment horizontal="center" vertical="center" wrapText="1"/>
      <protection/>
    </xf>
    <xf numFmtId="1" fontId="9" fillId="3" borderId="10" xfId="0" applyNumberFormat="1" applyFont="1" applyFill="1" applyBorder="1" applyAlignment="1">
      <alignment horizontal="center" vertical="center" wrapText="1"/>
    </xf>
    <xf numFmtId="2" fontId="8" fillId="3" borderId="10" xfId="50" applyNumberFormat="1" applyFont="1" applyFill="1" applyBorder="1" applyAlignment="1">
      <alignment horizontal="center" vertical="center" wrapText="1"/>
      <protection/>
    </xf>
    <xf numFmtId="0" fontId="3" fillId="3" borderId="10" xfId="51" applyFont="1" applyFill="1" applyBorder="1" applyAlignment="1">
      <alignment horizontal="center" vertical="center" wrapText="1"/>
      <protection/>
    </xf>
    <xf numFmtId="1" fontId="8" fillId="3" borderId="10" xfId="51" applyNumberFormat="1" applyFont="1" applyFill="1" applyBorder="1" applyAlignment="1">
      <alignment horizontal="center" vertical="center" wrapText="1"/>
      <protection/>
    </xf>
    <xf numFmtId="206" fontId="8" fillId="3" borderId="10" xfId="51" applyNumberFormat="1" applyFont="1" applyFill="1" applyBorder="1" applyAlignment="1">
      <alignment horizontal="center" vertical="center" wrapText="1"/>
      <protection/>
    </xf>
    <xf numFmtId="0" fontId="8" fillId="3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0" xfId="51" applyNumberFormat="1" applyFont="1" applyFill="1" applyBorder="1" applyAlignment="1">
      <alignment horizontal="center" vertical="center" wrapText="1"/>
      <protection/>
    </xf>
    <xf numFmtId="0" fontId="8" fillId="3" borderId="0" xfId="50" applyFont="1" applyFill="1" applyBorder="1" applyAlignment="1">
      <alignment horizontal="center" vertical="center" wrapText="1"/>
      <protection/>
    </xf>
    <xf numFmtId="0" fontId="8" fillId="34" borderId="10" xfId="50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2" fontId="8" fillId="3" borderId="0" xfId="50" applyNumberFormat="1" applyFont="1" applyFill="1" applyBorder="1" applyAlignment="1">
      <alignment horizontal="center" vertical="center" wrapText="1"/>
      <protection/>
    </xf>
    <xf numFmtId="0" fontId="9" fillId="2" borderId="11" xfId="50" applyNumberFormat="1" applyFont="1" applyFill="1" applyBorder="1" applyAlignment="1">
      <alignment horizontal="center" vertical="center" wrapText="1"/>
      <protection/>
    </xf>
    <xf numFmtId="0" fontId="9" fillId="2" borderId="10" xfId="0" applyFont="1" applyFill="1" applyBorder="1" applyAlignment="1">
      <alignment horizontal="center" vertical="center" wrapText="1"/>
    </xf>
    <xf numFmtId="0" fontId="9" fillId="3" borderId="11" xfId="50" applyNumberFormat="1" applyFont="1" applyFill="1" applyBorder="1" applyAlignment="1">
      <alignment horizontal="center" vertical="center" wrapText="1"/>
      <protection/>
    </xf>
    <xf numFmtId="0" fontId="9" fillId="1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1" fontId="9" fillId="8" borderId="10" xfId="51" applyNumberFormat="1" applyFont="1" applyFill="1" applyBorder="1" applyAlignment="1">
      <alignment horizontal="center" vertical="center" wrapText="1"/>
      <protection/>
    </xf>
    <xf numFmtId="2" fontId="3" fillId="3" borderId="10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3" fillId="3" borderId="0" xfId="51" applyFont="1" applyFill="1" applyBorder="1" applyAlignment="1">
      <alignment horizontal="center" vertical="center" wrapText="1"/>
      <protection/>
    </xf>
    <xf numFmtId="0" fontId="9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206" fontId="8" fillId="3" borderId="0" xfId="51" applyNumberFormat="1" applyFont="1" applyFill="1" applyBorder="1" applyAlignment="1">
      <alignment horizontal="center" vertical="center" wrapText="1"/>
      <protection/>
    </xf>
    <xf numFmtId="1" fontId="9" fillId="8" borderId="0" xfId="0" applyNumberFormat="1" applyFont="1" applyFill="1" applyBorder="1" applyAlignment="1">
      <alignment horizontal="center" vertical="center" wrapText="1"/>
    </xf>
    <xf numFmtId="0" fontId="9" fillId="3" borderId="10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9" fillId="36" borderId="11" xfId="50" applyNumberFormat="1" applyFont="1" applyFill="1" applyBorder="1" applyAlignment="1">
      <alignment horizontal="center" vertical="center" wrapText="1"/>
      <protection/>
    </xf>
    <xf numFmtId="0" fontId="9" fillId="36" borderId="10" xfId="0" applyFont="1" applyFill="1" applyBorder="1" applyAlignment="1">
      <alignment horizontal="center" vertical="center" wrapText="1"/>
    </xf>
    <xf numFmtId="1" fontId="0" fillId="33" borderId="0" xfId="0" applyNumberFormat="1" applyFill="1" applyAlignment="1">
      <alignment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12" xfId="51" applyFont="1" applyFill="1" applyBorder="1" applyAlignment="1">
      <alignment horizontal="center" vertical="center" wrapText="1"/>
      <protection/>
    </xf>
    <xf numFmtId="2" fontId="3" fillId="0" borderId="0" xfId="51" applyNumberFormat="1" applyFont="1" applyFill="1" applyBorder="1" applyAlignment="1">
      <alignment horizontal="center" vertical="center" wrapText="1"/>
      <protection/>
    </xf>
    <xf numFmtId="1" fontId="8" fillId="0" borderId="0" xfId="51" applyNumberFormat="1" applyFont="1" applyFill="1" applyBorder="1" applyAlignment="1">
      <alignment horizontal="center" vertical="center" wrapText="1"/>
      <protection/>
    </xf>
    <xf numFmtId="0" fontId="3" fillId="0" borderId="0" xfId="5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4" fillId="15" borderId="0" xfId="49" applyFont="1" applyFill="1" applyBorder="1" applyAlignment="1">
      <alignment horizontal="center" vertical="center" wrapText="1"/>
      <protection/>
    </xf>
    <xf numFmtId="1" fontId="7" fillId="33" borderId="0" xfId="49" applyNumberFormat="1" applyFont="1" applyFill="1" applyBorder="1" applyAlignment="1">
      <alignment horizontal="center"/>
      <protection/>
    </xf>
    <xf numFmtId="0" fontId="9" fillId="3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1" fontId="9" fillId="35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12" fillId="3" borderId="10" xfId="0" applyNumberFormat="1" applyFont="1" applyFill="1" applyBorder="1" applyAlignment="1">
      <alignment horizontal="center" vertical="center" wrapText="1"/>
    </xf>
    <xf numFmtId="1" fontId="7" fillId="33" borderId="10" xfId="49" applyNumberFormat="1" applyFont="1" applyFill="1" applyBorder="1" applyAlignment="1">
      <alignment horizontal="center" vertical="center"/>
      <protection/>
    </xf>
    <xf numFmtId="1" fontId="7" fillId="33" borderId="0" xfId="49" applyNumberFormat="1" applyFont="1" applyFill="1" applyBorder="1" applyAlignment="1">
      <alignment horizontal="center" vertical="center"/>
      <protection/>
    </xf>
    <xf numFmtId="1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8" fillId="0" borderId="11" xfId="50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206" fontId="8" fillId="0" borderId="10" xfId="50" applyNumberFormat="1" applyFont="1" applyFill="1" applyBorder="1" applyAlignment="1">
      <alignment horizontal="center" vertical="center" wrapText="1"/>
      <protection/>
    </xf>
    <xf numFmtId="1" fontId="8" fillId="0" borderId="10" xfId="50" applyNumberFormat="1" applyFont="1" applyFill="1" applyBorder="1" applyAlignment="1">
      <alignment horizontal="center" vertical="top" wrapText="1"/>
      <protection/>
    </xf>
    <xf numFmtId="2" fontId="8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206" fontId="9" fillId="0" borderId="0" xfId="0" applyNumberFormat="1" applyFont="1" applyFill="1" applyAlignment="1">
      <alignment/>
    </xf>
    <xf numFmtId="2" fontId="8" fillId="0" borderId="10" xfId="50" applyNumberFormat="1" applyFont="1" applyFill="1" applyBorder="1" applyAlignment="1">
      <alignment horizontal="center" vertical="top" wrapText="1"/>
      <protection/>
    </xf>
    <xf numFmtId="206" fontId="3" fillId="0" borderId="10" xfId="51" applyNumberFormat="1" applyFont="1" applyFill="1" applyBorder="1" applyAlignment="1">
      <alignment horizontal="center" vertical="center" wrapText="1"/>
      <protection/>
    </xf>
    <xf numFmtId="206" fontId="9" fillId="33" borderId="0" xfId="49" applyNumberFormat="1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10" fillId="33" borderId="0" xfId="49" applyFont="1" applyFill="1" applyAlignment="1">
      <alignment horizontal="center"/>
      <protection/>
    </xf>
    <xf numFmtId="0" fontId="10" fillId="33" borderId="13" xfId="49" applyFont="1" applyFill="1" applyBorder="1" applyAlignment="1">
      <alignment horizontal="center" vertical="center" wrapText="1"/>
      <protection/>
    </xf>
    <xf numFmtId="206" fontId="9" fillId="33" borderId="0" xfId="49" applyNumberFormat="1" applyFont="1" applyFill="1" applyAlignment="1">
      <alignment horizontal="center"/>
      <protection/>
    </xf>
    <xf numFmtId="206" fontId="9" fillId="33" borderId="0" xfId="49" applyNumberFormat="1" applyFont="1" applyFill="1" applyAlignment="1">
      <alignment horizontal="left"/>
      <protection/>
    </xf>
    <xf numFmtId="0" fontId="10" fillId="0" borderId="0" xfId="49" applyFont="1" applyFill="1" applyAlignment="1">
      <alignment horizontal="center"/>
      <protection/>
    </xf>
    <xf numFmtId="0" fontId="10" fillId="0" borderId="13" xfId="49" applyFont="1" applyFill="1" applyBorder="1" applyAlignment="1">
      <alignment horizontal="center" vertical="center" wrapText="1"/>
      <protection/>
    </xf>
    <xf numFmtId="0" fontId="10" fillId="0" borderId="0" xfId="49" applyFont="1" applyFill="1" applyBorder="1" applyAlignment="1">
      <alignment horizontal="center" vertical="center" wrapText="1"/>
      <protection/>
    </xf>
    <xf numFmtId="0" fontId="10" fillId="0" borderId="0" xfId="49" applyFont="1" applyFill="1" applyAlignment="1">
      <alignment horizontal="center" vertical="center"/>
      <protection/>
    </xf>
    <xf numFmtId="0" fontId="11" fillId="0" borderId="13" xfId="49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10" fillId="0" borderId="0" xfId="49" applyFont="1" applyFill="1" applyAlignment="1">
      <alignment horizontal="center" vertical="center" wrapText="1"/>
      <protection/>
    </xf>
    <xf numFmtId="0" fontId="8" fillId="0" borderId="14" xfId="50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4" xfId="51" applyNumberFormat="1" applyFont="1" applyFill="1" applyBorder="1" applyAlignment="1">
      <alignment horizontal="center" vertical="center" wrapText="1"/>
      <protection/>
    </xf>
    <xf numFmtId="206" fontId="31" fillId="0" borderId="10" xfId="51" applyNumberFormat="1" applyFont="1" applyFill="1" applyBorder="1" applyAlignment="1">
      <alignment horizontal="center" vertical="center" wrapText="1"/>
      <protection/>
    </xf>
    <xf numFmtId="2" fontId="31" fillId="0" borderId="10" xfId="51" applyNumberFormat="1" applyFont="1" applyFill="1" applyBorder="1" applyAlignment="1">
      <alignment horizontal="center" vertical="center" wrapText="1"/>
      <protection/>
    </xf>
    <xf numFmtId="0" fontId="32" fillId="0" borderId="11" xfId="50" applyNumberFormat="1" applyFont="1" applyFill="1" applyBorder="1" applyAlignment="1">
      <alignment horizontal="center" vertical="center" wrapText="1"/>
      <protection/>
    </xf>
    <xf numFmtId="1" fontId="32" fillId="0" borderId="10" xfId="51" applyNumberFormat="1" applyFont="1" applyFill="1" applyBorder="1" applyAlignment="1">
      <alignment horizontal="center" vertical="center" wrapText="1"/>
      <protection/>
    </xf>
    <xf numFmtId="1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206" fontId="33" fillId="33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206" fontId="33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34" fillId="0" borderId="0" xfId="0" applyFont="1" applyAlignment="1">
      <alignment horizontal="left"/>
    </xf>
    <xf numFmtId="206" fontId="33" fillId="33" borderId="0" xfId="0" applyNumberFormat="1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2" xfId="50"/>
    <cellStyle name="Звичайний_Аркуш3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81"/>
  <sheetViews>
    <sheetView tabSelected="1" zoomScalePageLayoutView="0" workbookViewId="0" topLeftCell="A1">
      <selection activeCell="S12" sqref="S12"/>
    </sheetView>
  </sheetViews>
  <sheetFormatPr defaultColWidth="12.50390625" defaultRowHeight="12" customHeight="1"/>
  <cols>
    <col min="1" max="1" width="11.125" style="3" customWidth="1"/>
    <col min="2" max="2" width="8.00390625" style="3" customWidth="1"/>
    <col min="3" max="3" width="8.50390625" style="3" customWidth="1"/>
    <col min="4" max="4" width="9.375" style="3" customWidth="1"/>
    <col min="5" max="6" width="8.50390625" style="3" customWidth="1"/>
    <col min="7" max="7" width="8.625" style="3" customWidth="1"/>
    <col min="8" max="9" width="8.375" style="3" customWidth="1"/>
    <col min="10" max="10" width="9.375" style="3" customWidth="1"/>
    <col min="11" max="11" width="8.125" style="3" customWidth="1"/>
    <col min="12" max="12" width="9.00390625" style="3" customWidth="1"/>
    <col min="13" max="13" width="9.125" style="3" customWidth="1"/>
    <col min="14" max="14" width="10.125" style="3" customWidth="1"/>
    <col min="15" max="17" width="12.50390625" style="3" hidden="1" customWidth="1"/>
    <col min="18" max="18" width="12.50390625" style="3" customWidth="1"/>
    <col min="19" max="16384" width="12.50390625" style="3" customWidth="1"/>
  </cols>
  <sheetData>
    <row r="1" spans="1:14" ht="12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174" t="s">
        <v>201</v>
      </c>
      <c r="M1" s="175"/>
      <c r="N1" s="175"/>
    </row>
    <row r="2" spans="1:14" ht="12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176" t="s">
        <v>195</v>
      </c>
      <c r="M2" s="176"/>
      <c r="N2" s="176"/>
    </row>
    <row r="3" spans="1:14" ht="1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176" t="s">
        <v>196</v>
      </c>
      <c r="M3" s="177"/>
      <c r="N3" s="177"/>
    </row>
    <row r="4" spans="1:14" ht="16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176" t="s">
        <v>197</v>
      </c>
      <c r="M4" s="176"/>
      <c r="N4" s="176"/>
    </row>
    <row r="5" spans="1:14" ht="16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180"/>
      <c r="M5" s="180"/>
      <c r="N5" s="180"/>
    </row>
    <row r="6" spans="1:14" ht="12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174" t="s">
        <v>198</v>
      </c>
      <c r="M6" s="178"/>
      <c r="N6" s="178"/>
    </row>
    <row r="7" spans="1:14" ht="12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176" t="s">
        <v>199</v>
      </c>
      <c r="M7" s="179"/>
      <c r="N7" s="179"/>
    </row>
    <row r="8" spans="1:14" ht="12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176" t="s">
        <v>200</v>
      </c>
      <c r="M8" s="177"/>
      <c r="N8" s="177"/>
    </row>
    <row r="9" spans="1:14" ht="12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176" t="s">
        <v>197</v>
      </c>
      <c r="M9" s="177"/>
      <c r="N9" s="177"/>
    </row>
    <row r="10" spans="1:14" ht="12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151"/>
      <c r="M10" s="151"/>
      <c r="N10" s="151"/>
    </row>
    <row r="11" spans="1:14" ht="15.75" customHeight="1">
      <c r="A11" s="153" t="s">
        <v>25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1:14" ht="18" customHeight="1">
      <c r="A12" s="154" t="s">
        <v>168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1:14" ht="27" customHeight="1">
      <c r="A13" s="8" t="s">
        <v>129</v>
      </c>
      <c r="B13" s="9" t="s">
        <v>0</v>
      </c>
      <c r="C13" s="9" t="s">
        <v>1</v>
      </c>
      <c r="D13" s="9" t="s">
        <v>2</v>
      </c>
      <c r="E13" s="9" t="s">
        <v>3</v>
      </c>
      <c r="F13" s="9" t="s">
        <v>4</v>
      </c>
      <c r="G13" s="9" t="s">
        <v>23</v>
      </c>
      <c r="H13" s="9" t="s">
        <v>5</v>
      </c>
      <c r="I13" s="9" t="s">
        <v>6</v>
      </c>
      <c r="J13" s="9" t="s">
        <v>7</v>
      </c>
      <c r="K13" s="9" t="s">
        <v>8</v>
      </c>
      <c r="L13" s="9" t="s">
        <v>9</v>
      </c>
      <c r="M13" s="9" t="s">
        <v>10</v>
      </c>
      <c r="N13" s="9" t="s">
        <v>21</v>
      </c>
    </row>
    <row r="14" spans="1:15" ht="12" customHeight="1">
      <c r="A14" s="4" t="s">
        <v>42</v>
      </c>
      <c r="B14" s="1">
        <v>4000</v>
      </c>
      <c r="C14" s="1">
        <v>3700</v>
      </c>
      <c r="D14" s="1">
        <v>3300</v>
      </c>
      <c r="E14" s="1">
        <v>3300</v>
      </c>
      <c r="F14" s="1">
        <v>2800</v>
      </c>
      <c r="G14" s="1">
        <v>3000</v>
      </c>
      <c r="H14" s="1">
        <v>2500</v>
      </c>
      <c r="I14" s="1">
        <v>2800</v>
      </c>
      <c r="J14" s="2">
        <v>2900</v>
      </c>
      <c r="K14" s="10">
        <v>3500</v>
      </c>
      <c r="L14" s="1">
        <v>3400</v>
      </c>
      <c r="M14" s="1">
        <v>3100</v>
      </c>
      <c r="N14" s="5">
        <f>B14+C14+D14+E14+F14+G14+H14+I14+J14+K14+L14+M14</f>
        <v>38300</v>
      </c>
      <c r="O14" s="3">
        <v>38300</v>
      </c>
    </row>
    <row r="15" spans="1:14" ht="12" customHeight="1">
      <c r="A15" s="4" t="s">
        <v>43</v>
      </c>
      <c r="B15" s="1">
        <v>5500</v>
      </c>
      <c r="C15" s="1">
        <v>5000</v>
      </c>
      <c r="D15" s="1">
        <v>5200</v>
      </c>
      <c r="E15" s="1">
        <v>5000</v>
      </c>
      <c r="F15" s="1">
        <v>4500</v>
      </c>
      <c r="G15" s="1">
        <v>4500</v>
      </c>
      <c r="H15" s="1">
        <v>3000</v>
      </c>
      <c r="I15" s="1">
        <v>3000</v>
      </c>
      <c r="J15" s="2">
        <v>3300</v>
      </c>
      <c r="K15" s="2">
        <v>4800</v>
      </c>
      <c r="L15" s="1">
        <v>5200</v>
      </c>
      <c r="M15" s="1">
        <v>5000</v>
      </c>
      <c r="N15" s="5">
        <f aca="true" t="shared" si="0" ref="N15:N56">B15+C15+D15+E15+F15+G15+H15+I15+J15+K15+L15+M15</f>
        <v>54000</v>
      </c>
    </row>
    <row r="16" spans="1:14" ht="12" customHeight="1">
      <c r="A16" s="4" t="s">
        <v>44</v>
      </c>
      <c r="B16" s="1">
        <v>3200</v>
      </c>
      <c r="C16" s="1">
        <v>3000</v>
      </c>
      <c r="D16" s="1">
        <v>3100</v>
      </c>
      <c r="E16" s="1">
        <v>3150</v>
      </c>
      <c r="F16" s="1">
        <v>2850</v>
      </c>
      <c r="G16" s="1">
        <v>2900</v>
      </c>
      <c r="H16" s="1">
        <v>2600</v>
      </c>
      <c r="I16" s="1">
        <v>2000</v>
      </c>
      <c r="J16" s="2">
        <v>2200</v>
      </c>
      <c r="K16" s="2">
        <v>3200</v>
      </c>
      <c r="L16" s="1">
        <v>3500</v>
      </c>
      <c r="M16" s="1">
        <v>3700</v>
      </c>
      <c r="N16" s="5">
        <f t="shared" si="0"/>
        <v>35400</v>
      </c>
    </row>
    <row r="17" spans="1:14" ht="12" customHeight="1">
      <c r="A17" s="4" t="s">
        <v>45</v>
      </c>
      <c r="B17" s="1">
        <v>3300</v>
      </c>
      <c r="C17" s="1">
        <v>3300</v>
      </c>
      <c r="D17" s="1">
        <v>3100</v>
      </c>
      <c r="E17" s="1">
        <v>2900</v>
      </c>
      <c r="F17" s="1">
        <v>2400</v>
      </c>
      <c r="G17" s="1">
        <v>2700</v>
      </c>
      <c r="H17" s="1">
        <v>2300</v>
      </c>
      <c r="I17" s="1">
        <v>2100</v>
      </c>
      <c r="J17" s="2">
        <v>2200</v>
      </c>
      <c r="K17" s="2">
        <v>2800</v>
      </c>
      <c r="L17" s="1">
        <v>4100</v>
      </c>
      <c r="M17" s="1">
        <v>4100</v>
      </c>
      <c r="N17" s="5">
        <f t="shared" si="0"/>
        <v>35300</v>
      </c>
    </row>
    <row r="18" spans="1:14" ht="12" customHeight="1">
      <c r="A18" s="4" t="s">
        <v>46</v>
      </c>
      <c r="B18" s="1">
        <v>4600</v>
      </c>
      <c r="C18" s="1">
        <v>4100</v>
      </c>
      <c r="D18" s="1">
        <v>4200</v>
      </c>
      <c r="E18" s="1">
        <v>3600</v>
      </c>
      <c r="F18" s="1">
        <v>3100</v>
      </c>
      <c r="G18" s="1">
        <v>3500</v>
      </c>
      <c r="H18" s="1">
        <v>2500</v>
      </c>
      <c r="I18" s="1">
        <v>2200</v>
      </c>
      <c r="J18" s="2">
        <v>2700</v>
      </c>
      <c r="K18" s="2">
        <v>4250</v>
      </c>
      <c r="L18" s="1">
        <v>4300</v>
      </c>
      <c r="M18" s="1">
        <v>4200</v>
      </c>
      <c r="N18" s="5">
        <f t="shared" si="0"/>
        <v>43250</v>
      </c>
    </row>
    <row r="19" spans="1:15" ht="12" customHeight="1">
      <c r="A19" s="4" t="s">
        <v>47</v>
      </c>
      <c r="B19" s="1">
        <v>4300</v>
      </c>
      <c r="C19" s="1">
        <v>4200</v>
      </c>
      <c r="D19" s="1">
        <v>3700</v>
      </c>
      <c r="E19" s="1">
        <v>3700</v>
      </c>
      <c r="F19" s="1">
        <v>2900</v>
      </c>
      <c r="G19" s="1">
        <v>3000</v>
      </c>
      <c r="H19" s="1">
        <v>2500</v>
      </c>
      <c r="I19" s="1">
        <v>2500</v>
      </c>
      <c r="J19" s="2">
        <v>2900</v>
      </c>
      <c r="K19" s="2">
        <v>3800</v>
      </c>
      <c r="L19" s="1">
        <v>4000</v>
      </c>
      <c r="M19" s="1">
        <v>4000</v>
      </c>
      <c r="N19" s="5">
        <f t="shared" si="0"/>
        <v>41500</v>
      </c>
      <c r="O19" s="3">
        <v>41500</v>
      </c>
    </row>
    <row r="20" spans="1:15" ht="12" customHeight="1">
      <c r="A20" s="4" t="s">
        <v>49</v>
      </c>
      <c r="B20" s="1">
        <v>4300</v>
      </c>
      <c r="C20" s="1">
        <v>5100</v>
      </c>
      <c r="D20" s="1">
        <v>4700</v>
      </c>
      <c r="E20" s="1">
        <v>5000</v>
      </c>
      <c r="F20" s="1">
        <v>4000</v>
      </c>
      <c r="G20" s="1">
        <v>4800</v>
      </c>
      <c r="H20" s="1">
        <v>3700</v>
      </c>
      <c r="I20" s="1">
        <v>3500</v>
      </c>
      <c r="J20" s="2">
        <v>3900</v>
      </c>
      <c r="K20" s="2">
        <v>4500</v>
      </c>
      <c r="L20" s="1">
        <v>5000</v>
      </c>
      <c r="M20" s="1">
        <v>5000</v>
      </c>
      <c r="N20" s="5">
        <f>B20+C20+D20+E20+F20+G20+H20+I20+J20+K20+L20+M20</f>
        <v>53500</v>
      </c>
      <c r="O20" s="3">
        <v>53500</v>
      </c>
    </row>
    <row r="21" spans="1:14" ht="12" customHeight="1">
      <c r="A21" s="4" t="s">
        <v>186</v>
      </c>
      <c r="B21" s="1"/>
      <c r="C21" s="1"/>
      <c r="D21" s="1"/>
      <c r="E21" s="1"/>
      <c r="F21" s="1"/>
      <c r="G21" s="1"/>
      <c r="H21" s="1"/>
      <c r="I21" s="1"/>
      <c r="J21" s="2"/>
      <c r="K21" s="2"/>
      <c r="L21" s="1"/>
      <c r="M21" s="1">
        <v>8400</v>
      </c>
      <c r="N21" s="5">
        <f>B21+C21+D21+E21+F21+G21+H21+I21+J21+K21+L21+M21</f>
        <v>8400</v>
      </c>
    </row>
    <row r="22" spans="1:14" ht="12" customHeight="1">
      <c r="A22" s="4" t="s">
        <v>48</v>
      </c>
      <c r="B22" s="1">
        <v>5400</v>
      </c>
      <c r="C22" s="1">
        <v>5200</v>
      </c>
      <c r="D22" s="1">
        <v>5300</v>
      </c>
      <c r="E22" s="1">
        <v>4300</v>
      </c>
      <c r="F22" s="1">
        <v>4200</v>
      </c>
      <c r="G22" s="1">
        <v>4100</v>
      </c>
      <c r="H22" s="1">
        <v>2900</v>
      </c>
      <c r="I22" s="1">
        <v>3100</v>
      </c>
      <c r="J22" s="2">
        <v>3600</v>
      </c>
      <c r="K22" s="2">
        <v>6000</v>
      </c>
      <c r="L22" s="1">
        <v>6100</v>
      </c>
      <c r="M22" s="1">
        <v>6000</v>
      </c>
      <c r="N22" s="5">
        <f t="shared" si="0"/>
        <v>56200</v>
      </c>
    </row>
    <row r="23" spans="1:14" ht="12.75" customHeight="1">
      <c r="A23" s="4" t="s">
        <v>50</v>
      </c>
      <c r="B23" s="1">
        <v>4500</v>
      </c>
      <c r="C23" s="1">
        <v>4500</v>
      </c>
      <c r="D23" s="1">
        <v>3300</v>
      </c>
      <c r="E23" s="1">
        <v>3800</v>
      </c>
      <c r="F23" s="1">
        <v>3600</v>
      </c>
      <c r="G23" s="1">
        <v>3700</v>
      </c>
      <c r="H23" s="1">
        <v>2900</v>
      </c>
      <c r="I23" s="1">
        <v>2300</v>
      </c>
      <c r="J23" s="2">
        <v>3100</v>
      </c>
      <c r="K23" s="2">
        <v>3400</v>
      </c>
      <c r="L23" s="1">
        <v>5000</v>
      </c>
      <c r="M23" s="1">
        <v>4900</v>
      </c>
      <c r="N23" s="5">
        <f t="shared" si="0"/>
        <v>45000</v>
      </c>
    </row>
    <row r="24" spans="1:15" ht="12" customHeight="1">
      <c r="A24" s="4" t="s">
        <v>51</v>
      </c>
      <c r="B24" s="1">
        <v>4700</v>
      </c>
      <c r="C24" s="1">
        <v>4200</v>
      </c>
      <c r="D24" s="1">
        <v>4000</v>
      </c>
      <c r="E24" s="1">
        <v>3500</v>
      </c>
      <c r="F24" s="1">
        <v>3000</v>
      </c>
      <c r="G24" s="1">
        <v>3200</v>
      </c>
      <c r="H24" s="1">
        <v>2500</v>
      </c>
      <c r="I24" s="1">
        <v>2800</v>
      </c>
      <c r="J24" s="2">
        <v>2600</v>
      </c>
      <c r="K24" s="2">
        <v>4000</v>
      </c>
      <c r="L24" s="1">
        <v>4000</v>
      </c>
      <c r="M24" s="1">
        <v>3900</v>
      </c>
      <c r="N24" s="5">
        <f t="shared" si="0"/>
        <v>42400</v>
      </c>
      <c r="O24" s="3">
        <v>42400</v>
      </c>
    </row>
    <row r="25" spans="1:15" ht="12" customHeight="1">
      <c r="A25" s="4" t="s">
        <v>52</v>
      </c>
      <c r="B25" s="1">
        <v>5965</v>
      </c>
      <c r="C25" s="1">
        <v>4229</v>
      </c>
      <c r="D25" s="1">
        <v>4719</v>
      </c>
      <c r="E25" s="1">
        <v>3519</v>
      </c>
      <c r="F25" s="1">
        <v>4389</v>
      </c>
      <c r="G25" s="1">
        <v>3780</v>
      </c>
      <c r="H25" s="1">
        <v>3506</v>
      </c>
      <c r="I25" s="1">
        <v>3330</v>
      </c>
      <c r="J25" s="2">
        <v>3961</v>
      </c>
      <c r="K25" s="2">
        <v>5000</v>
      </c>
      <c r="L25" s="1">
        <v>5000</v>
      </c>
      <c r="M25" s="1">
        <v>5000</v>
      </c>
      <c r="N25" s="5">
        <f t="shared" si="0"/>
        <v>52398</v>
      </c>
      <c r="O25" s="3">
        <v>51100</v>
      </c>
    </row>
    <row r="26" spans="1:14" ht="12" customHeight="1">
      <c r="A26" s="4" t="s">
        <v>53</v>
      </c>
      <c r="B26" s="1">
        <v>3100</v>
      </c>
      <c r="C26" s="1">
        <v>2900</v>
      </c>
      <c r="D26" s="1">
        <v>2300</v>
      </c>
      <c r="E26" s="1">
        <v>2700</v>
      </c>
      <c r="F26" s="1">
        <v>2300</v>
      </c>
      <c r="G26" s="1">
        <v>2300</v>
      </c>
      <c r="H26" s="1">
        <v>1500</v>
      </c>
      <c r="I26" s="1">
        <v>1700</v>
      </c>
      <c r="J26" s="2">
        <v>1900</v>
      </c>
      <c r="K26" s="2">
        <v>2800</v>
      </c>
      <c r="L26" s="1">
        <v>3100</v>
      </c>
      <c r="M26" s="1">
        <v>3100</v>
      </c>
      <c r="N26" s="5">
        <f t="shared" si="0"/>
        <v>29700</v>
      </c>
    </row>
    <row r="27" spans="1:14" ht="12" customHeight="1">
      <c r="A27" s="4" t="s">
        <v>54</v>
      </c>
      <c r="B27" s="1">
        <v>4200</v>
      </c>
      <c r="C27" s="1">
        <v>4200</v>
      </c>
      <c r="D27" s="1">
        <v>3600</v>
      </c>
      <c r="E27" s="1">
        <v>3500</v>
      </c>
      <c r="F27" s="1">
        <v>3100</v>
      </c>
      <c r="G27" s="1">
        <v>3000</v>
      </c>
      <c r="H27" s="1">
        <v>2300</v>
      </c>
      <c r="I27" s="1">
        <v>2600</v>
      </c>
      <c r="J27" s="2">
        <v>2400</v>
      </c>
      <c r="K27" s="2">
        <v>3400</v>
      </c>
      <c r="L27" s="1">
        <v>4200</v>
      </c>
      <c r="M27" s="1">
        <v>4400</v>
      </c>
      <c r="N27" s="5">
        <f t="shared" si="0"/>
        <v>40900</v>
      </c>
    </row>
    <row r="28" spans="1:14" ht="12" customHeight="1">
      <c r="A28" s="4" t="s">
        <v>55</v>
      </c>
      <c r="B28" s="1">
        <v>5000</v>
      </c>
      <c r="C28" s="1">
        <v>5700</v>
      </c>
      <c r="D28" s="1">
        <v>4700</v>
      </c>
      <c r="E28" s="1">
        <v>4700</v>
      </c>
      <c r="F28" s="1">
        <v>4000</v>
      </c>
      <c r="G28" s="1">
        <v>4600</v>
      </c>
      <c r="H28" s="1">
        <v>3900</v>
      </c>
      <c r="I28" s="1">
        <v>3200</v>
      </c>
      <c r="J28" s="2">
        <v>3700</v>
      </c>
      <c r="K28" s="2">
        <v>5000</v>
      </c>
      <c r="L28" s="1">
        <v>5400</v>
      </c>
      <c r="M28" s="1">
        <v>5100</v>
      </c>
      <c r="N28" s="5">
        <f t="shared" si="0"/>
        <v>55000</v>
      </c>
    </row>
    <row r="29" spans="1:14" ht="12" customHeight="1">
      <c r="A29" s="4" t="s">
        <v>56</v>
      </c>
      <c r="B29" s="1">
        <v>5000</v>
      </c>
      <c r="C29" s="1">
        <v>5200</v>
      </c>
      <c r="D29" s="1">
        <v>4800</v>
      </c>
      <c r="E29" s="1">
        <v>4500</v>
      </c>
      <c r="F29" s="1">
        <v>3500</v>
      </c>
      <c r="G29" s="1">
        <v>3800</v>
      </c>
      <c r="H29" s="1">
        <v>2500</v>
      </c>
      <c r="I29" s="1">
        <v>2400</v>
      </c>
      <c r="J29" s="2">
        <v>2500</v>
      </c>
      <c r="K29" s="2">
        <v>4100</v>
      </c>
      <c r="L29" s="1">
        <v>5100</v>
      </c>
      <c r="M29" s="1">
        <v>5000</v>
      </c>
      <c r="N29" s="5">
        <f t="shared" si="0"/>
        <v>48400</v>
      </c>
    </row>
    <row r="30" spans="1:14" ht="12" customHeight="1">
      <c r="A30" s="4" t="s">
        <v>57</v>
      </c>
      <c r="B30" s="1">
        <v>4300</v>
      </c>
      <c r="C30" s="1">
        <v>4000</v>
      </c>
      <c r="D30" s="1">
        <v>4200</v>
      </c>
      <c r="E30" s="1">
        <v>4100</v>
      </c>
      <c r="F30" s="1">
        <v>3400</v>
      </c>
      <c r="G30" s="1">
        <v>3100</v>
      </c>
      <c r="H30" s="1">
        <v>2700</v>
      </c>
      <c r="I30" s="1">
        <v>2600</v>
      </c>
      <c r="J30" s="2">
        <v>2500</v>
      </c>
      <c r="K30" s="2">
        <v>3700</v>
      </c>
      <c r="L30" s="1">
        <v>4200</v>
      </c>
      <c r="M30" s="1">
        <v>4100</v>
      </c>
      <c r="N30" s="5">
        <f t="shared" si="0"/>
        <v>42900</v>
      </c>
    </row>
    <row r="31" spans="1:14" ht="12" customHeight="1">
      <c r="A31" s="4" t="s">
        <v>58</v>
      </c>
      <c r="B31" s="1">
        <v>4400</v>
      </c>
      <c r="C31" s="1">
        <v>4400</v>
      </c>
      <c r="D31" s="1">
        <v>3600</v>
      </c>
      <c r="E31" s="1">
        <v>3400</v>
      </c>
      <c r="F31" s="1">
        <v>3100</v>
      </c>
      <c r="G31" s="1">
        <v>3400</v>
      </c>
      <c r="H31" s="1">
        <v>2600</v>
      </c>
      <c r="I31" s="1">
        <v>2600</v>
      </c>
      <c r="J31" s="2">
        <v>2700</v>
      </c>
      <c r="K31" s="2">
        <v>3500</v>
      </c>
      <c r="L31" s="1">
        <v>4000</v>
      </c>
      <c r="M31" s="1">
        <v>4000</v>
      </c>
      <c r="N31" s="5">
        <f t="shared" si="0"/>
        <v>41700</v>
      </c>
    </row>
    <row r="32" spans="1:14" ht="12" customHeight="1">
      <c r="A32" s="4" t="s">
        <v>59</v>
      </c>
      <c r="B32" s="1">
        <v>3500</v>
      </c>
      <c r="C32" s="1">
        <v>3700</v>
      </c>
      <c r="D32" s="1">
        <v>3100</v>
      </c>
      <c r="E32" s="1">
        <v>3000</v>
      </c>
      <c r="F32" s="1">
        <v>2800</v>
      </c>
      <c r="G32" s="1">
        <v>2800</v>
      </c>
      <c r="H32" s="1">
        <v>2300</v>
      </c>
      <c r="I32" s="1">
        <v>2300</v>
      </c>
      <c r="J32" s="2">
        <v>2400</v>
      </c>
      <c r="K32" s="2">
        <v>3000</v>
      </c>
      <c r="L32" s="1">
        <v>4000</v>
      </c>
      <c r="M32" s="1">
        <v>3700</v>
      </c>
      <c r="N32" s="5">
        <f t="shared" si="0"/>
        <v>36600</v>
      </c>
    </row>
    <row r="33" spans="1:14" ht="12" customHeight="1">
      <c r="A33" s="4" t="s">
        <v>60</v>
      </c>
      <c r="B33" s="1">
        <v>1686</v>
      </c>
      <c r="C33" s="1">
        <v>3478</v>
      </c>
      <c r="D33" s="1">
        <v>4504</v>
      </c>
      <c r="E33" s="1">
        <v>3292</v>
      </c>
      <c r="F33" s="1">
        <v>2463</v>
      </c>
      <c r="G33" s="1">
        <v>2115</v>
      </c>
      <c r="H33" s="1">
        <v>1517</v>
      </c>
      <c r="I33" s="1">
        <v>1331</v>
      </c>
      <c r="J33" s="2">
        <v>1775</v>
      </c>
      <c r="K33" s="2">
        <v>3763</v>
      </c>
      <c r="L33" s="1">
        <v>3691</v>
      </c>
      <c r="M33" s="1">
        <v>3200</v>
      </c>
      <c r="N33" s="5">
        <f t="shared" si="0"/>
        <v>32815</v>
      </c>
    </row>
    <row r="34" spans="1:15" ht="12" customHeight="1">
      <c r="A34" s="4" t="s">
        <v>61</v>
      </c>
      <c r="B34" s="1">
        <v>2582</v>
      </c>
      <c r="C34" s="1">
        <v>5167</v>
      </c>
      <c r="D34" s="1">
        <v>4173</v>
      </c>
      <c r="E34" s="1">
        <v>3536</v>
      </c>
      <c r="F34" s="1">
        <v>4982</v>
      </c>
      <c r="G34" s="1">
        <v>4220</v>
      </c>
      <c r="H34" s="1">
        <v>2485</v>
      </c>
      <c r="I34" s="1">
        <v>1788</v>
      </c>
      <c r="J34" s="2">
        <v>2903</v>
      </c>
      <c r="K34" s="2">
        <v>6396</v>
      </c>
      <c r="L34" s="1">
        <v>4091</v>
      </c>
      <c r="M34" s="1">
        <v>4500</v>
      </c>
      <c r="N34" s="5">
        <f t="shared" si="0"/>
        <v>46823</v>
      </c>
      <c r="O34" s="3">
        <v>46000</v>
      </c>
    </row>
    <row r="35" spans="1:15" ht="12" customHeight="1">
      <c r="A35" s="4" t="s">
        <v>28</v>
      </c>
      <c r="B35" s="1">
        <v>3000</v>
      </c>
      <c r="C35" s="1">
        <v>2700</v>
      </c>
      <c r="D35" s="1">
        <v>2200</v>
      </c>
      <c r="E35" s="1">
        <v>2200</v>
      </c>
      <c r="F35" s="1">
        <v>1900</v>
      </c>
      <c r="G35" s="1">
        <v>2200</v>
      </c>
      <c r="H35" s="1">
        <v>1800</v>
      </c>
      <c r="I35" s="1">
        <v>1900</v>
      </c>
      <c r="J35" s="2">
        <v>2000</v>
      </c>
      <c r="K35" s="2">
        <v>2200</v>
      </c>
      <c r="L35" s="1">
        <v>2100</v>
      </c>
      <c r="M35" s="1">
        <v>2100</v>
      </c>
      <c r="N35" s="5">
        <f t="shared" si="0"/>
        <v>26300</v>
      </c>
      <c r="O35" s="3">
        <v>26300</v>
      </c>
    </row>
    <row r="36" spans="1:14" ht="12" customHeight="1">
      <c r="A36" s="4" t="s">
        <v>62</v>
      </c>
      <c r="B36" s="1">
        <v>4000</v>
      </c>
      <c r="C36" s="1">
        <v>3700</v>
      </c>
      <c r="D36" s="1">
        <v>3100</v>
      </c>
      <c r="E36" s="1">
        <v>3800</v>
      </c>
      <c r="F36" s="1">
        <v>3500</v>
      </c>
      <c r="G36" s="1">
        <v>3300</v>
      </c>
      <c r="H36" s="1">
        <v>1700</v>
      </c>
      <c r="I36" s="1">
        <v>2000</v>
      </c>
      <c r="J36" s="2">
        <v>3000</v>
      </c>
      <c r="K36" s="2">
        <v>4300</v>
      </c>
      <c r="L36" s="1">
        <v>4300</v>
      </c>
      <c r="M36" s="1">
        <v>4700</v>
      </c>
      <c r="N36" s="5">
        <f t="shared" si="0"/>
        <v>41400</v>
      </c>
    </row>
    <row r="37" spans="1:14" ht="12" customHeight="1">
      <c r="A37" s="4" t="s">
        <v>63</v>
      </c>
      <c r="B37" s="1">
        <v>5900</v>
      </c>
      <c r="C37" s="1">
        <v>5500</v>
      </c>
      <c r="D37" s="1">
        <v>5000</v>
      </c>
      <c r="E37" s="1">
        <v>4500</v>
      </c>
      <c r="F37" s="1">
        <v>4000</v>
      </c>
      <c r="G37" s="1">
        <v>5000</v>
      </c>
      <c r="H37" s="1">
        <v>3000</v>
      </c>
      <c r="I37" s="1">
        <v>3500</v>
      </c>
      <c r="J37" s="2">
        <v>4100</v>
      </c>
      <c r="K37" s="2">
        <v>4700</v>
      </c>
      <c r="L37" s="1">
        <v>4600</v>
      </c>
      <c r="M37" s="1">
        <v>5100</v>
      </c>
      <c r="N37" s="5">
        <f t="shared" si="0"/>
        <v>54900</v>
      </c>
    </row>
    <row r="38" spans="1:14" ht="11.25" customHeight="1">
      <c r="A38" s="4" t="s">
        <v>64</v>
      </c>
      <c r="B38" s="1">
        <v>5100</v>
      </c>
      <c r="C38" s="1">
        <v>4600</v>
      </c>
      <c r="D38" s="1">
        <v>3800</v>
      </c>
      <c r="E38" s="1">
        <v>3800</v>
      </c>
      <c r="F38" s="1">
        <v>3000</v>
      </c>
      <c r="G38" s="1">
        <v>2700</v>
      </c>
      <c r="H38" s="1">
        <v>2300</v>
      </c>
      <c r="I38" s="1">
        <v>2500</v>
      </c>
      <c r="J38" s="2">
        <v>2100</v>
      </c>
      <c r="K38" s="2">
        <v>2900</v>
      </c>
      <c r="L38" s="1">
        <v>4000</v>
      </c>
      <c r="M38" s="1">
        <v>4200</v>
      </c>
      <c r="N38" s="5">
        <f t="shared" si="0"/>
        <v>41000</v>
      </c>
    </row>
    <row r="39" spans="1:14" ht="12.75" customHeight="1">
      <c r="A39" s="4" t="s">
        <v>65</v>
      </c>
      <c r="B39" s="1">
        <v>5500</v>
      </c>
      <c r="C39" s="1">
        <v>5000</v>
      </c>
      <c r="D39" s="1">
        <v>5100</v>
      </c>
      <c r="E39" s="1">
        <v>4800</v>
      </c>
      <c r="F39" s="1">
        <v>4500</v>
      </c>
      <c r="G39" s="1">
        <v>5000</v>
      </c>
      <c r="H39" s="1">
        <v>3800</v>
      </c>
      <c r="I39" s="1">
        <v>3300</v>
      </c>
      <c r="J39" s="2">
        <v>3900</v>
      </c>
      <c r="K39" s="2">
        <v>5300</v>
      </c>
      <c r="L39" s="1">
        <v>5500</v>
      </c>
      <c r="M39" s="1">
        <v>5500</v>
      </c>
      <c r="N39" s="5">
        <f t="shared" si="0"/>
        <v>57200</v>
      </c>
    </row>
    <row r="40" spans="1:15" ht="12" customHeight="1">
      <c r="A40" s="4" t="s">
        <v>66</v>
      </c>
      <c r="B40" s="1">
        <v>2900</v>
      </c>
      <c r="C40" s="1">
        <v>2800</v>
      </c>
      <c r="D40" s="1">
        <v>3300</v>
      </c>
      <c r="E40" s="1">
        <v>2200</v>
      </c>
      <c r="F40" s="1">
        <v>2100</v>
      </c>
      <c r="G40" s="1">
        <v>2000</v>
      </c>
      <c r="H40" s="1">
        <v>1500</v>
      </c>
      <c r="I40" s="1">
        <v>1700</v>
      </c>
      <c r="J40" s="2">
        <v>2000</v>
      </c>
      <c r="K40" s="2">
        <v>2400</v>
      </c>
      <c r="L40" s="1">
        <v>2800</v>
      </c>
      <c r="M40" s="1">
        <v>2600</v>
      </c>
      <c r="N40" s="5">
        <f t="shared" si="0"/>
        <v>28300</v>
      </c>
      <c r="O40" s="3">
        <v>28300</v>
      </c>
    </row>
    <row r="41" spans="1:14" ht="12" customHeight="1">
      <c r="A41" s="4" t="s">
        <v>67</v>
      </c>
      <c r="B41" s="1">
        <v>4400</v>
      </c>
      <c r="C41" s="1">
        <v>4600</v>
      </c>
      <c r="D41" s="1">
        <v>3800</v>
      </c>
      <c r="E41" s="1">
        <v>4200</v>
      </c>
      <c r="F41" s="1">
        <v>3700</v>
      </c>
      <c r="G41" s="1">
        <v>4300</v>
      </c>
      <c r="H41" s="1">
        <v>3000</v>
      </c>
      <c r="I41" s="1">
        <v>3100</v>
      </c>
      <c r="J41" s="2">
        <v>3500</v>
      </c>
      <c r="K41" s="2">
        <v>4300</v>
      </c>
      <c r="L41" s="1">
        <v>4600</v>
      </c>
      <c r="M41" s="1">
        <v>4400</v>
      </c>
      <c r="N41" s="5">
        <f t="shared" si="0"/>
        <v>47900</v>
      </c>
    </row>
    <row r="42" spans="1:14" ht="12" customHeight="1">
      <c r="A42" s="4" t="s">
        <v>68</v>
      </c>
      <c r="B42" s="1">
        <v>2800</v>
      </c>
      <c r="C42" s="1">
        <v>2600</v>
      </c>
      <c r="D42" s="1">
        <v>2400</v>
      </c>
      <c r="E42" s="1">
        <v>2500</v>
      </c>
      <c r="F42" s="1">
        <v>2200</v>
      </c>
      <c r="G42" s="1">
        <v>2500</v>
      </c>
      <c r="H42" s="1">
        <v>2500</v>
      </c>
      <c r="I42" s="1">
        <v>2200</v>
      </c>
      <c r="J42" s="2">
        <v>1900</v>
      </c>
      <c r="K42" s="2">
        <v>2600</v>
      </c>
      <c r="L42" s="1">
        <v>2600</v>
      </c>
      <c r="M42" s="1">
        <v>2500</v>
      </c>
      <c r="N42" s="5">
        <f t="shared" si="0"/>
        <v>29300</v>
      </c>
    </row>
    <row r="43" spans="1:14" ht="10.5" customHeight="1">
      <c r="A43" s="4" t="s">
        <v>69</v>
      </c>
      <c r="B43" s="1">
        <v>1712</v>
      </c>
      <c r="C43" s="1">
        <v>1413</v>
      </c>
      <c r="D43" s="1">
        <v>2019</v>
      </c>
      <c r="E43" s="1">
        <v>998</v>
      </c>
      <c r="F43" s="1">
        <v>1529</v>
      </c>
      <c r="G43" s="1">
        <v>2366</v>
      </c>
      <c r="H43" s="1">
        <v>1214</v>
      </c>
      <c r="I43" s="1">
        <v>2703</v>
      </c>
      <c r="J43" s="2">
        <v>967</v>
      </c>
      <c r="K43" s="2">
        <v>1693</v>
      </c>
      <c r="L43" s="1">
        <v>3127</v>
      </c>
      <c r="M43" s="1">
        <v>1700</v>
      </c>
      <c r="N43" s="5">
        <f t="shared" si="0"/>
        <v>21441</v>
      </c>
    </row>
    <row r="44" spans="1:15" ht="12" customHeight="1">
      <c r="A44" s="4" t="s">
        <v>70</v>
      </c>
      <c r="B44" s="1">
        <v>5300</v>
      </c>
      <c r="C44" s="1">
        <v>5300</v>
      </c>
      <c r="D44" s="1">
        <v>4800</v>
      </c>
      <c r="E44" s="1">
        <v>3600</v>
      </c>
      <c r="F44" s="1">
        <v>3600</v>
      </c>
      <c r="G44" s="1">
        <v>4300</v>
      </c>
      <c r="H44" s="1">
        <v>3000</v>
      </c>
      <c r="I44" s="1">
        <v>2900</v>
      </c>
      <c r="J44" s="2">
        <v>2900</v>
      </c>
      <c r="K44" s="2">
        <v>4400</v>
      </c>
      <c r="L44" s="1">
        <v>5000</v>
      </c>
      <c r="M44" s="1">
        <v>5000</v>
      </c>
      <c r="N44" s="5">
        <f>B44+C44+D44+E44+F44+G44+H44+I44+J44+K44+L44+M44</f>
        <v>50100</v>
      </c>
      <c r="O44" s="3">
        <v>50100</v>
      </c>
    </row>
    <row r="45" spans="1:14" ht="12" customHeight="1">
      <c r="A45" s="4" t="s">
        <v>120</v>
      </c>
      <c r="B45" s="1">
        <f>B47+B46</f>
        <v>791</v>
      </c>
      <c r="C45" s="1">
        <f aca="true" t="shared" si="1" ref="C45:M45">C47+C46</f>
        <v>1582</v>
      </c>
      <c r="D45" s="1">
        <f t="shared" si="1"/>
        <v>1374</v>
      </c>
      <c r="E45" s="1">
        <f t="shared" si="1"/>
        <v>1068</v>
      </c>
      <c r="F45" s="1">
        <f t="shared" si="1"/>
        <v>1135</v>
      </c>
      <c r="G45" s="1">
        <f t="shared" si="1"/>
        <v>1677</v>
      </c>
      <c r="H45" s="1">
        <f t="shared" si="1"/>
        <v>666</v>
      </c>
      <c r="I45" s="1">
        <f t="shared" si="1"/>
        <v>202</v>
      </c>
      <c r="J45" s="1">
        <f t="shared" si="1"/>
        <v>4860</v>
      </c>
      <c r="K45" s="1">
        <f t="shared" si="1"/>
        <v>3430</v>
      </c>
      <c r="L45" s="1">
        <f t="shared" si="1"/>
        <v>1469</v>
      </c>
      <c r="M45" s="1">
        <f t="shared" si="1"/>
        <v>1434</v>
      </c>
      <c r="N45" s="5">
        <f t="shared" si="0"/>
        <v>19688</v>
      </c>
    </row>
    <row r="46" spans="1:14" ht="12" customHeight="1">
      <c r="A46" s="4" t="s">
        <v>87</v>
      </c>
      <c r="B46" s="1"/>
      <c r="C46" s="1">
        <v>223</v>
      </c>
      <c r="D46" s="1">
        <v>160</v>
      </c>
      <c r="E46" s="1">
        <v>180</v>
      </c>
      <c r="F46" s="1">
        <v>59</v>
      </c>
      <c r="G46" s="1">
        <v>35</v>
      </c>
      <c r="H46" s="1">
        <v>30</v>
      </c>
      <c r="I46" s="1">
        <v>29</v>
      </c>
      <c r="J46" s="2">
        <v>33</v>
      </c>
      <c r="K46" s="2">
        <v>21</v>
      </c>
      <c r="L46" s="1">
        <v>154</v>
      </c>
      <c r="M46" s="1">
        <v>234</v>
      </c>
      <c r="N46" s="5">
        <f t="shared" si="0"/>
        <v>1158</v>
      </c>
    </row>
    <row r="47" spans="1:14" ht="24" customHeight="1">
      <c r="A47" s="4" t="s">
        <v>147</v>
      </c>
      <c r="B47" s="1">
        <v>791</v>
      </c>
      <c r="C47" s="1">
        <v>1359</v>
      </c>
      <c r="D47" s="1">
        <v>1214</v>
      </c>
      <c r="E47" s="1">
        <v>888</v>
      </c>
      <c r="F47" s="1">
        <v>1076</v>
      </c>
      <c r="G47" s="1">
        <v>1642</v>
      </c>
      <c r="H47" s="1">
        <v>636</v>
      </c>
      <c r="I47" s="1">
        <v>173</v>
      </c>
      <c r="J47" s="1">
        <v>4827</v>
      </c>
      <c r="K47" s="1">
        <v>3409</v>
      </c>
      <c r="L47" s="1">
        <v>1315</v>
      </c>
      <c r="M47" s="1">
        <v>1200</v>
      </c>
      <c r="N47" s="14">
        <f t="shared" si="0"/>
        <v>18530</v>
      </c>
    </row>
    <row r="48" spans="1:14" ht="24" customHeight="1" hidden="1">
      <c r="A48" s="4"/>
      <c r="B48" s="9" t="s">
        <v>0</v>
      </c>
      <c r="C48" s="9" t="s">
        <v>1</v>
      </c>
      <c r="D48" s="9" t="s">
        <v>2</v>
      </c>
      <c r="E48" s="9" t="s">
        <v>3</v>
      </c>
      <c r="F48" s="9" t="s">
        <v>4</v>
      </c>
      <c r="G48" s="9" t="s">
        <v>23</v>
      </c>
      <c r="H48" s="9" t="s">
        <v>5</v>
      </c>
      <c r="I48" s="9" t="s">
        <v>6</v>
      </c>
      <c r="J48" s="9" t="s">
        <v>7</v>
      </c>
      <c r="K48" s="9" t="s">
        <v>8</v>
      </c>
      <c r="L48" s="9" t="s">
        <v>9</v>
      </c>
      <c r="M48" s="9" t="s">
        <v>10</v>
      </c>
      <c r="N48" s="9" t="s">
        <v>21</v>
      </c>
    </row>
    <row r="49" spans="1:15" ht="12" customHeight="1">
      <c r="A49" s="4" t="s">
        <v>71</v>
      </c>
      <c r="B49" s="1">
        <v>4700</v>
      </c>
      <c r="C49" s="1">
        <v>4000</v>
      </c>
      <c r="D49" s="1">
        <v>4000</v>
      </c>
      <c r="E49" s="1">
        <v>3900</v>
      </c>
      <c r="F49" s="1">
        <v>3500</v>
      </c>
      <c r="G49" s="1">
        <v>3400</v>
      </c>
      <c r="H49" s="1">
        <v>2500</v>
      </c>
      <c r="I49" s="1">
        <v>2800</v>
      </c>
      <c r="J49" s="2">
        <v>3000</v>
      </c>
      <c r="K49" s="2">
        <v>3700</v>
      </c>
      <c r="L49" s="1">
        <v>3600</v>
      </c>
      <c r="M49" s="1">
        <v>3600</v>
      </c>
      <c r="N49" s="5">
        <f t="shared" si="0"/>
        <v>42700</v>
      </c>
      <c r="O49" s="3">
        <v>42700</v>
      </c>
    </row>
    <row r="50" spans="1:14" ht="14.25" customHeight="1">
      <c r="A50" s="4" t="s">
        <v>180</v>
      </c>
      <c r="B50" s="1">
        <v>4000</v>
      </c>
      <c r="C50" s="1">
        <v>3500</v>
      </c>
      <c r="D50" s="1">
        <v>3400</v>
      </c>
      <c r="E50" s="1">
        <v>3600</v>
      </c>
      <c r="F50" s="1">
        <v>3300</v>
      </c>
      <c r="G50" s="1">
        <v>4300</v>
      </c>
      <c r="H50" s="1">
        <v>2300</v>
      </c>
      <c r="I50" s="1">
        <v>2400</v>
      </c>
      <c r="J50" s="2">
        <v>3500</v>
      </c>
      <c r="K50" s="2">
        <v>4100</v>
      </c>
      <c r="L50" s="1">
        <v>4200</v>
      </c>
      <c r="M50" s="1">
        <v>4200</v>
      </c>
      <c r="N50" s="5">
        <f t="shared" si="0"/>
        <v>42800</v>
      </c>
    </row>
    <row r="51" spans="1:15" ht="12" customHeight="1">
      <c r="A51" s="4" t="s">
        <v>72</v>
      </c>
      <c r="B51" s="1">
        <v>4021</v>
      </c>
      <c r="C51" s="1">
        <v>4089</v>
      </c>
      <c r="D51" s="1">
        <v>4542</v>
      </c>
      <c r="E51" s="1">
        <v>4410</v>
      </c>
      <c r="F51" s="1">
        <v>4295</v>
      </c>
      <c r="G51" s="1">
        <v>4246</v>
      </c>
      <c r="H51" s="1">
        <v>3808</v>
      </c>
      <c r="I51" s="1">
        <v>3725</v>
      </c>
      <c r="J51" s="2">
        <v>3595</v>
      </c>
      <c r="K51" s="2">
        <v>4419</v>
      </c>
      <c r="L51" s="1">
        <v>4423</v>
      </c>
      <c r="M51" s="1">
        <v>3900</v>
      </c>
      <c r="N51" s="5">
        <f t="shared" si="0"/>
        <v>49473</v>
      </c>
      <c r="O51" s="3">
        <v>47000</v>
      </c>
    </row>
    <row r="52" spans="1:14" ht="13.5" customHeight="1">
      <c r="A52" s="4" t="s">
        <v>29</v>
      </c>
      <c r="B52" s="1">
        <v>5000</v>
      </c>
      <c r="C52" s="1">
        <v>4200</v>
      </c>
      <c r="D52" s="1">
        <v>3800</v>
      </c>
      <c r="E52" s="1">
        <v>4000</v>
      </c>
      <c r="F52" s="1">
        <v>3100</v>
      </c>
      <c r="G52" s="1">
        <v>3500</v>
      </c>
      <c r="H52" s="1">
        <v>3000</v>
      </c>
      <c r="I52" s="1">
        <v>2900</v>
      </c>
      <c r="J52" s="2">
        <v>3300</v>
      </c>
      <c r="K52" s="2">
        <v>4000</v>
      </c>
      <c r="L52" s="1">
        <v>4400</v>
      </c>
      <c r="M52" s="1">
        <v>4300</v>
      </c>
      <c r="N52" s="5">
        <f t="shared" si="0"/>
        <v>45500</v>
      </c>
    </row>
    <row r="53" spans="1:14" ht="13.5" customHeight="1">
      <c r="A53" s="4" t="s">
        <v>182</v>
      </c>
      <c r="B53" s="1">
        <v>3200</v>
      </c>
      <c r="C53" s="1">
        <v>3200</v>
      </c>
      <c r="D53" s="1">
        <v>3200</v>
      </c>
      <c r="E53" s="1">
        <v>3200</v>
      </c>
      <c r="F53" s="1">
        <v>3200</v>
      </c>
      <c r="G53" s="1">
        <v>3000</v>
      </c>
      <c r="H53" s="1">
        <v>3000</v>
      </c>
      <c r="I53" s="1">
        <v>3200</v>
      </c>
      <c r="J53" s="1">
        <v>3200</v>
      </c>
      <c r="K53" s="1">
        <v>3200</v>
      </c>
      <c r="L53" s="1">
        <v>3200</v>
      </c>
      <c r="M53" s="1">
        <v>3200</v>
      </c>
      <c r="N53" s="5">
        <f>B53+C53+D53+E53+F53+G53+H53+I53+J53+K53+L53+M53</f>
        <v>38000</v>
      </c>
    </row>
    <row r="54" spans="1:14" ht="13.5" customHeight="1">
      <c r="A54" s="4" t="s">
        <v>181</v>
      </c>
      <c r="B54" s="1">
        <v>4000</v>
      </c>
      <c r="C54" s="1">
        <v>4000</v>
      </c>
      <c r="D54" s="1">
        <v>4000</v>
      </c>
      <c r="E54" s="1">
        <v>4000</v>
      </c>
      <c r="F54" s="1">
        <v>1500</v>
      </c>
      <c r="G54" s="1">
        <v>1500</v>
      </c>
      <c r="H54" s="1">
        <v>1500</v>
      </c>
      <c r="I54" s="1">
        <v>1500</v>
      </c>
      <c r="J54" s="1">
        <v>4000</v>
      </c>
      <c r="K54" s="1">
        <v>4000</v>
      </c>
      <c r="L54" s="1">
        <v>4000</v>
      </c>
      <c r="M54" s="1">
        <v>4000</v>
      </c>
      <c r="N54" s="5">
        <f t="shared" si="0"/>
        <v>38000</v>
      </c>
    </row>
    <row r="55" spans="1:17" ht="25.5" customHeight="1">
      <c r="A55" s="11" t="s">
        <v>73</v>
      </c>
      <c r="B55" s="12">
        <f>B14+B15+B16+B17+B18+B19+B20+B22+B23+B24+B25+B26+B27+B28+B30+B29+B31+B32+B33+B34+B35+B36+B37+B38+B39+B40+B41+B42+B43+B44+B45+B49+B50+B51+B52+B53+B54+B21</f>
        <v>149857</v>
      </c>
      <c r="C55" s="12">
        <f aca="true" t="shared" si="2" ref="C55:Q55">C14+C15+C16+C17+C18+C19+C20+C22+C23+C24+C25+C26+C27+C28+C30+C29+C31+C32+C33+C34+C35+C36+C37+C38+C39+C40+C41+C42+C43+C44+C45+C49+C50+C51+C52+C53+C54+C21</f>
        <v>148058</v>
      </c>
      <c r="D55" s="12">
        <f t="shared" si="2"/>
        <v>139431</v>
      </c>
      <c r="E55" s="12">
        <f t="shared" si="2"/>
        <v>131273</v>
      </c>
      <c r="F55" s="12">
        <f t="shared" si="2"/>
        <v>117443</v>
      </c>
      <c r="G55" s="12">
        <f t="shared" si="2"/>
        <v>123804</v>
      </c>
      <c r="H55" s="12">
        <f t="shared" si="2"/>
        <v>93296</v>
      </c>
      <c r="I55" s="12">
        <f t="shared" si="2"/>
        <v>92679</v>
      </c>
      <c r="J55" s="12">
        <f t="shared" si="2"/>
        <v>107961</v>
      </c>
      <c r="K55" s="12">
        <f t="shared" si="2"/>
        <v>142551</v>
      </c>
      <c r="L55" s="12">
        <f t="shared" si="2"/>
        <v>151301</v>
      </c>
      <c r="M55" s="12">
        <f t="shared" si="2"/>
        <v>156834</v>
      </c>
      <c r="N55" s="12">
        <f t="shared" si="2"/>
        <v>1554488</v>
      </c>
      <c r="O55" s="12">
        <f t="shared" si="2"/>
        <v>467200</v>
      </c>
      <c r="P55" s="12">
        <f t="shared" si="2"/>
        <v>0</v>
      </c>
      <c r="Q55" s="12">
        <f t="shared" si="2"/>
        <v>0</v>
      </c>
    </row>
    <row r="56" spans="1:14" ht="25.5" customHeight="1">
      <c r="A56" s="13" t="s">
        <v>74</v>
      </c>
      <c r="B56" s="13">
        <f>B46</f>
        <v>0</v>
      </c>
      <c r="C56" s="13">
        <f aca="true" t="shared" si="3" ref="C56:M56">C46</f>
        <v>223</v>
      </c>
      <c r="D56" s="13">
        <f t="shared" si="3"/>
        <v>160</v>
      </c>
      <c r="E56" s="13">
        <f t="shared" si="3"/>
        <v>180</v>
      </c>
      <c r="F56" s="13">
        <f t="shared" si="3"/>
        <v>59</v>
      </c>
      <c r="G56" s="13">
        <f t="shared" si="3"/>
        <v>35</v>
      </c>
      <c r="H56" s="13">
        <f t="shared" si="3"/>
        <v>30</v>
      </c>
      <c r="I56" s="13">
        <f t="shared" si="3"/>
        <v>29</v>
      </c>
      <c r="J56" s="13">
        <f t="shared" si="3"/>
        <v>33</v>
      </c>
      <c r="K56" s="13">
        <f t="shared" si="3"/>
        <v>21</v>
      </c>
      <c r="L56" s="13">
        <f t="shared" si="3"/>
        <v>154</v>
      </c>
      <c r="M56" s="13">
        <f t="shared" si="3"/>
        <v>234</v>
      </c>
      <c r="N56" s="14">
        <f t="shared" si="0"/>
        <v>1158</v>
      </c>
    </row>
    <row r="57" spans="1:14" ht="28.5" customHeight="1">
      <c r="A57" s="15" t="s">
        <v>35</v>
      </c>
      <c r="B57" s="15">
        <f>B55-B56</f>
        <v>149857</v>
      </c>
      <c r="C57" s="15">
        <f aca="true" t="shared" si="4" ref="C57:M57">C55-C56</f>
        <v>147835</v>
      </c>
      <c r="D57" s="15">
        <f t="shared" si="4"/>
        <v>139271</v>
      </c>
      <c r="E57" s="15">
        <f t="shared" si="4"/>
        <v>131093</v>
      </c>
      <c r="F57" s="15">
        <f t="shared" si="4"/>
        <v>117384</v>
      </c>
      <c r="G57" s="15">
        <f t="shared" si="4"/>
        <v>123769</v>
      </c>
      <c r="H57" s="15">
        <f t="shared" si="4"/>
        <v>93266</v>
      </c>
      <c r="I57" s="15">
        <f t="shared" si="4"/>
        <v>92650</v>
      </c>
      <c r="J57" s="15">
        <f t="shared" si="4"/>
        <v>107928</v>
      </c>
      <c r="K57" s="15">
        <f t="shared" si="4"/>
        <v>142530</v>
      </c>
      <c r="L57" s="15">
        <f t="shared" si="4"/>
        <v>151147</v>
      </c>
      <c r="M57" s="15">
        <f t="shared" si="4"/>
        <v>156600</v>
      </c>
      <c r="N57" s="17">
        <f>N55-N56</f>
        <v>1553330</v>
      </c>
    </row>
    <row r="75" ht="12" customHeight="1" hidden="1"/>
    <row r="76" ht="12" customHeight="1" hidden="1"/>
    <row r="77" spans="2:14" ht="12" customHeight="1" hidden="1">
      <c r="B77" s="3">
        <f aca="true" t="shared" si="5" ref="B77:N77">B35+B42+B45+B50</f>
        <v>10591</v>
      </c>
      <c r="C77" s="3">
        <f t="shared" si="5"/>
        <v>10382</v>
      </c>
      <c r="D77" s="3">
        <f t="shared" si="5"/>
        <v>9374</v>
      </c>
      <c r="E77" s="3">
        <f t="shared" si="5"/>
        <v>9368</v>
      </c>
      <c r="F77" s="3">
        <f t="shared" si="5"/>
        <v>8535</v>
      </c>
      <c r="G77" s="3">
        <f t="shared" si="5"/>
        <v>10677</v>
      </c>
      <c r="H77" s="3">
        <f t="shared" si="5"/>
        <v>7266</v>
      </c>
      <c r="I77" s="3">
        <f t="shared" si="5"/>
        <v>6702</v>
      </c>
      <c r="J77" s="3">
        <f t="shared" si="5"/>
        <v>12260</v>
      </c>
      <c r="K77" s="3">
        <f t="shared" si="5"/>
        <v>12330</v>
      </c>
      <c r="L77" s="3">
        <f t="shared" si="5"/>
        <v>10369</v>
      </c>
      <c r="M77" s="3">
        <f t="shared" si="5"/>
        <v>10234</v>
      </c>
      <c r="N77" s="3">
        <f t="shared" si="5"/>
        <v>118088</v>
      </c>
    </row>
    <row r="78" ht="12" customHeight="1" hidden="1"/>
    <row r="79" ht="12" customHeight="1" hidden="1"/>
    <row r="80" spans="2:14" ht="12" customHeight="1" hidden="1">
      <c r="B80" s="3">
        <v>2.8692</v>
      </c>
      <c r="C80" s="3">
        <v>2.8692</v>
      </c>
      <c r="D80" s="3">
        <v>2.8692</v>
      </c>
      <c r="E80" s="3">
        <v>2.8692</v>
      </c>
      <c r="F80" s="3">
        <v>2.8692</v>
      </c>
      <c r="G80" s="3">
        <v>2.8692</v>
      </c>
      <c r="H80" s="3">
        <v>2.8692</v>
      </c>
      <c r="I80" s="3">
        <v>2.8692</v>
      </c>
      <c r="J80" s="3">
        <v>2.8692</v>
      </c>
      <c r="K80" s="3">
        <v>2.8692</v>
      </c>
      <c r="L80" s="3">
        <v>2.8692</v>
      </c>
      <c r="M80" s="3">
        <v>2.8692</v>
      </c>
      <c r="N80" s="3">
        <v>2.8692</v>
      </c>
    </row>
    <row r="81" spans="1:14" ht="12" customHeight="1" hidden="1">
      <c r="A81" s="3" t="s">
        <v>119</v>
      </c>
      <c r="B81" s="16">
        <f aca="true" t="shared" si="6" ref="B81:N81">B57*B80</f>
        <v>429969.70440000005</v>
      </c>
      <c r="C81" s="16">
        <f t="shared" si="6"/>
        <v>424168.18200000003</v>
      </c>
      <c r="D81" s="16">
        <f t="shared" si="6"/>
        <v>399596.3532</v>
      </c>
      <c r="E81" s="16">
        <f t="shared" si="6"/>
        <v>376132.0356</v>
      </c>
      <c r="F81" s="16">
        <f t="shared" si="6"/>
        <v>336798.1728</v>
      </c>
      <c r="G81" s="16">
        <f t="shared" si="6"/>
        <v>355118.0148</v>
      </c>
      <c r="H81" s="16">
        <f t="shared" si="6"/>
        <v>267598.80720000004</v>
      </c>
      <c r="I81" s="16">
        <f t="shared" si="6"/>
        <v>265831.38</v>
      </c>
      <c r="J81" s="16">
        <f t="shared" si="6"/>
        <v>309667.0176</v>
      </c>
      <c r="K81" s="16">
        <f t="shared" si="6"/>
        <v>408947.076</v>
      </c>
      <c r="L81" s="16">
        <f t="shared" si="6"/>
        <v>433670.9724</v>
      </c>
      <c r="M81" s="16">
        <f t="shared" si="6"/>
        <v>449316.72000000003</v>
      </c>
      <c r="N81" s="16">
        <f t="shared" si="6"/>
        <v>4456814.436000001</v>
      </c>
    </row>
    <row r="82" ht="12" customHeight="1" hidden="1"/>
    <row r="83" ht="12" customHeight="1" hidden="1"/>
    <row r="84" ht="12" customHeight="1" hidden="1"/>
    <row r="85" ht="12" customHeight="1" hidden="1"/>
  </sheetData>
  <sheetProtection/>
  <mergeCells count="10">
    <mergeCell ref="A11:N11"/>
    <mergeCell ref="A12:N12"/>
    <mergeCell ref="L1:N1"/>
    <mergeCell ref="L2:N2"/>
    <mergeCell ref="L3:N3"/>
    <mergeCell ref="L4:N4"/>
    <mergeCell ref="L6:N6"/>
    <mergeCell ref="L7:N7"/>
    <mergeCell ref="L8:N8"/>
    <mergeCell ref="L9:N9"/>
  </mergeCells>
  <printOptions/>
  <pageMargins left="0.7874015748031497" right="0.7874015748031497" top="1.1811023622047245" bottom="0.3937007874015748" header="0.1968503937007874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9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83" sqref="V83"/>
    </sheetView>
  </sheetViews>
  <sheetFormatPr defaultColWidth="9.125" defaultRowHeight="12.75"/>
  <cols>
    <col min="1" max="1" width="14.50390625" style="18" customWidth="1"/>
    <col min="2" max="2" width="9.50390625" style="18" customWidth="1"/>
    <col min="3" max="3" width="8.375" style="18" customWidth="1"/>
    <col min="4" max="4" width="8.50390625" style="18" customWidth="1"/>
    <col min="5" max="5" width="7.625" style="18" customWidth="1"/>
    <col min="6" max="6" width="8.00390625" style="18" customWidth="1"/>
    <col min="7" max="7" width="9.375" style="18" customWidth="1"/>
    <col min="8" max="8" width="8.00390625" style="18" customWidth="1"/>
    <col min="9" max="9" width="9.00390625" style="18" customWidth="1"/>
    <col min="10" max="10" width="9.50390625" style="18" customWidth="1"/>
    <col min="11" max="12" width="9.125" style="18" customWidth="1"/>
    <col min="13" max="13" width="9.00390625" style="18" customWidth="1"/>
    <col min="14" max="14" width="10.625" style="18" customWidth="1"/>
    <col min="15" max="15" width="11.50390625" style="18" hidden="1" customWidth="1"/>
    <col min="16" max="19" width="0" style="18" hidden="1" customWidth="1"/>
    <col min="20" max="16384" width="9.125" style="18" customWidth="1"/>
  </cols>
  <sheetData>
    <row r="1" spans="1:14" ht="15">
      <c r="A1" s="157" t="s">
        <v>25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5">
      <c r="A2" s="158" t="s">
        <v>169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</row>
    <row r="3" spans="1:14" ht="24" customHeight="1">
      <c r="A3" s="19" t="s">
        <v>22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23</v>
      </c>
      <c r="H3" s="20" t="s">
        <v>5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21</v>
      </c>
    </row>
    <row r="4" spans="1:14" ht="18" customHeight="1">
      <c r="A4" s="21" t="s">
        <v>80</v>
      </c>
      <c r="B4" s="22">
        <f>B6+B5</f>
        <v>4210</v>
      </c>
      <c r="C4" s="22">
        <f aca="true" t="shared" si="0" ref="C4:M4">C6+C5</f>
        <v>4910</v>
      </c>
      <c r="D4" s="22">
        <f t="shared" si="0"/>
        <v>4610</v>
      </c>
      <c r="E4" s="22">
        <f t="shared" si="0"/>
        <v>5210</v>
      </c>
      <c r="F4" s="22">
        <f t="shared" si="0"/>
        <v>4010</v>
      </c>
      <c r="G4" s="22">
        <f t="shared" si="0"/>
        <v>4000</v>
      </c>
      <c r="H4" s="22">
        <f t="shared" si="0"/>
        <v>2000</v>
      </c>
      <c r="I4" s="22">
        <f t="shared" si="0"/>
        <v>700</v>
      </c>
      <c r="J4" s="22">
        <f t="shared" si="0"/>
        <v>1210</v>
      </c>
      <c r="K4" s="22">
        <f t="shared" si="0"/>
        <v>4710</v>
      </c>
      <c r="L4" s="22">
        <f t="shared" si="0"/>
        <v>4710</v>
      </c>
      <c r="M4" s="22">
        <f t="shared" si="0"/>
        <v>4820</v>
      </c>
      <c r="N4" s="23">
        <f aca="true" t="shared" si="1" ref="N4:N30">B4+C4+D4+E4+F4+G4+H4+I4+J4+K4+L4+M4</f>
        <v>45100</v>
      </c>
    </row>
    <row r="5" spans="1:14" ht="12.75" customHeight="1">
      <c r="A5" s="21" t="s">
        <v>87</v>
      </c>
      <c r="B5" s="22">
        <v>10</v>
      </c>
      <c r="C5" s="22">
        <v>10</v>
      </c>
      <c r="D5" s="22">
        <v>10</v>
      </c>
      <c r="E5" s="22">
        <v>10</v>
      </c>
      <c r="F5" s="22">
        <v>10</v>
      </c>
      <c r="G5" s="22"/>
      <c r="H5" s="22"/>
      <c r="I5" s="22"/>
      <c r="J5" s="24">
        <v>10</v>
      </c>
      <c r="K5" s="24">
        <v>10</v>
      </c>
      <c r="L5" s="25">
        <v>10</v>
      </c>
      <c r="M5" s="22">
        <v>20</v>
      </c>
      <c r="N5" s="23">
        <f t="shared" si="1"/>
        <v>100</v>
      </c>
    </row>
    <row r="6" spans="1:15" ht="30.75" customHeight="1">
      <c r="A6" s="21" t="s">
        <v>132</v>
      </c>
      <c r="B6" s="22">
        <v>4200</v>
      </c>
      <c r="C6" s="22">
        <v>4900</v>
      </c>
      <c r="D6" s="22">
        <v>4600</v>
      </c>
      <c r="E6" s="22">
        <v>5200</v>
      </c>
      <c r="F6" s="22">
        <v>4000</v>
      </c>
      <c r="G6" s="22">
        <v>4000</v>
      </c>
      <c r="H6" s="22">
        <v>2000</v>
      </c>
      <c r="I6" s="22">
        <v>700</v>
      </c>
      <c r="J6" s="22">
        <v>1200</v>
      </c>
      <c r="K6" s="22">
        <v>4700</v>
      </c>
      <c r="L6" s="22">
        <v>4700</v>
      </c>
      <c r="M6" s="22">
        <v>4800</v>
      </c>
      <c r="N6" s="23">
        <f t="shared" si="1"/>
        <v>45000</v>
      </c>
      <c r="O6" s="18">
        <v>45000</v>
      </c>
    </row>
    <row r="7" spans="1:14" ht="15.75" customHeight="1">
      <c r="A7" s="21" t="s">
        <v>85</v>
      </c>
      <c r="B7" s="22">
        <f>B8+B9</f>
        <v>5825</v>
      </c>
      <c r="C7" s="22">
        <f aca="true" t="shared" si="2" ref="C7:M7">C8+C9</f>
        <v>5326</v>
      </c>
      <c r="D7" s="22">
        <f t="shared" si="2"/>
        <v>5476</v>
      </c>
      <c r="E7" s="22">
        <f t="shared" si="2"/>
        <v>4127</v>
      </c>
      <c r="F7" s="22">
        <f t="shared" si="2"/>
        <v>4385</v>
      </c>
      <c r="G7" s="22">
        <f t="shared" si="2"/>
        <v>3523</v>
      </c>
      <c r="H7" s="22">
        <f t="shared" si="2"/>
        <v>2221</v>
      </c>
      <c r="I7" s="22">
        <f t="shared" si="2"/>
        <v>1080</v>
      </c>
      <c r="J7" s="22">
        <f t="shared" si="2"/>
        <v>1982</v>
      </c>
      <c r="K7" s="22">
        <f t="shared" si="2"/>
        <v>4785</v>
      </c>
      <c r="L7" s="22">
        <f t="shared" si="2"/>
        <v>4685</v>
      </c>
      <c r="M7" s="22">
        <f t="shared" si="2"/>
        <v>5550</v>
      </c>
      <c r="N7" s="23">
        <f t="shared" si="1"/>
        <v>48965</v>
      </c>
    </row>
    <row r="8" spans="1:14" ht="14.25" customHeight="1">
      <c r="A8" s="21" t="s">
        <v>81</v>
      </c>
      <c r="B8" s="22">
        <v>325</v>
      </c>
      <c r="C8" s="22">
        <v>326</v>
      </c>
      <c r="D8" s="22">
        <v>476</v>
      </c>
      <c r="E8" s="22">
        <v>427</v>
      </c>
      <c r="F8" s="22">
        <v>385</v>
      </c>
      <c r="G8" s="22">
        <v>23</v>
      </c>
      <c r="H8" s="22">
        <v>21</v>
      </c>
      <c r="I8" s="22">
        <v>180</v>
      </c>
      <c r="J8" s="24">
        <v>182</v>
      </c>
      <c r="K8" s="24">
        <v>285</v>
      </c>
      <c r="L8" s="25">
        <v>185</v>
      </c>
      <c r="M8" s="22">
        <v>150</v>
      </c>
      <c r="N8" s="23">
        <f t="shared" si="1"/>
        <v>2965</v>
      </c>
    </row>
    <row r="9" spans="1:15" ht="26.25" customHeight="1">
      <c r="A9" s="21" t="s">
        <v>133</v>
      </c>
      <c r="B9" s="22">
        <v>5500</v>
      </c>
      <c r="C9" s="22">
        <v>5000</v>
      </c>
      <c r="D9" s="22">
        <v>5000</v>
      </c>
      <c r="E9" s="22">
        <v>3700</v>
      </c>
      <c r="F9" s="22">
        <v>4000</v>
      </c>
      <c r="G9" s="22">
        <v>3500</v>
      </c>
      <c r="H9" s="22">
        <v>2200</v>
      </c>
      <c r="I9" s="22">
        <v>900</v>
      </c>
      <c r="J9" s="22">
        <v>1800</v>
      </c>
      <c r="K9" s="22">
        <v>4500</v>
      </c>
      <c r="L9" s="22">
        <v>4500</v>
      </c>
      <c r="M9" s="22">
        <v>5400</v>
      </c>
      <c r="N9" s="23">
        <f t="shared" si="1"/>
        <v>46000</v>
      </c>
      <c r="O9" s="18">
        <v>46000</v>
      </c>
    </row>
    <row r="10" spans="1:14" ht="15" customHeight="1">
      <c r="A10" s="21" t="s">
        <v>83</v>
      </c>
      <c r="B10" s="22">
        <v>3000</v>
      </c>
      <c r="C10" s="22">
        <v>2300</v>
      </c>
      <c r="D10" s="22">
        <v>2000</v>
      </c>
      <c r="E10" s="22">
        <v>2000</v>
      </c>
      <c r="F10" s="22">
        <v>2000</v>
      </c>
      <c r="G10" s="22">
        <v>1100</v>
      </c>
      <c r="H10" s="22">
        <v>500</v>
      </c>
      <c r="I10" s="22">
        <v>300</v>
      </c>
      <c r="J10" s="24">
        <v>500</v>
      </c>
      <c r="K10" s="24">
        <v>2000</v>
      </c>
      <c r="L10" s="25">
        <v>2500</v>
      </c>
      <c r="M10" s="22">
        <v>2200</v>
      </c>
      <c r="N10" s="23">
        <f t="shared" si="1"/>
        <v>20400</v>
      </c>
    </row>
    <row r="11" spans="1:14" ht="14.25" customHeight="1">
      <c r="A11" s="21" t="s">
        <v>84</v>
      </c>
      <c r="B11" s="22">
        <f>B12+B13</f>
        <v>5120</v>
      </c>
      <c r="C11" s="22">
        <f aca="true" t="shared" si="3" ref="C11:M11">C12+C13</f>
        <v>5010</v>
      </c>
      <c r="D11" s="22">
        <f t="shared" si="3"/>
        <v>3820</v>
      </c>
      <c r="E11" s="22">
        <f t="shared" si="3"/>
        <v>3620</v>
      </c>
      <c r="F11" s="22">
        <f t="shared" si="3"/>
        <v>3415</v>
      </c>
      <c r="G11" s="22">
        <f t="shared" si="3"/>
        <v>3015</v>
      </c>
      <c r="H11" s="22">
        <f t="shared" si="3"/>
        <v>2715</v>
      </c>
      <c r="I11" s="22">
        <f t="shared" si="3"/>
        <v>3410</v>
      </c>
      <c r="J11" s="22">
        <f t="shared" si="3"/>
        <v>3020</v>
      </c>
      <c r="K11" s="22">
        <f t="shared" si="3"/>
        <v>4120</v>
      </c>
      <c r="L11" s="22">
        <f t="shared" si="3"/>
        <v>4120</v>
      </c>
      <c r="M11" s="22">
        <f t="shared" si="3"/>
        <v>4120</v>
      </c>
      <c r="N11" s="23">
        <f t="shared" si="1"/>
        <v>45505</v>
      </c>
    </row>
    <row r="12" spans="1:14" ht="12.75" customHeight="1">
      <c r="A12" s="21" t="s">
        <v>81</v>
      </c>
      <c r="B12" s="22">
        <v>120</v>
      </c>
      <c r="C12" s="22">
        <v>110</v>
      </c>
      <c r="D12" s="22">
        <v>120</v>
      </c>
      <c r="E12" s="22">
        <v>120</v>
      </c>
      <c r="F12" s="22">
        <v>15</v>
      </c>
      <c r="G12" s="22">
        <v>15</v>
      </c>
      <c r="H12" s="22">
        <v>15</v>
      </c>
      <c r="I12" s="22">
        <v>10</v>
      </c>
      <c r="J12" s="24">
        <v>120</v>
      </c>
      <c r="K12" s="24">
        <v>120</v>
      </c>
      <c r="L12" s="25">
        <v>120</v>
      </c>
      <c r="M12" s="22">
        <v>120</v>
      </c>
      <c r="N12" s="23">
        <f t="shared" si="1"/>
        <v>1005</v>
      </c>
    </row>
    <row r="13" spans="1:15" ht="29.25" customHeight="1">
      <c r="A13" s="21" t="s">
        <v>134</v>
      </c>
      <c r="B13" s="22">
        <v>5000</v>
      </c>
      <c r="C13" s="22">
        <v>4900</v>
      </c>
      <c r="D13" s="22">
        <v>3700</v>
      </c>
      <c r="E13" s="22">
        <v>3500</v>
      </c>
      <c r="F13" s="22">
        <v>3400</v>
      </c>
      <c r="G13" s="22">
        <v>3000</v>
      </c>
      <c r="H13" s="22">
        <v>2700</v>
      </c>
      <c r="I13" s="22">
        <v>3400</v>
      </c>
      <c r="J13" s="22">
        <v>2900</v>
      </c>
      <c r="K13" s="22">
        <v>4000</v>
      </c>
      <c r="L13" s="22">
        <v>4000</v>
      </c>
      <c r="M13" s="22">
        <v>4000</v>
      </c>
      <c r="N13" s="23">
        <f t="shared" si="1"/>
        <v>44500</v>
      </c>
      <c r="O13" s="18">
        <v>44500</v>
      </c>
    </row>
    <row r="14" spans="1:15" ht="12" customHeight="1">
      <c r="A14" s="21" t="s">
        <v>11</v>
      </c>
      <c r="B14" s="22">
        <v>4500</v>
      </c>
      <c r="C14" s="22">
        <v>4500</v>
      </c>
      <c r="D14" s="22">
        <v>4500</v>
      </c>
      <c r="E14" s="22">
        <v>4000</v>
      </c>
      <c r="F14" s="22">
        <v>3500</v>
      </c>
      <c r="G14" s="22">
        <v>3400</v>
      </c>
      <c r="H14" s="22">
        <v>1500</v>
      </c>
      <c r="I14" s="22">
        <v>1100</v>
      </c>
      <c r="J14" s="24">
        <v>2000</v>
      </c>
      <c r="K14" s="24">
        <v>3600</v>
      </c>
      <c r="L14" s="25">
        <v>3700</v>
      </c>
      <c r="M14" s="22">
        <v>3700</v>
      </c>
      <c r="N14" s="23">
        <f t="shared" si="1"/>
        <v>40000</v>
      </c>
      <c r="O14" s="18">
        <v>40000</v>
      </c>
    </row>
    <row r="15" spans="1:15" ht="10.5" customHeight="1">
      <c r="A15" s="21" t="s">
        <v>12</v>
      </c>
      <c r="B15" s="22">
        <v>4600</v>
      </c>
      <c r="C15" s="22">
        <v>6000</v>
      </c>
      <c r="D15" s="22">
        <v>5000</v>
      </c>
      <c r="E15" s="22">
        <v>4300</v>
      </c>
      <c r="F15" s="22">
        <v>4200</v>
      </c>
      <c r="G15" s="22">
        <v>4200</v>
      </c>
      <c r="H15" s="22">
        <v>1500</v>
      </c>
      <c r="I15" s="22">
        <v>700</v>
      </c>
      <c r="J15" s="24">
        <v>2400</v>
      </c>
      <c r="K15" s="24">
        <v>4500</v>
      </c>
      <c r="L15" s="25">
        <v>5500</v>
      </c>
      <c r="M15" s="22">
        <v>5100</v>
      </c>
      <c r="N15" s="23">
        <f t="shared" si="1"/>
        <v>48000</v>
      </c>
      <c r="O15" s="18">
        <v>48000</v>
      </c>
    </row>
    <row r="16" spans="1:15" ht="10.5" customHeight="1">
      <c r="A16" s="21" t="s">
        <v>27</v>
      </c>
      <c r="B16" s="22">
        <v>11700</v>
      </c>
      <c r="C16" s="22">
        <v>12500</v>
      </c>
      <c r="D16" s="22">
        <v>11000</v>
      </c>
      <c r="E16" s="22">
        <v>9200</v>
      </c>
      <c r="F16" s="22">
        <v>5800</v>
      </c>
      <c r="G16" s="22">
        <v>5800</v>
      </c>
      <c r="H16" s="22">
        <v>2500</v>
      </c>
      <c r="I16" s="22">
        <v>2200</v>
      </c>
      <c r="J16" s="26">
        <v>4300</v>
      </c>
      <c r="K16" s="26">
        <v>10000</v>
      </c>
      <c r="L16" s="25">
        <v>10300</v>
      </c>
      <c r="M16" s="22">
        <v>10700</v>
      </c>
      <c r="N16" s="23">
        <f t="shared" si="1"/>
        <v>96000</v>
      </c>
      <c r="O16" s="18">
        <v>96000</v>
      </c>
    </row>
    <row r="17" spans="1:15" ht="12" customHeight="1">
      <c r="A17" s="21" t="s">
        <v>13</v>
      </c>
      <c r="B17" s="22">
        <v>2600</v>
      </c>
      <c r="C17" s="22">
        <v>2200</v>
      </c>
      <c r="D17" s="22">
        <v>2100</v>
      </c>
      <c r="E17" s="22">
        <v>2100</v>
      </c>
      <c r="F17" s="22">
        <v>2000</v>
      </c>
      <c r="G17" s="22">
        <v>2300</v>
      </c>
      <c r="H17" s="22">
        <v>1000</v>
      </c>
      <c r="I17" s="22">
        <v>400</v>
      </c>
      <c r="J17" s="26">
        <v>800</v>
      </c>
      <c r="K17" s="26">
        <v>2300</v>
      </c>
      <c r="L17" s="25">
        <v>2400</v>
      </c>
      <c r="M17" s="22">
        <v>2300</v>
      </c>
      <c r="N17" s="23">
        <f t="shared" si="1"/>
        <v>22500</v>
      </c>
      <c r="O17" s="18">
        <v>22500</v>
      </c>
    </row>
    <row r="18" spans="1:15" ht="13.5" customHeight="1">
      <c r="A18" s="21" t="s">
        <v>117</v>
      </c>
      <c r="B18" s="22">
        <v>10700</v>
      </c>
      <c r="C18" s="22">
        <v>13000</v>
      </c>
      <c r="D18" s="22">
        <v>11000</v>
      </c>
      <c r="E18" s="22">
        <v>10900</v>
      </c>
      <c r="F18" s="22">
        <v>8700</v>
      </c>
      <c r="G18" s="22">
        <v>8300</v>
      </c>
      <c r="H18" s="22">
        <v>2900</v>
      </c>
      <c r="I18" s="22">
        <v>1000</v>
      </c>
      <c r="J18" s="22">
        <v>3300</v>
      </c>
      <c r="K18" s="22">
        <v>11200</v>
      </c>
      <c r="L18" s="22">
        <v>10900</v>
      </c>
      <c r="M18" s="22">
        <v>13100</v>
      </c>
      <c r="N18" s="23">
        <f t="shared" si="1"/>
        <v>105000</v>
      </c>
      <c r="O18" s="18">
        <v>105000</v>
      </c>
    </row>
    <row r="19" spans="1:14" ht="15" customHeight="1">
      <c r="A19" s="21" t="s">
        <v>86</v>
      </c>
      <c r="B19" s="22">
        <f>B20+B21</f>
        <v>6734</v>
      </c>
      <c r="C19" s="22">
        <f aca="true" t="shared" si="4" ref="C19:M19">C20+C21</f>
        <v>6234</v>
      </c>
      <c r="D19" s="22">
        <f t="shared" si="4"/>
        <v>5533</v>
      </c>
      <c r="E19" s="22">
        <f t="shared" si="4"/>
        <v>5434</v>
      </c>
      <c r="F19" s="22">
        <f t="shared" si="4"/>
        <v>5034</v>
      </c>
      <c r="G19" s="22">
        <f t="shared" si="4"/>
        <v>4315</v>
      </c>
      <c r="H19" s="22">
        <f t="shared" si="4"/>
        <v>2515</v>
      </c>
      <c r="I19" s="22">
        <f t="shared" si="4"/>
        <v>1315</v>
      </c>
      <c r="J19" s="22">
        <f t="shared" si="4"/>
        <v>2334</v>
      </c>
      <c r="K19" s="22">
        <f t="shared" si="4"/>
        <v>5233</v>
      </c>
      <c r="L19" s="22">
        <f t="shared" si="4"/>
        <v>6434</v>
      </c>
      <c r="M19" s="22">
        <f t="shared" si="4"/>
        <v>6235</v>
      </c>
      <c r="N19" s="23">
        <f t="shared" si="1"/>
        <v>57350</v>
      </c>
    </row>
    <row r="20" spans="1:14" ht="13.5" customHeight="1">
      <c r="A20" s="21" t="s">
        <v>87</v>
      </c>
      <c r="B20" s="22">
        <v>34</v>
      </c>
      <c r="C20" s="22">
        <v>34</v>
      </c>
      <c r="D20" s="22">
        <v>33</v>
      </c>
      <c r="E20" s="22">
        <v>34</v>
      </c>
      <c r="F20" s="22">
        <v>34</v>
      </c>
      <c r="G20" s="22">
        <v>15</v>
      </c>
      <c r="H20" s="22">
        <v>15</v>
      </c>
      <c r="I20" s="22">
        <v>15</v>
      </c>
      <c r="J20" s="27">
        <v>34</v>
      </c>
      <c r="K20" s="27">
        <v>33</v>
      </c>
      <c r="L20" s="25">
        <v>34</v>
      </c>
      <c r="M20" s="22">
        <v>35</v>
      </c>
      <c r="N20" s="23">
        <f t="shared" si="1"/>
        <v>350</v>
      </c>
    </row>
    <row r="21" spans="1:14" ht="25.5" customHeight="1">
      <c r="A21" s="21" t="s">
        <v>135</v>
      </c>
      <c r="B21" s="22">
        <v>6700</v>
      </c>
      <c r="C21" s="22">
        <v>6200</v>
      </c>
      <c r="D21" s="22">
        <v>5500</v>
      </c>
      <c r="E21" s="22">
        <v>5400</v>
      </c>
      <c r="F21" s="22">
        <v>5000</v>
      </c>
      <c r="G21" s="22">
        <v>4300</v>
      </c>
      <c r="H21" s="22">
        <v>2500</v>
      </c>
      <c r="I21" s="22">
        <v>1300</v>
      </c>
      <c r="J21" s="22">
        <v>2300</v>
      </c>
      <c r="K21" s="22">
        <v>5200</v>
      </c>
      <c r="L21" s="22">
        <v>6400</v>
      </c>
      <c r="M21" s="22">
        <v>6200</v>
      </c>
      <c r="N21" s="23">
        <f t="shared" si="1"/>
        <v>57000</v>
      </c>
    </row>
    <row r="22" spans="1:14" ht="12.75" customHeight="1">
      <c r="A22" s="21" t="s">
        <v>39</v>
      </c>
      <c r="B22" s="22">
        <v>6150</v>
      </c>
      <c r="C22" s="22">
        <v>6250</v>
      </c>
      <c r="D22" s="22">
        <v>5900</v>
      </c>
      <c r="E22" s="22">
        <v>5250</v>
      </c>
      <c r="F22" s="22">
        <v>5200</v>
      </c>
      <c r="G22" s="22">
        <v>3500</v>
      </c>
      <c r="H22" s="22">
        <v>2400</v>
      </c>
      <c r="I22" s="22">
        <v>1400</v>
      </c>
      <c r="J22" s="27">
        <v>2400</v>
      </c>
      <c r="K22" s="27">
        <v>5900</v>
      </c>
      <c r="L22" s="25">
        <v>5950</v>
      </c>
      <c r="M22" s="22">
        <v>6150</v>
      </c>
      <c r="N22" s="23">
        <f t="shared" si="1"/>
        <v>56450</v>
      </c>
    </row>
    <row r="23" spans="1:14" ht="11.25" customHeight="1">
      <c r="A23" s="21" t="s">
        <v>111</v>
      </c>
      <c r="B23" s="22">
        <v>4000</v>
      </c>
      <c r="C23" s="22">
        <v>3800</v>
      </c>
      <c r="D23" s="22">
        <v>3200</v>
      </c>
      <c r="E23" s="22">
        <v>3100</v>
      </c>
      <c r="F23" s="22">
        <v>3200</v>
      </c>
      <c r="G23" s="22">
        <v>2700</v>
      </c>
      <c r="H23" s="22">
        <v>1200</v>
      </c>
      <c r="I23" s="22">
        <v>700</v>
      </c>
      <c r="J23" s="27">
        <v>1600</v>
      </c>
      <c r="K23" s="27">
        <v>3600</v>
      </c>
      <c r="L23" s="25">
        <v>4000</v>
      </c>
      <c r="M23" s="22">
        <v>4000</v>
      </c>
      <c r="N23" s="23">
        <f t="shared" si="1"/>
        <v>35100</v>
      </c>
    </row>
    <row r="24" spans="1:14" ht="12" customHeight="1" hidden="1">
      <c r="A24" s="21" t="s">
        <v>82</v>
      </c>
      <c r="B24" s="22"/>
      <c r="C24" s="22"/>
      <c r="D24" s="22"/>
      <c r="E24" s="22"/>
      <c r="F24" s="22"/>
      <c r="G24" s="22"/>
      <c r="H24" s="22"/>
      <c r="I24" s="22"/>
      <c r="J24" s="27"/>
      <c r="K24" s="27"/>
      <c r="L24" s="25"/>
      <c r="M24" s="22"/>
      <c r="N24" s="23">
        <f t="shared" si="1"/>
        <v>0</v>
      </c>
    </row>
    <row r="25" spans="1:14" ht="12.75" customHeight="1">
      <c r="A25" s="21" t="s">
        <v>115</v>
      </c>
      <c r="B25" s="22">
        <f>B26+B27</f>
        <v>6394</v>
      </c>
      <c r="C25" s="22">
        <f aca="true" t="shared" si="5" ref="C25:M25">C26+C27</f>
        <v>6594</v>
      </c>
      <c r="D25" s="22">
        <f t="shared" si="5"/>
        <v>5194</v>
      </c>
      <c r="E25" s="22">
        <f t="shared" si="5"/>
        <v>5394</v>
      </c>
      <c r="F25" s="22">
        <f t="shared" si="5"/>
        <v>5394</v>
      </c>
      <c r="G25" s="22">
        <f t="shared" si="5"/>
        <v>5233</v>
      </c>
      <c r="H25" s="22">
        <f t="shared" si="5"/>
        <v>2000</v>
      </c>
      <c r="I25" s="22">
        <f t="shared" si="5"/>
        <v>950</v>
      </c>
      <c r="J25" s="22">
        <f t="shared" si="5"/>
        <v>2733</v>
      </c>
      <c r="K25" s="22">
        <f t="shared" si="5"/>
        <v>5363</v>
      </c>
      <c r="L25" s="22">
        <f t="shared" si="5"/>
        <v>5694</v>
      </c>
      <c r="M25" s="22">
        <f t="shared" si="5"/>
        <v>5794</v>
      </c>
      <c r="N25" s="23">
        <f t="shared" si="1"/>
        <v>56737</v>
      </c>
    </row>
    <row r="26" spans="1:14" ht="12.75" customHeight="1">
      <c r="A26" s="21" t="s">
        <v>87</v>
      </c>
      <c r="B26" s="22">
        <v>394</v>
      </c>
      <c r="C26" s="22">
        <v>394</v>
      </c>
      <c r="D26" s="22">
        <v>394</v>
      </c>
      <c r="E26" s="22">
        <v>394</v>
      </c>
      <c r="F26" s="22">
        <v>394</v>
      </c>
      <c r="G26" s="22">
        <v>333</v>
      </c>
      <c r="H26" s="22"/>
      <c r="I26" s="22"/>
      <c r="J26" s="22">
        <v>333</v>
      </c>
      <c r="K26" s="22">
        <v>363</v>
      </c>
      <c r="L26" s="22">
        <v>394</v>
      </c>
      <c r="M26" s="22">
        <v>394</v>
      </c>
      <c r="N26" s="23">
        <f t="shared" si="1"/>
        <v>3787</v>
      </c>
    </row>
    <row r="27" spans="1:14" ht="24" customHeight="1">
      <c r="A27" s="21" t="s">
        <v>124</v>
      </c>
      <c r="B27" s="22">
        <v>6000</v>
      </c>
      <c r="C27" s="22">
        <v>6200</v>
      </c>
      <c r="D27" s="22">
        <v>4800</v>
      </c>
      <c r="E27" s="22">
        <v>5000</v>
      </c>
      <c r="F27" s="22">
        <v>5000</v>
      </c>
      <c r="G27" s="22">
        <v>4900</v>
      </c>
      <c r="H27" s="22">
        <v>2000</v>
      </c>
      <c r="I27" s="22">
        <v>950</v>
      </c>
      <c r="J27" s="22">
        <v>2400</v>
      </c>
      <c r="K27" s="22">
        <v>5000</v>
      </c>
      <c r="L27" s="22">
        <v>5300</v>
      </c>
      <c r="M27" s="22">
        <v>5400</v>
      </c>
      <c r="N27" s="23">
        <f t="shared" si="1"/>
        <v>52950</v>
      </c>
    </row>
    <row r="28" spans="1:14" ht="15.75" customHeight="1">
      <c r="A28" s="21" t="s">
        <v>116</v>
      </c>
      <c r="B28" s="22">
        <f>B30+B29</f>
        <v>12010</v>
      </c>
      <c r="C28" s="22">
        <f aca="true" t="shared" si="6" ref="C28:M28">C30+C29</f>
        <v>12014</v>
      </c>
      <c r="D28" s="22">
        <f t="shared" si="6"/>
        <v>12011</v>
      </c>
      <c r="E28" s="22">
        <f t="shared" si="6"/>
        <v>7710</v>
      </c>
      <c r="F28" s="22">
        <f t="shared" si="6"/>
        <v>5009</v>
      </c>
      <c r="G28" s="22">
        <f t="shared" si="6"/>
        <v>5100</v>
      </c>
      <c r="H28" s="22">
        <f t="shared" si="6"/>
        <v>1900</v>
      </c>
      <c r="I28" s="22">
        <f t="shared" si="6"/>
        <v>1200</v>
      </c>
      <c r="J28" s="22">
        <f t="shared" si="6"/>
        <v>2513</v>
      </c>
      <c r="K28" s="22">
        <f t="shared" si="6"/>
        <v>6714</v>
      </c>
      <c r="L28" s="22">
        <f t="shared" si="6"/>
        <v>8615</v>
      </c>
      <c r="M28" s="22">
        <f t="shared" si="6"/>
        <v>8814</v>
      </c>
      <c r="N28" s="23">
        <f t="shared" si="1"/>
        <v>83610</v>
      </c>
    </row>
    <row r="29" spans="1:14" ht="15" customHeight="1">
      <c r="A29" s="21" t="s">
        <v>87</v>
      </c>
      <c r="B29" s="22">
        <v>10</v>
      </c>
      <c r="C29" s="22">
        <v>14</v>
      </c>
      <c r="D29" s="22">
        <v>11</v>
      </c>
      <c r="E29" s="22">
        <v>10</v>
      </c>
      <c r="F29" s="22">
        <v>9</v>
      </c>
      <c r="G29" s="22"/>
      <c r="H29" s="22"/>
      <c r="I29" s="22"/>
      <c r="J29" s="22">
        <v>13</v>
      </c>
      <c r="K29" s="22">
        <v>14</v>
      </c>
      <c r="L29" s="22">
        <v>15</v>
      </c>
      <c r="M29" s="22">
        <v>14</v>
      </c>
      <c r="N29" s="23">
        <f t="shared" si="1"/>
        <v>110</v>
      </c>
    </row>
    <row r="30" spans="1:15" ht="24" customHeight="1">
      <c r="A30" s="21" t="s">
        <v>136</v>
      </c>
      <c r="B30" s="22">
        <v>12000</v>
      </c>
      <c r="C30" s="22">
        <v>12000</v>
      </c>
      <c r="D30" s="22">
        <v>12000</v>
      </c>
      <c r="E30" s="22">
        <v>7700</v>
      </c>
      <c r="F30" s="22">
        <v>5000</v>
      </c>
      <c r="G30" s="22">
        <v>5100</v>
      </c>
      <c r="H30" s="22">
        <v>1900</v>
      </c>
      <c r="I30" s="22">
        <v>1200</v>
      </c>
      <c r="J30" s="22">
        <v>2500</v>
      </c>
      <c r="K30" s="22">
        <v>6700</v>
      </c>
      <c r="L30" s="22">
        <v>8600</v>
      </c>
      <c r="M30" s="22">
        <v>8800</v>
      </c>
      <c r="N30" s="23">
        <f t="shared" si="1"/>
        <v>83500</v>
      </c>
      <c r="O30" s="18">
        <v>83500</v>
      </c>
    </row>
    <row r="31" spans="1:14" ht="24" customHeight="1" hidden="1">
      <c r="A31" s="19" t="s">
        <v>22</v>
      </c>
      <c r="B31" s="20" t="s">
        <v>0</v>
      </c>
      <c r="C31" s="20" t="s">
        <v>1</v>
      </c>
      <c r="D31" s="20" t="s">
        <v>2</v>
      </c>
      <c r="E31" s="20" t="s">
        <v>3</v>
      </c>
      <c r="F31" s="20" t="s">
        <v>4</v>
      </c>
      <c r="G31" s="20" t="s">
        <v>23</v>
      </c>
      <c r="H31" s="20" t="s">
        <v>5</v>
      </c>
      <c r="I31" s="20" t="s">
        <v>6</v>
      </c>
      <c r="J31" s="20" t="s">
        <v>7</v>
      </c>
      <c r="K31" s="20" t="s">
        <v>8</v>
      </c>
      <c r="L31" s="20" t="s">
        <v>9</v>
      </c>
      <c r="M31" s="20" t="s">
        <v>10</v>
      </c>
      <c r="N31" s="23"/>
    </row>
    <row r="32" spans="1:14" s="29" customFormat="1" ht="15" customHeight="1">
      <c r="A32" s="21" t="s">
        <v>112</v>
      </c>
      <c r="B32" s="22">
        <v>1236</v>
      </c>
      <c r="C32" s="22">
        <v>7038</v>
      </c>
      <c r="D32" s="22">
        <v>7049</v>
      </c>
      <c r="E32" s="22">
        <v>1830</v>
      </c>
      <c r="F32" s="22">
        <v>3174</v>
      </c>
      <c r="G32" s="22">
        <v>5027</v>
      </c>
      <c r="H32" s="22">
        <v>1052</v>
      </c>
      <c r="I32" s="22">
        <v>506</v>
      </c>
      <c r="J32" s="28">
        <v>4524</v>
      </c>
      <c r="K32" s="28">
        <v>7722</v>
      </c>
      <c r="L32" s="25">
        <v>7722</v>
      </c>
      <c r="M32" s="22">
        <v>6200</v>
      </c>
      <c r="N32" s="23">
        <f aca="true" t="shared" si="7" ref="N32:N61">B32+C32+D32+E32+F32+G32+H32+I32+J32+K32+L32+M32</f>
        <v>53080</v>
      </c>
    </row>
    <row r="33" spans="1:15" ht="12.75" customHeight="1">
      <c r="A33" s="21" t="s">
        <v>14</v>
      </c>
      <c r="B33" s="22">
        <v>2800</v>
      </c>
      <c r="C33" s="22">
        <v>3200</v>
      </c>
      <c r="D33" s="22">
        <v>2700</v>
      </c>
      <c r="E33" s="22">
        <v>2400</v>
      </c>
      <c r="F33" s="22">
        <v>2100</v>
      </c>
      <c r="G33" s="22">
        <v>2000</v>
      </c>
      <c r="H33" s="22">
        <v>800</v>
      </c>
      <c r="I33" s="22">
        <v>400</v>
      </c>
      <c r="J33" s="27">
        <v>1000</v>
      </c>
      <c r="K33" s="27">
        <v>2500</v>
      </c>
      <c r="L33" s="25">
        <v>2700</v>
      </c>
      <c r="M33" s="22">
        <v>2700</v>
      </c>
      <c r="N33" s="23">
        <f t="shared" si="7"/>
        <v>25300</v>
      </c>
      <c r="O33" s="18">
        <v>25300</v>
      </c>
    </row>
    <row r="34" spans="1:14" ht="18" customHeight="1">
      <c r="A34" s="21" t="s">
        <v>121</v>
      </c>
      <c r="B34" s="22">
        <f>B36+B35</f>
        <v>6005</v>
      </c>
      <c r="C34" s="22">
        <f aca="true" t="shared" si="8" ref="C34:M34">C36+C35</f>
        <v>7006</v>
      </c>
      <c r="D34" s="22">
        <f t="shared" si="8"/>
        <v>6005</v>
      </c>
      <c r="E34" s="22">
        <f t="shared" si="8"/>
        <v>4506</v>
      </c>
      <c r="F34" s="22">
        <f t="shared" si="8"/>
        <v>4506</v>
      </c>
      <c r="G34" s="22">
        <f t="shared" si="8"/>
        <v>3500</v>
      </c>
      <c r="H34" s="22">
        <f t="shared" si="8"/>
        <v>1000</v>
      </c>
      <c r="I34" s="22">
        <f t="shared" si="8"/>
        <v>1000</v>
      </c>
      <c r="J34" s="22">
        <f t="shared" si="8"/>
        <v>1405</v>
      </c>
      <c r="K34" s="22">
        <f t="shared" si="8"/>
        <v>6106</v>
      </c>
      <c r="L34" s="22">
        <f t="shared" si="8"/>
        <v>6006</v>
      </c>
      <c r="M34" s="22">
        <f t="shared" si="8"/>
        <v>6005</v>
      </c>
      <c r="N34" s="23">
        <f t="shared" si="7"/>
        <v>53050</v>
      </c>
    </row>
    <row r="35" spans="1:14" ht="11.25" customHeight="1">
      <c r="A35" s="21" t="s">
        <v>87</v>
      </c>
      <c r="B35" s="22">
        <v>5</v>
      </c>
      <c r="C35" s="22">
        <v>6</v>
      </c>
      <c r="D35" s="22">
        <v>5</v>
      </c>
      <c r="E35" s="22">
        <v>6</v>
      </c>
      <c r="F35" s="22">
        <v>6</v>
      </c>
      <c r="G35" s="22"/>
      <c r="H35" s="22"/>
      <c r="I35" s="22"/>
      <c r="J35" s="27">
        <v>5</v>
      </c>
      <c r="K35" s="27">
        <v>6</v>
      </c>
      <c r="L35" s="25">
        <v>6</v>
      </c>
      <c r="M35" s="22">
        <v>5</v>
      </c>
      <c r="N35" s="23">
        <f t="shared" si="7"/>
        <v>50</v>
      </c>
    </row>
    <row r="36" spans="1:15" ht="24" customHeight="1">
      <c r="A36" s="21" t="s">
        <v>137</v>
      </c>
      <c r="B36" s="22">
        <v>6000</v>
      </c>
      <c r="C36" s="22">
        <v>7000</v>
      </c>
      <c r="D36" s="22">
        <v>6000</v>
      </c>
      <c r="E36" s="22">
        <v>4500</v>
      </c>
      <c r="F36" s="22">
        <v>4500</v>
      </c>
      <c r="G36" s="22">
        <v>3500</v>
      </c>
      <c r="H36" s="22">
        <v>1000</v>
      </c>
      <c r="I36" s="22">
        <v>1000</v>
      </c>
      <c r="J36" s="22">
        <v>1400</v>
      </c>
      <c r="K36" s="22">
        <v>6100</v>
      </c>
      <c r="L36" s="22">
        <v>6000</v>
      </c>
      <c r="M36" s="22">
        <v>6000</v>
      </c>
      <c r="N36" s="23">
        <f t="shared" si="7"/>
        <v>53000</v>
      </c>
      <c r="O36" s="18">
        <v>53000</v>
      </c>
    </row>
    <row r="37" spans="1:15" ht="12" customHeight="1">
      <c r="A37" s="21" t="s">
        <v>15</v>
      </c>
      <c r="B37" s="22">
        <v>7000</v>
      </c>
      <c r="C37" s="22">
        <v>7200</v>
      </c>
      <c r="D37" s="22">
        <v>6000</v>
      </c>
      <c r="E37" s="22">
        <v>5400</v>
      </c>
      <c r="F37" s="22">
        <v>4200</v>
      </c>
      <c r="G37" s="22">
        <v>4200</v>
      </c>
      <c r="H37" s="22">
        <v>1700</v>
      </c>
      <c r="I37" s="22">
        <v>400</v>
      </c>
      <c r="J37" s="27">
        <v>1800</v>
      </c>
      <c r="K37" s="27">
        <v>5400</v>
      </c>
      <c r="L37" s="25">
        <v>5300</v>
      </c>
      <c r="M37" s="22">
        <v>5400</v>
      </c>
      <c r="N37" s="23">
        <f t="shared" si="7"/>
        <v>54000</v>
      </c>
      <c r="O37" s="18">
        <v>54000</v>
      </c>
    </row>
    <row r="38" spans="1:15" ht="12.75" customHeight="1">
      <c r="A38" s="21" t="s">
        <v>16</v>
      </c>
      <c r="B38" s="22">
        <v>8200</v>
      </c>
      <c r="C38" s="22">
        <v>8700</v>
      </c>
      <c r="D38" s="22">
        <v>5500</v>
      </c>
      <c r="E38" s="22">
        <v>6500</v>
      </c>
      <c r="F38" s="22">
        <v>5400</v>
      </c>
      <c r="G38" s="22">
        <v>4800</v>
      </c>
      <c r="H38" s="22">
        <v>2400</v>
      </c>
      <c r="I38" s="22">
        <v>1500</v>
      </c>
      <c r="J38" s="27">
        <v>2400</v>
      </c>
      <c r="K38" s="27">
        <v>6500</v>
      </c>
      <c r="L38" s="25">
        <v>8000</v>
      </c>
      <c r="M38" s="22">
        <v>8100</v>
      </c>
      <c r="N38" s="23">
        <f t="shared" si="7"/>
        <v>68000</v>
      </c>
      <c r="O38" s="18">
        <v>68000</v>
      </c>
    </row>
    <row r="39" spans="1:14" ht="12" customHeight="1">
      <c r="A39" s="21" t="s">
        <v>17</v>
      </c>
      <c r="B39" s="22">
        <v>8000</v>
      </c>
      <c r="C39" s="22">
        <v>10000</v>
      </c>
      <c r="D39" s="22">
        <v>7500</v>
      </c>
      <c r="E39" s="22">
        <v>7100</v>
      </c>
      <c r="F39" s="22">
        <v>6500</v>
      </c>
      <c r="G39" s="22">
        <v>6500</v>
      </c>
      <c r="H39" s="22">
        <v>2600</v>
      </c>
      <c r="I39" s="22">
        <v>1500</v>
      </c>
      <c r="J39" s="27">
        <v>2600</v>
      </c>
      <c r="K39" s="27">
        <v>8500</v>
      </c>
      <c r="L39" s="25">
        <v>8000</v>
      </c>
      <c r="M39" s="22">
        <v>7800</v>
      </c>
      <c r="N39" s="23">
        <f t="shared" si="7"/>
        <v>76600</v>
      </c>
    </row>
    <row r="40" spans="1:14" ht="23.25" customHeight="1">
      <c r="A40" s="21" t="s">
        <v>127</v>
      </c>
      <c r="B40" s="30">
        <f>B41+B42</f>
        <v>7031</v>
      </c>
      <c r="C40" s="30">
        <f aca="true" t="shared" si="9" ref="C40:M40">C41+C42</f>
        <v>6520</v>
      </c>
      <c r="D40" s="30">
        <f t="shared" si="9"/>
        <v>5130</v>
      </c>
      <c r="E40" s="30">
        <f t="shared" si="9"/>
        <v>5032</v>
      </c>
      <c r="F40" s="30">
        <f t="shared" si="9"/>
        <v>5045</v>
      </c>
      <c r="G40" s="30">
        <f t="shared" si="9"/>
        <v>4200</v>
      </c>
      <c r="H40" s="30">
        <f t="shared" si="9"/>
        <v>1500</v>
      </c>
      <c r="I40" s="30">
        <f t="shared" si="9"/>
        <v>800</v>
      </c>
      <c r="J40" s="30">
        <f t="shared" si="9"/>
        <v>2020</v>
      </c>
      <c r="K40" s="30">
        <f t="shared" si="9"/>
        <v>5626</v>
      </c>
      <c r="L40" s="30">
        <f t="shared" si="9"/>
        <v>6329</v>
      </c>
      <c r="M40" s="30">
        <f t="shared" si="9"/>
        <v>6067</v>
      </c>
      <c r="N40" s="31">
        <f t="shared" si="7"/>
        <v>55300</v>
      </c>
    </row>
    <row r="41" spans="1:14" ht="14.25" customHeight="1">
      <c r="A41" s="21" t="s">
        <v>81</v>
      </c>
      <c r="B41" s="32">
        <v>31</v>
      </c>
      <c r="C41" s="32">
        <v>20</v>
      </c>
      <c r="D41" s="32">
        <v>30</v>
      </c>
      <c r="E41" s="32">
        <v>32</v>
      </c>
      <c r="F41" s="32">
        <v>45</v>
      </c>
      <c r="G41" s="32"/>
      <c r="H41" s="32"/>
      <c r="I41" s="32"/>
      <c r="J41" s="32">
        <v>20</v>
      </c>
      <c r="K41" s="32">
        <v>26</v>
      </c>
      <c r="L41" s="32">
        <v>29</v>
      </c>
      <c r="M41" s="32">
        <v>67</v>
      </c>
      <c r="N41" s="31">
        <f t="shared" si="7"/>
        <v>300</v>
      </c>
    </row>
    <row r="42" spans="1:15" ht="26.25" customHeight="1">
      <c r="A42" s="21" t="s">
        <v>138</v>
      </c>
      <c r="B42" s="32">
        <v>7000</v>
      </c>
      <c r="C42" s="32">
        <v>6500</v>
      </c>
      <c r="D42" s="32">
        <v>5100</v>
      </c>
      <c r="E42" s="32">
        <v>5000</v>
      </c>
      <c r="F42" s="32">
        <v>5000</v>
      </c>
      <c r="G42" s="32">
        <v>4200</v>
      </c>
      <c r="H42" s="32">
        <v>1500</v>
      </c>
      <c r="I42" s="32">
        <v>800</v>
      </c>
      <c r="J42" s="32">
        <v>2000</v>
      </c>
      <c r="K42" s="32">
        <v>5600</v>
      </c>
      <c r="L42" s="32">
        <v>6300</v>
      </c>
      <c r="M42" s="32">
        <v>6000</v>
      </c>
      <c r="N42" s="31">
        <f t="shared" si="7"/>
        <v>55000</v>
      </c>
      <c r="O42" s="18">
        <v>55000</v>
      </c>
    </row>
    <row r="43" spans="1:14" ht="11.25" customHeight="1">
      <c r="A43" s="21" t="s">
        <v>88</v>
      </c>
      <c r="B43" s="32">
        <f>B44+B45</f>
        <v>5060</v>
      </c>
      <c r="C43" s="32">
        <f aca="true" t="shared" si="10" ref="C43:M43">C44+C45</f>
        <v>3850</v>
      </c>
      <c r="D43" s="32">
        <f t="shared" si="10"/>
        <v>3941</v>
      </c>
      <c r="E43" s="32">
        <f t="shared" si="10"/>
        <v>3330</v>
      </c>
      <c r="F43" s="32">
        <f t="shared" si="10"/>
        <v>3520</v>
      </c>
      <c r="G43" s="32">
        <f t="shared" si="10"/>
        <v>3300</v>
      </c>
      <c r="H43" s="32">
        <f t="shared" si="10"/>
        <v>1600</v>
      </c>
      <c r="I43" s="32">
        <f t="shared" si="10"/>
        <v>400</v>
      </c>
      <c r="J43" s="32">
        <f t="shared" si="10"/>
        <v>1130</v>
      </c>
      <c r="K43" s="32">
        <f t="shared" si="10"/>
        <v>4940</v>
      </c>
      <c r="L43" s="32">
        <f t="shared" si="10"/>
        <v>4746</v>
      </c>
      <c r="M43" s="32">
        <f t="shared" si="10"/>
        <v>5050</v>
      </c>
      <c r="N43" s="31">
        <f t="shared" si="7"/>
        <v>40867</v>
      </c>
    </row>
    <row r="44" spans="1:14" ht="15" customHeight="1">
      <c r="A44" s="21" t="s">
        <v>81</v>
      </c>
      <c r="B44" s="32">
        <v>60</v>
      </c>
      <c r="C44" s="32">
        <v>50</v>
      </c>
      <c r="D44" s="32">
        <v>41</v>
      </c>
      <c r="E44" s="32">
        <v>30</v>
      </c>
      <c r="F44" s="32">
        <v>20</v>
      </c>
      <c r="G44" s="22"/>
      <c r="H44" s="22"/>
      <c r="I44" s="22"/>
      <c r="J44" s="33">
        <v>30</v>
      </c>
      <c r="K44" s="33">
        <v>40</v>
      </c>
      <c r="L44" s="32">
        <v>46</v>
      </c>
      <c r="M44" s="32">
        <v>50</v>
      </c>
      <c r="N44" s="31">
        <f t="shared" si="7"/>
        <v>367</v>
      </c>
    </row>
    <row r="45" spans="1:14" ht="25.5" customHeight="1">
      <c r="A45" s="21" t="s">
        <v>139</v>
      </c>
      <c r="B45" s="32">
        <v>5000</v>
      </c>
      <c r="C45" s="32">
        <v>3800</v>
      </c>
      <c r="D45" s="32">
        <v>3900</v>
      </c>
      <c r="E45" s="32">
        <v>3300</v>
      </c>
      <c r="F45" s="32">
        <v>3500</v>
      </c>
      <c r="G45" s="32">
        <v>3300</v>
      </c>
      <c r="H45" s="32">
        <v>1600</v>
      </c>
      <c r="I45" s="32">
        <v>400</v>
      </c>
      <c r="J45" s="32">
        <v>1100</v>
      </c>
      <c r="K45" s="32">
        <v>4900</v>
      </c>
      <c r="L45" s="32">
        <v>4700</v>
      </c>
      <c r="M45" s="32">
        <v>5000</v>
      </c>
      <c r="N45" s="31">
        <f t="shared" si="7"/>
        <v>40500</v>
      </c>
    </row>
    <row r="46" spans="1:15" ht="12.75" customHeight="1">
      <c r="A46" s="21" t="s">
        <v>18</v>
      </c>
      <c r="B46" s="22">
        <v>3000</v>
      </c>
      <c r="C46" s="22">
        <v>4000</v>
      </c>
      <c r="D46" s="22">
        <v>3400</v>
      </c>
      <c r="E46" s="22">
        <v>3300</v>
      </c>
      <c r="F46" s="22">
        <v>3100</v>
      </c>
      <c r="G46" s="22">
        <v>2900</v>
      </c>
      <c r="H46" s="22">
        <v>1000</v>
      </c>
      <c r="I46" s="22">
        <v>500</v>
      </c>
      <c r="J46" s="27">
        <v>900</v>
      </c>
      <c r="K46" s="27">
        <v>3700</v>
      </c>
      <c r="L46" s="25">
        <v>3400</v>
      </c>
      <c r="M46" s="22">
        <v>3800</v>
      </c>
      <c r="N46" s="23">
        <f t="shared" si="7"/>
        <v>33000</v>
      </c>
      <c r="O46" s="18">
        <v>33000</v>
      </c>
    </row>
    <row r="47" spans="1:14" ht="12.75" customHeight="1">
      <c r="A47" s="21" t="s">
        <v>19</v>
      </c>
      <c r="B47" s="22">
        <v>3650</v>
      </c>
      <c r="C47" s="22">
        <v>5300</v>
      </c>
      <c r="D47" s="22">
        <v>8250</v>
      </c>
      <c r="E47" s="22">
        <v>2900</v>
      </c>
      <c r="F47" s="22">
        <v>1300</v>
      </c>
      <c r="G47" s="22">
        <v>5852</v>
      </c>
      <c r="H47" s="22">
        <v>1250</v>
      </c>
      <c r="I47" s="22">
        <v>400</v>
      </c>
      <c r="J47" s="27">
        <v>1350</v>
      </c>
      <c r="K47" s="27">
        <v>6801</v>
      </c>
      <c r="L47" s="25">
        <v>10244</v>
      </c>
      <c r="M47" s="22">
        <v>5500</v>
      </c>
      <c r="N47" s="23">
        <f t="shared" si="7"/>
        <v>52797</v>
      </c>
    </row>
    <row r="48" spans="1:15" ht="13.5" customHeight="1">
      <c r="A48" s="21" t="s">
        <v>113</v>
      </c>
      <c r="B48" s="22">
        <v>10800</v>
      </c>
      <c r="C48" s="22">
        <v>12000</v>
      </c>
      <c r="D48" s="22">
        <v>10000</v>
      </c>
      <c r="E48" s="22">
        <v>9600</v>
      </c>
      <c r="F48" s="22">
        <v>8500</v>
      </c>
      <c r="G48" s="22">
        <v>8300</v>
      </c>
      <c r="H48" s="22">
        <v>2200</v>
      </c>
      <c r="I48" s="22">
        <v>900</v>
      </c>
      <c r="J48" s="27">
        <v>3500</v>
      </c>
      <c r="K48" s="27">
        <v>11300</v>
      </c>
      <c r="L48" s="25">
        <v>11000</v>
      </c>
      <c r="M48" s="22">
        <v>11900</v>
      </c>
      <c r="N48" s="23">
        <f t="shared" si="7"/>
        <v>100000</v>
      </c>
      <c r="O48" s="18">
        <v>100000</v>
      </c>
    </row>
    <row r="49" spans="1:14" ht="13.5" customHeight="1">
      <c r="A49" s="21" t="s">
        <v>89</v>
      </c>
      <c r="B49" s="22">
        <v>4</v>
      </c>
      <c r="C49" s="22">
        <v>4</v>
      </c>
      <c r="D49" s="22">
        <v>4</v>
      </c>
      <c r="E49" s="22">
        <v>3</v>
      </c>
      <c r="F49" s="22"/>
      <c r="G49" s="22"/>
      <c r="H49" s="22"/>
      <c r="I49" s="22"/>
      <c r="J49" s="27"/>
      <c r="K49" s="27">
        <v>4</v>
      </c>
      <c r="L49" s="25">
        <v>4</v>
      </c>
      <c r="M49" s="22">
        <v>4</v>
      </c>
      <c r="N49" s="23">
        <f t="shared" si="7"/>
        <v>27</v>
      </c>
    </row>
    <row r="50" spans="1:14" ht="12" customHeight="1">
      <c r="A50" s="21" t="s">
        <v>90</v>
      </c>
      <c r="B50" s="30">
        <f>B51+B52</f>
        <v>5800</v>
      </c>
      <c r="C50" s="30">
        <f aca="true" t="shared" si="11" ref="C50:L50">C51+C52</f>
        <v>7200</v>
      </c>
      <c r="D50" s="30">
        <f t="shared" si="11"/>
        <v>6000</v>
      </c>
      <c r="E50" s="30">
        <f t="shared" si="11"/>
        <v>4850</v>
      </c>
      <c r="F50" s="30">
        <f t="shared" si="11"/>
        <v>4750</v>
      </c>
      <c r="G50" s="30">
        <f t="shared" si="11"/>
        <v>4250</v>
      </c>
      <c r="H50" s="30">
        <f t="shared" si="11"/>
        <v>2310</v>
      </c>
      <c r="I50" s="30">
        <f t="shared" si="11"/>
        <v>1400</v>
      </c>
      <c r="J50" s="30">
        <f t="shared" si="11"/>
        <v>2410</v>
      </c>
      <c r="K50" s="30">
        <f t="shared" si="11"/>
        <v>5810</v>
      </c>
      <c r="L50" s="30">
        <f t="shared" si="11"/>
        <v>6020</v>
      </c>
      <c r="M50" s="30">
        <f>M51+M52</f>
        <v>5666</v>
      </c>
      <c r="N50" s="23">
        <f t="shared" si="7"/>
        <v>56466</v>
      </c>
    </row>
    <row r="51" spans="1:14" ht="12.75" customHeight="1">
      <c r="A51" s="21" t="s">
        <v>81</v>
      </c>
      <c r="B51" s="22">
        <v>800</v>
      </c>
      <c r="C51" s="22">
        <v>800</v>
      </c>
      <c r="D51" s="22">
        <v>1000</v>
      </c>
      <c r="E51" s="22">
        <v>750</v>
      </c>
      <c r="F51" s="22">
        <v>650</v>
      </c>
      <c r="G51" s="22">
        <v>650</v>
      </c>
      <c r="H51" s="22">
        <v>310</v>
      </c>
      <c r="I51" s="22">
        <v>100</v>
      </c>
      <c r="J51" s="27">
        <v>210</v>
      </c>
      <c r="K51" s="27">
        <v>810</v>
      </c>
      <c r="L51" s="25">
        <v>820</v>
      </c>
      <c r="M51" s="22">
        <v>566</v>
      </c>
      <c r="N51" s="23">
        <f t="shared" si="7"/>
        <v>7466</v>
      </c>
    </row>
    <row r="52" spans="1:15" ht="24" customHeight="1">
      <c r="A52" s="21" t="s">
        <v>124</v>
      </c>
      <c r="B52" s="30">
        <v>5000</v>
      </c>
      <c r="C52" s="30">
        <v>6400</v>
      </c>
      <c r="D52" s="30">
        <v>5000</v>
      </c>
      <c r="E52" s="30">
        <v>4100</v>
      </c>
      <c r="F52" s="30">
        <v>4100</v>
      </c>
      <c r="G52" s="30">
        <v>3600</v>
      </c>
      <c r="H52" s="30">
        <v>2000</v>
      </c>
      <c r="I52" s="30">
        <v>1300</v>
      </c>
      <c r="J52" s="30">
        <v>2200</v>
      </c>
      <c r="K52" s="30">
        <v>5000</v>
      </c>
      <c r="L52" s="30">
        <v>5200</v>
      </c>
      <c r="M52" s="30">
        <v>5100</v>
      </c>
      <c r="N52" s="23">
        <f t="shared" si="7"/>
        <v>49000</v>
      </c>
      <c r="O52" s="18">
        <v>49000</v>
      </c>
    </row>
    <row r="53" spans="1:14" ht="15" customHeight="1">
      <c r="A53" s="21" t="s">
        <v>89</v>
      </c>
      <c r="B53" s="30">
        <v>513</v>
      </c>
      <c r="C53" s="30">
        <v>513</v>
      </c>
      <c r="D53" s="30">
        <v>513</v>
      </c>
      <c r="E53" s="30">
        <v>513</v>
      </c>
      <c r="F53" s="30">
        <v>513</v>
      </c>
      <c r="G53" s="30"/>
      <c r="H53" s="30"/>
      <c r="I53" s="30"/>
      <c r="J53" s="30">
        <v>513</v>
      </c>
      <c r="K53" s="30">
        <v>513</v>
      </c>
      <c r="L53" s="30">
        <v>513</v>
      </c>
      <c r="M53" s="30">
        <v>513.3</v>
      </c>
      <c r="N53" s="144">
        <f t="shared" si="7"/>
        <v>4617.3</v>
      </c>
    </row>
    <row r="54" spans="1:14" ht="12.75" customHeight="1">
      <c r="A54" s="21" t="s">
        <v>91</v>
      </c>
      <c r="B54" s="22">
        <f>B56+B55</f>
        <v>6180</v>
      </c>
      <c r="C54" s="22">
        <f aca="true" t="shared" si="12" ref="C54:M54">C56+C55</f>
        <v>6330</v>
      </c>
      <c r="D54" s="22">
        <f t="shared" si="12"/>
        <v>5975</v>
      </c>
      <c r="E54" s="22">
        <f t="shared" si="12"/>
        <v>5321</v>
      </c>
      <c r="F54" s="22">
        <f t="shared" si="12"/>
        <v>5271</v>
      </c>
      <c r="G54" s="22">
        <f t="shared" si="12"/>
        <v>3569</v>
      </c>
      <c r="H54" s="22">
        <f t="shared" si="12"/>
        <v>2410</v>
      </c>
      <c r="I54" s="22">
        <f t="shared" si="12"/>
        <v>1471</v>
      </c>
      <c r="J54" s="22">
        <f t="shared" si="12"/>
        <v>2459</v>
      </c>
      <c r="K54" s="22">
        <f t="shared" si="12"/>
        <v>5964</v>
      </c>
      <c r="L54" s="22">
        <f t="shared" si="12"/>
        <v>6014</v>
      </c>
      <c r="M54" s="22">
        <f t="shared" si="12"/>
        <v>6216</v>
      </c>
      <c r="N54" s="23">
        <f t="shared" si="7"/>
        <v>57180</v>
      </c>
    </row>
    <row r="55" spans="1:14" ht="12.75" customHeight="1">
      <c r="A55" s="21" t="s">
        <v>81</v>
      </c>
      <c r="B55" s="22">
        <v>80</v>
      </c>
      <c r="C55" s="22">
        <v>80</v>
      </c>
      <c r="D55" s="22">
        <v>75</v>
      </c>
      <c r="E55" s="22">
        <v>71</v>
      </c>
      <c r="F55" s="22">
        <v>71</v>
      </c>
      <c r="G55" s="22">
        <v>69</v>
      </c>
      <c r="H55" s="22">
        <v>10</v>
      </c>
      <c r="I55" s="22">
        <v>71</v>
      </c>
      <c r="J55" s="22">
        <v>59</v>
      </c>
      <c r="K55" s="22">
        <v>64</v>
      </c>
      <c r="L55" s="22">
        <v>64</v>
      </c>
      <c r="M55" s="22">
        <v>66</v>
      </c>
      <c r="N55" s="23">
        <f t="shared" si="7"/>
        <v>780</v>
      </c>
    </row>
    <row r="56" spans="1:14" ht="24" customHeight="1">
      <c r="A56" s="21" t="s">
        <v>140</v>
      </c>
      <c r="B56" s="22">
        <v>6100</v>
      </c>
      <c r="C56" s="22">
        <v>6250</v>
      </c>
      <c r="D56" s="22">
        <v>5900</v>
      </c>
      <c r="E56" s="22">
        <v>5250</v>
      </c>
      <c r="F56" s="22">
        <v>5200</v>
      </c>
      <c r="G56" s="22">
        <v>3500</v>
      </c>
      <c r="H56" s="22">
        <v>2400</v>
      </c>
      <c r="I56" s="22">
        <v>1400</v>
      </c>
      <c r="J56" s="22">
        <v>2400</v>
      </c>
      <c r="K56" s="22">
        <v>5900</v>
      </c>
      <c r="L56" s="22">
        <v>5950</v>
      </c>
      <c r="M56" s="22">
        <v>6150</v>
      </c>
      <c r="N56" s="23">
        <f t="shared" si="7"/>
        <v>56400</v>
      </c>
    </row>
    <row r="57" spans="1:14" ht="24.75" customHeight="1">
      <c r="A57" s="21" t="s">
        <v>122</v>
      </c>
      <c r="B57" s="22">
        <f>B58+B59</f>
        <v>8280</v>
      </c>
      <c r="C57" s="22">
        <f aca="true" t="shared" si="13" ref="C57:M57">C58+C59</f>
        <v>8080</v>
      </c>
      <c r="D57" s="22">
        <f t="shared" si="13"/>
        <v>8980</v>
      </c>
      <c r="E57" s="22">
        <f t="shared" si="13"/>
        <v>8670</v>
      </c>
      <c r="F57" s="22">
        <f t="shared" si="13"/>
        <v>8070</v>
      </c>
      <c r="G57" s="22">
        <f t="shared" si="13"/>
        <v>5210</v>
      </c>
      <c r="H57" s="22">
        <f t="shared" si="13"/>
        <v>2610</v>
      </c>
      <c r="I57" s="22">
        <f t="shared" si="13"/>
        <v>2010</v>
      </c>
      <c r="J57" s="22">
        <f t="shared" si="13"/>
        <v>3670</v>
      </c>
      <c r="K57" s="22">
        <f t="shared" si="13"/>
        <v>10070</v>
      </c>
      <c r="L57" s="22">
        <f t="shared" si="13"/>
        <v>10770</v>
      </c>
      <c r="M57" s="22">
        <f t="shared" si="13"/>
        <v>10680</v>
      </c>
      <c r="N57" s="23">
        <f t="shared" si="7"/>
        <v>87100</v>
      </c>
    </row>
    <row r="58" spans="1:14" ht="12" customHeight="1">
      <c r="A58" s="21" t="s">
        <v>81</v>
      </c>
      <c r="B58" s="22">
        <v>80</v>
      </c>
      <c r="C58" s="22">
        <v>80</v>
      </c>
      <c r="D58" s="22">
        <v>80</v>
      </c>
      <c r="E58" s="22">
        <v>70</v>
      </c>
      <c r="F58" s="22">
        <v>70</v>
      </c>
      <c r="G58" s="22">
        <v>10</v>
      </c>
      <c r="H58" s="22">
        <v>10</v>
      </c>
      <c r="I58" s="22">
        <v>10</v>
      </c>
      <c r="J58" s="28">
        <v>70</v>
      </c>
      <c r="K58" s="28">
        <v>70</v>
      </c>
      <c r="L58" s="25">
        <v>70</v>
      </c>
      <c r="M58" s="22">
        <v>80</v>
      </c>
      <c r="N58" s="23">
        <f t="shared" si="7"/>
        <v>700</v>
      </c>
    </row>
    <row r="59" spans="1:15" ht="27" customHeight="1">
      <c r="A59" s="21" t="s">
        <v>141</v>
      </c>
      <c r="B59" s="22">
        <v>8200</v>
      </c>
      <c r="C59" s="22">
        <v>8000</v>
      </c>
      <c r="D59" s="22">
        <v>8900</v>
      </c>
      <c r="E59" s="22">
        <v>8600</v>
      </c>
      <c r="F59" s="22">
        <v>8000</v>
      </c>
      <c r="G59" s="22">
        <v>5200</v>
      </c>
      <c r="H59" s="22">
        <v>2600</v>
      </c>
      <c r="I59" s="22">
        <v>2000</v>
      </c>
      <c r="J59" s="22">
        <v>3600</v>
      </c>
      <c r="K59" s="22">
        <v>10000</v>
      </c>
      <c r="L59" s="22">
        <v>10700</v>
      </c>
      <c r="M59" s="22">
        <v>10600</v>
      </c>
      <c r="N59" s="23">
        <f t="shared" si="7"/>
        <v>86400</v>
      </c>
      <c r="O59" s="18">
        <v>86400</v>
      </c>
    </row>
    <row r="60" spans="1:15" ht="15.75" customHeight="1">
      <c r="A60" s="21" t="s">
        <v>75</v>
      </c>
      <c r="B60" s="30">
        <v>2000</v>
      </c>
      <c r="C60" s="34">
        <v>1900</v>
      </c>
      <c r="D60" s="34">
        <v>1700</v>
      </c>
      <c r="E60" s="34">
        <v>1700</v>
      </c>
      <c r="F60" s="34">
        <v>1500</v>
      </c>
      <c r="G60" s="34">
        <v>1050</v>
      </c>
      <c r="H60" s="34">
        <v>500</v>
      </c>
      <c r="I60" s="34">
        <v>200</v>
      </c>
      <c r="J60" s="34">
        <v>350</v>
      </c>
      <c r="K60" s="34">
        <v>1700</v>
      </c>
      <c r="L60" s="34">
        <v>1700</v>
      </c>
      <c r="M60" s="34">
        <v>1700</v>
      </c>
      <c r="N60" s="23">
        <f t="shared" si="7"/>
        <v>16000</v>
      </c>
      <c r="O60" s="18">
        <v>16000</v>
      </c>
    </row>
    <row r="61" spans="1:15" ht="24" customHeight="1">
      <c r="A61" s="21" t="s">
        <v>76</v>
      </c>
      <c r="B61" s="22">
        <v>1800</v>
      </c>
      <c r="C61" s="22">
        <v>1500</v>
      </c>
      <c r="D61" s="22">
        <v>1300</v>
      </c>
      <c r="E61" s="22">
        <v>1200</v>
      </c>
      <c r="F61" s="22">
        <v>1150</v>
      </c>
      <c r="G61" s="22">
        <v>770</v>
      </c>
      <c r="H61" s="22">
        <v>170</v>
      </c>
      <c r="I61" s="22">
        <v>100</v>
      </c>
      <c r="J61" s="28">
        <v>400</v>
      </c>
      <c r="K61" s="28">
        <v>1200</v>
      </c>
      <c r="L61" s="25">
        <v>1110</v>
      </c>
      <c r="M61" s="22">
        <v>1300</v>
      </c>
      <c r="N61" s="23">
        <f t="shared" si="7"/>
        <v>12000</v>
      </c>
      <c r="O61" s="18">
        <v>12000</v>
      </c>
    </row>
    <row r="62" spans="1:14" ht="24.75" customHeight="1" hidden="1">
      <c r="A62" s="35" t="s">
        <v>22</v>
      </c>
      <c r="B62" s="36" t="s">
        <v>0</v>
      </c>
      <c r="C62" s="36" t="s">
        <v>1</v>
      </c>
      <c r="D62" s="36" t="s">
        <v>2</v>
      </c>
      <c r="E62" s="36" t="s">
        <v>3</v>
      </c>
      <c r="F62" s="36" t="s">
        <v>4</v>
      </c>
      <c r="G62" s="36" t="s">
        <v>23</v>
      </c>
      <c r="H62" s="36" t="s">
        <v>5</v>
      </c>
      <c r="I62" s="36" t="s">
        <v>6</v>
      </c>
      <c r="J62" s="36" t="s">
        <v>7</v>
      </c>
      <c r="K62" s="36" t="s">
        <v>8</v>
      </c>
      <c r="L62" s="36" t="s">
        <v>9</v>
      </c>
      <c r="M62" s="36" t="s">
        <v>10</v>
      </c>
      <c r="N62" s="37"/>
    </row>
    <row r="63" spans="1:15" s="38" customFormat="1" ht="15" customHeight="1">
      <c r="A63" s="21" t="s">
        <v>189</v>
      </c>
      <c r="B63" s="22">
        <v>4000</v>
      </c>
      <c r="C63" s="22">
        <v>3700</v>
      </c>
      <c r="D63" s="22">
        <v>4000</v>
      </c>
      <c r="E63" s="22">
        <v>3700</v>
      </c>
      <c r="F63" s="22">
        <v>4000</v>
      </c>
      <c r="G63" s="22">
        <v>4100</v>
      </c>
      <c r="H63" s="22">
        <v>2800</v>
      </c>
      <c r="I63" s="22">
        <v>2800</v>
      </c>
      <c r="J63" s="28">
        <v>4100</v>
      </c>
      <c r="K63" s="28">
        <v>4600</v>
      </c>
      <c r="L63" s="25">
        <v>4700</v>
      </c>
      <c r="M63" s="22">
        <v>4500</v>
      </c>
      <c r="N63" s="23">
        <f aca="true" t="shared" si="14" ref="N63:N86">B63+C63+D63+E63+F63+G63+H63+I63+J63+K63+L63+M63</f>
        <v>47000</v>
      </c>
      <c r="O63" s="38">
        <v>47000</v>
      </c>
    </row>
    <row r="64" spans="1:14" ht="12" customHeight="1">
      <c r="A64" s="21" t="s">
        <v>118</v>
      </c>
      <c r="B64" s="22">
        <f>B63-B65</f>
        <v>3250</v>
      </c>
      <c r="C64" s="22">
        <f aca="true" t="shared" si="15" ref="C64:M64">C63-C65</f>
        <v>3050</v>
      </c>
      <c r="D64" s="22">
        <f t="shared" si="15"/>
        <v>2700</v>
      </c>
      <c r="E64" s="22">
        <f t="shared" si="15"/>
        <v>3000</v>
      </c>
      <c r="F64" s="22">
        <f t="shared" si="15"/>
        <v>3130</v>
      </c>
      <c r="G64" s="22">
        <f t="shared" si="15"/>
        <v>3150</v>
      </c>
      <c r="H64" s="22">
        <f t="shared" si="15"/>
        <v>2800</v>
      </c>
      <c r="I64" s="22">
        <f t="shared" si="15"/>
        <v>2800</v>
      </c>
      <c r="J64" s="22">
        <f t="shared" si="15"/>
        <v>2800</v>
      </c>
      <c r="K64" s="22">
        <f t="shared" si="15"/>
        <v>3200</v>
      </c>
      <c r="L64" s="22">
        <f t="shared" si="15"/>
        <v>3300</v>
      </c>
      <c r="M64" s="22">
        <f t="shared" si="15"/>
        <v>3000</v>
      </c>
      <c r="N64" s="23">
        <f t="shared" si="14"/>
        <v>36180</v>
      </c>
    </row>
    <row r="65" spans="1:14" ht="13.5" customHeight="1">
      <c r="A65" s="21" t="s">
        <v>109</v>
      </c>
      <c r="B65" s="22">
        <v>750</v>
      </c>
      <c r="C65" s="22">
        <v>650</v>
      </c>
      <c r="D65" s="22">
        <v>1300</v>
      </c>
      <c r="E65" s="22">
        <v>700</v>
      </c>
      <c r="F65" s="22">
        <v>870</v>
      </c>
      <c r="G65" s="22">
        <v>950</v>
      </c>
      <c r="H65" s="22"/>
      <c r="I65" s="22"/>
      <c r="J65" s="27">
        <v>1300</v>
      </c>
      <c r="K65" s="27">
        <v>1400</v>
      </c>
      <c r="L65" s="25">
        <v>1400</v>
      </c>
      <c r="M65" s="22">
        <v>1500</v>
      </c>
      <c r="N65" s="23">
        <f t="shared" si="14"/>
        <v>10820</v>
      </c>
    </row>
    <row r="66" spans="1:14" ht="24" customHeight="1" hidden="1">
      <c r="A66" s="21" t="s">
        <v>176</v>
      </c>
      <c r="B66" s="22"/>
      <c r="C66" s="22"/>
      <c r="D66" s="22"/>
      <c r="E66" s="22"/>
      <c r="F66" s="22"/>
      <c r="G66" s="22"/>
      <c r="H66" s="22"/>
      <c r="I66" s="22"/>
      <c r="J66" s="28"/>
      <c r="K66" s="28"/>
      <c r="L66" s="25"/>
      <c r="M66" s="22"/>
      <c r="N66" s="144">
        <f t="shared" si="14"/>
        <v>0</v>
      </c>
    </row>
    <row r="67" spans="1:15" ht="12.75" customHeight="1">
      <c r="A67" s="21" t="s">
        <v>188</v>
      </c>
      <c r="B67" s="22">
        <v>6000</v>
      </c>
      <c r="C67" s="22">
        <v>6000</v>
      </c>
      <c r="D67" s="22">
        <v>5300</v>
      </c>
      <c r="E67" s="22">
        <v>4800</v>
      </c>
      <c r="F67" s="22">
        <v>4300</v>
      </c>
      <c r="G67" s="22">
        <v>4100</v>
      </c>
      <c r="H67" s="22">
        <v>3000</v>
      </c>
      <c r="I67" s="22">
        <v>2800</v>
      </c>
      <c r="J67" s="27">
        <v>3400</v>
      </c>
      <c r="K67" s="27">
        <v>5000</v>
      </c>
      <c r="L67" s="25">
        <v>5300</v>
      </c>
      <c r="M67" s="22">
        <v>5300</v>
      </c>
      <c r="N67" s="23">
        <f t="shared" si="14"/>
        <v>55300</v>
      </c>
      <c r="O67" s="18">
        <v>55300</v>
      </c>
    </row>
    <row r="68" spans="1:14" ht="12.75" customHeight="1">
      <c r="A68" s="21" t="s">
        <v>118</v>
      </c>
      <c r="B68" s="22">
        <f>B67-B69</f>
        <v>4700</v>
      </c>
      <c r="C68" s="22">
        <f aca="true" t="shared" si="16" ref="C68:M68">C67-C69</f>
        <v>4650</v>
      </c>
      <c r="D68" s="22">
        <f t="shared" si="16"/>
        <v>4100</v>
      </c>
      <c r="E68" s="22">
        <f t="shared" si="16"/>
        <v>3700</v>
      </c>
      <c r="F68" s="22">
        <f t="shared" si="16"/>
        <v>3300</v>
      </c>
      <c r="G68" s="22">
        <f t="shared" si="16"/>
        <v>3150</v>
      </c>
      <c r="H68" s="22">
        <f t="shared" si="16"/>
        <v>2350</v>
      </c>
      <c r="I68" s="22">
        <f t="shared" si="16"/>
        <v>2150</v>
      </c>
      <c r="J68" s="22">
        <f t="shared" si="16"/>
        <v>2600</v>
      </c>
      <c r="K68" s="22">
        <f t="shared" si="16"/>
        <v>3900</v>
      </c>
      <c r="L68" s="22">
        <f t="shared" si="16"/>
        <v>4000</v>
      </c>
      <c r="M68" s="22">
        <f t="shared" si="16"/>
        <v>4000</v>
      </c>
      <c r="N68" s="23">
        <f t="shared" si="14"/>
        <v>42600</v>
      </c>
    </row>
    <row r="69" spans="1:14" ht="12.75" customHeight="1">
      <c r="A69" s="21" t="s">
        <v>109</v>
      </c>
      <c r="B69" s="22">
        <v>1300</v>
      </c>
      <c r="C69" s="22">
        <v>1350</v>
      </c>
      <c r="D69" s="22">
        <v>1200</v>
      </c>
      <c r="E69" s="22">
        <v>1100</v>
      </c>
      <c r="F69" s="22">
        <v>1000</v>
      </c>
      <c r="G69" s="22">
        <v>950</v>
      </c>
      <c r="H69" s="22">
        <v>650</v>
      </c>
      <c r="I69" s="22">
        <v>650</v>
      </c>
      <c r="J69" s="27">
        <v>800</v>
      </c>
      <c r="K69" s="27">
        <v>1100</v>
      </c>
      <c r="L69" s="25">
        <v>1300</v>
      </c>
      <c r="M69" s="22">
        <v>1300</v>
      </c>
      <c r="N69" s="23">
        <f t="shared" si="14"/>
        <v>12700</v>
      </c>
    </row>
    <row r="70" spans="1:15" ht="14.25" customHeight="1">
      <c r="A70" s="21" t="s">
        <v>190</v>
      </c>
      <c r="B70" s="22">
        <v>4500</v>
      </c>
      <c r="C70" s="22">
        <v>5500</v>
      </c>
      <c r="D70" s="22">
        <v>4100</v>
      </c>
      <c r="E70" s="22">
        <v>4100</v>
      </c>
      <c r="F70" s="22">
        <v>4300</v>
      </c>
      <c r="G70" s="22">
        <v>4500</v>
      </c>
      <c r="H70" s="22">
        <v>2700</v>
      </c>
      <c r="I70" s="22">
        <v>2300</v>
      </c>
      <c r="J70" s="27">
        <v>3500</v>
      </c>
      <c r="K70" s="27">
        <v>3400</v>
      </c>
      <c r="L70" s="25">
        <v>3700</v>
      </c>
      <c r="M70" s="22">
        <v>3400</v>
      </c>
      <c r="N70" s="23">
        <f t="shared" si="14"/>
        <v>46000</v>
      </c>
      <c r="O70" s="18">
        <v>46000</v>
      </c>
    </row>
    <row r="71" spans="1:14" ht="10.5" customHeight="1">
      <c r="A71" s="21" t="s">
        <v>118</v>
      </c>
      <c r="B71" s="22">
        <v>1350</v>
      </c>
      <c r="C71" s="22">
        <v>1350</v>
      </c>
      <c r="D71" s="22">
        <v>1260</v>
      </c>
      <c r="E71" s="22">
        <v>1260</v>
      </c>
      <c r="F71" s="22">
        <v>1170</v>
      </c>
      <c r="G71" s="22">
        <v>1170</v>
      </c>
      <c r="H71" s="22">
        <v>900</v>
      </c>
      <c r="I71" s="22">
        <v>810</v>
      </c>
      <c r="J71" s="27">
        <v>1170</v>
      </c>
      <c r="K71" s="27">
        <v>1260</v>
      </c>
      <c r="L71" s="25">
        <v>1350</v>
      </c>
      <c r="M71" s="22">
        <v>1350</v>
      </c>
      <c r="N71" s="23">
        <f t="shared" si="14"/>
        <v>14400</v>
      </c>
    </row>
    <row r="72" spans="1:14" ht="12" customHeight="1">
      <c r="A72" s="21" t="s">
        <v>109</v>
      </c>
      <c r="B72" s="22">
        <f>B70-B71</f>
        <v>3150</v>
      </c>
      <c r="C72" s="22">
        <f aca="true" t="shared" si="17" ref="C72:M72">C70-C71</f>
        <v>4150</v>
      </c>
      <c r="D72" s="22">
        <f t="shared" si="17"/>
        <v>2840</v>
      </c>
      <c r="E72" s="22">
        <f t="shared" si="17"/>
        <v>2840</v>
      </c>
      <c r="F72" s="22">
        <f t="shared" si="17"/>
        <v>3130</v>
      </c>
      <c r="G72" s="22">
        <f t="shared" si="17"/>
        <v>3330</v>
      </c>
      <c r="H72" s="22">
        <f t="shared" si="17"/>
        <v>1800</v>
      </c>
      <c r="I72" s="22">
        <f t="shared" si="17"/>
        <v>1490</v>
      </c>
      <c r="J72" s="22">
        <f t="shared" si="17"/>
        <v>2330</v>
      </c>
      <c r="K72" s="22">
        <f t="shared" si="17"/>
        <v>2140</v>
      </c>
      <c r="L72" s="22">
        <f t="shared" si="17"/>
        <v>2350</v>
      </c>
      <c r="M72" s="22">
        <f t="shared" si="17"/>
        <v>2050</v>
      </c>
      <c r="N72" s="23">
        <f t="shared" si="14"/>
        <v>31600</v>
      </c>
    </row>
    <row r="73" spans="1:15" ht="12" customHeight="1">
      <c r="A73" s="21" t="s">
        <v>24</v>
      </c>
      <c r="B73" s="22">
        <v>4000</v>
      </c>
      <c r="C73" s="22">
        <v>4400</v>
      </c>
      <c r="D73" s="22">
        <v>4000</v>
      </c>
      <c r="E73" s="22">
        <v>4200</v>
      </c>
      <c r="F73" s="22">
        <v>3000</v>
      </c>
      <c r="G73" s="22">
        <v>2900</v>
      </c>
      <c r="H73" s="22">
        <v>2100</v>
      </c>
      <c r="I73" s="22">
        <v>2100</v>
      </c>
      <c r="J73" s="27"/>
      <c r="K73" s="27"/>
      <c r="L73" s="25"/>
      <c r="M73" s="22"/>
      <c r="N73" s="23">
        <f t="shared" si="14"/>
        <v>26700</v>
      </c>
      <c r="O73" s="18">
        <v>38600</v>
      </c>
    </row>
    <row r="74" spans="1:14" ht="12.75" customHeight="1">
      <c r="A74" s="21" t="s">
        <v>118</v>
      </c>
      <c r="B74" s="22">
        <f>B73-B75</f>
        <v>3550</v>
      </c>
      <c r="C74" s="22">
        <f aca="true" t="shared" si="18" ref="C74:I74">C73-C75</f>
        <v>3950</v>
      </c>
      <c r="D74" s="22">
        <f t="shared" si="18"/>
        <v>3200</v>
      </c>
      <c r="E74" s="22">
        <f t="shared" si="18"/>
        <v>3700</v>
      </c>
      <c r="F74" s="22">
        <f t="shared" si="18"/>
        <v>2600</v>
      </c>
      <c r="G74" s="22">
        <f t="shared" si="18"/>
        <v>2550</v>
      </c>
      <c r="H74" s="22">
        <f t="shared" si="18"/>
        <v>1950</v>
      </c>
      <c r="I74" s="22">
        <f t="shared" si="18"/>
        <v>1850</v>
      </c>
      <c r="J74" s="22"/>
      <c r="K74" s="22"/>
      <c r="L74" s="22"/>
      <c r="M74" s="22"/>
      <c r="N74" s="23">
        <f t="shared" si="14"/>
        <v>23350</v>
      </c>
    </row>
    <row r="75" spans="1:14" ht="12.75" customHeight="1">
      <c r="A75" s="21" t="s">
        <v>109</v>
      </c>
      <c r="B75" s="22">
        <v>450</v>
      </c>
      <c r="C75" s="22">
        <v>450</v>
      </c>
      <c r="D75" s="22">
        <v>800</v>
      </c>
      <c r="E75" s="22">
        <v>500</v>
      </c>
      <c r="F75" s="22">
        <v>400</v>
      </c>
      <c r="G75" s="22">
        <v>350</v>
      </c>
      <c r="H75" s="22">
        <v>150</v>
      </c>
      <c r="I75" s="22">
        <v>250</v>
      </c>
      <c r="J75" s="27"/>
      <c r="K75" s="27"/>
      <c r="L75" s="25"/>
      <c r="M75" s="22"/>
      <c r="N75" s="23">
        <f t="shared" si="14"/>
        <v>3350</v>
      </c>
    </row>
    <row r="76" spans="1:15" ht="12.75" customHeight="1">
      <c r="A76" s="39" t="s">
        <v>191</v>
      </c>
      <c r="B76" s="22">
        <v>4500</v>
      </c>
      <c r="C76" s="22">
        <v>4500</v>
      </c>
      <c r="D76" s="22">
        <v>4000</v>
      </c>
      <c r="E76" s="22">
        <v>3700</v>
      </c>
      <c r="F76" s="22">
        <v>3700</v>
      </c>
      <c r="G76" s="22">
        <v>4200</v>
      </c>
      <c r="H76" s="22">
        <v>3100</v>
      </c>
      <c r="I76" s="22">
        <v>1800</v>
      </c>
      <c r="J76" s="27">
        <v>3100</v>
      </c>
      <c r="K76" s="27">
        <v>4100</v>
      </c>
      <c r="L76" s="25">
        <v>4000</v>
      </c>
      <c r="M76" s="22">
        <v>4400</v>
      </c>
      <c r="N76" s="23">
        <f t="shared" si="14"/>
        <v>45100</v>
      </c>
      <c r="O76" s="18">
        <v>45100</v>
      </c>
    </row>
    <row r="77" spans="1:14" ht="12" customHeight="1">
      <c r="A77" s="21" t="s">
        <v>118</v>
      </c>
      <c r="B77" s="22">
        <f>B76-B78</f>
        <v>3200</v>
      </c>
      <c r="C77" s="22">
        <f aca="true" t="shared" si="19" ref="C77:M77">C76-C78</f>
        <v>3250</v>
      </c>
      <c r="D77" s="22">
        <f t="shared" si="19"/>
        <v>2700</v>
      </c>
      <c r="E77" s="22">
        <f t="shared" si="19"/>
        <v>2450</v>
      </c>
      <c r="F77" s="22">
        <f t="shared" si="19"/>
        <v>2700</v>
      </c>
      <c r="G77" s="22">
        <f t="shared" si="19"/>
        <v>2950</v>
      </c>
      <c r="H77" s="22">
        <f t="shared" si="19"/>
        <v>2200</v>
      </c>
      <c r="I77" s="22">
        <f t="shared" si="19"/>
        <v>300</v>
      </c>
      <c r="J77" s="22">
        <f t="shared" si="19"/>
        <v>2200</v>
      </c>
      <c r="K77" s="22">
        <f t="shared" si="19"/>
        <v>2800</v>
      </c>
      <c r="L77" s="22">
        <f t="shared" si="19"/>
        <v>2800</v>
      </c>
      <c r="M77" s="22">
        <f t="shared" si="19"/>
        <v>3000</v>
      </c>
      <c r="N77" s="23">
        <f t="shared" si="14"/>
        <v>30550</v>
      </c>
    </row>
    <row r="78" spans="1:14" ht="12.75" customHeight="1">
      <c r="A78" s="21" t="s">
        <v>109</v>
      </c>
      <c r="B78" s="22">
        <v>1300</v>
      </c>
      <c r="C78" s="22">
        <v>1250</v>
      </c>
      <c r="D78" s="22">
        <v>1300</v>
      </c>
      <c r="E78" s="22">
        <v>1250</v>
      </c>
      <c r="F78" s="22">
        <v>1000</v>
      </c>
      <c r="G78" s="22">
        <v>1250</v>
      </c>
      <c r="H78" s="22">
        <v>900</v>
      </c>
      <c r="I78" s="22">
        <v>1500</v>
      </c>
      <c r="J78" s="27">
        <v>900</v>
      </c>
      <c r="K78" s="27">
        <v>1300</v>
      </c>
      <c r="L78" s="25">
        <v>1200</v>
      </c>
      <c r="M78" s="22">
        <v>1400</v>
      </c>
      <c r="N78" s="23">
        <f t="shared" si="14"/>
        <v>14550</v>
      </c>
    </row>
    <row r="79" spans="1:14" ht="24.75" customHeight="1">
      <c r="A79" s="21" t="s">
        <v>177</v>
      </c>
      <c r="B79" s="22">
        <v>212</v>
      </c>
      <c r="C79" s="22">
        <v>212</v>
      </c>
      <c r="D79" s="22">
        <v>212</v>
      </c>
      <c r="E79" s="22">
        <v>212</v>
      </c>
      <c r="F79" s="22">
        <v>212</v>
      </c>
      <c r="G79" s="22"/>
      <c r="H79" s="22"/>
      <c r="I79" s="22"/>
      <c r="J79" s="28">
        <v>212</v>
      </c>
      <c r="K79" s="28">
        <v>212</v>
      </c>
      <c r="L79" s="25">
        <v>212</v>
      </c>
      <c r="M79" s="22">
        <v>208.97</v>
      </c>
      <c r="N79" s="31">
        <f t="shared" si="14"/>
        <v>1904.97</v>
      </c>
    </row>
    <row r="80" spans="1:15" ht="13.5" customHeight="1">
      <c r="A80" s="39" t="s">
        <v>192</v>
      </c>
      <c r="B80" s="22">
        <v>4800</v>
      </c>
      <c r="C80" s="22">
        <v>6000</v>
      </c>
      <c r="D80" s="22">
        <v>5000</v>
      </c>
      <c r="E80" s="22">
        <v>4500</v>
      </c>
      <c r="F80" s="22">
        <v>4200</v>
      </c>
      <c r="G80" s="22">
        <v>4600</v>
      </c>
      <c r="H80" s="22">
        <v>3000</v>
      </c>
      <c r="I80" s="22">
        <v>1800</v>
      </c>
      <c r="J80" s="22">
        <v>2900</v>
      </c>
      <c r="K80" s="22">
        <v>5000</v>
      </c>
      <c r="L80" s="22">
        <v>4500</v>
      </c>
      <c r="M80" s="22">
        <v>5300</v>
      </c>
      <c r="N80" s="23">
        <f t="shared" si="14"/>
        <v>51600</v>
      </c>
      <c r="O80" s="18">
        <v>51600</v>
      </c>
    </row>
    <row r="81" spans="1:14" ht="12" customHeight="1">
      <c r="A81" s="21" t="s">
        <v>118</v>
      </c>
      <c r="B81" s="22">
        <f>B80-B82</f>
        <v>2055</v>
      </c>
      <c r="C81" s="22">
        <f aca="true" t="shared" si="20" ref="C81:M81">C80-C82</f>
        <v>3606</v>
      </c>
      <c r="D81" s="22">
        <f t="shared" si="20"/>
        <v>3455</v>
      </c>
      <c r="E81" s="22">
        <f t="shared" si="20"/>
        <v>1907</v>
      </c>
      <c r="F81" s="22">
        <f t="shared" si="20"/>
        <v>1956</v>
      </c>
      <c r="G81" s="22">
        <f t="shared" si="20"/>
        <v>4600</v>
      </c>
      <c r="H81" s="22">
        <f t="shared" si="20"/>
        <v>3000</v>
      </c>
      <c r="I81" s="22">
        <f t="shared" si="20"/>
        <v>1800</v>
      </c>
      <c r="J81" s="22">
        <f t="shared" si="20"/>
        <v>357</v>
      </c>
      <c r="K81" s="22">
        <f t="shared" si="20"/>
        <v>2256</v>
      </c>
      <c r="L81" s="22">
        <f t="shared" si="20"/>
        <v>1757</v>
      </c>
      <c r="M81" s="22">
        <f t="shared" si="20"/>
        <v>3111</v>
      </c>
      <c r="N81" s="23">
        <f t="shared" si="14"/>
        <v>29860</v>
      </c>
    </row>
    <row r="82" spans="1:14" ht="12" customHeight="1">
      <c r="A82" s="21" t="s">
        <v>109</v>
      </c>
      <c r="B82" s="22">
        <v>2745</v>
      </c>
      <c r="C82" s="22">
        <v>2394</v>
      </c>
      <c r="D82" s="22">
        <v>1545</v>
      </c>
      <c r="E82" s="22">
        <v>2593</v>
      </c>
      <c r="F82" s="22">
        <v>2244</v>
      </c>
      <c r="G82" s="22">
        <v>0</v>
      </c>
      <c r="H82" s="22">
        <v>0</v>
      </c>
      <c r="I82" s="22">
        <v>0</v>
      </c>
      <c r="J82" s="22">
        <v>2543</v>
      </c>
      <c r="K82" s="22">
        <v>2744</v>
      </c>
      <c r="L82" s="22">
        <v>2743</v>
      </c>
      <c r="M82" s="22">
        <v>2189</v>
      </c>
      <c r="N82" s="23">
        <f t="shared" si="14"/>
        <v>21740</v>
      </c>
    </row>
    <row r="83" spans="1:14" ht="22.5" customHeight="1">
      <c r="A83" s="21" t="s">
        <v>178</v>
      </c>
      <c r="B83" s="22">
        <v>1000</v>
      </c>
      <c r="C83" s="22">
        <v>915</v>
      </c>
      <c r="D83" s="22">
        <v>900</v>
      </c>
      <c r="E83" s="22">
        <v>900</v>
      </c>
      <c r="F83" s="22">
        <v>900</v>
      </c>
      <c r="G83" s="22">
        <v>0</v>
      </c>
      <c r="H83" s="22">
        <v>0</v>
      </c>
      <c r="I83" s="22">
        <v>0</v>
      </c>
      <c r="J83" s="22">
        <v>900</v>
      </c>
      <c r="K83" s="22">
        <v>900</v>
      </c>
      <c r="L83" s="22">
        <v>900</v>
      </c>
      <c r="M83" s="22">
        <v>929</v>
      </c>
      <c r="N83" s="23">
        <f t="shared" si="14"/>
        <v>8244</v>
      </c>
    </row>
    <row r="84" spans="1:14" ht="26.25" customHeight="1">
      <c r="A84" s="4" t="s">
        <v>183</v>
      </c>
      <c r="B84" s="22">
        <v>10860</v>
      </c>
      <c r="C84" s="22">
        <v>6320</v>
      </c>
      <c r="D84" s="22">
        <v>7980</v>
      </c>
      <c r="E84" s="22">
        <v>3620</v>
      </c>
      <c r="F84" s="22">
        <v>3110</v>
      </c>
      <c r="G84" s="22">
        <v>1670</v>
      </c>
      <c r="H84" s="22">
        <v>430</v>
      </c>
      <c r="I84" s="22">
        <v>1290</v>
      </c>
      <c r="J84" s="22">
        <v>6643.04</v>
      </c>
      <c r="K84" s="22">
        <v>6090</v>
      </c>
      <c r="L84" s="22">
        <v>6930</v>
      </c>
      <c r="M84" s="22">
        <v>9940</v>
      </c>
      <c r="N84" s="31">
        <f t="shared" si="14"/>
        <v>64883.04</v>
      </c>
    </row>
    <row r="85" spans="1:14" ht="24.75" customHeight="1">
      <c r="A85" s="4" t="s">
        <v>184</v>
      </c>
      <c r="B85" s="22">
        <v>10001</v>
      </c>
      <c r="C85" s="22">
        <v>7788</v>
      </c>
      <c r="D85" s="22">
        <v>6395</v>
      </c>
      <c r="E85" s="22">
        <v>3789</v>
      </c>
      <c r="F85" s="22">
        <v>3607</v>
      </c>
      <c r="G85" s="22">
        <v>1248</v>
      </c>
      <c r="H85" s="22">
        <v>706</v>
      </c>
      <c r="I85" s="22">
        <v>2023</v>
      </c>
      <c r="J85" s="22">
        <v>9270</v>
      </c>
      <c r="K85" s="22">
        <v>6653</v>
      </c>
      <c r="L85" s="22">
        <v>10239</v>
      </c>
      <c r="M85" s="22">
        <v>8244</v>
      </c>
      <c r="N85" s="23">
        <f t="shared" si="14"/>
        <v>69963</v>
      </c>
    </row>
    <row r="86" spans="1:14" ht="51" customHeight="1" hidden="1">
      <c r="A86" s="4" t="s">
        <v>185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3">
        <f t="shared" si="14"/>
        <v>0</v>
      </c>
    </row>
    <row r="87" spans="1:14" ht="12.75" customHeight="1">
      <c r="A87" s="40" t="s">
        <v>21</v>
      </c>
      <c r="B87" s="145">
        <f>B4+B7+B10+B11+B14+B15+B16+B17+B18+B19+B22+B23+B25+B28+B32+B33+B34+B37+B38+B39+B40+B43+B46+B47+B48+B50+B54+B57+B60+B61+B63+B67+B73+B76+B80+B70+B84+B85+B86</f>
        <v>223046</v>
      </c>
      <c r="C87" s="145">
        <f aca="true" t="shared" si="21" ref="C87:N87">C4+C7+C10+C11+C14+C15+C16+C17+C18+C19+C22+C23+C25+C28+C32+C33+C34+C37+C38+C39+C40+C43+C46+C47+C48+C50+C54+C57+C60+C61+C63+C67+C73+C76+C80+C70+C84+C85+C86</f>
        <v>234670</v>
      </c>
      <c r="D87" s="145">
        <f t="shared" si="21"/>
        <v>211549</v>
      </c>
      <c r="E87" s="145">
        <f t="shared" si="21"/>
        <v>178393</v>
      </c>
      <c r="F87" s="145">
        <f t="shared" si="21"/>
        <v>160150</v>
      </c>
      <c r="G87" s="145">
        <f t="shared" si="21"/>
        <v>149232</v>
      </c>
      <c r="H87" s="145">
        <f t="shared" si="21"/>
        <v>69789</v>
      </c>
      <c r="I87" s="145">
        <f t="shared" si="21"/>
        <v>46855</v>
      </c>
      <c r="J87" s="149">
        <f t="shared" si="21"/>
        <v>95923.04</v>
      </c>
      <c r="K87" s="145">
        <f t="shared" si="21"/>
        <v>202707</v>
      </c>
      <c r="L87" s="145">
        <f t="shared" si="21"/>
        <v>217938</v>
      </c>
      <c r="M87" s="145">
        <f t="shared" si="21"/>
        <v>217751</v>
      </c>
      <c r="N87" s="149">
        <f t="shared" si="21"/>
        <v>2008003.04</v>
      </c>
    </row>
    <row r="88" spans="1:14" ht="24.75" customHeight="1">
      <c r="A88" s="41" t="s">
        <v>34</v>
      </c>
      <c r="B88" s="25">
        <f>B5+B8+B12+B20+B26+B29+B35+B41+B44+B51+B55+B58</f>
        <v>1949</v>
      </c>
      <c r="C88" s="25">
        <f aca="true" t="shared" si="22" ref="C88:M88">C5+C8+C12+C20+C26+C29+C35+C41+C44+C51+C55+C58</f>
        <v>1924</v>
      </c>
      <c r="D88" s="25">
        <f t="shared" si="22"/>
        <v>2275</v>
      </c>
      <c r="E88" s="25">
        <f t="shared" si="22"/>
        <v>1954</v>
      </c>
      <c r="F88" s="25">
        <f t="shared" si="22"/>
        <v>1709</v>
      </c>
      <c r="G88" s="25">
        <f t="shared" si="22"/>
        <v>1115</v>
      </c>
      <c r="H88" s="25">
        <f t="shared" si="22"/>
        <v>381</v>
      </c>
      <c r="I88" s="25">
        <f t="shared" si="22"/>
        <v>386</v>
      </c>
      <c r="J88" s="32">
        <f t="shared" si="22"/>
        <v>1086</v>
      </c>
      <c r="K88" s="25">
        <f t="shared" si="22"/>
        <v>1841</v>
      </c>
      <c r="L88" s="25">
        <f t="shared" si="22"/>
        <v>1793</v>
      </c>
      <c r="M88" s="25">
        <f t="shared" si="22"/>
        <v>1567</v>
      </c>
      <c r="N88" s="31">
        <f>B88+C88+D88+E88+F88+G88+H88+I88+J88+K88+L88+M88</f>
        <v>17980</v>
      </c>
    </row>
    <row r="89" spans="1:15" s="44" customFormat="1" ht="24.75" customHeight="1">
      <c r="A89" s="42" t="s">
        <v>144</v>
      </c>
      <c r="B89" s="43">
        <f>B87-B88</f>
        <v>221097</v>
      </c>
      <c r="C89" s="43">
        <f>C87-C88</f>
        <v>232746</v>
      </c>
      <c r="D89" s="43">
        <f aca="true" t="shared" si="23" ref="D89:M89">D87-D88</f>
        <v>209274</v>
      </c>
      <c r="E89" s="43">
        <f t="shared" si="23"/>
        <v>176439</v>
      </c>
      <c r="F89" s="43">
        <f t="shared" si="23"/>
        <v>158441</v>
      </c>
      <c r="G89" s="43">
        <f t="shared" si="23"/>
        <v>148117</v>
      </c>
      <c r="H89" s="43">
        <f t="shared" si="23"/>
        <v>69408</v>
      </c>
      <c r="I89" s="43">
        <f t="shared" si="23"/>
        <v>46469</v>
      </c>
      <c r="J89" s="43">
        <f t="shared" si="23"/>
        <v>94837.04</v>
      </c>
      <c r="K89" s="43">
        <f t="shared" si="23"/>
        <v>200866</v>
      </c>
      <c r="L89" s="43">
        <f t="shared" si="23"/>
        <v>216145</v>
      </c>
      <c r="M89" s="43">
        <f t="shared" si="23"/>
        <v>216184</v>
      </c>
      <c r="N89" s="31">
        <f>B89+C89+D89+E89+F89+G89+H89+I89+J89+K89+L89+M89</f>
        <v>1990023.04</v>
      </c>
      <c r="O89" s="146">
        <f>N6+N9+N10+N13+N14+N15+N16+N17+N18+N21+N22+N23+N27+N30+N32+N33+N36+N37+N38+N39+N42+N45+N46+N47+N48+N52+N56+N59+N60+N61+N63+N67+N70+N73+N76+N80</f>
        <v>1855177</v>
      </c>
    </row>
    <row r="90" spans="1:14" ht="15" customHeight="1">
      <c r="A90" s="41" t="s">
        <v>145</v>
      </c>
      <c r="B90" s="30">
        <f aca="true" t="shared" si="24" ref="B90:M90">B49+B53+B66+B79+B83</f>
        <v>1729</v>
      </c>
      <c r="C90" s="30">
        <f t="shared" si="24"/>
        <v>1644</v>
      </c>
      <c r="D90" s="30">
        <f t="shared" si="24"/>
        <v>1629</v>
      </c>
      <c r="E90" s="30">
        <f t="shared" si="24"/>
        <v>1628</v>
      </c>
      <c r="F90" s="30">
        <f t="shared" si="24"/>
        <v>1625</v>
      </c>
      <c r="G90" s="30">
        <f t="shared" si="24"/>
        <v>0</v>
      </c>
      <c r="H90" s="30">
        <f t="shared" si="24"/>
        <v>0</v>
      </c>
      <c r="I90" s="30">
        <f t="shared" si="24"/>
        <v>0</v>
      </c>
      <c r="J90" s="30">
        <f t="shared" si="24"/>
        <v>1625</v>
      </c>
      <c r="K90" s="30">
        <f t="shared" si="24"/>
        <v>1629</v>
      </c>
      <c r="L90" s="30">
        <f t="shared" si="24"/>
        <v>1629</v>
      </c>
      <c r="M90" s="32">
        <f t="shared" si="24"/>
        <v>1655.27</v>
      </c>
      <c r="N90" s="31">
        <f>B90+C90+D90+E90+F90+G90+H90+I90+J90+K90+L90+M90</f>
        <v>14793.27</v>
      </c>
    </row>
    <row r="91" spans="2:14" ht="12.75"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</row>
    <row r="92" spans="1:14" ht="12.75" hidden="1">
      <c r="A92" s="18" t="s">
        <v>174</v>
      </c>
      <c r="B92" s="18">
        <f aca="true" t="shared" si="25" ref="B92:N92">B64+B68+B74+B77+B81</f>
        <v>16755</v>
      </c>
      <c r="C92" s="18">
        <f t="shared" si="25"/>
        <v>18506</v>
      </c>
      <c r="D92" s="18">
        <f t="shared" si="25"/>
        <v>16155</v>
      </c>
      <c r="E92" s="18">
        <f t="shared" si="25"/>
        <v>14757</v>
      </c>
      <c r="F92" s="18">
        <f t="shared" si="25"/>
        <v>13686</v>
      </c>
      <c r="G92" s="18">
        <f t="shared" si="25"/>
        <v>16400</v>
      </c>
      <c r="H92" s="18">
        <f t="shared" si="25"/>
        <v>12300</v>
      </c>
      <c r="I92" s="18">
        <f t="shared" si="25"/>
        <v>8900</v>
      </c>
      <c r="J92" s="18">
        <f t="shared" si="25"/>
        <v>7957</v>
      </c>
      <c r="K92" s="18">
        <f t="shared" si="25"/>
        <v>12156</v>
      </c>
      <c r="L92" s="18">
        <f t="shared" si="25"/>
        <v>11857</v>
      </c>
      <c r="M92" s="18">
        <f t="shared" si="25"/>
        <v>13111</v>
      </c>
      <c r="N92" s="18">
        <f t="shared" si="25"/>
        <v>162540</v>
      </c>
    </row>
    <row r="93" spans="1:14" ht="12.75" hidden="1">
      <c r="A93" s="18" t="s">
        <v>175</v>
      </c>
      <c r="B93" s="143">
        <f>B89-B92</f>
        <v>204342</v>
      </c>
      <c r="C93" s="143">
        <f aca="true" t="shared" si="26" ref="C93:M93">C89-C92</f>
        <v>214240</v>
      </c>
      <c r="D93" s="143">
        <f t="shared" si="26"/>
        <v>193119</v>
      </c>
      <c r="E93" s="143">
        <f t="shared" si="26"/>
        <v>161682</v>
      </c>
      <c r="F93" s="143">
        <f t="shared" si="26"/>
        <v>144755</v>
      </c>
      <c r="G93" s="143">
        <f t="shared" si="26"/>
        <v>131717</v>
      </c>
      <c r="H93" s="143">
        <f t="shared" si="26"/>
        <v>57108</v>
      </c>
      <c r="I93" s="143">
        <f t="shared" si="26"/>
        <v>37569</v>
      </c>
      <c r="J93" s="143">
        <f t="shared" si="26"/>
        <v>86880.04</v>
      </c>
      <c r="K93" s="143">
        <f t="shared" si="26"/>
        <v>188710</v>
      </c>
      <c r="L93" s="143">
        <f t="shared" si="26"/>
        <v>204288</v>
      </c>
      <c r="M93" s="143">
        <f t="shared" si="26"/>
        <v>203073</v>
      </c>
      <c r="N93" s="143">
        <f>N89-N92</f>
        <v>1827483.04</v>
      </c>
    </row>
    <row r="94" spans="1:14" s="44" customFormat="1" ht="12.75" hidden="1">
      <c r="A94" s="44" t="s">
        <v>33</v>
      </c>
      <c r="B94" s="44">
        <f>B92+B93</f>
        <v>221097</v>
      </c>
      <c r="C94" s="44">
        <f aca="true" t="shared" si="27" ref="C94:N94">C92+C93</f>
        <v>232746</v>
      </c>
      <c r="D94" s="44">
        <f t="shared" si="27"/>
        <v>209274</v>
      </c>
      <c r="E94" s="44">
        <f t="shared" si="27"/>
        <v>176439</v>
      </c>
      <c r="F94" s="44">
        <f t="shared" si="27"/>
        <v>158441</v>
      </c>
      <c r="G94" s="44">
        <f t="shared" si="27"/>
        <v>148117</v>
      </c>
      <c r="H94" s="44">
        <f t="shared" si="27"/>
        <v>69408</v>
      </c>
      <c r="I94" s="44">
        <f t="shared" si="27"/>
        <v>46469</v>
      </c>
      <c r="J94" s="44">
        <f t="shared" si="27"/>
        <v>94837.04</v>
      </c>
      <c r="K94" s="44">
        <f t="shared" si="27"/>
        <v>200866</v>
      </c>
      <c r="L94" s="44">
        <f t="shared" si="27"/>
        <v>216145</v>
      </c>
      <c r="M94" s="44">
        <f t="shared" si="27"/>
        <v>216184</v>
      </c>
      <c r="N94" s="44">
        <f t="shared" si="27"/>
        <v>1990023.04</v>
      </c>
    </row>
    <row r="95" spans="2:14" ht="12.75" hidden="1">
      <c r="B95" s="18">
        <f aca="true" t="shared" si="28" ref="B95:N95">B63+B67+B73+B76+B80</f>
        <v>23300</v>
      </c>
      <c r="C95" s="18">
        <f t="shared" si="28"/>
        <v>24600</v>
      </c>
      <c r="D95" s="18">
        <f t="shared" si="28"/>
        <v>22300</v>
      </c>
      <c r="E95" s="18">
        <f t="shared" si="28"/>
        <v>20900</v>
      </c>
      <c r="F95" s="18">
        <f t="shared" si="28"/>
        <v>19200</v>
      </c>
      <c r="G95" s="18">
        <f t="shared" si="28"/>
        <v>19900</v>
      </c>
      <c r="H95" s="18">
        <f t="shared" si="28"/>
        <v>14000</v>
      </c>
      <c r="I95" s="18">
        <f t="shared" si="28"/>
        <v>11300</v>
      </c>
      <c r="J95" s="18">
        <f t="shared" si="28"/>
        <v>13500</v>
      </c>
      <c r="K95" s="18">
        <f t="shared" si="28"/>
        <v>18700</v>
      </c>
      <c r="L95" s="18">
        <f t="shared" si="28"/>
        <v>18500</v>
      </c>
      <c r="M95" s="18">
        <f t="shared" si="28"/>
        <v>19500</v>
      </c>
      <c r="N95" s="18">
        <f t="shared" si="28"/>
        <v>225700</v>
      </c>
    </row>
  </sheetData>
  <sheetProtection/>
  <mergeCells count="2">
    <mergeCell ref="A1:N1"/>
    <mergeCell ref="A2:N2"/>
  </mergeCells>
  <printOptions/>
  <pageMargins left="0.7874015748031497" right="0.7874015748031497" top="1.1811023622047245" bottom="0.3937007874015748" header="0.472440944881889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S5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5" sqref="U45"/>
    </sheetView>
  </sheetViews>
  <sheetFormatPr defaultColWidth="9.00390625" defaultRowHeight="12.75"/>
  <cols>
    <col min="1" max="1" width="22.25390625" style="45" customWidth="1"/>
    <col min="2" max="3" width="8.375" style="45" customWidth="1"/>
    <col min="4" max="4" width="8.125" style="45" customWidth="1"/>
    <col min="5" max="5" width="7.875" style="45" customWidth="1"/>
    <col min="6" max="6" width="7.625" style="45" customWidth="1"/>
    <col min="7" max="7" width="7.875" style="45" customWidth="1"/>
    <col min="8" max="8" width="7.625" style="45" customWidth="1"/>
    <col min="9" max="9" width="8.00390625" style="45" customWidth="1"/>
    <col min="10" max="10" width="8.50390625" style="45" customWidth="1"/>
    <col min="11" max="11" width="7.75390625" style="45" customWidth="1"/>
    <col min="12" max="13" width="8.375" style="45" customWidth="1"/>
    <col min="14" max="14" width="10.375" style="45" customWidth="1"/>
    <col min="15" max="15" width="10.50390625" style="45" hidden="1" customWidth="1"/>
    <col min="16" max="18" width="0" style="45" hidden="1" customWidth="1"/>
    <col min="19" max="19" width="10.50390625" style="45" bestFit="1" customWidth="1"/>
    <col min="20" max="16384" width="8.875" style="45" customWidth="1"/>
  </cols>
  <sheetData>
    <row r="1" spans="1:14" ht="12.75" customHeight="1">
      <c r="A1" s="160" t="s">
        <v>25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2.75" customHeight="1">
      <c r="A2" s="161" t="s">
        <v>170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17.25" customHeight="1">
      <c r="A3" s="46" t="s">
        <v>22</v>
      </c>
      <c r="B3" s="47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7" t="s">
        <v>23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7" t="s">
        <v>10</v>
      </c>
      <c r="N3" s="47" t="s">
        <v>33</v>
      </c>
    </row>
    <row r="4" spans="1:14" ht="11.25" customHeight="1">
      <c r="A4" s="171" t="s">
        <v>92</v>
      </c>
      <c r="B4" s="22">
        <v>8000</v>
      </c>
      <c r="C4" s="22">
        <v>7600</v>
      </c>
      <c r="D4" s="28">
        <v>6400</v>
      </c>
      <c r="E4" s="22">
        <v>5500</v>
      </c>
      <c r="F4" s="22">
        <v>4500</v>
      </c>
      <c r="G4" s="22">
        <v>4000</v>
      </c>
      <c r="H4" s="22">
        <v>2300</v>
      </c>
      <c r="I4" s="22">
        <v>1800</v>
      </c>
      <c r="J4" s="28">
        <v>3100</v>
      </c>
      <c r="K4" s="28">
        <v>4700</v>
      </c>
      <c r="L4" s="22">
        <v>6100</v>
      </c>
      <c r="M4" s="22">
        <v>6000</v>
      </c>
      <c r="N4" s="49">
        <f>B4+C4+D4+E4+F4+G4+H4+I4+J4+K4+L4+M4</f>
        <v>60000</v>
      </c>
    </row>
    <row r="5" spans="1:14" ht="24.75" customHeight="1">
      <c r="A5" s="171" t="s">
        <v>154</v>
      </c>
      <c r="B5" s="22">
        <v>3900</v>
      </c>
      <c r="C5" s="22">
        <v>3000</v>
      </c>
      <c r="D5" s="22">
        <v>3100</v>
      </c>
      <c r="E5" s="22">
        <v>2000</v>
      </c>
      <c r="F5" s="22">
        <v>1400</v>
      </c>
      <c r="G5" s="22">
        <v>1200</v>
      </c>
      <c r="H5" s="22">
        <v>600</v>
      </c>
      <c r="I5" s="22">
        <v>600</v>
      </c>
      <c r="J5" s="22">
        <v>800</v>
      </c>
      <c r="K5" s="22">
        <v>1800</v>
      </c>
      <c r="L5" s="22">
        <v>2500</v>
      </c>
      <c r="M5" s="22">
        <v>2600</v>
      </c>
      <c r="N5" s="49">
        <f>B5+C5+D5+E5+F5+G5+H5+I5+J5+K5+L5+M5</f>
        <v>23500</v>
      </c>
    </row>
    <row r="6" spans="1:14" ht="11.25" customHeight="1">
      <c r="A6" s="171" t="s">
        <v>99</v>
      </c>
      <c r="B6" s="22">
        <v>180</v>
      </c>
      <c r="C6" s="22">
        <v>160</v>
      </c>
      <c r="D6" s="28">
        <v>150</v>
      </c>
      <c r="E6" s="22">
        <v>115</v>
      </c>
      <c r="F6" s="22">
        <v>80</v>
      </c>
      <c r="G6" s="22">
        <v>55</v>
      </c>
      <c r="H6" s="22">
        <v>20</v>
      </c>
      <c r="I6" s="22">
        <v>15</v>
      </c>
      <c r="J6" s="28">
        <v>25</v>
      </c>
      <c r="K6" s="28">
        <v>80</v>
      </c>
      <c r="L6" s="22">
        <v>180</v>
      </c>
      <c r="M6" s="22">
        <v>165</v>
      </c>
      <c r="N6" s="49">
        <f>SUM(B6:M6)</f>
        <v>1225</v>
      </c>
    </row>
    <row r="7" spans="1:14" ht="11.25" customHeight="1">
      <c r="A7" s="171" t="s">
        <v>100</v>
      </c>
      <c r="B7" s="22">
        <v>50</v>
      </c>
      <c r="C7" s="22">
        <v>50</v>
      </c>
      <c r="D7" s="28">
        <v>30</v>
      </c>
      <c r="E7" s="22">
        <v>5</v>
      </c>
      <c r="F7" s="22">
        <v>10</v>
      </c>
      <c r="G7" s="22">
        <v>10</v>
      </c>
      <c r="H7" s="22">
        <v>10</v>
      </c>
      <c r="I7" s="22">
        <v>5</v>
      </c>
      <c r="J7" s="28">
        <v>7</v>
      </c>
      <c r="K7" s="28">
        <v>15</v>
      </c>
      <c r="L7" s="22">
        <v>40</v>
      </c>
      <c r="M7" s="22">
        <v>45</v>
      </c>
      <c r="N7" s="49">
        <f aca="true" t="shared" si="0" ref="N7:N45">B7+C7+D7+E7+F7+G7+H7+I7+J7+K7+L7+M7</f>
        <v>277</v>
      </c>
    </row>
    <row r="8" spans="1:14" ht="11.25" customHeight="1">
      <c r="A8" s="171" t="s">
        <v>101</v>
      </c>
      <c r="B8" s="22">
        <v>55</v>
      </c>
      <c r="C8" s="22">
        <v>12</v>
      </c>
      <c r="D8" s="28">
        <v>9</v>
      </c>
      <c r="E8" s="22">
        <v>6</v>
      </c>
      <c r="F8" s="22">
        <v>4</v>
      </c>
      <c r="G8" s="22">
        <v>32</v>
      </c>
      <c r="H8" s="22">
        <v>0</v>
      </c>
      <c r="I8" s="22">
        <v>0</v>
      </c>
      <c r="J8" s="28"/>
      <c r="K8" s="28">
        <v>15</v>
      </c>
      <c r="L8" s="22">
        <v>10</v>
      </c>
      <c r="M8" s="22">
        <v>20</v>
      </c>
      <c r="N8" s="49">
        <f t="shared" si="0"/>
        <v>163</v>
      </c>
    </row>
    <row r="9" spans="1:14" ht="11.25" customHeight="1">
      <c r="A9" s="171" t="s">
        <v>102</v>
      </c>
      <c r="B9" s="22">
        <v>10</v>
      </c>
      <c r="C9" s="22">
        <v>15</v>
      </c>
      <c r="D9" s="28">
        <v>10</v>
      </c>
      <c r="E9" s="22">
        <v>10</v>
      </c>
      <c r="F9" s="22">
        <v>7</v>
      </c>
      <c r="G9" s="22">
        <v>5</v>
      </c>
      <c r="H9" s="22">
        <v>2</v>
      </c>
      <c r="I9" s="22">
        <v>1</v>
      </c>
      <c r="J9" s="28">
        <v>5</v>
      </c>
      <c r="K9" s="28">
        <v>7</v>
      </c>
      <c r="L9" s="22">
        <v>30</v>
      </c>
      <c r="M9" s="22">
        <v>27</v>
      </c>
      <c r="N9" s="49">
        <f t="shared" si="0"/>
        <v>129</v>
      </c>
    </row>
    <row r="10" spans="1:14" ht="11.25" customHeight="1">
      <c r="A10" s="171" t="s">
        <v>103</v>
      </c>
      <c r="B10" s="22">
        <v>82</v>
      </c>
      <c r="C10" s="22">
        <v>159</v>
      </c>
      <c r="D10" s="28">
        <v>228</v>
      </c>
      <c r="E10" s="22">
        <v>126</v>
      </c>
      <c r="F10" s="22">
        <v>51</v>
      </c>
      <c r="G10" s="22">
        <v>95</v>
      </c>
      <c r="H10" s="22">
        <v>79</v>
      </c>
      <c r="I10" s="22">
        <v>6</v>
      </c>
      <c r="J10" s="28">
        <v>4</v>
      </c>
      <c r="K10" s="28">
        <v>253</v>
      </c>
      <c r="L10" s="22">
        <v>216</v>
      </c>
      <c r="M10" s="22">
        <v>100</v>
      </c>
      <c r="N10" s="49">
        <f t="shared" si="0"/>
        <v>1399</v>
      </c>
    </row>
    <row r="11" spans="1:14" ht="11.25" customHeight="1">
      <c r="A11" s="171" t="s">
        <v>104</v>
      </c>
      <c r="B11" s="22">
        <v>30</v>
      </c>
      <c r="C11" s="22">
        <v>20</v>
      </c>
      <c r="D11" s="28">
        <v>20</v>
      </c>
      <c r="E11" s="22">
        <v>10</v>
      </c>
      <c r="F11" s="22">
        <v>10</v>
      </c>
      <c r="G11" s="22">
        <v>8</v>
      </c>
      <c r="H11" s="22">
        <v>8</v>
      </c>
      <c r="I11" s="22">
        <v>5</v>
      </c>
      <c r="J11" s="28">
        <v>5</v>
      </c>
      <c r="K11" s="28">
        <v>5</v>
      </c>
      <c r="L11" s="22">
        <v>20</v>
      </c>
      <c r="M11" s="22">
        <v>15</v>
      </c>
      <c r="N11" s="49">
        <f t="shared" si="0"/>
        <v>156</v>
      </c>
    </row>
    <row r="12" spans="1:14" ht="11.25" customHeight="1">
      <c r="A12" s="171" t="s">
        <v>105</v>
      </c>
      <c r="B12" s="22">
        <v>25</v>
      </c>
      <c r="C12" s="22">
        <v>119</v>
      </c>
      <c r="D12" s="28">
        <v>29</v>
      </c>
      <c r="E12" s="22">
        <v>26</v>
      </c>
      <c r="F12" s="22">
        <v>57</v>
      </c>
      <c r="G12" s="22">
        <v>28</v>
      </c>
      <c r="H12" s="22">
        <v>12</v>
      </c>
      <c r="I12" s="22">
        <v>90</v>
      </c>
      <c r="J12" s="28">
        <v>85</v>
      </c>
      <c r="K12" s="28">
        <v>154</v>
      </c>
      <c r="L12" s="22">
        <v>50</v>
      </c>
      <c r="M12" s="22">
        <v>38</v>
      </c>
      <c r="N12" s="49">
        <f t="shared" si="0"/>
        <v>713</v>
      </c>
    </row>
    <row r="13" spans="1:14" ht="11.25" customHeight="1">
      <c r="A13" s="171" t="s">
        <v>106</v>
      </c>
      <c r="B13" s="22">
        <v>80</v>
      </c>
      <c r="C13" s="22">
        <v>85</v>
      </c>
      <c r="D13" s="28">
        <v>77</v>
      </c>
      <c r="E13" s="22">
        <v>80</v>
      </c>
      <c r="F13" s="22">
        <v>65</v>
      </c>
      <c r="G13" s="22">
        <v>75</v>
      </c>
      <c r="H13" s="22">
        <v>10</v>
      </c>
      <c r="I13" s="22">
        <v>15</v>
      </c>
      <c r="J13" s="28">
        <v>45</v>
      </c>
      <c r="K13" s="28">
        <v>95</v>
      </c>
      <c r="L13" s="22">
        <v>80</v>
      </c>
      <c r="M13" s="22">
        <v>80</v>
      </c>
      <c r="N13" s="49">
        <f t="shared" si="0"/>
        <v>787</v>
      </c>
    </row>
    <row r="14" spans="1:14" ht="11.25" customHeight="1">
      <c r="A14" s="171" t="s">
        <v>107</v>
      </c>
      <c r="B14" s="22">
        <v>200</v>
      </c>
      <c r="C14" s="22">
        <v>140</v>
      </c>
      <c r="D14" s="28">
        <v>120</v>
      </c>
      <c r="E14" s="22">
        <v>140</v>
      </c>
      <c r="F14" s="22">
        <v>170</v>
      </c>
      <c r="G14" s="22">
        <v>150</v>
      </c>
      <c r="H14" s="22">
        <v>150</v>
      </c>
      <c r="I14" s="22">
        <v>60</v>
      </c>
      <c r="J14" s="28">
        <v>100</v>
      </c>
      <c r="K14" s="28">
        <v>150</v>
      </c>
      <c r="L14" s="22">
        <v>150</v>
      </c>
      <c r="M14" s="22">
        <v>160</v>
      </c>
      <c r="N14" s="49">
        <f t="shared" si="0"/>
        <v>1690</v>
      </c>
    </row>
    <row r="15" spans="1:14" ht="11.25" customHeight="1">
      <c r="A15" s="171" t="s">
        <v>172</v>
      </c>
      <c r="B15" s="22">
        <v>83</v>
      </c>
      <c r="C15" s="22">
        <v>8</v>
      </c>
      <c r="D15" s="28">
        <v>8</v>
      </c>
      <c r="E15" s="22">
        <v>8</v>
      </c>
      <c r="F15" s="22">
        <v>64</v>
      </c>
      <c r="G15" s="22">
        <v>42</v>
      </c>
      <c r="H15" s="22">
        <v>19</v>
      </c>
      <c r="I15" s="22">
        <v>5</v>
      </c>
      <c r="J15" s="28">
        <v>2</v>
      </c>
      <c r="K15" s="28">
        <v>5</v>
      </c>
      <c r="L15" s="28">
        <v>2</v>
      </c>
      <c r="M15" s="28">
        <v>5</v>
      </c>
      <c r="N15" s="49">
        <f t="shared" si="0"/>
        <v>251</v>
      </c>
    </row>
    <row r="16" spans="1:14" ht="37.5" customHeight="1">
      <c r="A16" s="172" t="s">
        <v>36</v>
      </c>
      <c r="B16" s="22">
        <v>11500</v>
      </c>
      <c r="C16" s="22">
        <v>10500</v>
      </c>
      <c r="D16" s="28">
        <v>9700</v>
      </c>
      <c r="E16" s="22">
        <v>7600</v>
      </c>
      <c r="F16" s="22">
        <v>4100</v>
      </c>
      <c r="G16" s="22">
        <v>3600</v>
      </c>
      <c r="H16" s="22">
        <v>2700</v>
      </c>
      <c r="I16" s="22">
        <v>2700</v>
      </c>
      <c r="J16" s="28">
        <v>3600</v>
      </c>
      <c r="K16" s="28">
        <v>7000</v>
      </c>
      <c r="L16" s="22">
        <v>9000</v>
      </c>
      <c r="M16" s="22">
        <v>9000</v>
      </c>
      <c r="N16" s="49">
        <f t="shared" si="0"/>
        <v>81000</v>
      </c>
    </row>
    <row r="17" spans="1:14" ht="39" customHeight="1">
      <c r="A17" s="173" t="s">
        <v>97</v>
      </c>
      <c r="B17" s="22">
        <v>104</v>
      </c>
      <c r="C17" s="22">
        <v>118</v>
      </c>
      <c r="D17" s="22">
        <v>118</v>
      </c>
      <c r="E17" s="22">
        <v>118</v>
      </c>
      <c r="F17" s="22">
        <v>118</v>
      </c>
      <c r="G17" s="22">
        <v>79</v>
      </c>
      <c r="H17" s="22">
        <v>79</v>
      </c>
      <c r="I17" s="22">
        <v>64</v>
      </c>
      <c r="J17" s="22">
        <v>118</v>
      </c>
      <c r="K17" s="22">
        <v>118</v>
      </c>
      <c r="L17" s="22">
        <v>118</v>
      </c>
      <c r="M17" s="22">
        <v>118</v>
      </c>
      <c r="N17" s="49">
        <f t="shared" si="0"/>
        <v>1270</v>
      </c>
    </row>
    <row r="18" spans="1:14" ht="51" customHeight="1">
      <c r="A18" s="173" t="s">
        <v>114</v>
      </c>
      <c r="B18" s="22">
        <v>538</v>
      </c>
      <c r="C18" s="22">
        <v>233</v>
      </c>
      <c r="D18" s="28">
        <v>666</v>
      </c>
      <c r="E18" s="22">
        <v>362</v>
      </c>
      <c r="F18" s="22">
        <v>529</v>
      </c>
      <c r="G18" s="22">
        <v>291</v>
      </c>
      <c r="H18" s="22">
        <v>700</v>
      </c>
      <c r="I18" s="22">
        <v>466</v>
      </c>
      <c r="J18" s="28">
        <v>445</v>
      </c>
      <c r="K18" s="28">
        <v>531</v>
      </c>
      <c r="L18" s="22">
        <v>444</v>
      </c>
      <c r="M18" s="22">
        <v>600</v>
      </c>
      <c r="N18" s="49">
        <f t="shared" si="0"/>
        <v>5805</v>
      </c>
    </row>
    <row r="19" spans="1:14" ht="24" customHeight="1">
      <c r="A19" s="173" t="s">
        <v>194</v>
      </c>
      <c r="B19" s="22">
        <v>1400</v>
      </c>
      <c r="C19" s="22">
        <v>1400</v>
      </c>
      <c r="D19" s="28">
        <v>1200</v>
      </c>
      <c r="E19" s="22">
        <v>1100</v>
      </c>
      <c r="F19" s="22">
        <v>1000</v>
      </c>
      <c r="G19" s="22">
        <v>1000</v>
      </c>
      <c r="H19" s="22">
        <v>1000</v>
      </c>
      <c r="I19" s="22">
        <v>1000</v>
      </c>
      <c r="J19" s="28">
        <v>1100</v>
      </c>
      <c r="K19" s="28">
        <v>1400</v>
      </c>
      <c r="L19" s="22">
        <v>1400</v>
      </c>
      <c r="M19" s="22">
        <v>1400</v>
      </c>
      <c r="N19" s="49">
        <f t="shared" si="0"/>
        <v>14400</v>
      </c>
    </row>
    <row r="20" spans="1:14" ht="12.75" customHeight="1">
      <c r="A20" s="173" t="s">
        <v>87</v>
      </c>
      <c r="B20" s="22">
        <v>1000</v>
      </c>
      <c r="C20" s="22">
        <v>1000</v>
      </c>
      <c r="D20" s="22">
        <v>900</v>
      </c>
      <c r="E20" s="22">
        <v>800</v>
      </c>
      <c r="F20" s="22">
        <v>800</v>
      </c>
      <c r="G20" s="22">
        <v>800</v>
      </c>
      <c r="H20" s="22">
        <v>800</v>
      </c>
      <c r="I20" s="22">
        <v>800</v>
      </c>
      <c r="J20" s="22">
        <v>800</v>
      </c>
      <c r="K20" s="22">
        <v>1000</v>
      </c>
      <c r="L20" s="22">
        <v>1000</v>
      </c>
      <c r="M20" s="22">
        <v>1000</v>
      </c>
      <c r="N20" s="49">
        <f t="shared" si="0"/>
        <v>10700</v>
      </c>
    </row>
    <row r="21" spans="1:14" ht="24" customHeight="1">
      <c r="A21" s="170" t="s">
        <v>143</v>
      </c>
      <c r="B21" s="22">
        <v>400</v>
      </c>
      <c r="C21" s="22">
        <v>400</v>
      </c>
      <c r="D21" s="22">
        <v>300</v>
      </c>
      <c r="E21" s="22">
        <v>300</v>
      </c>
      <c r="F21" s="22">
        <v>200</v>
      </c>
      <c r="G21" s="22">
        <v>200</v>
      </c>
      <c r="H21" s="22">
        <v>200</v>
      </c>
      <c r="I21" s="22">
        <v>200</v>
      </c>
      <c r="J21" s="22">
        <v>300</v>
      </c>
      <c r="K21" s="22">
        <v>400</v>
      </c>
      <c r="L21" s="22">
        <v>400</v>
      </c>
      <c r="M21" s="22">
        <v>400</v>
      </c>
      <c r="N21" s="49">
        <f t="shared" si="0"/>
        <v>3700</v>
      </c>
    </row>
    <row r="22" spans="1:15" ht="26.25" customHeight="1">
      <c r="A22" s="50" t="s">
        <v>95</v>
      </c>
      <c r="B22" s="49">
        <f>B4+B5+B16+B17+B18+B6+B7+B8+B9+B10+B11+B12+B13+B14+B19+B15</f>
        <v>26237</v>
      </c>
      <c r="C22" s="49">
        <f aca="true" t="shared" si="1" ref="C22:M22">C4+C5+C16+C17+C18+C6+C7+C8+C9+C10+C11+C12+C13+C14+C19+C15</f>
        <v>23619</v>
      </c>
      <c r="D22" s="49">
        <f t="shared" si="1"/>
        <v>21865</v>
      </c>
      <c r="E22" s="49">
        <f t="shared" si="1"/>
        <v>17206</v>
      </c>
      <c r="F22" s="49">
        <f t="shared" si="1"/>
        <v>12165</v>
      </c>
      <c r="G22" s="49">
        <f t="shared" si="1"/>
        <v>10670</v>
      </c>
      <c r="H22" s="49">
        <f t="shared" si="1"/>
        <v>7689</v>
      </c>
      <c r="I22" s="49">
        <f t="shared" si="1"/>
        <v>6832</v>
      </c>
      <c r="J22" s="49">
        <f t="shared" si="1"/>
        <v>9441</v>
      </c>
      <c r="K22" s="49">
        <f t="shared" si="1"/>
        <v>16328</v>
      </c>
      <c r="L22" s="49">
        <f t="shared" si="1"/>
        <v>20340</v>
      </c>
      <c r="M22" s="49">
        <f t="shared" si="1"/>
        <v>20373</v>
      </c>
      <c r="N22" s="49">
        <f>SUM(B22:M22)</f>
        <v>192765</v>
      </c>
      <c r="O22" s="59">
        <f>N4+N5+N6+N7+N8+N9+N10+N11+N12+N13+N14+N15+N16+N17+N18+N19</f>
        <v>192765</v>
      </c>
    </row>
    <row r="23" spans="1:14" ht="12.75" customHeight="1">
      <c r="A23" s="51" t="s">
        <v>77</v>
      </c>
      <c r="B23" s="22">
        <f>B20</f>
        <v>1000</v>
      </c>
      <c r="C23" s="22">
        <f aca="true" t="shared" si="2" ref="C23:N23">C20</f>
        <v>1000</v>
      </c>
      <c r="D23" s="22">
        <f t="shared" si="2"/>
        <v>900</v>
      </c>
      <c r="E23" s="22">
        <f t="shared" si="2"/>
        <v>800</v>
      </c>
      <c r="F23" s="22">
        <f t="shared" si="2"/>
        <v>800</v>
      </c>
      <c r="G23" s="22">
        <f t="shared" si="2"/>
        <v>800</v>
      </c>
      <c r="H23" s="22">
        <f t="shared" si="2"/>
        <v>800</v>
      </c>
      <c r="I23" s="22">
        <f t="shared" si="2"/>
        <v>800</v>
      </c>
      <c r="J23" s="22">
        <f t="shared" si="2"/>
        <v>800</v>
      </c>
      <c r="K23" s="22">
        <f t="shared" si="2"/>
        <v>1000</v>
      </c>
      <c r="L23" s="22">
        <f t="shared" si="2"/>
        <v>1000</v>
      </c>
      <c r="M23" s="22">
        <f t="shared" si="2"/>
        <v>1000</v>
      </c>
      <c r="N23" s="22">
        <f t="shared" si="2"/>
        <v>10700</v>
      </c>
    </row>
    <row r="24" spans="1:14" ht="12" customHeight="1">
      <c r="A24" s="50" t="s">
        <v>35</v>
      </c>
      <c r="B24" s="49">
        <f>B22-B23</f>
        <v>25237</v>
      </c>
      <c r="C24" s="49">
        <f aca="true" t="shared" si="3" ref="C24:M24">C22-C23</f>
        <v>22619</v>
      </c>
      <c r="D24" s="49">
        <f t="shared" si="3"/>
        <v>20965</v>
      </c>
      <c r="E24" s="49">
        <f t="shared" si="3"/>
        <v>16406</v>
      </c>
      <c r="F24" s="49">
        <f t="shared" si="3"/>
        <v>11365</v>
      </c>
      <c r="G24" s="49">
        <f t="shared" si="3"/>
        <v>9870</v>
      </c>
      <c r="H24" s="49">
        <f t="shared" si="3"/>
        <v>6889</v>
      </c>
      <c r="I24" s="49">
        <f t="shared" si="3"/>
        <v>6032</v>
      </c>
      <c r="J24" s="49">
        <f t="shared" si="3"/>
        <v>8641</v>
      </c>
      <c r="K24" s="49">
        <f t="shared" si="3"/>
        <v>15328</v>
      </c>
      <c r="L24" s="49">
        <f t="shared" si="3"/>
        <v>19340</v>
      </c>
      <c r="M24" s="49">
        <f t="shared" si="3"/>
        <v>19373</v>
      </c>
      <c r="N24" s="49">
        <f>N22-N23</f>
        <v>182065</v>
      </c>
    </row>
    <row r="25" spans="1:14" ht="13.5" customHeight="1">
      <c r="A25" s="171" t="s">
        <v>193</v>
      </c>
      <c r="B25" s="22">
        <v>3300</v>
      </c>
      <c r="C25" s="22">
        <v>3100</v>
      </c>
      <c r="D25" s="22">
        <v>3000</v>
      </c>
      <c r="E25" s="22">
        <v>2200</v>
      </c>
      <c r="F25" s="22">
        <v>2500</v>
      </c>
      <c r="G25" s="22">
        <v>1500</v>
      </c>
      <c r="H25" s="22">
        <v>600</v>
      </c>
      <c r="I25" s="22">
        <v>700</v>
      </c>
      <c r="J25" s="22">
        <v>1200</v>
      </c>
      <c r="K25" s="22">
        <v>2900</v>
      </c>
      <c r="L25" s="22">
        <v>3200</v>
      </c>
      <c r="M25" s="22">
        <v>3000</v>
      </c>
      <c r="N25" s="48">
        <f t="shared" si="0"/>
        <v>27200</v>
      </c>
    </row>
    <row r="26" spans="1:14" ht="12" customHeight="1">
      <c r="A26" s="170" t="s">
        <v>173</v>
      </c>
      <c r="B26" s="22">
        <v>3368</v>
      </c>
      <c r="C26" s="22">
        <v>4564</v>
      </c>
      <c r="D26" s="22">
        <v>5492</v>
      </c>
      <c r="E26" s="22">
        <v>2796</v>
      </c>
      <c r="F26" s="22">
        <v>3858</v>
      </c>
      <c r="G26" s="22">
        <v>6321</v>
      </c>
      <c r="H26" s="22">
        <v>1723</v>
      </c>
      <c r="I26" s="22">
        <v>1223</v>
      </c>
      <c r="J26" s="27">
        <v>2784</v>
      </c>
      <c r="K26" s="27">
        <v>7298</v>
      </c>
      <c r="L26" s="25">
        <v>4300</v>
      </c>
      <c r="M26" s="22">
        <v>4900</v>
      </c>
      <c r="N26" s="23">
        <f>B26+C26+D26+E26+F26+G26+H26+I26+J26+K26+L26+M26</f>
        <v>48627</v>
      </c>
    </row>
    <row r="27" spans="1:14" ht="11.25" customHeight="1">
      <c r="A27" s="170" t="s">
        <v>118</v>
      </c>
      <c r="B27" s="22">
        <f>B26-B28</f>
        <v>1500</v>
      </c>
      <c r="C27" s="22">
        <f aca="true" t="shared" si="4" ref="C27:M27">C26-C28</f>
        <v>1350</v>
      </c>
      <c r="D27" s="22">
        <f t="shared" si="4"/>
        <v>1400</v>
      </c>
      <c r="E27" s="22">
        <f t="shared" si="4"/>
        <v>2150</v>
      </c>
      <c r="F27" s="22">
        <f t="shared" si="4"/>
        <v>1400</v>
      </c>
      <c r="G27" s="22">
        <f t="shared" si="4"/>
        <v>1300</v>
      </c>
      <c r="H27" s="22">
        <f t="shared" si="4"/>
        <v>1450</v>
      </c>
      <c r="I27" s="22">
        <f t="shared" si="4"/>
        <v>900</v>
      </c>
      <c r="J27" s="22">
        <f t="shared" si="4"/>
        <v>1350</v>
      </c>
      <c r="K27" s="22">
        <f t="shared" si="4"/>
        <v>950</v>
      </c>
      <c r="L27" s="22">
        <f t="shared" si="4"/>
        <v>1300</v>
      </c>
      <c r="M27" s="22">
        <f t="shared" si="4"/>
        <v>1550</v>
      </c>
      <c r="N27" s="23">
        <f t="shared" si="0"/>
        <v>16600</v>
      </c>
    </row>
    <row r="28" spans="1:14" ht="12" customHeight="1">
      <c r="A28" s="170" t="s">
        <v>109</v>
      </c>
      <c r="B28" s="22">
        <v>1868</v>
      </c>
      <c r="C28" s="22">
        <v>3214</v>
      </c>
      <c r="D28" s="22">
        <v>4092</v>
      </c>
      <c r="E28" s="22">
        <v>646</v>
      </c>
      <c r="F28" s="22">
        <v>2458</v>
      </c>
      <c r="G28" s="22">
        <v>5021</v>
      </c>
      <c r="H28" s="22">
        <v>273</v>
      </c>
      <c r="I28" s="22">
        <v>323</v>
      </c>
      <c r="J28" s="27">
        <v>1434</v>
      </c>
      <c r="K28" s="27">
        <v>6348</v>
      </c>
      <c r="L28" s="25">
        <v>3000</v>
      </c>
      <c r="M28" s="22">
        <v>3350</v>
      </c>
      <c r="N28" s="23">
        <f t="shared" si="0"/>
        <v>32027</v>
      </c>
    </row>
    <row r="29" spans="1:15" s="142" customFormat="1" ht="24" customHeight="1">
      <c r="A29" s="141" t="s">
        <v>171</v>
      </c>
      <c r="B29" s="52">
        <f>B25+B26</f>
        <v>6668</v>
      </c>
      <c r="C29" s="52">
        <f aca="true" t="shared" si="5" ref="C29:N29">C25+C26</f>
        <v>7664</v>
      </c>
      <c r="D29" s="52">
        <f t="shared" si="5"/>
        <v>8492</v>
      </c>
      <c r="E29" s="52">
        <f t="shared" si="5"/>
        <v>4996</v>
      </c>
      <c r="F29" s="52">
        <f t="shared" si="5"/>
        <v>6358</v>
      </c>
      <c r="G29" s="52">
        <f t="shared" si="5"/>
        <v>7821</v>
      </c>
      <c r="H29" s="52">
        <f t="shared" si="5"/>
        <v>2323</v>
      </c>
      <c r="I29" s="52">
        <f t="shared" si="5"/>
        <v>1923</v>
      </c>
      <c r="J29" s="52">
        <f t="shared" si="5"/>
        <v>3984</v>
      </c>
      <c r="K29" s="52">
        <f t="shared" si="5"/>
        <v>10198</v>
      </c>
      <c r="L29" s="52">
        <f t="shared" si="5"/>
        <v>7500</v>
      </c>
      <c r="M29" s="52">
        <f t="shared" si="5"/>
        <v>7900</v>
      </c>
      <c r="N29" s="52">
        <f t="shared" si="5"/>
        <v>75827</v>
      </c>
      <c r="O29" s="147">
        <f>N25+N26</f>
        <v>75827</v>
      </c>
    </row>
    <row r="30" spans="1:14" ht="20.25" customHeight="1" hidden="1">
      <c r="A30" s="46" t="s">
        <v>22</v>
      </c>
      <c r="B30" s="47" t="s">
        <v>0</v>
      </c>
      <c r="C30" s="47" t="s">
        <v>1</v>
      </c>
      <c r="D30" s="47" t="s">
        <v>2</v>
      </c>
      <c r="E30" s="47" t="s">
        <v>3</v>
      </c>
      <c r="F30" s="47" t="s">
        <v>4</v>
      </c>
      <c r="G30" s="47" t="s">
        <v>23</v>
      </c>
      <c r="H30" s="47" t="s">
        <v>5</v>
      </c>
      <c r="I30" s="47" t="s">
        <v>6</v>
      </c>
      <c r="J30" s="47" t="s">
        <v>7</v>
      </c>
      <c r="K30" s="47" t="s">
        <v>8</v>
      </c>
      <c r="L30" s="47" t="s">
        <v>9</v>
      </c>
      <c r="M30" s="47" t="s">
        <v>10</v>
      </c>
      <c r="N30" s="52">
        <f>N26+N27</f>
        <v>65227</v>
      </c>
    </row>
    <row r="31" spans="1:14" s="152" customFormat="1" ht="36" customHeight="1">
      <c r="A31" s="170" t="s">
        <v>187</v>
      </c>
      <c r="B31" s="47"/>
      <c r="C31" s="47"/>
      <c r="D31" s="47"/>
      <c r="E31" s="47"/>
      <c r="F31" s="47"/>
      <c r="G31" s="47"/>
      <c r="H31" s="47"/>
      <c r="I31" s="47"/>
      <c r="J31" s="28">
        <v>2300</v>
      </c>
      <c r="K31" s="28">
        <v>2700</v>
      </c>
      <c r="L31" s="25">
        <v>3400</v>
      </c>
      <c r="M31" s="22">
        <v>3500</v>
      </c>
      <c r="N31" s="23">
        <f>B31+C31+D31+E31+F31+G31+H31+I31+J31+K31+L31+M31</f>
        <v>11900</v>
      </c>
    </row>
    <row r="32" spans="1:14" s="152" customFormat="1" ht="13.5" customHeight="1">
      <c r="A32" s="170" t="s">
        <v>118</v>
      </c>
      <c r="B32" s="47"/>
      <c r="C32" s="47"/>
      <c r="D32" s="47"/>
      <c r="E32" s="47"/>
      <c r="F32" s="47"/>
      <c r="G32" s="47"/>
      <c r="H32" s="47"/>
      <c r="I32" s="47"/>
      <c r="J32" s="22">
        <f>J31-J33</f>
        <v>2000</v>
      </c>
      <c r="K32" s="22">
        <f>K31-K33</f>
        <v>2330</v>
      </c>
      <c r="L32" s="22">
        <f>L31-L33</f>
        <v>3000</v>
      </c>
      <c r="M32" s="22">
        <f>M31-M33</f>
        <v>3050</v>
      </c>
      <c r="N32" s="23">
        <f>B32+C32+D32+E32+F32+G32+H32+I32+J32+K32+L32+M32</f>
        <v>10380</v>
      </c>
    </row>
    <row r="33" spans="1:14" s="152" customFormat="1" ht="13.5" customHeight="1">
      <c r="A33" s="170" t="s">
        <v>109</v>
      </c>
      <c r="B33" s="47"/>
      <c r="C33" s="47"/>
      <c r="D33" s="47"/>
      <c r="E33" s="47"/>
      <c r="F33" s="47"/>
      <c r="G33" s="47"/>
      <c r="H33" s="47"/>
      <c r="I33" s="47"/>
      <c r="J33" s="28">
        <v>300</v>
      </c>
      <c r="K33" s="28">
        <v>370</v>
      </c>
      <c r="L33" s="25">
        <v>400</v>
      </c>
      <c r="M33" s="22">
        <v>450</v>
      </c>
      <c r="N33" s="23">
        <f>B33+C33+D33+E33+F33+G33+H33+I33+J33+K33+L33+M33</f>
        <v>1520</v>
      </c>
    </row>
    <row r="34" spans="1:14" ht="37.5" customHeight="1">
      <c r="A34" s="171" t="s">
        <v>179</v>
      </c>
      <c r="B34" s="22">
        <v>820</v>
      </c>
      <c r="C34" s="22">
        <v>1000</v>
      </c>
      <c r="D34" s="22">
        <v>900</v>
      </c>
      <c r="E34" s="22">
        <v>700</v>
      </c>
      <c r="F34" s="22">
        <v>700</v>
      </c>
      <c r="G34" s="22">
        <v>650</v>
      </c>
      <c r="H34" s="22">
        <v>350</v>
      </c>
      <c r="I34" s="22">
        <v>120</v>
      </c>
      <c r="J34" s="22">
        <v>210</v>
      </c>
      <c r="K34" s="22">
        <v>810</v>
      </c>
      <c r="L34" s="22">
        <v>820</v>
      </c>
      <c r="M34" s="22">
        <v>710</v>
      </c>
      <c r="N34" s="49">
        <f t="shared" si="0"/>
        <v>7790</v>
      </c>
    </row>
    <row r="35" spans="1:14" ht="24" customHeight="1">
      <c r="A35" s="171" t="s">
        <v>128</v>
      </c>
      <c r="B35" s="22">
        <v>200</v>
      </c>
      <c r="C35" s="22">
        <v>200</v>
      </c>
      <c r="D35" s="22">
        <v>200</v>
      </c>
      <c r="E35" s="22">
        <v>200</v>
      </c>
      <c r="F35" s="22">
        <v>200</v>
      </c>
      <c r="G35" s="22">
        <v>200</v>
      </c>
      <c r="H35" s="22">
        <v>230</v>
      </c>
      <c r="I35" s="22">
        <v>72</v>
      </c>
      <c r="J35" s="22">
        <v>180</v>
      </c>
      <c r="K35" s="22">
        <v>750</v>
      </c>
      <c r="L35" s="22">
        <v>668</v>
      </c>
      <c r="M35" s="22">
        <v>600</v>
      </c>
      <c r="N35" s="49">
        <f t="shared" si="0"/>
        <v>3700</v>
      </c>
    </row>
    <row r="36" spans="1:14" ht="12" customHeight="1">
      <c r="A36" s="53" t="s">
        <v>79</v>
      </c>
      <c r="B36" s="22">
        <v>2172.8</v>
      </c>
      <c r="C36" s="22">
        <v>2172.8</v>
      </c>
      <c r="D36" s="22">
        <v>2172.8</v>
      </c>
      <c r="E36" s="22">
        <v>1765.4</v>
      </c>
      <c r="F36" s="22">
        <v>1765.4</v>
      </c>
      <c r="G36" s="22">
        <v>1765.4</v>
      </c>
      <c r="H36" s="22">
        <v>1765.4</v>
      </c>
      <c r="I36" s="22">
        <v>1765.4</v>
      </c>
      <c r="J36" s="22">
        <v>1765.4</v>
      </c>
      <c r="K36" s="22">
        <v>2172.8</v>
      </c>
      <c r="L36" s="22">
        <v>2172.8</v>
      </c>
      <c r="M36" s="22">
        <v>2172.8</v>
      </c>
      <c r="N36" s="54">
        <f>SUM(B36:M36)</f>
        <v>23629.199999999997</v>
      </c>
    </row>
    <row r="37" spans="1:14" ht="62.25" customHeight="1">
      <c r="A37" s="55" t="s">
        <v>38</v>
      </c>
      <c r="B37" s="22">
        <v>209.6</v>
      </c>
      <c r="C37" s="22">
        <v>209.6</v>
      </c>
      <c r="D37" s="22">
        <v>209.6</v>
      </c>
      <c r="E37" s="22">
        <v>170.3</v>
      </c>
      <c r="F37" s="22">
        <v>170.3</v>
      </c>
      <c r="G37" s="22">
        <v>170.3</v>
      </c>
      <c r="H37" s="22">
        <v>170.3</v>
      </c>
      <c r="I37" s="22">
        <v>170.3</v>
      </c>
      <c r="J37" s="22">
        <v>170.3</v>
      </c>
      <c r="K37" s="22">
        <v>209.6</v>
      </c>
      <c r="L37" s="22">
        <v>209.6</v>
      </c>
      <c r="M37" s="22">
        <v>209.6</v>
      </c>
      <c r="N37" s="56">
        <f t="shared" si="0"/>
        <v>2279.3999999999996</v>
      </c>
    </row>
    <row r="38" spans="1:14" ht="25.5" customHeight="1">
      <c r="A38" s="53" t="s">
        <v>32</v>
      </c>
      <c r="B38" s="22">
        <v>1500</v>
      </c>
      <c r="C38" s="22">
        <v>1000</v>
      </c>
      <c r="D38" s="22">
        <v>900</v>
      </c>
      <c r="E38" s="22">
        <v>1000</v>
      </c>
      <c r="F38" s="22">
        <v>700</v>
      </c>
      <c r="G38" s="22">
        <v>500</v>
      </c>
      <c r="H38" s="22">
        <v>300</v>
      </c>
      <c r="I38" s="22">
        <v>200</v>
      </c>
      <c r="J38" s="22">
        <v>250</v>
      </c>
      <c r="K38" s="22">
        <v>750</v>
      </c>
      <c r="L38" s="22">
        <v>900</v>
      </c>
      <c r="M38" s="22">
        <v>900</v>
      </c>
      <c r="N38" s="49">
        <f t="shared" si="0"/>
        <v>8900</v>
      </c>
    </row>
    <row r="39" spans="1:14" ht="30.75" customHeight="1">
      <c r="A39" s="57" t="s">
        <v>41</v>
      </c>
      <c r="B39" s="150">
        <f>'ДДЗ світло'!B55+'ЗОШ світло'!B87+'позашк. з дюками'!B22+'позашк. з дюками'!B34+'позашк. з дюками'!B35+'позашк. з дюками'!B36++'позашк. з дюками'!B37+'позашк. з дюками'!B38+B29+B31</f>
        <v>410710.39999999997</v>
      </c>
      <c r="C39" s="150">
        <f>'ДДЗ світло'!C55+'ЗОШ світло'!C87+'позашк. з дюками'!C22+'позашк. з дюками'!C34+'позашк. з дюками'!C35+'позашк. з дюками'!C36++'позашк. з дюками'!C37+'позашк. з дюками'!C38+C29+C31</f>
        <v>418593.39999999997</v>
      </c>
      <c r="D39" s="150">
        <f>'ДДЗ світло'!D55+'ЗОШ світло'!D87+'позашк. з дюками'!D22+'позашк. з дюками'!D34+'позашк. з дюками'!D35+'позашк. з дюками'!D36++'позашк. з дюками'!D37+'позашк. з дюками'!D38+D29+D31</f>
        <v>385719.39999999997</v>
      </c>
      <c r="E39" s="150">
        <f>'ДДЗ світло'!E55+'ЗОШ світло'!E87+'позашк. з дюками'!E22+'позашк. з дюками'!E34+'позашк. з дюками'!E35+'позашк. з дюками'!E36++'позашк. з дюками'!E37+'позашк. з дюками'!E38+E29+E31</f>
        <v>335703.7</v>
      </c>
      <c r="F39" s="150">
        <f>'ДДЗ світло'!F55+'ЗОШ світло'!F87+'позашк. з дюками'!F22+'позашк. з дюками'!F34+'позашк. з дюками'!F35+'позашк. з дюками'!F36++'позашк. з дюками'!F37+'позашк. з дюками'!F38+F29+F31</f>
        <v>299651.7</v>
      </c>
      <c r="G39" s="150">
        <f>'ДДЗ світло'!G55+'ЗОШ світло'!G87+'позашк. з дюками'!G22+'позашк. з дюками'!G34+'позашк. з дюками'!G35+'позашк. з дюками'!G36++'позашк. з дюками'!G37+'позашк. з дюками'!G38+G29+G31</f>
        <v>294812.7</v>
      </c>
      <c r="H39" s="150">
        <f>'ДДЗ світло'!H55+'ЗОШ світло'!H87+'позашк. з дюками'!H22+'позашк. з дюками'!H34+'позашк. з дюками'!H35+'позашк. з дюками'!H36++'позашк. з дюками'!H37+'позашк. з дюками'!H38+H29+H31</f>
        <v>175912.69999999998</v>
      </c>
      <c r="I39" s="150">
        <f>'ДДЗ світло'!I55+'ЗОШ світло'!I87+'позашк. з дюками'!I22+'позашк. з дюками'!I34+'позашк. з дюками'!I35+'позашк. з дюками'!I36++'позашк. з дюками'!I37+'позашк. з дюками'!I38+I29+I31</f>
        <v>150616.69999999998</v>
      </c>
      <c r="J39" s="150">
        <f>'ДДЗ світло'!J55+'ЗОШ світло'!J87+'позашк. з дюками'!J22+'позашк. з дюками'!J34+'позашк. з дюками'!J35+'позашк. з дюками'!J36++'позашк. з дюками'!J37+'позашк. з дюками'!J38+J29+J31</f>
        <v>222184.73999999996</v>
      </c>
      <c r="K39" s="150">
        <f>'ДДЗ світло'!K55+'ЗОШ світло'!K87+'позашк. з дюками'!K22+'позашк. з дюками'!K34+'позашк. з дюками'!K35+'позашк. з дюками'!K36++'позашк. з дюками'!K37+'позашк. з дюками'!K38+K29+K31</f>
        <v>379176.39999999997</v>
      </c>
      <c r="L39" s="150">
        <f>'ДДЗ світло'!L55+'ЗОШ світло'!L87+'позашк. з дюками'!L22+'позашк. з дюками'!L34+'позашк. з дюками'!L35+'позашк. з дюками'!L36++'позашк. з дюками'!L37+'позашк. з дюками'!L38+L29+L31</f>
        <v>405249.39999999997</v>
      </c>
      <c r="M39" s="150">
        <f>'ДДЗ світло'!M55+'ЗОШ світло'!M87+'позашк. з дюками'!M22+'позашк. з дюками'!M34+'позашк. з дюками'!M35+'позашк. з дюками'!M36++'позашк. з дюками'!M37+'позашк. з дюками'!M38+M29+M31</f>
        <v>410950.39999999997</v>
      </c>
      <c r="N39" s="150">
        <f>'ДДЗ світло'!N55+'ЗОШ світло'!N87+'позашк. з дюками'!N22+'позашк. з дюками'!N34+'позашк. з дюками'!N35+'позашк. з дюками'!N36++'позашк. з дюками'!N37+'позашк. з дюками'!N38+N29+N31</f>
        <v>3889281.64</v>
      </c>
    </row>
    <row r="40" spans="1:14" ht="12.75" customHeight="1">
      <c r="A40" s="49" t="s">
        <v>74</v>
      </c>
      <c r="B40" s="56">
        <f>'ДДЗ світло'!B56+'ЗОШ світло'!B88+'позашк. з дюками'!B23</f>
        <v>2949</v>
      </c>
      <c r="C40" s="56">
        <f>'ДДЗ світло'!C56+'ЗОШ світло'!C88+'позашк. з дюками'!C23</f>
        <v>3147</v>
      </c>
      <c r="D40" s="56">
        <f>'ДДЗ світло'!D56+'ЗОШ світло'!D88+'позашк. з дюками'!D23</f>
        <v>3335</v>
      </c>
      <c r="E40" s="56">
        <f>'ДДЗ світло'!E56+'ЗОШ світло'!E88+'позашк. з дюками'!E23</f>
        <v>2934</v>
      </c>
      <c r="F40" s="56">
        <f>'ДДЗ світло'!F56+'ЗОШ світло'!F88+'позашк. з дюками'!F23</f>
        <v>2568</v>
      </c>
      <c r="G40" s="56">
        <f>'ДДЗ світло'!G56+'ЗОШ світло'!G88+'позашк. з дюками'!G23</f>
        <v>1950</v>
      </c>
      <c r="H40" s="56">
        <f>'ДДЗ світло'!H56+'ЗОШ світло'!H88+'позашк. з дюками'!H23</f>
        <v>1211</v>
      </c>
      <c r="I40" s="56">
        <f>'ДДЗ світло'!I56+'ЗОШ світло'!I88+'позашк. з дюками'!I23</f>
        <v>1215</v>
      </c>
      <c r="J40" s="56">
        <f>'ДДЗ світло'!J56+'ЗОШ світло'!J88+'позашк. з дюками'!J23</f>
        <v>1919</v>
      </c>
      <c r="K40" s="56">
        <f>'ДДЗ світло'!K56+'ЗОШ світло'!K88+'позашк. з дюками'!K23</f>
        <v>2862</v>
      </c>
      <c r="L40" s="56">
        <f>'ДДЗ світло'!L56+'ЗОШ світло'!L88+'позашк. з дюками'!L23</f>
        <v>2947</v>
      </c>
      <c r="M40" s="56">
        <f>'ДДЗ світло'!M56+'ЗОШ світло'!M88+'позашк. з дюками'!M23</f>
        <v>2801</v>
      </c>
      <c r="N40" s="56">
        <f t="shared" si="0"/>
        <v>29838</v>
      </c>
    </row>
    <row r="41" spans="1:19" ht="36.75" customHeight="1">
      <c r="A41" s="49" t="s">
        <v>96</v>
      </c>
      <c r="B41" s="168">
        <f>B39-B40</f>
        <v>407761.39999999997</v>
      </c>
      <c r="C41" s="168">
        <f aca="true" t="shared" si="6" ref="C41:M41">C39-C40</f>
        <v>415446.39999999997</v>
      </c>
      <c r="D41" s="168">
        <f t="shared" si="6"/>
        <v>382384.39999999997</v>
      </c>
      <c r="E41" s="168">
        <f t="shared" si="6"/>
        <v>332769.7</v>
      </c>
      <c r="F41" s="168">
        <f t="shared" si="6"/>
        <v>297083.7</v>
      </c>
      <c r="G41" s="168">
        <f t="shared" si="6"/>
        <v>292862.7</v>
      </c>
      <c r="H41" s="168">
        <f t="shared" si="6"/>
        <v>174701.69999999998</v>
      </c>
      <c r="I41" s="168">
        <f t="shared" si="6"/>
        <v>149401.69999999998</v>
      </c>
      <c r="J41" s="169">
        <f t="shared" si="6"/>
        <v>220265.73999999996</v>
      </c>
      <c r="K41" s="168">
        <f t="shared" si="6"/>
        <v>376314.39999999997</v>
      </c>
      <c r="L41" s="168">
        <f t="shared" si="6"/>
        <v>402302.39999999997</v>
      </c>
      <c r="M41" s="168">
        <f t="shared" si="6"/>
        <v>408149.39999999997</v>
      </c>
      <c r="N41" s="169">
        <f>N39-N40</f>
        <v>3859443.64</v>
      </c>
      <c r="O41" s="63">
        <f>N39-N40</f>
        <v>3859443.64</v>
      </c>
      <c r="S41" s="63"/>
    </row>
    <row r="42" spans="1:14" ht="13.5" customHeight="1">
      <c r="A42" s="49" t="s">
        <v>89</v>
      </c>
      <c r="B42" s="54">
        <f>'ЗОШ світло'!B90</f>
        <v>1729</v>
      </c>
      <c r="C42" s="54">
        <f>'ЗОШ світло'!C90</f>
        <v>1644</v>
      </c>
      <c r="D42" s="54">
        <f>'ЗОШ світло'!D90</f>
        <v>1629</v>
      </c>
      <c r="E42" s="54">
        <f>'ЗОШ світло'!E90</f>
        <v>1628</v>
      </c>
      <c r="F42" s="54">
        <f>'ЗОШ світло'!F90</f>
        <v>1625</v>
      </c>
      <c r="G42" s="54">
        <f>'ЗОШ світло'!G90</f>
        <v>0</v>
      </c>
      <c r="H42" s="54">
        <f>'ЗОШ світло'!H90</f>
        <v>0</v>
      </c>
      <c r="I42" s="54">
        <f>'ЗОШ світло'!I90</f>
        <v>0</v>
      </c>
      <c r="J42" s="54">
        <f>'ЗОШ світло'!J90</f>
        <v>1625</v>
      </c>
      <c r="K42" s="54">
        <f>'ЗОШ світло'!K90</f>
        <v>1629</v>
      </c>
      <c r="L42" s="54">
        <f>'ЗОШ світло'!L90</f>
        <v>1629</v>
      </c>
      <c r="M42" s="54">
        <f>'ЗОШ світло'!M90</f>
        <v>1655.27</v>
      </c>
      <c r="N42" s="54">
        <f>SUM(B42:M42)</f>
        <v>14793.27</v>
      </c>
    </row>
    <row r="43" spans="1:14" ht="14.25" customHeight="1">
      <c r="A43" s="171" t="s">
        <v>37</v>
      </c>
      <c r="B43" s="22">
        <v>316</v>
      </c>
      <c r="C43" s="22">
        <v>316</v>
      </c>
      <c r="D43" s="22">
        <v>316</v>
      </c>
      <c r="E43" s="22">
        <v>316</v>
      </c>
      <c r="F43" s="22">
        <v>316</v>
      </c>
      <c r="G43" s="22">
        <v>186</v>
      </c>
      <c r="H43" s="22">
        <v>186</v>
      </c>
      <c r="I43" s="22">
        <v>186</v>
      </c>
      <c r="J43" s="22">
        <v>186</v>
      </c>
      <c r="K43" s="22">
        <v>316</v>
      </c>
      <c r="L43" s="22">
        <v>316</v>
      </c>
      <c r="M43" s="22">
        <v>304</v>
      </c>
      <c r="N43" s="49">
        <f t="shared" si="0"/>
        <v>3260</v>
      </c>
    </row>
    <row r="44" spans="1:14" ht="12.75">
      <c r="A44" s="171" t="s">
        <v>20</v>
      </c>
      <c r="B44" s="22">
        <v>500</v>
      </c>
      <c r="C44" s="22">
        <v>420</v>
      </c>
      <c r="D44" s="22">
        <v>400</v>
      </c>
      <c r="E44" s="22">
        <v>300</v>
      </c>
      <c r="F44" s="22">
        <v>250</v>
      </c>
      <c r="G44" s="22">
        <v>200</v>
      </c>
      <c r="H44" s="22">
        <v>150</v>
      </c>
      <c r="I44" s="22">
        <v>100</v>
      </c>
      <c r="J44" s="22">
        <v>130</v>
      </c>
      <c r="K44" s="22">
        <v>300</v>
      </c>
      <c r="L44" s="22">
        <v>450</v>
      </c>
      <c r="M44" s="22">
        <v>450</v>
      </c>
      <c r="N44" s="49">
        <f t="shared" si="0"/>
        <v>3650</v>
      </c>
    </row>
    <row r="45" spans="1:14" ht="30.75" customHeight="1">
      <c r="A45" s="57" t="s">
        <v>94</v>
      </c>
      <c r="B45" s="60">
        <f aca="true" t="shared" si="7" ref="B45:M45">SUM(B43:B44)</f>
        <v>816</v>
      </c>
      <c r="C45" s="60">
        <f t="shared" si="7"/>
        <v>736</v>
      </c>
      <c r="D45" s="60">
        <f t="shared" si="7"/>
        <v>716</v>
      </c>
      <c r="E45" s="60">
        <f t="shared" si="7"/>
        <v>616</v>
      </c>
      <c r="F45" s="60">
        <f t="shared" si="7"/>
        <v>566</v>
      </c>
      <c r="G45" s="60">
        <f t="shared" si="7"/>
        <v>386</v>
      </c>
      <c r="H45" s="60">
        <f t="shared" si="7"/>
        <v>336</v>
      </c>
      <c r="I45" s="60">
        <f t="shared" si="7"/>
        <v>286</v>
      </c>
      <c r="J45" s="60">
        <f t="shared" si="7"/>
        <v>316</v>
      </c>
      <c r="K45" s="60">
        <f t="shared" si="7"/>
        <v>616</v>
      </c>
      <c r="L45" s="60">
        <f t="shared" si="7"/>
        <v>766</v>
      </c>
      <c r="M45" s="60">
        <f t="shared" si="7"/>
        <v>754</v>
      </c>
      <c r="N45" s="49">
        <f t="shared" si="0"/>
        <v>6910</v>
      </c>
    </row>
    <row r="46" spans="1:14" ht="32.25" customHeight="1">
      <c r="A46" s="61" t="s">
        <v>40</v>
      </c>
      <c r="B46" s="52">
        <v>484.8</v>
      </c>
      <c r="C46" s="52">
        <v>484.8</v>
      </c>
      <c r="D46" s="52">
        <v>484.8</v>
      </c>
      <c r="E46" s="52">
        <v>424.2</v>
      </c>
      <c r="F46" s="52">
        <v>424.2</v>
      </c>
      <c r="G46" s="52">
        <v>363.6</v>
      </c>
      <c r="H46" s="52">
        <v>363.6</v>
      </c>
      <c r="I46" s="52">
        <v>363.6</v>
      </c>
      <c r="J46" s="52">
        <v>363.6</v>
      </c>
      <c r="K46" s="52">
        <v>515.1</v>
      </c>
      <c r="L46" s="52">
        <v>484.8</v>
      </c>
      <c r="M46" s="52">
        <v>515.1</v>
      </c>
      <c r="N46" s="56">
        <f>SUM(B46:M46)</f>
        <v>5272.200000000001</v>
      </c>
    </row>
    <row r="47" spans="1:14" ht="14.25" customHeight="1" hidden="1">
      <c r="A47" s="62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5"/>
    </row>
    <row r="48" spans="1:14" ht="21.75" customHeight="1">
      <c r="A48" s="162" t="s">
        <v>98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</row>
    <row r="50" ht="12.75">
      <c r="N50" s="63"/>
    </row>
    <row r="54" ht="12.75">
      <c r="I54" s="18"/>
    </row>
  </sheetData>
  <sheetProtection/>
  <mergeCells count="3">
    <mergeCell ref="A1:N1"/>
    <mergeCell ref="A2:N2"/>
    <mergeCell ref="A48:N48"/>
  </mergeCells>
  <printOptions/>
  <pageMargins left="0.7874015748031497" right="0.7874015748031497" top="1.1811023622047245" bottom="0.3937007874015748" header="0.5118110236220472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82"/>
  <sheetViews>
    <sheetView zoomScalePageLayoutView="0" workbookViewId="0" topLeftCell="A4">
      <pane xSplit="1" ySplit="5" topLeftCell="B33" activePane="bottomRight" state="frozen"/>
      <selection pane="topLeft" activeCell="A4" sqref="A4"/>
      <selection pane="topRight" activeCell="B4" sqref="B4"/>
      <selection pane="bottomLeft" activeCell="A9" sqref="A9"/>
      <selection pane="bottomRight" activeCell="H49" sqref="H49"/>
    </sheetView>
  </sheetViews>
  <sheetFormatPr defaultColWidth="12.50390625" defaultRowHeight="12.75"/>
  <cols>
    <col min="1" max="1" width="11.125" style="3" customWidth="1"/>
    <col min="2" max="2" width="9.875" style="72" customWidth="1"/>
    <col min="3" max="3" width="9.50390625" style="72" customWidth="1"/>
    <col min="4" max="4" width="9.375" style="72" customWidth="1"/>
    <col min="5" max="5" width="11.375" style="72" customWidth="1"/>
    <col min="6" max="6" width="10.375" style="72" customWidth="1"/>
    <col min="7" max="7" width="8.625" style="72" customWidth="1"/>
    <col min="8" max="8" width="8.375" style="72" customWidth="1"/>
    <col min="9" max="9" width="9.00390625" style="72" customWidth="1"/>
    <col min="10" max="10" width="9.375" style="72" customWidth="1"/>
    <col min="11" max="11" width="10.50390625" style="72" customWidth="1"/>
    <col min="12" max="12" width="9.00390625" style="72" customWidth="1"/>
    <col min="13" max="13" width="10.375" style="72" customWidth="1"/>
    <col min="14" max="16" width="11.375" style="67" customWidth="1"/>
    <col min="17" max="20" width="12.50390625" style="3" customWidth="1"/>
    <col min="21" max="16384" width="12.50390625" style="3" customWidth="1"/>
  </cols>
  <sheetData>
    <row r="1" spans="1:16" ht="12" customHeight="1">
      <c r="A1" s="6"/>
      <c r="B1" s="69"/>
      <c r="C1" s="69"/>
      <c r="D1" s="69"/>
      <c r="E1" s="69"/>
      <c r="F1" s="69"/>
      <c r="G1" s="69"/>
      <c r="H1" s="69"/>
      <c r="I1" s="69"/>
      <c r="J1" s="69"/>
      <c r="K1" s="69"/>
      <c r="L1" s="155"/>
      <c r="M1" s="155"/>
      <c r="N1" s="76"/>
      <c r="O1" s="76"/>
      <c r="P1" s="76"/>
    </row>
    <row r="2" spans="1:16" ht="12" customHeight="1">
      <c r="A2" s="6"/>
      <c r="B2" s="69"/>
      <c r="C2" s="69"/>
      <c r="D2" s="69"/>
      <c r="E2" s="69"/>
      <c r="F2" s="69"/>
      <c r="G2" s="69"/>
      <c r="H2" s="69"/>
      <c r="I2" s="69"/>
      <c r="J2" s="69"/>
      <c r="K2" s="69"/>
      <c r="L2" s="156"/>
      <c r="M2" s="156"/>
      <c r="N2" s="77"/>
      <c r="O2" s="77"/>
      <c r="P2" s="77"/>
    </row>
    <row r="3" spans="1:16" ht="12" customHeight="1">
      <c r="A3" s="6"/>
      <c r="B3" s="69"/>
      <c r="C3" s="69"/>
      <c r="D3" s="69"/>
      <c r="E3" s="69"/>
      <c r="F3" s="69"/>
      <c r="G3" s="69"/>
      <c r="H3" s="69"/>
      <c r="I3" s="69"/>
      <c r="J3" s="69"/>
      <c r="K3" s="69"/>
      <c r="L3" s="156"/>
      <c r="M3" s="156"/>
      <c r="N3" s="77"/>
      <c r="O3" s="77"/>
      <c r="P3" s="77"/>
    </row>
    <row r="4" spans="1:16" ht="12" customHeight="1">
      <c r="A4" s="6"/>
      <c r="B4" s="69"/>
      <c r="C4" s="69"/>
      <c r="D4" s="69"/>
      <c r="E4" s="69"/>
      <c r="F4" s="69"/>
      <c r="G4" s="69"/>
      <c r="H4" s="69"/>
      <c r="I4" s="69"/>
      <c r="J4" s="69"/>
      <c r="K4" s="69"/>
      <c r="L4" s="156"/>
      <c r="M4" s="156"/>
      <c r="N4" s="77"/>
      <c r="O4" s="77"/>
      <c r="P4" s="77"/>
    </row>
    <row r="5" spans="1:16" ht="12" customHeight="1">
      <c r="A5" s="153" t="s">
        <v>25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78"/>
      <c r="O5" s="78"/>
      <c r="P5" s="78"/>
    </row>
    <row r="6" spans="1:16" ht="18.75" customHeight="1">
      <c r="A6" s="154" t="s">
        <v>130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79"/>
      <c r="O6" s="79"/>
      <c r="P6" s="79"/>
    </row>
    <row r="7" spans="1:16" ht="27" customHeight="1">
      <c r="A7" s="8" t="s">
        <v>129</v>
      </c>
      <c r="B7" s="118" t="s">
        <v>155</v>
      </c>
      <c r="C7" s="118" t="s">
        <v>156</v>
      </c>
      <c r="D7" s="118" t="s">
        <v>157</v>
      </c>
      <c r="E7" s="118" t="s">
        <v>158</v>
      </c>
      <c r="F7" s="118" t="s">
        <v>159</v>
      </c>
      <c r="G7" s="118" t="s">
        <v>160</v>
      </c>
      <c r="H7" s="118" t="s">
        <v>161</v>
      </c>
      <c r="I7" s="118" t="s">
        <v>162</v>
      </c>
      <c r="J7" s="118" t="s">
        <v>163</v>
      </c>
      <c r="K7" s="118" t="s">
        <v>164</v>
      </c>
      <c r="L7" s="118" t="s">
        <v>165</v>
      </c>
      <c r="M7" s="118" t="s">
        <v>166</v>
      </c>
      <c r="N7" s="118" t="s">
        <v>167</v>
      </c>
      <c r="O7" s="123"/>
      <c r="P7" s="123"/>
    </row>
    <row r="8" spans="1:16" ht="27" customHeight="1">
      <c r="A8" s="8"/>
      <c r="B8" s="70" t="s">
        <v>148</v>
      </c>
      <c r="C8" s="70" t="s">
        <v>148</v>
      </c>
      <c r="D8" s="70" t="s">
        <v>148</v>
      </c>
      <c r="E8" s="70" t="s">
        <v>148</v>
      </c>
      <c r="F8" s="70" t="s">
        <v>148</v>
      </c>
      <c r="G8" s="70" t="s">
        <v>148</v>
      </c>
      <c r="H8" s="70" t="s">
        <v>148</v>
      </c>
      <c r="I8" s="70" t="s">
        <v>148</v>
      </c>
      <c r="J8" s="70" t="s">
        <v>148</v>
      </c>
      <c r="K8" s="70" t="s">
        <v>148</v>
      </c>
      <c r="L8" s="70" t="s">
        <v>148</v>
      </c>
      <c r="M8" s="70" t="s">
        <v>148</v>
      </c>
      <c r="N8" s="66" t="s">
        <v>148</v>
      </c>
      <c r="O8" s="124"/>
      <c r="P8" s="124"/>
    </row>
    <row r="9" spans="1:18" ht="12" customHeight="1">
      <c r="A9" s="4" t="s">
        <v>42</v>
      </c>
      <c r="B9" s="71">
        <v>13598</v>
      </c>
      <c r="C9" s="71">
        <v>12578</v>
      </c>
      <c r="D9" s="71">
        <v>11218</v>
      </c>
      <c r="E9" s="71">
        <v>11558</v>
      </c>
      <c r="F9" s="71">
        <v>9518</v>
      </c>
      <c r="G9" s="71">
        <v>10198</v>
      </c>
      <c r="H9" s="71">
        <v>8499</v>
      </c>
      <c r="I9" s="71">
        <v>9518</v>
      </c>
      <c r="J9" s="74">
        <v>9858</v>
      </c>
      <c r="K9" s="75">
        <v>11898</v>
      </c>
      <c r="L9" s="71">
        <v>11898</v>
      </c>
      <c r="M9" s="81">
        <v>12068</v>
      </c>
      <c r="N9" s="5">
        <f aca="true" t="shared" si="0" ref="N9:N43">B9+C9+D9+E9+F9+G9+H9+I9+J9+K9+L9+M9</f>
        <v>132407</v>
      </c>
      <c r="O9" s="125">
        <f>B9+C9+D9+E9+F9+G9+H9+I9+J9+K9+L9+M9</f>
        <v>132407</v>
      </c>
      <c r="P9" s="125">
        <f>N9-O9</f>
        <v>0</v>
      </c>
      <c r="Q9" s="112">
        <f aca="true" t="shared" si="1" ref="Q9:Q44">B9+C9+D9+E9+F9+G9+H9+I9+J9+K9+L9+M9</f>
        <v>132407</v>
      </c>
      <c r="R9" s="112">
        <f>N9-Q9</f>
        <v>0</v>
      </c>
    </row>
    <row r="10" spans="1:18" ht="12" customHeight="1">
      <c r="A10" s="4" t="s">
        <v>43</v>
      </c>
      <c r="B10" s="71">
        <v>18697</v>
      </c>
      <c r="C10" s="71">
        <v>16997</v>
      </c>
      <c r="D10" s="71">
        <v>17677</v>
      </c>
      <c r="E10" s="71">
        <v>16997</v>
      </c>
      <c r="F10" s="71">
        <v>15297</v>
      </c>
      <c r="G10" s="71">
        <v>15297</v>
      </c>
      <c r="H10" s="71">
        <v>10198</v>
      </c>
      <c r="I10" s="71">
        <v>10198</v>
      </c>
      <c r="J10" s="74">
        <v>11218</v>
      </c>
      <c r="K10" s="75">
        <v>16317</v>
      </c>
      <c r="L10" s="71">
        <v>17677</v>
      </c>
      <c r="M10" s="81">
        <v>16998</v>
      </c>
      <c r="N10" s="5">
        <f t="shared" si="0"/>
        <v>183568</v>
      </c>
      <c r="O10" s="125">
        <f aca="true" t="shared" si="2" ref="O10:O43">B10+C10+D10+E10+F10+G10+H10+I10+J10+K10+L10+M10</f>
        <v>183568</v>
      </c>
      <c r="P10" s="125">
        <f aca="true" t="shared" si="3" ref="P10:P43">N10-O10</f>
        <v>0</v>
      </c>
      <c r="Q10" s="112">
        <f t="shared" si="1"/>
        <v>183568</v>
      </c>
      <c r="R10" s="112">
        <f aca="true" t="shared" si="4" ref="R10:R44">N10-Q10</f>
        <v>0</v>
      </c>
    </row>
    <row r="11" spans="1:18" ht="12" customHeight="1">
      <c r="A11" s="4" t="s">
        <v>44</v>
      </c>
      <c r="B11" s="71">
        <v>10878</v>
      </c>
      <c r="C11" s="71">
        <v>10198</v>
      </c>
      <c r="D11" s="71">
        <v>10538</v>
      </c>
      <c r="E11" s="71">
        <v>10708</v>
      </c>
      <c r="F11" s="71">
        <v>9688</v>
      </c>
      <c r="G11" s="71">
        <v>9688</v>
      </c>
      <c r="H11" s="71">
        <v>8838</v>
      </c>
      <c r="I11" s="71">
        <v>6459</v>
      </c>
      <c r="J11" s="74">
        <v>7479</v>
      </c>
      <c r="K11" s="75">
        <v>10878</v>
      </c>
      <c r="L11" s="71">
        <v>12918</v>
      </c>
      <c r="M11" s="81">
        <v>12579</v>
      </c>
      <c r="N11" s="5">
        <f t="shared" si="0"/>
        <v>120849</v>
      </c>
      <c r="O11" s="125">
        <f t="shared" si="2"/>
        <v>120849</v>
      </c>
      <c r="P11" s="125">
        <f t="shared" si="3"/>
        <v>0</v>
      </c>
      <c r="Q11" s="112">
        <f t="shared" si="1"/>
        <v>120849</v>
      </c>
      <c r="R11" s="112">
        <f t="shared" si="4"/>
        <v>0</v>
      </c>
    </row>
    <row r="12" spans="1:18" ht="12" customHeight="1">
      <c r="A12" s="4" t="s">
        <v>45</v>
      </c>
      <c r="B12" s="71">
        <v>11218</v>
      </c>
      <c r="C12" s="71">
        <v>11218</v>
      </c>
      <c r="D12" s="71">
        <v>10538</v>
      </c>
      <c r="E12" s="71">
        <v>9858</v>
      </c>
      <c r="F12" s="71">
        <v>8159</v>
      </c>
      <c r="G12" s="71">
        <v>9178</v>
      </c>
      <c r="H12" s="71">
        <v>7819</v>
      </c>
      <c r="I12" s="71">
        <v>7139</v>
      </c>
      <c r="J12" s="74">
        <v>7479</v>
      </c>
      <c r="K12" s="75">
        <v>9518</v>
      </c>
      <c r="L12" s="71">
        <v>13938</v>
      </c>
      <c r="M12" s="81">
        <v>13937</v>
      </c>
      <c r="N12" s="5">
        <f t="shared" si="0"/>
        <v>119999</v>
      </c>
      <c r="O12" s="125">
        <f t="shared" si="2"/>
        <v>119999</v>
      </c>
      <c r="P12" s="125">
        <f t="shared" si="3"/>
        <v>0</v>
      </c>
      <c r="Q12" s="112">
        <f t="shared" si="1"/>
        <v>119999</v>
      </c>
      <c r="R12" s="112">
        <f t="shared" si="4"/>
        <v>0</v>
      </c>
    </row>
    <row r="13" spans="1:18" ht="12" customHeight="1">
      <c r="A13" s="4" t="s">
        <v>46</v>
      </c>
      <c r="B13" s="71">
        <v>15637</v>
      </c>
      <c r="C13" s="71">
        <v>14277</v>
      </c>
      <c r="D13" s="71">
        <v>14447</v>
      </c>
      <c r="E13" s="71">
        <v>12408</v>
      </c>
      <c r="F13" s="71">
        <v>10878</v>
      </c>
      <c r="G13" s="71">
        <v>12238</v>
      </c>
      <c r="H13" s="71">
        <v>8499</v>
      </c>
      <c r="I13" s="71">
        <v>7479</v>
      </c>
      <c r="J13" s="74">
        <v>9178</v>
      </c>
      <c r="K13" s="75">
        <v>14447</v>
      </c>
      <c r="L13" s="71">
        <v>14447</v>
      </c>
      <c r="M13" s="81">
        <v>14585</v>
      </c>
      <c r="N13" s="5">
        <f t="shared" si="0"/>
        <v>148520</v>
      </c>
      <c r="O13" s="125">
        <f t="shared" si="2"/>
        <v>148520</v>
      </c>
      <c r="P13" s="125">
        <f t="shared" si="3"/>
        <v>0</v>
      </c>
      <c r="Q13" s="112">
        <f t="shared" si="1"/>
        <v>148520</v>
      </c>
      <c r="R13" s="112">
        <f t="shared" si="4"/>
        <v>0</v>
      </c>
    </row>
    <row r="14" spans="1:18" ht="12" customHeight="1">
      <c r="A14" s="4" t="s">
        <v>47</v>
      </c>
      <c r="B14" s="71">
        <v>15637</v>
      </c>
      <c r="C14" s="71">
        <v>14277</v>
      </c>
      <c r="D14" s="71">
        <v>12578</v>
      </c>
      <c r="E14" s="71">
        <v>12918</v>
      </c>
      <c r="F14" s="71">
        <v>10538</v>
      </c>
      <c r="G14" s="71">
        <v>11898</v>
      </c>
      <c r="H14" s="71">
        <v>8159</v>
      </c>
      <c r="I14" s="71">
        <v>8838</v>
      </c>
      <c r="J14" s="74">
        <v>8838</v>
      </c>
      <c r="K14" s="75">
        <v>13258</v>
      </c>
      <c r="L14" s="71">
        <v>14617</v>
      </c>
      <c r="M14" s="81">
        <v>14618</v>
      </c>
      <c r="N14" s="5">
        <f t="shared" si="0"/>
        <v>146174</v>
      </c>
      <c r="O14" s="125">
        <f t="shared" si="2"/>
        <v>146174</v>
      </c>
      <c r="P14" s="125">
        <f t="shared" si="3"/>
        <v>0</v>
      </c>
      <c r="Q14" s="112">
        <f t="shared" si="1"/>
        <v>146174</v>
      </c>
      <c r="R14" s="112">
        <f t="shared" si="4"/>
        <v>0</v>
      </c>
    </row>
    <row r="15" spans="1:18" ht="12" customHeight="1">
      <c r="A15" s="4" t="s">
        <v>49</v>
      </c>
      <c r="B15" s="71">
        <v>15297</v>
      </c>
      <c r="C15" s="71">
        <v>16997</v>
      </c>
      <c r="D15" s="71">
        <v>16317</v>
      </c>
      <c r="E15" s="71">
        <v>16657</v>
      </c>
      <c r="F15" s="71">
        <v>13938</v>
      </c>
      <c r="G15" s="71">
        <v>16657</v>
      </c>
      <c r="H15" s="71">
        <v>12578</v>
      </c>
      <c r="I15" s="71">
        <v>11898</v>
      </c>
      <c r="J15" s="74">
        <v>11898</v>
      </c>
      <c r="K15" s="75">
        <v>15297</v>
      </c>
      <c r="L15" s="71">
        <v>18357</v>
      </c>
      <c r="M15" s="81">
        <v>18017</v>
      </c>
      <c r="N15" s="5">
        <f t="shared" si="0"/>
        <v>183908</v>
      </c>
      <c r="O15" s="125">
        <f t="shared" si="2"/>
        <v>183908</v>
      </c>
      <c r="P15" s="125">
        <f t="shared" si="3"/>
        <v>0</v>
      </c>
      <c r="Q15" s="112">
        <f t="shared" si="1"/>
        <v>183908</v>
      </c>
      <c r="R15" s="112">
        <f t="shared" si="4"/>
        <v>0</v>
      </c>
    </row>
    <row r="16" spans="1:18" ht="12" customHeight="1">
      <c r="A16" s="4" t="s">
        <v>48</v>
      </c>
      <c r="B16" s="71">
        <v>18357</v>
      </c>
      <c r="C16" s="71">
        <v>17677</v>
      </c>
      <c r="D16" s="71">
        <v>18187</v>
      </c>
      <c r="E16" s="71">
        <v>14787</v>
      </c>
      <c r="F16" s="71">
        <v>14277</v>
      </c>
      <c r="G16" s="71">
        <v>13938</v>
      </c>
      <c r="H16" s="71">
        <v>9858</v>
      </c>
      <c r="I16" s="71">
        <v>10538</v>
      </c>
      <c r="J16" s="74">
        <v>11898</v>
      </c>
      <c r="K16" s="75">
        <v>20395</v>
      </c>
      <c r="L16" s="71">
        <v>21076</v>
      </c>
      <c r="M16" s="81">
        <v>21418</v>
      </c>
      <c r="N16" s="5">
        <f t="shared" si="0"/>
        <v>192406</v>
      </c>
      <c r="O16" s="125">
        <f t="shared" si="2"/>
        <v>192406</v>
      </c>
      <c r="P16" s="125">
        <f t="shared" si="3"/>
        <v>0</v>
      </c>
      <c r="Q16" s="112">
        <f t="shared" si="1"/>
        <v>192406</v>
      </c>
      <c r="R16" s="112">
        <f t="shared" si="4"/>
        <v>0</v>
      </c>
    </row>
    <row r="17" spans="1:18" ht="12.75" customHeight="1">
      <c r="A17" s="4" t="s">
        <v>50</v>
      </c>
      <c r="B17" s="71">
        <v>16997</v>
      </c>
      <c r="C17" s="71">
        <v>15297</v>
      </c>
      <c r="D17" s="71">
        <v>11218</v>
      </c>
      <c r="E17" s="71">
        <v>12918</v>
      </c>
      <c r="F17" s="71">
        <v>12238</v>
      </c>
      <c r="G17" s="71">
        <v>10198</v>
      </c>
      <c r="H17" s="71">
        <v>9858</v>
      </c>
      <c r="I17" s="71">
        <v>7819</v>
      </c>
      <c r="J17" s="74">
        <v>10538</v>
      </c>
      <c r="K17" s="75">
        <v>11558</v>
      </c>
      <c r="L17" s="71">
        <v>16997</v>
      </c>
      <c r="M17" s="81">
        <v>17337</v>
      </c>
      <c r="N17" s="5">
        <f t="shared" si="0"/>
        <v>152973</v>
      </c>
      <c r="O17" s="125">
        <f t="shared" si="2"/>
        <v>152973</v>
      </c>
      <c r="P17" s="125">
        <f t="shared" si="3"/>
        <v>0</v>
      </c>
      <c r="Q17" s="112">
        <f t="shared" si="1"/>
        <v>152973</v>
      </c>
      <c r="R17" s="112">
        <f t="shared" si="4"/>
        <v>0</v>
      </c>
    </row>
    <row r="18" spans="1:18" ht="12" customHeight="1">
      <c r="A18" s="4" t="s">
        <v>51</v>
      </c>
      <c r="B18" s="71">
        <v>15297</v>
      </c>
      <c r="C18" s="71">
        <v>14957</v>
      </c>
      <c r="D18" s="71">
        <v>13598</v>
      </c>
      <c r="E18" s="71">
        <v>11898</v>
      </c>
      <c r="F18" s="71">
        <v>10198</v>
      </c>
      <c r="G18" s="71">
        <v>10878</v>
      </c>
      <c r="H18" s="71">
        <v>8499</v>
      </c>
      <c r="I18" s="71">
        <v>9518</v>
      </c>
      <c r="J18" s="74">
        <v>8838</v>
      </c>
      <c r="K18" s="75">
        <v>13597</v>
      </c>
      <c r="L18" s="71">
        <v>13598</v>
      </c>
      <c r="M18" s="81">
        <v>13259</v>
      </c>
      <c r="N18" s="5">
        <f t="shared" si="0"/>
        <v>144135</v>
      </c>
      <c r="O18" s="125">
        <f t="shared" si="2"/>
        <v>144135</v>
      </c>
      <c r="P18" s="125">
        <f t="shared" si="3"/>
        <v>0</v>
      </c>
      <c r="Q18" s="112">
        <f t="shared" si="1"/>
        <v>144135</v>
      </c>
      <c r="R18" s="112">
        <f t="shared" si="4"/>
        <v>0</v>
      </c>
    </row>
    <row r="19" spans="1:18" ht="12" customHeight="1">
      <c r="A19" s="4" t="s">
        <v>52</v>
      </c>
      <c r="B19" s="71">
        <v>19717</v>
      </c>
      <c r="C19" s="71">
        <v>18697</v>
      </c>
      <c r="D19" s="71">
        <v>17677</v>
      </c>
      <c r="E19" s="71">
        <v>15297</v>
      </c>
      <c r="F19" s="71">
        <v>11558</v>
      </c>
      <c r="G19" s="71">
        <v>11898</v>
      </c>
      <c r="H19" s="71">
        <v>10198</v>
      </c>
      <c r="I19" s="71">
        <v>8499</v>
      </c>
      <c r="J19" s="74">
        <v>11898</v>
      </c>
      <c r="K19" s="75">
        <v>12578</v>
      </c>
      <c r="L19" s="71">
        <v>17337</v>
      </c>
      <c r="M19" s="81">
        <v>18355</v>
      </c>
      <c r="N19" s="5">
        <f t="shared" si="0"/>
        <v>173709</v>
      </c>
      <c r="O19" s="125">
        <f t="shared" si="2"/>
        <v>173709</v>
      </c>
      <c r="P19" s="125">
        <f t="shared" si="3"/>
        <v>0</v>
      </c>
      <c r="Q19" s="112">
        <f t="shared" si="1"/>
        <v>173709</v>
      </c>
      <c r="R19" s="112">
        <f t="shared" si="4"/>
        <v>0</v>
      </c>
    </row>
    <row r="20" spans="1:18" ht="12" customHeight="1">
      <c r="A20" s="4" t="s">
        <v>53</v>
      </c>
      <c r="B20" s="71">
        <v>10538</v>
      </c>
      <c r="C20" s="71">
        <v>10198</v>
      </c>
      <c r="D20" s="71">
        <v>8158</v>
      </c>
      <c r="E20" s="71">
        <v>9178</v>
      </c>
      <c r="F20" s="71">
        <v>7819</v>
      </c>
      <c r="G20" s="71">
        <v>7819</v>
      </c>
      <c r="H20" s="71">
        <v>5099</v>
      </c>
      <c r="I20" s="71">
        <v>5609</v>
      </c>
      <c r="J20" s="74">
        <v>6799</v>
      </c>
      <c r="K20" s="75">
        <v>10198</v>
      </c>
      <c r="L20" s="71">
        <v>10538</v>
      </c>
      <c r="M20" s="81">
        <v>10539</v>
      </c>
      <c r="N20" s="5">
        <f t="shared" si="0"/>
        <v>102492</v>
      </c>
      <c r="O20" s="125">
        <f t="shared" si="2"/>
        <v>102492</v>
      </c>
      <c r="P20" s="125">
        <f t="shared" si="3"/>
        <v>0</v>
      </c>
      <c r="Q20" s="112">
        <f t="shared" si="1"/>
        <v>102492</v>
      </c>
      <c r="R20" s="112">
        <f t="shared" si="4"/>
        <v>0</v>
      </c>
    </row>
    <row r="21" spans="1:18" ht="12" customHeight="1">
      <c r="A21" s="4" t="s">
        <v>54</v>
      </c>
      <c r="B21" s="71">
        <v>14278</v>
      </c>
      <c r="C21" s="71">
        <v>14108</v>
      </c>
      <c r="D21" s="71">
        <v>12578</v>
      </c>
      <c r="E21" s="71">
        <v>11898</v>
      </c>
      <c r="F21" s="71">
        <v>10198</v>
      </c>
      <c r="G21" s="71">
        <v>10198</v>
      </c>
      <c r="H21" s="71">
        <v>7819</v>
      </c>
      <c r="I21" s="71">
        <v>8838</v>
      </c>
      <c r="J21" s="74">
        <v>8159</v>
      </c>
      <c r="K21" s="75">
        <v>11558</v>
      </c>
      <c r="L21" s="71">
        <v>14787</v>
      </c>
      <c r="M21" s="81">
        <v>14956</v>
      </c>
      <c r="N21" s="5">
        <f t="shared" si="0"/>
        <v>139375</v>
      </c>
      <c r="O21" s="125">
        <f t="shared" si="2"/>
        <v>139375</v>
      </c>
      <c r="P21" s="125">
        <f t="shared" si="3"/>
        <v>0</v>
      </c>
      <c r="Q21" s="112">
        <f t="shared" si="1"/>
        <v>139375</v>
      </c>
      <c r="R21" s="112">
        <f t="shared" si="4"/>
        <v>0</v>
      </c>
    </row>
    <row r="22" spans="1:18" ht="12" customHeight="1">
      <c r="A22" s="4" t="s">
        <v>55</v>
      </c>
      <c r="B22" s="71">
        <v>16997</v>
      </c>
      <c r="C22" s="71">
        <v>19377</v>
      </c>
      <c r="D22" s="71">
        <v>15977</v>
      </c>
      <c r="E22" s="71">
        <v>16657</v>
      </c>
      <c r="F22" s="71">
        <v>13598</v>
      </c>
      <c r="G22" s="71">
        <v>15637</v>
      </c>
      <c r="H22" s="71">
        <v>12918</v>
      </c>
      <c r="I22" s="71">
        <v>10878</v>
      </c>
      <c r="J22" s="74">
        <v>12238</v>
      </c>
      <c r="K22" s="75">
        <v>16317</v>
      </c>
      <c r="L22" s="71">
        <v>18357</v>
      </c>
      <c r="M22" s="81">
        <v>18016</v>
      </c>
      <c r="N22" s="5">
        <f t="shared" si="0"/>
        <v>186967</v>
      </c>
      <c r="O22" s="125">
        <f t="shared" si="2"/>
        <v>186967</v>
      </c>
      <c r="P22" s="125">
        <f t="shared" si="3"/>
        <v>0</v>
      </c>
      <c r="Q22" s="112">
        <f t="shared" si="1"/>
        <v>186967</v>
      </c>
      <c r="R22" s="112">
        <f t="shared" si="4"/>
        <v>0</v>
      </c>
    </row>
    <row r="23" spans="1:18" ht="12" customHeight="1">
      <c r="A23" s="4" t="s">
        <v>56</v>
      </c>
      <c r="B23" s="71">
        <v>16317</v>
      </c>
      <c r="C23" s="71">
        <v>17677</v>
      </c>
      <c r="D23" s="71">
        <v>16317</v>
      </c>
      <c r="E23" s="71">
        <v>16317</v>
      </c>
      <c r="F23" s="71">
        <v>11898</v>
      </c>
      <c r="G23" s="71">
        <v>12918</v>
      </c>
      <c r="H23" s="71">
        <v>8838</v>
      </c>
      <c r="I23" s="71">
        <v>8839</v>
      </c>
      <c r="J23" s="74">
        <v>7819</v>
      </c>
      <c r="K23" s="75">
        <v>13937</v>
      </c>
      <c r="L23" s="71">
        <v>17677</v>
      </c>
      <c r="M23" s="81">
        <v>16997</v>
      </c>
      <c r="N23" s="5">
        <f t="shared" si="0"/>
        <v>165551</v>
      </c>
      <c r="O23" s="125">
        <f t="shared" si="2"/>
        <v>165551</v>
      </c>
      <c r="P23" s="125">
        <f t="shared" si="3"/>
        <v>0</v>
      </c>
      <c r="Q23" s="112">
        <f t="shared" si="1"/>
        <v>165551</v>
      </c>
      <c r="R23" s="112">
        <f t="shared" si="4"/>
        <v>0</v>
      </c>
    </row>
    <row r="24" spans="1:18" ht="12" customHeight="1">
      <c r="A24" s="4" t="s">
        <v>57</v>
      </c>
      <c r="B24" s="71">
        <v>14617</v>
      </c>
      <c r="C24" s="71">
        <v>13258</v>
      </c>
      <c r="D24" s="71">
        <v>14277</v>
      </c>
      <c r="E24" s="71">
        <v>13938</v>
      </c>
      <c r="F24" s="71">
        <v>11558</v>
      </c>
      <c r="G24" s="71">
        <v>10538</v>
      </c>
      <c r="H24" s="71">
        <v>9178</v>
      </c>
      <c r="I24" s="71">
        <v>9178</v>
      </c>
      <c r="J24" s="74">
        <v>8838</v>
      </c>
      <c r="K24" s="75">
        <v>12578</v>
      </c>
      <c r="L24" s="71">
        <v>14277</v>
      </c>
      <c r="M24" s="81">
        <v>13939</v>
      </c>
      <c r="N24" s="5">
        <f t="shared" si="0"/>
        <v>146174</v>
      </c>
      <c r="O24" s="125">
        <f t="shared" si="2"/>
        <v>146174</v>
      </c>
      <c r="P24" s="125">
        <f t="shared" si="3"/>
        <v>0</v>
      </c>
      <c r="Q24" s="112">
        <f t="shared" si="1"/>
        <v>146174</v>
      </c>
      <c r="R24" s="112">
        <f t="shared" si="4"/>
        <v>0</v>
      </c>
    </row>
    <row r="25" spans="1:18" ht="12" customHeight="1">
      <c r="A25" s="4" t="s">
        <v>58</v>
      </c>
      <c r="B25" s="71">
        <v>15297</v>
      </c>
      <c r="C25" s="71">
        <v>15297</v>
      </c>
      <c r="D25" s="71">
        <v>12578</v>
      </c>
      <c r="E25" s="71">
        <v>11558</v>
      </c>
      <c r="F25" s="71">
        <v>10538</v>
      </c>
      <c r="G25" s="71">
        <v>11558</v>
      </c>
      <c r="H25" s="71">
        <v>8838</v>
      </c>
      <c r="I25" s="71">
        <v>8838</v>
      </c>
      <c r="J25" s="74">
        <v>8838</v>
      </c>
      <c r="K25" s="75">
        <v>11898</v>
      </c>
      <c r="L25" s="71">
        <v>13598</v>
      </c>
      <c r="M25" s="81">
        <v>13599</v>
      </c>
      <c r="N25" s="5">
        <f t="shared" si="0"/>
        <v>142435</v>
      </c>
      <c r="O25" s="125">
        <f t="shared" si="2"/>
        <v>142435</v>
      </c>
      <c r="P25" s="125">
        <f t="shared" si="3"/>
        <v>0</v>
      </c>
      <c r="Q25" s="112">
        <f t="shared" si="1"/>
        <v>142435</v>
      </c>
      <c r="R25" s="112">
        <f t="shared" si="4"/>
        <v>0</v>
      </c>
    </row>
    <row r="26" spans="1:18" ht="12" customHeight="1">
      <c r="A26" s="4" t="s">
        <v>59</v>
      </c>
      <c r="B26" s="71">
        <v>11898</v>
      </c>
      <c r="C26" s="71">
        <v>12918</v>
      </c>
      <c r="D26" s="71">
        <v>10878</v>
      </c>
      <c r="E26" s="71">
        <v>9858</v>
      </c>
      <c r="F26" s="71">
        <v>9178</v>
      </c>
      <c r="G26" s="71">
        <v>9518</v>
      </c>
      <c r="H26" s="71">
        <v>7819</v>
      </c>
      <c r="I26" s="71">
        <v>7819</v>
      </c>
      <c r="J26" s="74">
        <v>7139</v>
      </c>
      <c r="K26" s="75">
        <v>10198</v>
      </c>
      <c r="L26" s="71">
        <v>13598</v>
      </c>
      <c r="M26" s="81">
        <v>13597</v>
      </c>
      <c r="N26" s="5">
        <f t="shared" si="0"/>
        <v>124418</v>
      </c>
      <c r="O26" s="125">
        <f t="shared" si="2"/>
        <v>124418</v>
      </c>
      <c r="P26" s="125">
        <f t="shared" si="3"/>
        <v>0</v>
      </c>
      <c r="Q26" s="112">
        <f t="shared" si="1"/>
        <v>124418</v>
      </c>
      <c r="R26" s="112">
        <f t="shared" si="4"/>
        <v>0</v>
      </c>
    </row>
    <row r="27" spans="1:18" ht="12" customHeight="1">
      <c r="A27" s="4" t="s">
        <v>60</v>
      </c>
      <c r="B27" s="71">
        <v>11898</v>
      </c>
      <c r="C27" s="71">
        <v>11218</v>
      </c>
      <c r="D27" s="71">
        <v>10538</v>
      </c>
      <c r="E27" s="71">
        <v>8838</v>
      </c>
      <c r="F27" s="71">
        <v>8498</v>
      </c>
      <c r="G27" s="71">
        <v>9519</v>
      </c>
      <c r="H27" s="71">
        <v>6459</v>
      </c>
      <c r="I27" s="71">
        <v>5779</v>
      </c>
      <c r="J27" s="74">
        <v>6799</v>
      </c>
      <c r="K27" s="75">
        <v>9518</v>
      </c>
      <c r="L27" s="71">
        <v>10538</v>
      </c>
      <c r="M27" s="81">
        <v>10878</v>
      </c>
      <c r="N27" s="5">
        <f t="shared" si="0"/>
        <v>110480</v>
      </c>
      <c r="O27" s="125">
        <f t="shared" si="2"/>
        <v>110480</v>
      </c>
      <c r="P27" s="125">
        <f t="shared" si="3"/>
        <v>0</v>
      </c>
      <c r="Q27" s="112">
        <f t="shared" si="1"/>
        <v>110480</v>
      </c>
      <c r="R27" s="112">
        <f t="shared" si="4"/>
        <v>0</v>
      </c>
    </row>
    <row r="28" spans="1:18" ht="12" customHeight="1">
      <c r="A28" s="4" t="s">
        <v>61</v>
      </c>
      <c r="B28" s="71">
        <v>17677</v>
      </c>
      <c r="C28" s="71">
        <v>14617</v>
      </c>
      <c r="D28" s="71">
        <v>13257</v>
      </c>
      <c r="E28" s="71">
        <v>13598</v>
      </c>
      <c r="F28" s="71">
        <v>12918</v>
      </c>
      <c r="G28" s="71">
        <v>10878</v>
      </c>
      <c r="H28" s="71">
        <v>9518</v>
      </c>
      <c r="I28" s="71">
        <v>8159</v>
      </c>
      <c r="J28" s="74">
        <v>11558</v>
      </c>
      <c r="K28" s="75">
        <v>13258</v>
      </c>
      <c r="L28" s="71">
        <v>14957</v>
      </c>
      <c r="M28" s="81">
        <v>15977</v>
      </c>
      <c r="N28" s="5">
        <f t="shared" si="0"/>
        <v>156372</v>
      </c>
      <c r="O28" s="125">
        <f t="shared" si="2"/>
        <v>156372</v>
      </c>
      <c r="P28" s="125">
        <f t="shared" si="3"/>
        <v>0</v>
      </c>
      <c r="Q28" s="112">
        <f t="shared" si="1"/>
        <v>156372</v>
      </c>
      <c r="R28" s="112">
        <f t="shared" si="4"/>
        <v>0</v>
      </c>
    </row>
    <row r="29" spans="1:18" ht="12" customHeight="1">
      <c r="A29" s="4" t="s">
        <v>28</v>
      </c>
      <c r="B29" s="71">
        <v>11218</v>
      </c>
      <c r="C29" s="71">
        <v>9178</v>
      </c>
      <c r="D29" s="71">
        <v>7479</v>
      </c>
      <c r="E29" s="71">
        <v>7479</v>
      </c>
      <c r="F29" s="71">
        <v>6799</v>
      </c>
      <c r="G29" s="71">
        <v>7479</v>
      </c>
      <c r="H29" s="71">
        <v>6459</v>
      </c>
      <c r="I29" s="71">
        <v>6799</v>
      </c>
      <c r="J29" s="74">
        <v>6799</v>
      </c>
      <c r="K29" s="75">
        <v>8159</v>
      </c>
      <c r="L29" s="71">
        <v>7819</v>
      </c>
      <c r="M29" s="81">
        <v>7816</v>
      </c>
      <c r="N29" s="5">
        <f t="shared" si="0"/>
        <v>93483</v>
      </c>
      <c r="O29" s="125">
        <f t="shared" si="2"/>
        <v>93483</v>
      </c>
      <c r="P29" s="125">
        <f t="shared" si="3"/>
        <v>0</v>
      </c>
      <c r="Q29" s="112">
        <f t="shared" si="1"/>
        <v>93483</v>
      </c>
      <c r="R29" s="112">
        <f t="shared" si="4"/>
        <v>0</v>
      </c>
    </row>
    <row r="30" spans="1:18" ht="12" customHeight="1">
      <c r="A30" s="4" t="s">
        <v>62</v>
      </c>
      <c r="B30" s="71">
        <v>14617</v>
      </c>
      <c r="C30" s="71">
        <v>12578</v>
      </c>
      <c r="D30" s="71">
        <v>10538</v>
      </c>
      <c r="E30" s="71">
        <v>13598</v>
      </c>
      <c r="F30" s="71">
        <v>11898</v>
      </c>
      <c r="G30" s="71">
        <v>11218</v>
      </c>
      <c r="H30" s="71">
        <v>6799</v>
      </c>
      <c r="I30" s="71">
        <v>6799</v>
      </c>
      <c r="J30" s="74">
        <v>11898</v>
      </c>
      <c r="K30" s="75">
        <v>15637</v>
      </c>
      <c r="L30" s="71">
        <v>16997</v>
      </c>
      <c r="M30" s="81">
        <v>16997</v>
      </c>
      <c r="N30" s="5">
        <f t="shared" si="0"/>
        <v>149574</v>
      </c>
      <c r="O30" s="125">
        <f t="shared" si="2"/>
        <v>149574</v>
      </c>
      <c r="P30" s="125">
        <f t="shared" si="3"/>
        <v>0</v>
      </c>
      <c r="Q30" s="112">
        <f t="shared" si="1"/>
        <v>149574</v>
      </c>
      <c r="R30" s="112">
        <f t="shared" si="4"/>
        <v>0</v>
      </c>
    </row>
    <row r="31" spans="1:18" ht="12" customHeight="1">
      <c r="A31" s="4" t="s">
        <v>63</v>
      </c>
      <c r="B31" s="71">
        <v>20057</v>
      </c>
      <c r="C31" s="71">
        <v>18697</v>
      </c>
      <c r="D31" s="71">
        <v>16997</v>
      </c>
      <c r="E31" s="71">
        <v>15297</v>
      </c>
      <c r="F31" s="71">
        <v>15297</v>
      </c>
      <c r="G31" s="71">
        <v>16997</v>
      </c>
      <c r="H31" s="71">
        <v>10198</v>
      </c>
      <c r="I31" s="71">
        <v>11898</v>
      </c>
      <c r="J31" s="74">
        <v>13937</v>
      </c>
      <c r="K31" s="75">
        <v>15807</v>
      </c>
      <c r="L31" s="71">
        <v>15637</v>
      </c>
      <c r="M31" s="81">
        <v>16148</v>
      </c>
      <c r="N31" s="5">
        <f t="shared" si="0"/>
        <v>186967</v>
      </c>
      <c r="O31" s="125">
        <f t="shared" si="2"/>
        <v>186967</v>
      </c>
      <c r="P31" s="125">
        <f t="shared" si="3"/>
        <v>0</v>
      </c>
      <c r="Q31" s="112">
        <f t="shared" si="1"/>
        <v>186967</v>
      </c>
      <c r="R31" s="112">
        <f t="shared" si="4"/>
        <v>0</v>
      </c>
    </row>
    <row r="32" spans="1:18" ht="11.25" customHeight="1">
      <c r="A32" s="4" t="s">
        <v>64</v>
      </c>
      <c r="B32" s="71">
        <v>17337</v>
      </c>
      <c r="C32" s="71">
        <v>15297</v>
      </c>
      <c r="D32" s="71">
        <v>13598</v>
      </c>
      <c r="E32" s="71">
        <v>11898</v>
      </c>
      <c r="F32" s="71">
        <v>10198</v>
      </c>
      <c r="G32" s="71">
        <v>9178</v>
      </c>
      <c r="H32" s="71">
        <v>8498</v>
      </c>
      <c r="I32" s="71">
        <v>9178</v>
      </c>
      <c r="J32" s="74">
        <v>7479</v>
      </c>
      <c r="K32" s="75">
        <v>9858</v>
      </c>
      <c r="L32" s="71">
        <v>14617</v>
      </c>
      <c r="M32" s="81">
        <v>16319</v>
      </c>
      <c r="N32" s="5">
        <f t="shared" si="0"/>
        <v>143455</v>
      </c>
      <c r="O32" s="125">
        <f t="shared" si="2"/>
        <v>143455</v>
      </c>
      <c r="P32" s="125">
        <f t="shared" si="3"/>
        <v>0</v>
      </c>
      <c r="Q32" s="112">
        <f t="shared" si="1"/>
        <v>143455</v>
      </c>
      <c r="R32" s="112">
        <f t="shared" si="4"/>
        <v>0</v>
      </c>
    </row>
    <row r="33" spans="1:18" ht="12.75" customHeight="1">
      <c r="A33" s="4" t="s">
        <v>65</v>
      </c>
      <c r="B33" s="71">
        <v>18697</v>
      </c>
      <c r="C33" s="71">
        <v>16997</v>
      </c>
      <c r="D33" s="71">
        <v>17507</v>
      </c>
      <c r="E33" s="71">
        <v>16317</v>
      </c>
      <c r="F33" s="71">
        <v>15297</v>
      </c>
      <c r="G33" s="71">
        <v>16997</v>
      </c>
      <c r="H33" s="71">
        <v>12918</v>
      </c>
      <c r="I33" s="71">
        <v>11388</v>
      </c>
      <c r="J33" s="74">
        <v>13258</v>
      </c>
      <c r="K33" s="75">
        <v>18017</v>
      </c>
      <c r="L33" s="71">
        <v>18357</v>
      </c>
      <c r="M33" s="81">
        <v>18696</v>
      </c>
      <c r="N33" s="5">
        <f t="shared" si="0"/>
        <v>194446</v>
      </c>
      <c r="O33" s="125">
        <f t="shared" si="2"/>
        <v>194446</v>
      </c>
      <c r="P33" s="125">
        <f t="shared" si="3"/>
        <v>0</v>
      </c>
      <c r="Q33" s="112">
        <f t="shared" si="1"/>
        <v>194446</v>
      </c>
      <c r="R33" s="112">
        <f t="shared" si="4"/>
        <v>0</v>
      </c>
    </row>
    <row r="34" spans="1:18" ht="12" customHeight="1">
      <c r="A34" s="4" t="s">
        <v>66</v>
      </c>
      <c r="B34" s="71">
        <v>9858</v>
      </c>
      <c r="C34" s="71">
        <v>9178</v>
      </c>
      <c r="D34" s="71">
        <v>10878</v>
      </c>
      <c r="E34" s="71">
        <v>7819</v>
      </c>
      <c r="F34" s="71">
        <v>7479</v>
      </c>
      <c r="G34" s="71">
        <v>6799</v>
      </c>
      <c r="H34" s="71">
        <v>4759</v>
      </c>
      <c r="I34" s="71">
        <v>5609</v>
      </c>
      <c r="J34" s="74">
        <v>6459</v>
      </c>
      <c r="K34" s="75">
        <v>8499</v>
      </c>
      <c r="L34" s="71">
        <v>9518</v>
      </c>
      <c r="M34" s="81">
        <v>9518</v>
      </c>
      <c r="N34" s="5">
        <f t="shared" si="0"/>
        <v>96373</v>
      </c>
      <c r="O34" s="125">
        <f t="shared" si="2"/>
        <v>96373</v>
      </c>
      <c r="P34" s="125">
        <f t="shared" si="3"/>
        <v>0</v>
      </c>
      <c r="Q34" s="112">
        <f t="shared" si="1"/>
        <v>96373</v>
      </c>
      <c r="R34" s="112">
        <f t="shared" si="4"/>
        <v>0</v>
      </c>
    </row>
    <row r="35" spans="1:18" ht="12" customHeight="1">
      <c r="A35" s="4" t="s">
        <v>67</v>
      </c>
      <c r="B35" s="71">
        <v>14957</v>
      </c>
      <c r="C35" s="71">
        <v>15637</v>
      </c>
      <c r="D35" s="71">
        <v>12918</v>
      </c>
      <c r="E35" s="71">
        <v>14617</v>
      </c>
      <c r="F35" s="71">
        <v>12918</v>
      </c>
      <c r="G35" s="71">
        <v>14957</v>
      </c>
      <c r="H35" s="71">
        <v>10538</v>
      </c>
      <c r="I35" s="71">
        <v>10198</v>
      </c>
      <c r="J35" s="74">
        <v>12578</v>
      </c>
      <c r="K35" s="75">
        <v>13938</v>
      </c>
      <c r="L35" s="71">
        <v>15297</v>
      </c>
      <c r="M35" s="81">
        <v>14278</v>
      </c>
      <c r="N35" s="5">
        <f t="shared" si="0"/>
        <v>162831</v>
      </c>
      <c r="O35" s="125">
        <f t="shared" si="2"/>
        <v>162831</v>
      </c>
      <c r="P35" s="125">
        <f t="shared" si="3"/>
        <v>0</v>
      </c>
      <c r="Q35" s="112">
        <f t="shared" si="1"/>
        <v>162831</v>
      </c>
      <c r="R35" s="112">
        <f t="shared" si="4"/>
        <v>0</v>
      </c>
    </row>
    <row r="36" spans="1:18" ht="12" customHeight="1">
      <c r="A36" s="4" t="s">
        <v>68</v>
      </c>
      <c r="B36" s="71">
        <v>9518</v>
      </c>
      <c r="C36" s="71">
        <v>9179</v>
      </c>
      <c r="D36" s="71">
        <v>8158</v>
      </c>
      <c r="E36" s="71">
        <v>8498</v>
      </c>
      <c r="F36" s="71">
        <v>7309</v>
      </c>
      <c r="G36" s="71">
        <v>8499</v>
      </c>
      <c r="H36" s="71">
        <v>8498</v>
      </c>
      <c r="I36" s="71">
        <v>7139</v>
      </c>
      <c r="J36" s="74">
        <v>6459</v>
      </c>
      <c r="K36" s="75">
        <v>8499</v>
      </c>
      <c r="L36" s="71">
        <v>9008</v>
      </c>
      <c r="M36" s="81">
        <v>8838</v>
      </c>
      <c r="N36" s="5">
        <f t="shared" si="0"/>
        <v>99602</v>
      </c>
      <c r="O36" s="125">
        <f t="shared" si="2"/>
        <v>99602</v>
      </c>
      <c r="P36" s="125">
        <f t="shared" si="3"/>
        <v>0</v>
      </c>
      <c r="Q36" s="112">
        <f t="shared" si="1"/>
        <v>99602</v>
      </c>
      <c r="R36" s="112">
        <f t="shared" si="4"/>
        <v>0</v>
      </c>
    </row>
    <row r="37" spans="1:18" ht="11.25" customHeight="1">
      <c r="A37" s="4" t="s">
        <v>69</v>
      </c>
      <c r="B37" s="71">
        <v>6119</v>
      </c>
      <c r="C37" s="71">
        <v>5779</v>
      </c>
      <c r="D37" s="71">
        <v>6119</v>
      </c>
      <c r="E37" s="71">
        <v>5439</v>
      </c>
      <c r="F37" s="71">
        <v>5439</v>
      </c>
      <c r="G37" s="71">
        <v>5099</v>
      </c>
      <c r="H37" s="71">
        <v>3739</v>
      </c>
      <c r="I37" s="71">
        <v>4419</v>
      </c>
      <c r="J37" s="74">
        <v>4759</v>
      </c>
      <c r="K37" s="75">
        <v>5779</v>
      </c>
      <c r="L37" s="71">
        <v>5439</v>
      </c>
      <c r="M37" s="81">
        <v>5440</v>
      </c>
      <c r="N37" s="5">
        <f t="shared" si="0"/>
        <v>63569</v>
      </c>
      <c r="O37" s="125">
        <f t="shared" si="2"/>
        <v>63569</v>
      </c>
      <c r="P37" s="125">
        <f t="shared" si="3"/>
        <v>0</v>
      </c>
      <c r="Q37" s="112">
        <f t="shared" si="1"/>
        <v>63569</v>
      </c>
      <c r="R37" s="112">
        <f t="shared" si="4"/>
        <v>0</v>
      </c>
    </row>
    <row r="38" spans="1:18" ht="12" customHeight="1">
      <c r="A38" s="4" t="s">
        <v>70</v>
      </c>
      <c r="B38" s="71">
        <v>18017</v>
      </c>
      <c r="C38" s="71">
        <v>18357</v>
      </c>
      <c r="D38" s="71">
        <v>16317</v>
      </c>
      <c r="E38" s="71">
        <v>12578</v>
      </c>
      <c r="F38" s="71">
        <v>12238</v>
      </c>
      <c r="G38" s="71">
        <v>15297</v>
      </c>
      <c r="H38" s="71">
        <v>10198</v>
      </c>
      <c r="I38" s="71">
        <v>10028</v>
      </c>
      <c r="J38" s="74">
        <v>9858</v>
      </c>
      <c r="K38" s="75">
        <v>15977</v>
      </c>
      <c r="L38" s="71">
        <v>18697</v>
      </c>
      <c r="M38" s="81">
        <v>18017</v>
      </c>
      <c r="N38" s="5">
        <f t="shared" si="0"/>
        <v>175579</v>
      </c>
      <c r="O38" s="125">
        <f t="shared" si="2"/>
        <v>175579</v>
      </c>
      <c r="P38" s="125">
        <f t="shared" si="3"/>
        <v>0</v>
      </c>
      <c r="Q38" s="112">
        <f t="shared" si="1"/>
        <v>175579</v>
      </c>
      <c r="R38" s="112">
        <f t="shared" si="4"/>
        <v>0</v>
      </c>
    </row>
    <row r="39" spans="1:18" s="140" customFormat="1" ht="24" customHeight="1">
      <c r="A39" s="4" t="s">
        <v>147</v>
      </c>
      <c r="B39" s="71">
        <v>8499</v>
      </c>
      <c r="C39" s="71">
        <v>4760</v>
      </c>
      <c r="D39" s="71">
        <v>4759</v>
      </c>
      <c r="E39" s="71">
        <v>5099</v>
      </c>
      <c r="F39" s="71">
        <v>4079</v>
      </c>
      <c r="G39" s="71">
        <v>4419</v>
      </c>
      <c r="H39" s="71">
        <v>3399</v>
      </c>
      <c r="I39" s="71">
        <v>3739</v>
      </c>
      <c r="J39" s="108">
        <v>3399</v>
      </c>
      <c r="K39" s="136">
        <v>4079</v>
      </c>
      <c r="L39" s="71">
        <v>4079</v>
      </c>
      <c r="M39" s="81">
        <v>4080</v>
      </c>
      <c r="N39" s="137">
        <f t="shared" si="0"/>
        <v>54390</v>
      </c>
      <c r="O39" s="138">
        <f t="shared" si="2"/>
        <v>54390</v>
      </c>
      <c r="P39" s="138">
        <f t="shared" si="3"/>
        <v>0</v>
      </c>
      <c r="Q39" s="139">
        <f t="shared" si="1"/>
        <v>54390</v>
      </c>
      <c r="R39" s="139">
        <f t="shared" si="4"/>
        <v>0</v>
      </c>
    </row>
    <row r="40" spans="1:18" ht="12" customHeight="1">
      <c r="A40" s="4" t="s">
        <v>71</v>
      </c>
      <c r="B40" s="71">
        <v>15297</v>
      </c>
      <c r="C40" s="71">
        <v>13598</v>
      </c>
      <c r="D40" s="71">
        <v>13598</v>
      </c>
      <c r="E40" s="71">
        <v>13258</v>
      </c>
      <c r="F40" s="71">
        <v>12238</v>
      </c>
      <c r="G40" s="71">
        <v>11558</v>
      </c>
      <c r="H40" s="71">
        <v>8499</v>
      </c>
      <c r="I40" s="71">
        <v>9178</v>
      </c>
      <c r="J40" s="74">
        <v>10198</v>
      </c>
      <c r="K40" s="75">
        <v>13258</v>
      </c>
      <c r="L40" s="71">
        <v>13598</v>
      </c>
      <c r="M40" s="81">
        <v>13596</v>
      </c>
      <c r="N40" s="5">
        <f t="shared" si="0"/>
        <v>147874</v>
      </c>
      <c r="O40" s="125">
        <f t="shared" si="2"/>
        <v>147874</v>
      </c>
      <c r="P40" s="125">
        <f t="shared" si="3"/>
        <v>0</v>
      </c>
      <c r="Q40" s="112">
        <f t="shared" si="1"/>
        <v>147874</v>
      </c>
      <c r="R40" s="112">
        <f t="shared" si="4"/>
        <v>0</v>
      </c>
    </row>
    <row r="41" spans="1:18" ht="14.25" customHeight="1">
      <c r="A41" s="4" t="s">
        <v>108</v>
      </c>
      <c r="B41" s="71">
        <v>13598</v>
      </c>
      <c r="C41" s="71">
        <v>11898</v>
      </c>
      <c r="D41" s="71">
        <v>11558</v>
      </c>
      <c r="E41" s="71">
        <v>12238</v>
      </c>
      <c r="F41" s="71">
        <v>11218</v>
      </c>
      <c r="G41" s="71">
        <v>14618</v>
      </c>
      <c r="H41" s="71">
        <v>7819</v>
      </c>
      <c r="I41" s="71">
        <v>8159</v>
      </c>
      <c r="J41" s="74">
        <v>13597</v>
      </c>
      <c r="K41" s="75">
        <v>13938</v>
      </c>
      <c r="L41" s="71">
        <v>13598</v>
      </c>
      <c r="M41" s="81">
        <v>13595</v>
      </c>
      <c r="N41" s="5">
        <f t="shared" si="0"/>
        <v>145834</v>
      </c>
      <c r="O41" s="125">
        <f t="shared" si="2"/>
        <v>145834</v>
      </c>
      <c r="P41" s="125">
        <f t="shared" si="3"/>
        <v>0</v>
      </c>
      <c r="Q41" s="112">
        <f t="shared" si="1"/>
        <v>145834</v>
      </c>
      <c r="R41" s="112">
        <f t="shared" si="4"/>
        <v>0</v>
      </c>
    </row>
    <row r="42" spans="1:18" ht="12" customHeight="1">
      <c r="A42" s="4" t="s">
        <v>72</v>
      </c>
      <c r="B42" s="71">
        <v>15297</v>
      </c>
      <c r="C42" s="71">
        <v>14617</v>
      </c>
      <c r="D42" s="71">
        <v>13598</v>
      </c>
      <c r="E42" s="71">
        <v>13258</v>
      </c>
      <c r="F42" s="71">
        <v>12918</v>
      </c>
      <c r="G42" s="71">
        <v>12578</v>
      </c>
      <c r="H42" s="71">
        <v>13258</v>
      </c>
      <c r="I42" s="71">
        <v>11898</v>
      </c>
      <c r="J42" s="74">
        <v>11558</v>
      </c>
      <c r="K42" s="75">
        <v>11218</v>
      </c>
      <c r="L42" s="71">
        <v>13258</v>
      </c>
      <c r="M42" s="81">
        <v>13256</v>
      </c>
      <c r="N42" s="5">
        <f t="shared" si="0"/>
        <v>156712</v>
      </c>
      <c r="O42" s="125">
        <f t="shared" si="2"/>
        <v>156712</v>
      </c>
      <c r="P42" s="125">
        <f t="shared" si="3"/>
        <v>0</v>
      </c>
      <c r="Q42" s="112">
        <f t="shared" si="1"/>
        <v>156712</v>
      </c>
      <c r="R42" s="112">
        <f t="shared" si="4"/>
        <v>0</v>
      </c>
    </row>
    <row r="43" spans="1:18" ht="13.5" customHeight="1">
      <c r="A43" s="4" t="s">
        <v>29</v>
      </c>
      <c r="B43" s="71">
        <v>18697</v>
      </c>
      <c r="C43" s="71">
        <v>15297</v>
      </c>
      <c r="D43" s="71">
        <v>13939</v>
      </c>
      <c r="E43" s="71">
        <v>13598</v>
      </c>
      <c r="F43" s="71">
        <v>10539</v>
      </c>
      <c r="G43" s="71">
        <v>11898</v>
      </c>
      <c r="H43" s="71">
        <v>10199</v>
      </c>
      <c r="I43" s="71">
        <v>9859</v>
      </c>
      <c r="J43" s="74">
        <v>11218</v>
      </c>
      <c r="K43" s="75">
        <v>12919</v>
      </c>
      <c r="L43" s="71">
        <v>14958</v>
      </c>
      <c r="M43" s="81">
        <v>14618</v>
      </c>
      <c r="N43" s="5">
        <f t="shared" si="0"/>
        <v>157739</v>
      </c>
      <c r="O43" s="125">
        <f t="shared" si="2"/>
        <v>157739</v>
      </c>
      <c r="P43" s="125">
        <f t="shared" si="3"/>
        <v>0</v>
      </c>
      <c r="Q43" s="112">
        <f t="shared" si="1"/>
        <v>157739</v>
      </c>
      <c r="R43" s="112">
        <f t="shared" si="4"/>
        <v>0</v>
      </c>
    </row>
    <row r="44" spans="1:18" ht="25.5" customHeight="1">
      <c r="A44" s="11" t="s">
        <v>73</v>
      </c>
      <c r="B44" s="12">
        <f aca="true" t="shared" si="5" ref="B44:P44">SUM(B9:B43)</f>
        <v>512630</v>
      </c>
      <c r="C44" s="12">
        <f t="shared" si="5"/>
        <v>482885</v>
      </c>
      <c r="D44" s="12">
        <f t="shared" si="5"/>
        <v>446512</v>
      </c>
      <c r="E44" s="12">
        <f t="shared" si="5"/>
        <v>428835</v>
      </c>
      <c r="F44" s="12">
        <f t="shared" si="5"/>
        <v>378354</v>
      </c>
      <c r="G44" s="12">
        <f t="shared" si="5"/>
        <v>398240</v>
      </c>
      <c r="H44" s="12">
        <f t="shared" si="5"/>
        <v>305267</v>
      </c>
      <c r="I44" s="12">
        <f t="shared" si="5"/>
        <v>298128</v>
      </c>
      <c r="J44" s="12">
        <f t="shared" si="5"/>
        <v>330761</v>
      </c>
      <c r="K44" s="12">
        <f t="shared" si="5"/>
        <v>434783</v>
      </c>
      <c r="L44" s="12">
        <f t="shared" si="5"/>
        <v>492064</v>
      </c>
      <c r="M44" s="12">
        <f t="shared" si="5"/>
        <v>492881</v>
      </c>
      <c r="N44" s="12">
        <f t="shared" si="5"/>
        <v>5001340</v>
      </c>
      <c r="O44" s="12">
        <f t="shared" si="5"/>
        <v>5001340</v>
      </c>
      <c r="P44" s="12">
        <f t="shared" si="5"/>
        <v>0</v>
      </c>
      <c r="Q44" s="112">
        <f t="shared" si="1"/>
        <v>5001340</v>
      </c>
      <c r="R44" s="112">
        <f t="shared" si="4"/>
        <v>0</v>
      </c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 hidden="1"/>
    <row r="77" ht="12" customHeight="1" hidden="1"/>
    <row r="78" ht="12" customHeight="1" hidden="1"/>
    <row r="79" ht="12" customHeight="1" hidden="1"/>
    <row r="80" ht="12" customHeight="1" hidden="1"/>
    <row r="81" ht="12" customHeight="1" hidden="1"/>
    <row r="82" spans="1:16" ht="12" customHeight="1" hidden="1">
      <c r="A82" s="3" t="s">
        <v>119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68"/>
      <c r="O82" s="68"/>
      <c r="P82" s="68"/>
    </row>
    <row r="83" ht="12" customHeight="1" hidden="1"/>
    <row r="84" ht="12" customHeight="1" hidden="1"/>
    <row r="85" ht="12" customHeight="1" hidden="1"/>
    <row r="86" ht="12" customHeight="1" hidden="1"/>
  </sheetData>
  <sheetProtection/>
  <mergeCells count="6">
    <mergeCell ref="L1:M1"/>
    <mergeCell ref="L2:M2"/>
    <mergeCell ref="L3:M3"/>
    <mergeCell ref="L4:M4"/>
    <mergeCell ref="A5:M5"/>
    <mergeCell ref="A6:M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63"/>
  <sheetViews>
    <sheetView zoomScalePageLayoutView="0" workbookViewId="0" topLeftCell="A3">
      <pane xSplit="1" ySplit="2" topLeftCell="D29" activePane="bottomRight" state="frozen"/>
      <selection pane="topLeft" activeCell="A3" sqref="A3"/>
      <selection pane="topRight" activeCell="B3" sqref="B3"/>
      <selection pane="bottomLeft" activeCell="A5" sqref="A5"/>
      <selection pane="bottomRight" activeCell="A37" sqref="A37:IV37"/>
    </sheetView>
  </sheetViews>
  <sheetFormatPr defaultColWidth="9.125" defaultRowHeight="12.75"/>
  <cols>
    <col min="1" max="1" width="14.50390625" style="29" customWidth="1"/>
    <col min="2" max="3" width="9.50390625" style="126" customWidth="1"/>
    <col min="4" max="4" width="9.875" style="126" customWidth="1"/>
    <col min="5" max="5" width="10.375" style="126" customWidth="1"/>
    <col min="6" max="6" width="9.50390625" style="126" customWidth="1"/>
    <col min="7" max="7" width="11.375" style="126" customWidth="1"/>
    <col min="8" max="9" width="9.875" style="126" customWidth="1"/>
    <col min="10" max="10" width="9.50390625" style="135" customWidth="1"/>
    <col min="11" max="11" width="10.00390625" style="126" customWidth="1"/>
    <col min="12" max="12" width="10.50390625" style="126" customWidth="1"/>
    <col min="13" max="13" width="9.875" style="126" customWidth="1"/>
    <col min="14" max="15" width="11.125" style="126" customWidth="1"/>
    <col min="16" max="17" width="11.50390625" style="126" customWidth="1"/>
    <col min="18" max="18" width="12.375" style="29" customWidth="1"/>
    <col min="19" max="19" width="10.125" style="29" customWidth="1"/>
    <col min="20" max="16384" width="9.125" style="29" customWidth="1"/>
  </cols>
  <sheetData>
    <row r="1" spans="1:13" ht="15">
      <c r="A1" s="163" t="s">
        <v>25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15">
      <c r="A2" s="158" t="s">
        <v>131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</row>
    <row r="3" spans="1:17" ht="24" customHeight="1">
      <c r="A3" s="164" t="s">
        <v>22</v>
      </c>
      <c r="B3" s="118" t="s">
        <v>155</v>
      </c>
      <c r="C3" s="118" t="s">
        <v>156</v>
      </c>
      <c r="D3" s="118" t="s">
        <v>157</v>
      </c>
      <c r="E3" s="118" t="s">
        <v>158</v>
      </c>
      <c r="F3" s="118" t="s">
        <v>159</v>
      </c>
      <c r="G3" s="118" t="s">
        <v>160</v>
      </c>
      <c r="H3" s="118" t="s">
        <v>161</v>
      </c>
      <c r="I3" s="118" t="s">
        <v>162</v>
      </c>
      <c r="J3" s="118" t="s">
        <v>163</v>
      </c>
      <c r="K3" s="118" t="s">
        <v>164</v>
      </c>
      <c r="L3" s="118" t="s">
        <v>165</v>
      </c>
      <c r="M3" s="118" t="s">
        <v>166</v>
      </c>
      <c r="N3" s="127" t="s">
        <v>167</v>
      </c>
      <c r="O3" s="123"/>
      <c r="P3" s="123"/>
      <c r="Q3" s="123"/>
    </row>
    <row r="4" spans="1:17" ht="24" customHeight="1">
      <c r="A4" s="165"/>
      <c r="B4" s="70" t="s">
        <v>148</v>
      </c>
      <c r="C4" s="70" t="s">
        <v>148</v>
      </c>
      <c r="D4" s="80" t="s">
        <v>148</v>
      </c>
      <c r="E4" s="80" t="s">
        <v>148</v>
      </c>
      <c r="F4" s="80" t="s">
        <v>148</v>
      </c>
      <c r="G4" s="80" t="s">
        <v>148</v>
      </c>
      <c r="H4" s="80" t="s">
        <v>148</v>
      </c>
      <c r="I4" s="80" t="s">
        <v>148</v>
      </c>
      <c r="J4" s="90" t="s">
        <v>148</v>
      </c>
      <c r="K4" s="80" t="s">
        <v>148</v>
      </c>
      <c r="L4" s="80" t="s">
        <v>148</v>
      </c>
      <c r="M4" s="80" t="s">
        <v>148</v>
      </c>
      <c r="N4" s="80" t="s">
        <v>149</v>
      </c>
      <c r="O4" s="89"/>
      <c r="P4" s="89"/>
      <c r="Q4" s="89"/>
    </row>
    <row r="5" spans="1:21" ht="27" customHeight="1">
      <c r="A5" s="21" t="s">
        <v>132</v>
      </c>
      <c r="B5" s="71">
        <v>15637</v>
      </c>
      <c r="C5" s="71">
        <v>16997</v>
      </c>
      <c r="D5" s="71">
        <v>14957</v>
      </c>
      <c r="E5" s="71">
        <v>18697</v>
      </c>
      <c r="F5" s="71">
        <v>13598</v>
      </c>
      <c r="G5" s="71">
        <v>13598</v>
      </c>
      <c r="H5" s="71">
        <v>6799</v>
      </c>
      <c r="I5" s="71">
        <v>2380</v>
      </c>
      <c r="J5" s="91">
        <v>4079</v>
      </c>
      <c r="K5" s="71">
        <v>18697</v>
      </c>
      <c r="L5" s="71">
        <v>16997</v>
      </c>
      <c r="M5" s="71">
        <v>17336</v>
      </c>
      <c r="N5" s="71">
        <f aca="true" t="shared" si="0" ref="N5:N36">B5+C5+D5+E5+F5+G5+H5+I5+J5+K5+L5+M5</f>
        <v>159772</v>
      </c>
      <c r="O5" s="104">
        <f>B5+C5+D5+E5+F5+G5+H5+I5+J5+K5+L5+M5</f>
        <v>159772</v>
      </c>
      <c r="P5" s="104">
        <f aca="true" t="shared" si="1" ref="P5:P36">B5+C5+D5+E5+F5+G5+H5+I5+J5+K5+L5+M5</f>
        <v>159772</v>
      </c>
      <c r="Q5" s="104">
        <f>N5-P5</f>
        <v>0</v>
      </c>
      <c r="R5" s="29">
        <f>ROUND(N5,0)</f>
        <v>159772</v>
      </c>
      <c r="S5" s="29">
        <f aca="true" t="shared" si="2" ref="S5:S36">B5+C5+D5+E5+F5+G5+H5+I5+J5+K5+L5+M5</f>
        <v>159772</v>
      </c>
      <c r="T5" s="29">
        <f aca="true" t="shared" si="3" ref="T5:T44">R5-S5</f>
        <v>0</v>
      </c>
      <c r="U5" s="29">
        <f aca="true" t="shared" si="4" ref="U5:U36">N5-R5</f>
        <v>0</v>
      </c>
    </row>
    <row r="6" spans="1:21" ht="26.25" customHeight="1">
      <c r="A6" s="21" t="s">
        <v>133</v>
      </c>
      <c r="B6" s="71">
        <v>18697</v>
      </c>
      <c r="C6" s="71">
        <v>16997</v>
      </c>
      <c r="D6" s="71">
        <v>16997</v>
      </c>
      <c r="E6" s="71">
        <v>11898</v>
      </c>
      <c r="F6" s="71">
        <v>13598</v>
      </c>
      <c r="G6" s="71">
        <v>12238</v>
      </c>
      <c r="H6" s="71">
        <v>7309</v>
      </c>
      <c r="I6" s="71">
        <v>3059</v>
      </c>
      <c r="J6" s="91">
        <v>4079</v>
      </c>
      <c r="K6" s="71">
        <v>15297</v>
      </c>
      <c r="L6" s="71">
        <v>16997</v>
      </c>
      <c r="M6" s="71">
        <v>19206</v>
      </c>
      <c r="N6" s="71">
        <f t="shared" si="0"/>
        <v>156372</v>
      </c>
      <c r="O6" s="104">
        <f aca="true" t="shared" si="5" ref="O6:O58">B6+C6+D6+E6+F6+G6+H6+I6+J6+K6+L6+M6</f>
        <v>156372</v>
      </c>
      <c r="P6" s="104">
        <f t="shared" si="1"/>
        <v>156372</v>
      </c>
      <c r="Q6" s="104">
        <f aca="true" t="shared" si="6" ref="Q6:Q58">N6-P6</f>
        <v>0</v>
      </c>
      <c r="R6" s="29">
        <f aca="true" t="shared" si="7" ref="R6:R58">ROUND(N6,0)</f>
        <v>156372</v>
      </c>
      <c r="S6" s="29">
        <f t="shared" si="2"/>
        <v>156372</v>
      </c>
      <c r="T6" s="29">
        <f t="shared" si="3"/>
        <v>0</v>
      </c>
      <c r="U6" s="29">
        <f t="shared" si="4"/>
        <v>0</v>
      </c>
    </row>
    <row r="7" spans="1:21" ht="10.5" customHeight="1">
      <c r="A7" s="21" t="s">
        <v>83</v>
      </c>
      <c r="B7" s="71">
        <v>8499</v>
      </c>
      <c r="C7" s="71">
        <v>7478</v>
      </c>
      <c r="D7" s="71">
        <v>6799</v>
      </c>
      <c r="E7" s="71">
        <v>6799</v>
      </c>
      <c r="F7" s="71">
        <v>6799</v>
      </c>
      <c r="G7" s="71">
        <v>3501</v>
      </c>
      <c r="H7" s="71">
        <v>1700</v>
      </c>
      <c r="I7" s="71">
        <v>1020</v>
      </c>
      <c r="J7" s="91">
        <v>1598</v>
      </c>
      <c r="K7" s="71">
        <v>6799</v>
      </c>
      <c r="L7" s="71">
        <v>7819</v>
      </c>
      <c r="M7" s="71">
        <v>7477</v>
      </c>
      <c r="N7" s="71">
        <f t="shared" si="0"/>
        <v>66288</v>
      </c>
      <c r="O7" s="104">
        <f t="shared" si="5"/>
        <v>66288</v>
      </c>
      <c r="P7" s="104">
        <f t="shared" si="1"/>
        <v>66288</v>
      </c>
      <c r="Q7" s="104">
        <f t="shared" si="6"/>
        <v>0</v>
      </c>
      <c r="R7" s="29">
        <f t="shared" si="7"/>
        <v>66288</v>
      </c>
      <c r="S7" s="29">
        <f t="shared" si="2"/>
        <v>66288</v>
      </c>
      <c r="T7" s="29">
        <f t="shared" si="3"/>
        <v>0</v>
      </c>
      <c r="U7" s="29">
        <f t="shared" si="4"/>
        <v>0</v>
      </c>
    </row>
    <row r="8" spans="1:21" ht="21.75" customHeight="1">
      <c r="A8" s="21" t="s">
        <v>134</v>
      </c>
      <c r="B8" s="71">
        <v>16997</v>
      </c>
      <c r="C8" s="71">
        <v>16997</v>
      </c>
      <c r="D8" s="71">
        <v>12578</v>
      </c>
      <c r="E8" s="71">
        <v>12238</v>
      </c>
      <c r="F8" s="71">
        <v>12238</v>
      </c>
      <c r="G8" s="71">
        <v>10878</v>
      </c>
      <c r="H8" s="71">
        <v>9858</v>
      </c>
      <c r="I8" s="71">
        <v>12578</v>
      </c>
      <c r="J8" s="91">
        <v>10538</v>
      </c>
      <c r="K8" s="71">
        <v>15127</v>
      </c>
      <c r="L8" s="71">
        <v>15467</v>
      </c>
      <c r="M8" s="71">
        <v>14958</v>
      </c>
      <c r="N8" s="71">
        <f t="shared" si="0"/>
        <v>160452</v>
      </c>
      <c r="O8" s="104">
        <f t="shared" si="5"/>
        <v>160452</v>
      </c>
      <c r="P8" s="104">
        <f t="shared" si="1"/>
        <v>160452</v>
      </c>
      <c r="Q8" s="104">
        <f t="shared" si="6"/>
        <v>0</v>
      </c>
      <c r="R8" s="29">
        <f t="shared" si="7"/>
        <v>160452</v>
      </c>
      <c r="S8" s="29">
        <f t="shared" si="2"/>
        <v>160452</v>
      </c>
      <c r="T8" s="29">
        <f t="shared" si="3"/>
        <v>0</v>
      </c>
      <c r="U8" s="29">
        <f t="shared" si="4"/>
        <v>0</v>
      </c>
    </row>
    <row r="9" spans="1:21" ht="12" customHeight="1">
      <c r="A9" s="21" t="s">
        <v>11</v>
      </c>
      <c r="B9" s="71">
        <v>15297</v>
      </c>
      <c r="C9" s="71">
        <v>15297</v>
      </c>
      <c r="D9" s="71">
        <v>15297</v>
      </c>
      <c r="E9" s="71">
        <v>13598</v>
      </c>
      <c r="F9" s="71">
        <v>11898</v>
      </c>
      <c r="G9" s="71">
        <v>11558</v>
      </c>
      <c r="H9" s="71">
        <v>5099</v>
      </c>
      <c r="I9" s="71">
        <v>3739</v>
      </c>
      <c r="J9" s="91">
        <v>6799</v>
      </c>
      <c r="K9" s="71">
        <v>13598</v>
      </c>
      <c r="L9" s="71">
        <v>15297</v>
      </c>
      <c r="M9" s="71">
        <v>14618</v>
      </c>
      <c r="N9" s="71">
        <f t="shared" si="0"/>
        <v>142095</v>
      </c>
      <c r="O9" s="104">
        <f t="shared" si="5"/>
        <v>142095</v>
      </c>
      <c r="P9" s="104">
        <f t="shared" si="1"/>
        <v>142095</v>
      </c>
      <c r="Q9" s="104">
        <f t="shared" si="6"/>
        <v>0</v>
      </c>
      <c r="R9" s="29">
        <f t="shared" si="7"/>
        <v>142095</v>
      </c>
      <c r="S9" s="29">
        <f t="shared" si="2"/>
        <v>142095</v>
      </c>
      <c r="T9" s="29">
        <f t="shared" si="3"/>
        <v>0</v>
      </c>
      <c r="U9" s="29">
        <f t="shared" si="4"/>
        <v>0</v>
      </c>
    </row>
    <row r="10" spans="1:21" ht="10.5" customHeight="1">
      <c r="A10" s="21" t="s">
        <v>12</v>
      </c>
      <c r="B10" s="71">
        <v>16997</v>
      </c>
      <c r="C10" s="71">
        <v>20396</v>
      </c>
      <c r="D10" s="71">
        <v>16997</v>
      </c>
      <c r="E10" s="71">
        <v>15297</v>
      </c>
      <c r="F10" s="71">
        <v>14277</v>
      </c>
      <c r="G10" s="71">
        <v>14278</v>
      </c>
      <c r="H10" s="71">
        <v>5439</v>
      </c>
      <c r="I10" s="71">
        <v>2380</v>
      </c>
      <c r="J10" s="91">
        <v>7139</v>
      </c>
      <c r="K10" s="71">
        <v>11898</v>
      </c>
      <c r="L10" s="71">
        <v>20396</v>
      </c>
      <c r="M10" s="71">
        <v>19037</v>
      </c>
      <c r="N10" s="71">
        <f t="shared" si="0"/>
        <v>164531</v>
      </c>
      <c r="O10" s="104">
        <f t="shared" si="5"/>
        <v>164531</v>
      </c>
      <c r="P10" s="104">
        <f t="shared" si="1"/>
        <v>164531</v>
      </c>
      <c r="Q10" s="104">
        <f t="shared" si="6"/>
        <v>0</v>
      </c>
      <c r="R10" s="29">
        <f t="shared" si="7"/>
        <v>164531</v>
      </c>
      <c r="S10" s="29">
        <f t="shared" si="2"/>
        <v>164531</v>
      </c>
      <c r="T10" s="29">
        <f t="shared" si="3"/>
        <v>0</v>
      </c>
      <c r="U10" s="29">
        <f t="shared" si="4"/>
        <v>0</v>
      </c>
    </row>
    <row r="11" spans="1:21" ht="10.5" customHeight="1">
      <c r="A11" s="21" t="s">
        <v>27</v>
      </c>
      <c r="B11" s="71">
        <v>39773</v>
      </c>
      <c r="C11" s="71">
        <v>42492</v>
      </c>
      <c r="D11" s="71">
        <v>37393</v>
      </c>
      <c r="E11" s="71">
        <v>31954</v>
      </c>
      <c r="F11" s="71">
        <v>19717</v>
      </c>
      <c r="G11" s="71">
        <v>19717</v>
      </c>
      <c r="H11" s="71">
        <v>8838</v>
      </c>
      <c r="I11" s="71">
        <v>7479</v>
      </c>
      <c r="J11" s="91">
        <v>14617</v>
      </c>
      <c r="K11" s="71">
        <v>35014</v>
      </c>
      <c r="L11" s="71">
        <v>37393</v>
      </c>
      <c r="M11" s="71">
        <v>35355</v>
      </c>
      <c r="N11" s="71">
        <f t="shared" si="0"/>
        <v>329742</v>
      </c>
      <c r="O11" s="104">
        <f t="shared" si="5"/>
        <v>329742</v>
      </c>
      <c r="P11" s="104">
        <f t="shared" si="1"/>
        <v>329742</v>
      </c>
      <c r="Q11" s="104">
        <f t="shared" si="6"/>
        <v>0</v>
      </c>
      <c r="R11" s="29">
        <f t="shared" si="7"/>
        <v>329742</v>
      </c>
      <c r="S11" s="29">
        <f t="shared" si="2"/>
        <v>329742</v>
      </c>
      <c r="T11" s="29">
        <f t="shared" si="3"/>
        <v>0</v>
      </c>
      <c r="U11" s="29">
        <f t="shared" si="4"/>
        <v>0</v>
      </c>
    </row>
    <row r="12" spans="1:21" ht="11.25" customHeight="1">
      <c r="A12" s="21" t="s">
        <v>13</v>
      </c>
      <c r="B12" s="71">
        <v>8838</v>
      </c>
      <c r="C12" s="71">
        <v>7479</v>
      </c>
      <c r="D12" s="71">
        <v>7309</v>
      </c>
      <c r="E12" s="71">
        <v>7139</v>
      </c>
      <c r="F12" s="71">
        <v>6799</v>
      </c>
      <c r="G12" s="71">
        <v>8159</v>
      </c>
      <c r="H12" s="71">
        <v>3399</v>
      </c>
      <c r="I12" s="71">
        <v>1360</v>
      </c>
      <c r="J12" s="91">
        <v>2380</v>
      </c>
      <c r="K12" s="71">
        <v>8838</v>
      </c>
      <c r="L12" s="71">
        <v>8838</v>
      </c>
      <c r="M12" s="71">
        <v>7648</v>
      </c>
      <c r="N12" s="71">
        <f t="shared" si="0"/>
        <v>78186</v>
      </c>
      <c r="O12" s="104">
        <f t="shared" si="5"/>
        <v>78186</v>
      </c>
      <c r="P12" s="104">
        <f t="shared" si="1"/>
        <v>78186</v>
      </c>
      <c r="Q12" s="104">
        <f t="shared" si="6"/>
        <v>0</v>
      </c>
      <c r="R12" s="29">
        <f t="shared" si="7"/>
        <v>78186</v>
      </c>
      <c r="S12" s="29">
        <f t="shared" si="2"/>
        <v>78186</v>
      </c>
      <c r="T12" s="29">
        <f t="shared" si="3"/>
        <v>0</v>
      </c>
      <c r="U12" s="29">
        <f t="shared" si="4"/>
        <v>0</v>
      </c>
    </row>
    <row r="13" spans="1:21" ht="9" customHeight="1">
      <c r="A13" s="21" t="s">
        <v>117</v>
      </c>
      <c r="B13" s="71">
        <v>35694</v>
      </c>
      <c r="C13" s="71">
        <v>41473</v>
      </c>
      <c r="D13" s="71">
        <v>40113</v>
      </c>
      <c r="E13" s="71">
        <v>35354</v>
      </c>
      <c r="F13" s="71">
        <v>30595</v>
      </c>
      <c r="G13" s="71">
        <v>28215</v>
      </c>
      <c r="H13" s="71">
        <v>9858</v>
      </c>
      <c r="I13" s="71">
        <v>4079</v>
      </c>
      <c r="J13" s="91">
        <v>10538</v>
      </c>
      <c r="K13" s="71">
        <v>39093</v>
      </c>
      <c r="L13" s="71">
        <v>39093</v>
      </c>
      <c r="M13" s="71">
        <v>43512</v>
      </c>
      <c r="N13" s="71">
        <f t="shared" si="0"/>
        <v>357617</v>
      </c>
      <c r="O13" s="104">
        <f t="shared" si="5"/>
        <v>357617</v>
      </c>
      <c r="P13" s="104">
        <f t="shared" si="1"/>
        <v>357617</v>
      </c>
      <c r="Q13" s="104">
        <f t="shared" si="6"/>
        <v>0</v>
      </c>
      <c r="R13" s="29">
        <f t="shared" si="7"/>
        <v>357617</v>
      </c>
      <c r="S13" s="29">
        <f t="shared" si="2"/>
        <v>357617</v>
      </c>
      <c r="T13" s="29">
        <f t="shared" si="3"/>
        <v>0</v>
      </c>
      <c r="U13" s="29">
        <f t="shared" si="4"/>
        <v>0</v>
      </c>
    </row>
    <row r="14" spans="1:21" ht="25.5" customHeight="1">
      <c r="A14" s="21" t="s">
        <v>135</v>
      </c>
      <c r="B14" s="71">
        <v>22946</v>
      </c>
      <c r="C14" s="71">
        <v>21246</v>
      </c>
      <c r="D14" s="71">
        <v>18697</v>
      </c>
      <c r="E14" s="71">
        <v>18357</v>
      </c>
      <c r="F14" s="71">
        <v>16997</v>
      </c>
      <c r="G14" s="71">
        <v>14617</v>
      </c>
      <c r="H14" s="71">
        <v>8499</v>
      </c>
      <c r="I14" s="71">
        <v>4419</v>
      </c>
      <c r="J14" s="91">
        <v>7819</v>
      </c>
      <c r="K14" s="71">
        <v>17677</v>
      </c>
      <c r="L14" s="71">
        <v>21416</v>
      </c>
      <c r="M14" s="71">
        <v>21416</v>
      </c>
      <c r="N14" s="71">
        <f t="shared" si="0"/>
        <v>194106</v>
      </c>
      <c r="O14" s="104">
        <f t="shared" si="5"/>
        <v>194106</v>
      </c>
      <c r="P14" s="104">
        <f t="shared" si="1"/>
        <v>194106</v>
      </c>
      <c r="Q14" s="104">
        <f t="shared" si="6"/>
        <v>0</v>
      </c>
      <c r="R14" s="29">
        <f t="shared" si="7"/>
        <v>194106</v>
      </c>
      <c r="S14" s="29">
        <f t="shared" si="2"/>
        <v>194106</v>
      </c>
      <c r="T14" s="29">
        <f t="shared" si="3"/>
        <v>0</v>
      </c>
      <c r="U14" s="29">
        <f t="shared" si="4"/>
        <v>0</v>
      </c>
    </row>
    <row r="15" spans="1:21" ht="12.75" customHeight="1">
      <c r="A15" s="21" t="s">
        <v>123</v>
      </c>
      <c r="B15" s="71">
        <v>15297</v>
      </c>
      <c r="C15" s="71">
        <v>18697</v>
      </c>
      <c r="D15" s="71">
        <v>12918</v>
      </c>
      <c r="E15" s="71">
        <v>14277</v>
      </c>
      <c r="F15" s="71">
        <v>14617</v>
      </c>
      <c r="G15" s="71">
        <v>15977</v>
      </c>
      <c r="H15" s="71">
        <v>9518</v>
      </c>
      <c r="I15" s="71">
        <v>8499</v>
      </c>
      <c r="J15" s="91">
        <v>12238</v>
      </c>
      <c r="K15" s="71">
        <v>11898</v>
      </c>
      <c r="L15" s="71">
        <v>12918</v>
      </c>
      <c r="M15" s="71">
        <v>13598</v>
      </c>
      <c r="N15" s="71">
        <f t="shared" si="0"/>
        <v>160452</v>
      </c>
      <c r="O15" s="104">
        <f t="shared" si="5"/>
        <v>160452</v>
      </c>
      <c r="P15" s="104">
        <f t="shared" si="1"/>
        <v>160452</v>
      </c>
      <c r="Q15" s="104">
        <f t="shared" si="6"/>
        <v>0</v>
      </c>
      <c r="R15" s="29">
        <f t="shared" si="7"/>
        <v>160452</v>
      </c>
      <c r="S15" s="29">
        <f t="shared" si="2"/>
        <v>160452</v>
      </c>
      <c r="T15" s="29">
        <f t="shared" si="3"/>
        <v>0</v>
      </c>
      <c r="U15" s="29">
        <f t="shared" si="4"/>
        <v>0</v>
      </c>
    </row>
    <row r="16" spans="1:21" s="129" customFormat="1" ht="9.75" customHeight="1">
      <c r="A16" s="110" t="s">
        <v>118</v>
      </c>
      <c r="B16" s="111">
        <v>4589</v>
      </c>
      <c r="C16" s="111">
        <v>4589</v>
      </c>
      <c r="D16" s="111">
        <v>4283</v>
      </c>
      <c r="E16" s="111">
        <v>4283</v>
      </c>
      <c r="F16" s="111">
        <v>3977</v>
      </c>
      <c r="G16" s="111">
        <v>3977</v>
      </c>
      <c r="H16" s="111">
        <v>3059</v>
      </c>
      <c r="I16" s="111">
        <v>2754</v>
      </c>
      <c r="J16" s="111">
        <v>3977</v>
      </c>
      <c r="K16" s="111">
        <v>4283</v>
      </c>
      <c r="L16" s="111">
        <v>4589</v>
      </c>
      <c r="M16" s="111">
        <v>4591</v>
      </c>
      <c r="N16" s="111">
        <f t="shared" si="0"/>
        <v>48951</v>
      </c>
      <c r="O16" s="104">
        <f t="shared" si="5"/>
        <v>48951</v>
      </c>
      <c r="P16" s="128">
        <f t="shared" si="1"/>
        <v>48951</v>
      </c>
      <c r="Q16" s="128">
        <f t="shared" si="6"/>
        <v>0</v>
      </c>
      <c r="R16" s="129">
        <f t="shared" si="7"/>
        <v>48951</v>
      </c>
      <c r="S16" s="129">
        <f t="shared" si="2"/>
        <v>48951</v>
      </c>
      <c r="T16" s="129">
        <f t="shared" si="3"/>
        <v>0</v>
      </c>
      <c r="U16" s="129">
        <f t="shared" si="4"/>
        <v>0</v>
      </c>
    </row>
    <row r="17" spans="1:21" ht="10.5" customHeight="1">
      <c r="A17" s="21" t="s">
        <v>109</v>
      </c>
      <c r="B17" s="22">
        <f>B15-B16</f>
        <v>10708</v>
      </c>
      <c r="C17" s="22">
        <f>C15-C16</f>
        <v>14108</v>
      </c>
      <c r="D17" s="22">
        <f>D15-D16</f>
        <v>8635</v>
      </c>
      <c r="E17" s="22">
        <f aca="true" t="shared" si="8" ref="E17:M17">E15-E16</f>
        <v>9994</v>
      </c>
      <c r="F17" s="22">
        <f t="shared" si="8"/>
        <v>10640</v>
      </c>
      <c r="G17" s="22">
        <f t="shared" si="8"/>
        <v>12000</v>
      </c>
      <c r="H17" s="22">
        <f t="shared" si="8"/>
        <v>6459</v>
      </c>
      <c r="I17" s="22">
        <f t="shared" si="8"/>
        <v>5745</v>
      </c>
      <c r="J17" s="22">
        <f t="shared" si="8"/>
        <v>8261</v>
      </c>
      <c r="K17" s="22">
        <f t="shared" si="8"/>
        <v>7615</v>
      </c>
      <c r="L17" s="22">
        <f t="shared" si="8"/>
        <v>8329</v>
      </c>
      <c r="M17" s="22">
        <f t="shared" si="8"/>
        <v>9007</v>
      </c>
      <c r="N17" s="71">
        <f t="shared" si="0"/>
        <v>111501</v>
      </c>
      <c r="O17" s="104">
        <f t="shared" si="5"/>
        <v>111501</v>
      </c>
      <c r="P17" s="104">
        <f t="shared" si="1"/>
        <v>111501</v>
      </c>
      <c r="Q17" s="104">
        <f t="shared" si="6"/>
        <v>0</v>
      </c>
      <c r="R17" s="29">
        <f t="shared" si="7"/>
        <v>111501</v>
      </c>
      <c r="S17" s="29">
        <f t="shared" si="2"/>
        <v>111501</v>
      </c>
      <c r="T17" s="29">
        <f t="shared" si="3"/>
        <v>0</v>
      </c>
      <c r="U17" s="29">
        <f t="shared" si="4"/>
        <v>0</v>
      </c>
    </row>
    <row r="18" spans="1:21" ht="12.75" customHeight="1">
      <c r="A18" s="21" t="s">
        <v>39</v>
      </c>
      <c r="B18" s="71">
        <v>18017</v>
      </c>
      <c r="C18" s="71">
        <v>18017</v>
      </c>
      <c r="D18" s="71">
        <v>16997</v>
      </c>
      <c r="E18" s="71">
        <v>16997</v>
      </c>
      <c r="F18" s="71">
        <v>17677</v>
      </c>
      <c r="G18" s="71">
        <v>11218</v>
      </c>
      <c r="H18" s="71">
        <v>4419</v>
      </c>
      <c r="I18" s="71">
        <v>2720</v>
      </c>
      <c r="J18" s="91">
        <v>3399</v>
      </c>
      <c r="K18" s="71">
        <v>15297</v>
      </c>
      <c r="L18" s="71">
        <v>14277</v>
      </c>
      <c r="M18" s="71">
        <v>15638</v>
      </c>
      <c r="N18" s="71">
        <f t="shared" si="0"/>
        <v>154673</v>
      </c>
      <c r="O18" s="104">
        <f t="shared" si="5"/>
        <v>154673</v>
      </c>
      <c r="P18" s="104">
        <f t="shared" si="1"/>
        <v>154673</v>
      </c>
      <c r="Q18" s="104">
        <f t="shared" si="6"/>
        <v>0</v>
      </c>
      <c r="R18" s="29">
        <f t="shared" si="7"/>
        <v>154673</v>
      </c>
      <c r="S18" s="29">
        <f t="shared" si="2"/>
        <v>154673</v>
      </c>
      <c r="T18" s="29">
        <f t="shared" si="3"/>
        <v>0</v>
      </c>
      <c r="U18" s="29">
        <f t="shared" si="4"/>
        <v>0</v>
      </c>
    </row>
    <row r="19" spans="1:21" ht="11.25" customHeight="1">
      <c r="A19" s="21" t="s">
        <v>111</v>
      </c>
      <c r="B19" s="71">
        <v>13598</v>
      </c>
      <c r="C19" s="71">
        <v>12918</v>
      </c>
      <c r="D19" s="71">
        <v>10878</v>
      </c>
      <c r="E19" s="71">
        <v>10708</v>
      </c>
      <c r="F19" s="71">
        <v>10708</v>
      </c>
      <c r="G19" s="71">
        <v>9179</v>
      </c>
      <c r="H19" s="71">
        <v>4079</v>
      </c>
      <c r="I19" s="71">
        <v>2380</v>
      </c>
      <c r="J19" s="91">
        <v>5439</v>
      </c>
      <c r="K19" s="71">
        <v>12238</v>
      </c>
      <c r="L19" s="71">
        <v>13598</v>
      </c>
      <c r="M19" s="71">
        <v>13596</v>
      </c>
      <c r="N19" s="71">
        <f t="shared" si="0"/>
        <v>119319</v>
      </c>
      <c r="O19" s="104">
        <f t="shared" si="5"/>
        <v>119319</v>
      </c>
      <c r="P19" s="104">
        <f t="shared" si="1"/>
        <v>119319</v>
      </c>
      <c r="Q19" s="104">
        <f t="shared" si="6"/>
        <v>0</v>
      </c>
      <c r="R19" s="29">
        <f t="shared" si="7"/>
        <v>119319</v>
      </c>
      <c r="S19" s="29">
        <f t="shared" si="2"/>
        <v>119319</v>
      </c>
      <c r="T19" s="29">
        <f t="shared" si="3"/>
        <v>0</v>
      </c>
      <c r="U19" s="29">
        <f t="shared" si="4"/>
        <v>0</v>
      </c>
    </row>
    <row r="20" spans="1:21" ht="21.75" customHeight="1">
      <c r="A20" s="21" t="s">
        <v>150</v>
      </c>
      <c r="B20" s="71">
        <v>20396</v>
      </c>
      <c r="C20" s="71">
        <v>21416</v>
      </c>
      <c r="D20" s="71">
        <v>16997</v>
      </c>
      <c r="E20" s="71">
        <v>16997</v>
      </c>
      <c r="F20" s="71">
        <v>16997</v>
      </c>
      <c r="G20" s="71">
        <v>16317</v>
      </c>
      <c r="H20" s="71">
        <v>6289</v>
      </c>
      <c r="I20" s="71">
        <v>3399</v>
      </c>
      <c r="J20" s="91">
        <v>8499</v>
      </c>
      <c r="K20" s="71">
        <v>16997</v>
      </c>
      <c r="L20" s="71">
        <v>18017</v>
      </c>
      <c r="M20" s="71">
        <v>17677</v>
      </c>
      <c r="N20" s="71">
        <f t="shared" si="0"/>
        <v>179998</v>
      </c>
      <c r="O20" s="104">
        <f t="shared" si="5"/>
        <v>179998</v>
      </c>
      <c r="P20" s="104">
        <f t="shared" si="1"/>
        <v>179998</v>
      </c>
      <c r="Q20" s="104">
        <f t="shared" si="6"/>
        <v>0</v>
      </c>
      <c r="R20" s="29">
        <f t="shared" si="7"/>
        <v>179998</v>
      </c>
      <c r="S20" s="29">
        <f t="shared" si="2"/>
        <v>179998</v>
      </c>
      <c r="T20" s="29">
        <f t="shared" si="3"/>
        <v>0</v>
      </c>
      <c r="U20" s="29">
        <f t="shared" si="4"/>
        <v>0</v>
      </c>
    </row>
    <row r="21" spans="1:21" ht="31.5" customHeight="1">
      <c r="A21" s="21" t="s">
        <v>136</v>
      </c>
      <c r="B21" s="71">
        <v>39093</v>
      </c>
      <c r="C21" s="71">
        <v>39093</v>
      </c>
      <c r="D21" s="71">
        <v>40793</v>
      </c>
      <c r="E21" s="71">
        <v>26175</v>
      </c>
      <c r="F21" s="71">
        <v>16997</v>
      </c>
      <c r="G21" s="71">
        <v>18697</v>
      </c>
      <c r="H21" s="71">
        <v>6799</v>
      </c>
      <c r="I21" s="71">
        <v>6799</v>
      </c>
      <c r="J21" s="91">
        <v>10198</v>
      </c>
      <c r="K21" s="71">
        <v>28895</v>
      </c>
      <c r="L21" s="71">
        <v>28895</v>
      </c>
      <c r="M21" s="71">
        <v>40113</v>
      </c>
      <c r="N21" s="71">
        <f t="shared" si="0"/>
        <v>302547</v>
      </c>
      <c r="O21" s="104">
        <f t="shared" si="5"/>
        <v>302547</v>
      </c>
      <c r="P21" s="104">
        <f t="shared" si="1"/>
        <v>302547</v>
      </c>
      <c r="Q21" s="104">
        <f t="shared" si="6"/>
        <v>0</v>
      </c>
      <c r="R21" s="29">
        <f t="shared" si="7"/>
        <v>302547</v>
      </c>
      <c r="S21" s="29">
        <f t="shared" si="2"/>
        <v>302547</v>
      </c>
      <c r="T21" s="29">
        <f t="shared" si="3"/>
        <v>0</v>
      </c>
      <c r="U21" s="29">
        <f t="shared" si="4"/>
        <v>0</v>
      </c>
    </row>
    <row r="22" spans="1:21" ht="15" customHeight="1">
      <c r="A22" s="21" t="s">
        <v>112</v>
      </c>
      <c r="B22" s="71">
        <v>22096</v>
      </c>
      <c r="C22" s="71">
        <v>18697</v>
      </c>
      <c r="D22" s="71">
        <v>16317</v>
      </c>
      <c r="E22" s="71">
        <v>13598</v>
      </c>
      <c r="F22" s="71">
        <v>15297</v>
      </c>
      <c r="G22" s="71">
        <v>14448</v>
      </c>
      <c r="H22" s="71">
        <v>3399</v>
      </c>
      <c r="I22" s="71">
        <v>1869</v>
      </c>
      <c r="J22" s="91">
        <v>5099</v>
      </c>
      <c r="K22" s="71">
        <v>21417</v>
      </c>
      <c r="L22" s="71">
        <v>22096</v>
      </c>
      <c r="M22" s="71">
        <v>21756</v>
      </c>
      <c r="N22" s="71">
        <f t="shared" si="0"/>
        <v>176089</v>
      </c>
      <c r="O22" s="104">
        <f t="shared" si="5"/>
        <v>176089</v>
      </c>
      <c r="P22" s="104">
        <f t="shared" si="1"/>
        <v>176089</v>
      </c>
      <c r="Q22" s="104">
        <f t="shared" si="6"/>
        <v>0</v>
      </c>
      <c r="R22" s="29">
        <f t="shared" si="7"/>
        <v>176089</v>
      </c>
      <c r="S22" s="29">
        <f t="shared" si="2"/>
        <v>176089</v>
      </c>
      <c r="T22" s="29">
        <f t="shared" si="3"/>
        <v>0</v>
      </c>
      <c r="U22" s="29">
        <f t="shared" si="4"/>
        <v>0</v>
      </c>
    </row>
    <row r="23" spans="1:21" ht="12.75" customHeight="1">
      <c r="A23" s="21" t="s">
        <v>14</v>
      </c>
      <c r="B23" s="71">
        <v>9518</v>
      </c>
      <c r="C23" s="71">
        <v>10878</v>
      </c>
      <c r="D23" s="71">
        <v>9518</v>
      </c>
      <c r="E23" s="71">
        <v>8159</v>
      </c>
      <c r="F23" s="71">
        <v>7139</v>
      </c>
      <c r="G23" s="71">
        <v>7139</v>
      </c>
      <c r="H23" s="71">
        <v>2720</v>
      </c>
      <c r="I23" s="71">
        <v>1360</v>
      </c>
      <c r="J23" s="91">
        <v>3399</v>
      </c>
      <c r="K23" s="71">
        <v>9178</v>
      </c>
      <c r="L23" s="71">
        <v>10198</v>
      </c>
      <c r="M23" s="71">
        <v>9178</v>
      </c>
      <c r="N23" s="71">
        <f t="shared" si="0"/>
        <v>88384</v>
      </c>
      <c r="O23" s="104">
        <f t="shared" si="5"/>
        <v>88384</v>
      </c>
      <c r="P23" s="104">
        <f t="shared" si="1"/>
        <v>88384</v>
      </c>
      <c r="Q23" s="104">
        <f t="shared" si="6"/>
        <v>0</v>
      </c>
      <c r="R23" s="29">
        <f t="shared" si="7"/>
        <v>88384</v>
      </c>
      <c r="S23" s="29">
        <f t="shared" si="2"/>
        <v>88384</v>
      </c>
      <c r="T23" s="29">
        <f t="shared" si="3"/>
        <v>0</v>
      </c>
      <c r="U23" s="29">
        <f t="shared" si="4"/>
        <v>0</v>
      </c>
    </row>
    <row r="24" spans="1:21" ht="24" customHeight="1">
      <c r="A24" s="21" t="s">
        <v>137</v>
      </c>
      <c r="B24" s="71">
        <v>20396</v>
      </c>
      <c r="C24" s="71">
        <v>25496</v>
      </c>
      <c r="D24" s="71">
        <v>20396</v>
      </c>
      <c r="E24" s="71">
        <v>15297</v>
      </c>
      <c r="F24" s="71">
        <v>15297</v>
      </c>
      <c r="G24" s="71">
        <v>11898</v>
      </c>
      <c r="H24" s="71">
        <v>3399</v>
      </c>
      <c r="I24" s="71">
        <v>3399</v>
      </c>
      <c r="J24" s="91">
        <v>4759</v>
      </c>
      <c r="K24" s="71">
        <v>18697</v>
      </c>
      <c r="L24" s="71">
        <v>20396</v>
      </c>
      <c r="M24" s="71">
        <v>20398</v>
      </c>
      <c r="N24" s="71">
        <f t="shared" si="0"/>
        <v>179828</v>
      </c>
      <c r="O24" s="104">
        <f t="shared" si="5"/>
        <v>179828</v>
      </c>
      <c r="P24" s="104">
        <f t="shared" si="1"/>
        <v>179828</v>
      </c>
      <c r="Q24" s="104">
        <f t="shared" si="6"/>
        <v>0</v>
      </c>
      <c r="R24" s="29">
        <f t="shared" si="7"/>
        <v>179828</v>
      </c>
      <c r="S24" s="29">
        <f t="shared" si="2"/>
        <v>179828</v>
      </c>
      <c r="T24" s="29">
        <f t="shared" si="3"/>
        <v>0</v>
      </c>
      <c r="U24" s="29">
        <f t="shared" si="4"/>
        <v>0</v>
      </c>
    </row>
    <row r="25" spans="1:21" ht="12" customHeight="1">
      <c r="A25" s="21" t="s">
        <v>15</v>
      </c>
      <c r="B25" s="71">
        <v>23796</v>
      </c>
      <c r="C25" s="71">
        <v>25495</v>
      </c>
      <c r="D25" s="71">
        <v>20396</v>
      </c>
      <c r="E25" s="71">
        <v>18697</v>
      </c>
      <c r="F25" s="71">
        <v>13598</v>
      </c>
      <c r="G25" s="71">
        <v>14277</v>
      </c>
      <c r="H25" s="71">
        <v>6459</v>
      </c>
      <c r="I25" s="71">
        <v>1700</v>
      </c>
      <c r="J25" s="91">
        <v>6119</v>
      </c>
      <c r="K25" s="71">
        <v>17677</v>
      </c>
      <c r="L25" s="71">
        <v>16997</v>
      </c>
      <c r="M25" s="71">
        <v>18357</v>
      </c>
      <c r="N25" s="71">
        <f t="shared" si="0"/>
        <v>183568</v>
      </c>
      <c r="O25" s="104">
        <f t="shared" si="5"/>
        <v>183568</v>
      </c>
      <c r="P25" s="104">
        <f t="shared" si="1"/>
        <v>183568</v>
      </c>
      <c r="Q25" s="104">
        <f t="shared" si="6"/>
        <v>0</v>
      </c>
      <c r="R25" s="29">
        <f t="shared" si="7"/>
        <v>183568</v>
      </c>
      <c r="S25" s="29">
        <f t="shared" si="2"/>
        <v>183568</v>
      </c>
      <c r="T25" s="29">
        <f t="shared" si="3"/>
        <v>0</v>
      </c>
      <c r="U25" s="29">
        <f t="shared" si="4"/>
        <v>0</v>
      </c>
    </row>
    <row r="26" spans="1:21" ht="12.75" customHeight="1">
      <c r="A26" s="21" t="s">
        <v>16</v>
      </c>
      <c r="B26" s="71">
        <v>30595</v>
      </c>
      <c r="C26" s="71">
        <v>28895</v>
      </c>
      <c r="D26" s="71">
        <v>18697</v>
      </c>
      <c r="E26" s="71">
        <v>22096</v>
      </c>
      <c r="F26" s="71">
        <v>18697</v>
      </c>
      <c r="G26" s="71">
        <v>15977</v>
      </c>
      <c r="H26" s="71">
        <v>8499</v>
      </c>
      <c r="I26" s="71">
        <v>5099</v>
      </c>
      <c r="J26" s="91">
        <v>8499</v>
      </c>
      <c r="K26" s="71">
        <v>22096</v>
      </c>
      <c r="L26" s="71">
        <v>29235</v>
      </c>
      <c r="M26" s="71">
        <v>29573</v>
      </c>
      <c r="N26" s="71">
        <f t="shared" si="0"/>
        <v>237958</v>
      </c>
      <c r="O26" s="104">
        <f t="shared" si="5"/>
        <v>237958</v>
      </c>
      <c r="P26" s="104">
        <f t="shared" si="1"/>
        <v>237958</v>
      </c>
      <c r="Q26" s="104">
        <f t="shared" si="6"/>
        <v>0</v>
      </c>
      <c r="R26" s="29">
        <f t="shared" si="7"/>
        <v>237958</v>
      </c>
      <c r="S26" s="29">
        <f t="shared" si="2"/>
        <v>237958</v>
      </c>
      <c r="T26" s="29">
        <f t="shared" si="3"/>
        <v>0</v>
      </c>
      <c r="U26" s="29">
        <f t="shared" si="4"/>
        <v>0</v>
      </c>
    </row>
    <row r="27" spans="1:21" ht="12" customHeight="1">
      <c r="A27" s="21" t="s">
        <v>17</v>
      </c>
      <c r="B27" s="71">
        <v>27195</v>
      </c>
      <c r="C27" s="71">
        <v>33994</v>
      </c>
      <c r="D27" s="71">
        <v>25496</v>
      </c>
      <c r="E27" s="71">
        <v>24136</v>
      </c>
      <c r="F27" s="71">
        <v>22096</v>
      </c>
      <c r="G27" s="71">
        <v>22096</v>
      </c>
      <c r="H27" s="71">
        <v>8499</v>
      </c>
      <c r="I27" s="71">
        <v>6459</v>
      </c>
      <c r="J27" s="91">
        <v>8838</v>
      </c>
      <c r="K27" s="71">
        <v>27195</v>
      </c>
      <c r="L27" s="71">
        <v>26175</v>
      </c>
      <c r="M27" s="71">
        <v>26515</v>
      </c>
      <c r="N27" s="71">
        <f t="shared" si="0"/>
        <v>258694</v>
      </c>
      <c r="O27" s="104">
        <f t="shared" si="5"/>
        <v>258694</v>
      </c>
      <c r="P27" s="104">
        <f t="shared" si="1"/>
        <v>258694</v>
      </c>
      <c r="Q27" s="104">
        <f t="shared" si="6"/>
        <v>0</v>
      </c>
      <c r="R27" s="29">
        <f t="shared" si="7"/>
        <v>258694</v>
      </c>
      <c r="S27" s="29">
        <f t="shared" si="2"/>
        <v>258694</v>
      </c>
      <c r="T27" s="29">
        <f t="shared" si="3"/>
        <v>0</v>
      </c>
      <c r="U27" s="29">
        <f t="shared" si="4"/>
        <v>0</v>
      </c>
    </row>
    <row r="28" spans="1:21" ht="26.25" customHeight="1">
      <c r="A28" s="21" t="s">
        <v>138</v>
      </c>
      <c r="B28" s="71">
        <v>27195</v>
      </c>
      <c r="C28" s="71">
        <v>20396</v>
      </c>
      <c r="D28" s="71">
        <v>16997</v>
      </c>
      <c r="E28" s="71">
        <v>16997</v>
      </c>
      <c r="F28" s="71">
        <v>16997</v>
      </c>
      <c r="G28" s="71">
        <v>14277</v>
      </c>
      <c r="H28" s="71">
        <v>3399</v>
      </c>
      <c r="I28" s="71">
        <v>2720</v>
      </c>
      <c r="J28" s="91">
        <v>6799</v>
      </c>
      <c r="K28" s="71">
        <v>15297</v>
      </c>
      <c r="L28" s="71">
        <v>22096</v>
      </c>
      <c r="M28" s="71">
        <v>23797</v>
      </c>
      <c r="N28" s="71">
        <f t="shared" si="0"/>
        <v>186967</v>
      </c>
      <c r="O28" s="104">
        <f t="shared" si="5"/>
        <v>186967</v>
      </c>
      <c r="P28" s="104">
        <f t="shared" si="1"/>
        <v>186967</v>
      </c>
      <c r="Q28" s="104">
        <f t="shared" si="6"/>
        <v>0</v>
      </c>
      <c r="R28" s="29">
        <f t="shared" si="7"/>
        <v>186967</v>
      </c>
      <c r="S28" s="29">
        <f t="shared" si="2"/>
        <v>186967</v>
      </c>
      <c r="T28" s="29">
        <f t="shared" si="3"/>
        <v>0</v>
      </c>
      <c r="U28" s="29">
        <f t="shared" si="4"/>
        <v>0</v>
      </c>
    </row>
    <row r="29" spans="1:21" ht="25.5" customHeight="1">
      <c r="A29" s="21" t="s">
        <v>139</v>
      </c>
      <c r="B29" s="71">
        <v>16997</v>
      </c>
      <c r="C29" s="71">
        <v>12918</v>
      </c>
      <c r="D29" s="71">
        <v>13258</v>
      </c>
      <c r="E29" s="71">
        <v>11558</v>
      </c>
      <c r="F29" s="71">
        <v>12238</v>
      </c>
      <c r="G29" s="71">
        <v>11558</v>
      </c>
      <c r="H29" s="71">
        <v>5439</v>
      </c>
      <c r="I29" s="71">
        <v>1360</v>
      </c>
      <c r="J29" s="91">
        <v>3739</v>
      </c>
      <c r="K29" s="71">
        <v>16317</v>
      </c>
      <c r="L29" s="71">
        <v>16997</v>
      </c>
      <c r="M29" s="71">
        <v>16996</v>
      </c>
      <c r="N29" s="71">
        <f t="shared" si="0"/>
        <v>139375</v>
      </c>
      <c r="O29" s="104">
        <f t="shared" si="5"/>
        <v>139375</v>
      </c>
      <c r="P29" s="104">
        <f t="shared" si="1"/>
        <v>139375</v>
      </c>
      <c r="Q29" s="104">
        <f t="shared" si="6"/>
        <v>0</v>
      </c>
      <c r="R29" s="29">
        <f t="shared" si="7"/>
        <v>139375</v>
      </c>
      <c r="S29" s="29">
        <f t="shared" si="2"/>
        <v>139375</v>
      </c>
      <c r="T29" s="29">
        <f t="shared" si="3"/>
        <v>0</v>
      </c>
      <c r="U29" s="29">
        <f t="shared" si="4"/>
        <v>0</v>
      </c>
    </row>
    <row r="30" spans="1:21" ht="12.75" customHeight="1">
      <c r="A30" s="21" t="s">
        <v>18</v>
      </c>
      <c r="B30" s="71">
        <v>10198</v>
      </c>
      <c r="C30" s="71">
        <v>13257</v>
      </c>
      <c r="D30" s="71">
        <v>12578</v>
      </c>
      <c r="E30" s="71">
        <v>11218</v>
      </c>
      <c r="F30" s="71">
        <v>10198</v>
      </c>
      <c r="G30" s="71">
        <v>9858</v>
      </c>
      <c r="H30" s="71">
        <v>3400</v>
      </c>
      <c r="I30" s="71">
        <v>1699</v>
      </c>
      <c r="J30" s="91">
        <v>3059</v>
      </c>
      <c r="K30" s="71">
        <v>11219</v>
      </c>
      <c r="L30" s="71">
        <v>11218</v>
      </c>
      <c r="M30" s="71">
        <v>12578</v>
      </c>
      <c r="N30" s="71">
        <f t="shared" si="0"/>
        <v>110480</v>
      </c>
      <c r="O30" s="104">
        <f t="shared" si="5"/>
        <v>110480</v>
      </c>
      <c r="P30" s="104">
        <f t="shared" si="1"/>
        <v>110480</v>
      </c>
      <c r="Q30" s="104">
        <f t="shared" si="6"/>
        <v>0</v>
      </c>
      <c r="R30" s="29">
        <f t="shared" si="7"/>
        <v>110480</v>
      </c>
      <c r="S30" s="29">
        <f t="shared" si="2"/>
        <v>110480</v>
      </c>
      <c r="T30" s="29">
        <f t="shared" si="3"/>
        <v>0</v>
      </c>
      <c r="U30" s="29">
        <f t="shared" si="4"/>
        <v>0</v>
      </c>
    </row>
    <row r="31" spans="1:21" ht="12.75" customHeight="1">
      <c r="A31" s="21" t="s">
        <v>19</v>
      </c>
      <c r="B31" s="71">
        <v>16996</v>
      </c>
      <c r="C31" s="71">
        <v>18697</v>
      </c>
      <c r="D31" s="71">
        <v>17677</v>
      </c>
      <c r="E31" s="71">
        <v>15977</v>
      </c>
      <c r="F31" s="71">
        <v>16657</v>
      </c>
      <c r="G31" s="71">
        <v>14617</v>
      </c>
      <c r="H31" s="71">
        <v>5949</v>
      </c>
      <c r="I31" s="71">
        <v>2209</v>
      </c>
      <c r="J31" s="91">
        <v>4759</v>
      </c>
      <c r="K31" s="71">
        <v>16658</v>
      </c>
      <c r="L31" s="71">
        <v>16657</v>
      </c>
      <c r="M31" s="71">
        <v>16318</v>
      </c>
      <c r="N31" s="71">
        <f t="shared" si="0"/>
        <v>163171</v>
      </c>
      <c r="O31" s="104">
        <f t="shared" si="5"/>
        <v>163171</v>
      </c>
      <c r="P31" s="104">
        <f t="shared" si="1"/>
        <v>163171</v>
      </c>
      <c r="Q31" s="104">
        <f t="shared" si="6"/>
        <v>0</v>
      </c>
      <c r="R31" s="29">
        <f t="shared" si="7"/>
        <v>163171</v>
      </c>
      <c r="S31" s="29">
        <f t="shared" si="2"/>
        <v>163171</v>
      </c>
      <c r="T31" s="29">
        <f t="shared" si="3"/>
        <v>0</v>
      </c>
      <c r="U31" s="29">
        <f t="shared" si="4"/>
        <v>0</v>
      </c>
    </row>
    <row r="32" spans="1:21" ht="13.5" customHeight="1">
      <c r="A32" s="21" t="s">
        <v>113</v>
      </c>
      <c r="B32" s="71">
        <v>36376</v>
      </c>
      <c r="C32" s="71">
        <v>40794</v>
      </c>
      <c r="D32" s="71">
        <v>33993</v>
      </c>
      <c r="E32" s="71">
        <v>32294</v>
      </c>
      <c r="F32" s="71">
        <v>28553</v>
      </c>
      <c r="G32" s="71">
        <v>28893</v>
      </c>
      <c r="H32" s="71">
        <v>7478</v>
      </c>
      <c r="I32" s="71">
        <v>3398</v>
      </c>
      <c r="J32" s="91">
        <v>13258</v>
      </c>
      <c r="K32" s="71">
        <v>38412</v>
      </c>
      <c r="L32" s="71">
        <v>37395</v>
      </c>
      <c r="M32" s="71">
        <v>40456</v>
      </c>
      <c r="N32" s="71">
        <f t="shared" si="0"/>
        <v>341300</v>
      </c>
      <c r="O32" s="104">
        <f t="shared" si="5"/>
        <v>341300</v>
      </c>
      <c r="P32" s="104">
        <f t="shared" si="1"/>
        <v>341300</v>
      </c>
      <c r="Q32" s="104">
        <f t="shared" si="6"/>
        <v>0</v>
      </c>
      <c r="R32" s="29">
        <f t="shared" si="7"/>
        <v>341300</v>
      </c>
      <c r="S32" s="29">
        <f t="shared" si="2"/>
        <v>341300</v>
      </c>
      <c r="T32" s="29">
        <f t="shared" si="3"/>
        <v>0</v>
      </c>
      <c r="U32" s="29">
        <f t="shared" si="4"/>
        <v>0</v>
      </c>
    </row>
    <row r="33" spans="1:21" s="126" customFormat="1" ht="24" customHeight="1">
      <c r="A33" s="96" t="s">
        <v>151</v>
      </c>
      <c r="B33" s="71">
        <v>16997</v>
      </c>
      <c r="C33" s="71">
        <v>21756</v>
      </c>
      <c r="D33" s="71">
        <v>17337</v>
      </c>
      <c r="E33" s="71">
        <v>14957</v>
      </c>
      <c r="F33" s="71">
        <v>13938</v>
      </c>
      <c r="G33" s="71">
        <v>13258</v>
      </c>
      <c r="H33" s="71">
        <v>7139</v>
      </c>
      <c r="I33" s="71">
        <v>6798</v>
      </c>
      <c r="J33" s="97">
        <v>6798</v>
      </c>
      <c r="K33" s="71">
        <v>16997</v>
      </c>
      <c r="L33" s="71">
        <v>16997</v>
      </c>
      <c r="M33" s="71">
        <v>16996</v>
      </c>
      <c r="N33" s="71">
        <f t="shared" si="0"/>
        <v>169968</v>
      </c>
      <c r="O33" s="104">
        <f t="shared" si="5"/>
        <v>169968</v>
      </c>
      <c r="P33" s="104">
        <f t="shared" si="1"/>
        <v>169968</v>
      </c>
      <c r="Q33" s="104">
        <f t="shared" si="6"/>
        <v>0</v>
      </c>
      <c r="R33" s="126">
        <f t="shared" si="7"/>
        <v>169968</v>
      </c>
      <c r="S33" s="126">
        <f t="shared" si="2"/>
        <v>169968</v>
      </c>
      <c r="T33" s="126">
        <f t="shared" si="3"/>
        <v>0</v>
      </c>
      <c r="U33" s="126">
        <f t="shared" si="4"/>
        <v>0</v>
      </c>
    </row>
    <row r="34" spans="1:21" ht="24" customHeight="1">
      <c r="A34" s="21" t="s">
        <v>140</v>
      </c>
      <c r="B34" s="71">
        <v>23796</v>
      </c>
      <c r="C34" s="71">
        <v>24816</v>
      </c>
      <c r="D34" s="71">
        <v>24816</v>
      </c>
      <c r="E34" s="71">
        <v>21416</v>
      </c>
      <c r="F34" s="71">
        <v>19377</v>
      </c>
      <c r="G34" s="71">
        <v>11898</v>
      </c>
      <c r="H34" s="71">
        <v>9518</v>
      </c>
      <c r="I34" s="71">
        <v>6799</v>
      </c>
      <c r="J34" s="91">
        <v>13598</v>
      </c>
      <c r="K34" s="71">
        <v>24136</v>
      </c>
      <c r="L34" s="71">
        <v>24476</v>
      </c>
      <c r="M34" s="71">
        <v>24474</v>
      </c>
      <c r="N34" s="71">
        <f t="shared" si="0"/>
        <v>229120</v>
      </c>
      <c r="O34" s="104">
        <f t="shared" si="5"/>
        <v>229120</v>
      </c>
      <c r="P34" s="104">
        <f t="shared" si="1"/>
        <v>229120</v>
      </c>
      <c r="Q34" s="104">
        <f t="shared" si="6"/>
        <v>0</v>
      </c>
      <c r="R34" s="29">
        <f t="shared" si="7"/>
        <v>229120</v>
      </c>
      <c r="S34" s="29">
        <f t="shared" si="2"/>
        <v>229120</v>
      </c>
      <c r="T34" s="29">
        <f t="shared" si="3"/>
        <v>0</v>
      </c>
      <c r="U34" s="29">
        <f t="shared" si="4"/>
        <v>0</v>
      </c>
    </row>
    <row r="35" spans="1:21" ht="29.25" customHeight="1">
      <c r="A35" s="21" t="s">
        <v>141</v>
      </c>
      <c r="B35" s="71">
        <v>27195</v>
      </c>
      <c r="C35" s="71">
        <v>27875</v>
      </c>
      <c r="D35" s="71">
        <v>28895</v>
      </c>
      <c r="E35" s="71">
        <v>28895</v>
      </c>
      <c r="F35" s="71">
        <v>28895</v>
      </c>
      <c r="G35" s="71">
        <v>17677</v>
      </c>
      <c r="H35" s="71">
        <v>7819</v>
      </c>
      <c r="I35" s="71">
        <v>7819</v>
      </c>
      <c r="J35" s="91">
        <v>15637</v>
      </c>
      <c r="K35" s="71">
        <v>32294</v>
      </c>
      <c r="L35" s="71">
        <v>35694</v>
      </c>
      <c r="M35" s="71">
        <v>35353</v>
      </c>
      <c r="N35" s="71">
        <f t="shared" si="0"/>
        <v>294048</v>
      </c>
      <c r="O35" s="104">
        <f t="shared" si="5"/>
        <v>294048</v>
      </c>
      <c r="P35" s="104">
        <f t="shared" si="1"/>
        <v>294048</v>
      </c>
      <c r="Q35" s="104">
        <f t="shared" si="6"/>
        <v>0</v>
      </c>
      <c r="R35" s="29">
        <f t="shared" si="7"/>
        <v>294048</v>
      </c>
      <c r="S35" s="29">
        <f t="shared" si="2"/>
        <v>294048</v>
      </c>
      <c r="T35" s="29">
        <f t="shared" si="3"/>
        <v>0</v>
      </c>
      <c r="U35" s="29">
        <f t="shared" si="4"/>
        <v>0</v>
      </c>
    </row>
    <row r="36" spans="1:21" ht="19.5" customHeight="1">
      <c r="A36" s="21" t="s">
        <v>75</v>
      </c>
      <c r="B36" s="71">
        <v>7139</v>
      </c>
      <c r="C36" s="71">
        <v>6799</v>
      </c>
      <c r="D36" s="71">
        <v>6119</v>
      </c>
      <c r="E36" s="71">
        <v>5779</v>
      </c>
      <c r="F36" s="71">
        <v>5099</v>
      </c>
      <c r="G36" s="71">
        <v>3399</v>
      </c>
      <c r="H36" s="71">
        <v>1530</v>
      </c>
      <c r="I36" s="71">
        <v>850</v>
      </c>
      <c r="J36" s="91">
        <v>1190</v>
      </c>
      <c r="K36" s="71">
        <v>5779</v>
      </c>
      <c r="L36" s="71">
        <v>6119</v>
      </c>
      <c r="M36" s="71">
        <v>6798</v>
      </c>
      <c r="N36" s="71">
        <f t="shared" si="0"/>
        <v>56600</v>
      </c>
      <c r="O36" s="104">
        <f t="shared" si="5"/>
        <v>56600</v>
      </c>
      <c r="P36" s="104">
        <f t="shared" si="1"/>
        <v>56600</v>
      </c>
      <c r="Q36" s="104">
        <f t="shared" si="6"/>
        <v>0</v>
      </c>
      <c r="R36" s="29">
        <f t="shared" si="7"/>
        <v>56600</v>
      </c>
      <c r="S36" s="29">
        <f t="shared" si="2"/>
        <v>56600</v>
      </c>
      <c r="T36" s="29">
        <f t="shared" si="3"/>
        <v>0</v>
      </c>
      <c r="U36" s="29">
        <f t="shared" si="4"/>
        <v>0</v>
      </c>
    </row>
    <row r="37" spans="1:21" ht="24" customHeight="1">
      <c r="A37" s="21" t="s">
        <v>76</v>
      </c>
      <c r="B37" s="71">
        <v>4589</v>
      </c>
      <c r="C37" s="71">
        <v>5439</v>
      </c>
      <c r="D37" s="71">
        <v>4249</v>
      </c>
      <c r="E37" s="71">
        <v>4249</v>
      </c>
      <c r="F37" s="71">
        <v>3909</v>
      </c>
      <c r="G37" s="71">
        <v>2618</v>
      </c>
      <c r="H37" s="71">
        <v>442</v>
      </c>
      <c r="I37" s="71">
        <v>340</v>
      </c>
      <c r="J37" s="91">
        <v>1360</v>
      </c>
      <c r="K37" s="71">
        <v>4079</v>
      </c>
      <c r="L37" s="71">
        <v>4249</v>
      </c>
      <c r="M37" s="71">
        <v>5270</v>
      </c>
      <c r="N37" s="71">
        <f aca="true" t="shared" si="9" ref="N37:N58">B37+C37+D37+E37+F37+G37+H37+I37+J37+K37+L37+M37</f>
        <v>40793</v>
      </c>
      <c r="O37" s="104">
        <f t="shared" si="5"/>
        <v>40793</v>
      </c>
      <c r="P37" s="104">
        <f aca="true" t="shared" si="10" ref="P37:P58">B37+C37+D37+E37+F37+G37+H37+I37+J37+K37+L37+M37</f>
        <v>40793</v>
      </c>
      <c r="Q37" s="104">
        <f t="shared" si="6"/>
        <v>0</v>
      </c>
      <c r="R37" s="29">
        <f t="shared" si="7"/>
        <v>40793</v>
      </c>
      <c r="S37" s="29">
        <f aca="true" t="shared" si="11" ref="S37:S58">B37+C37+D37+E37+F37+G37+H37+I37+J37+K37+L37+M37</f>
        <v>40793</v>
      </c>
      <c r="T37" s="29">
        <f t="shared" si="3"/>
        <v>0</v>
      </c>
      <c r="U37" s="29">
        <f aca="true" t="shared" si="12" ref="U37:U59">N37-R37</f>
        <v>0</v>
      </c>
    </row>
    <row r="38" spans="1:21" ht="24" customHeight="1">
      <c r="A38" s="21" t="s">
        <v>110</v>
      </c>
      <c r="B38" s="71">
        <v>13598</v>
      </c>
      <c r="C38" s="71">
        <v>12918</v>
      </c>
      <c r="D38" s="71">
        <v>14277</v>
      </c>
      <c r="E38" s="71">
        <v>12918</v>
      </c>
      <c r="F38" s="71">
        <v>13598</v>
      </c>
      <c r="G38" s="71">
        <v>14108</v>
      </c>
      <c r="H38" s="71">
        <v>9518</v>
      </c>
      <c r="I38" s="71">
        <v>9518</v>
      </c>
      <c r="J38" s="91">
        <v>13598</v>
      </c>
      <c r="K38" s="71">
        <v>16997</v>
      </c>
      <c r="L38" s="71">
        <v>15297</v>
      </c>
      <c r="M38" s="71">
        <v>15127</v>
      </c>
      <c r="N38" s="71">
        <f t="shared" si="9"/>
        <v>161472</v>
      </c>
      <c r="O38" s="104">
        <f t="shared" si="5"/>
        <v>161472</v>
      </c>
      <c r="P38" s="104">
        <f t="shared" si="10"/>
        <v>161472</v>
      </c>
      <c r="Q38" s="104">
        <f t="shared" si="6"/>
        <v>0</v>
      </c>
      <c r="R38" s="29">
        <f t="shared" si="7"/>
        <v>161472</v>
      </c>
      <c r="S38" s="29">
        <f t="shared" si="11"/>
        <v>161472</v>
      </c>
      <c r="T38" s="29">
        <f t="shared" si="3"/>
        <v>0</v>
      </c>
      <c r="U38" s="29">
        <f t="shared" si="12"/>
        <v>0</v>
      </c>
    </row>
    <row r="39" spans="1:21" s="131" customFormat="1" ht="12" customHeight="1">
      <c r="A39" s="94" t="s">
        <v>118</v>
      </c>
      <c r="B39" s="95">
        <v>11048</v>
      </c>
      <c r="C39" s="95">
        <f aca="true" t="shared" si="13" ref="C39:M39">C38-C40</f>
        <v>10708</v>
      </c>
      <c r="D39" s="95">
        <f t="shared" si="13"/>
        <v>9858</v>
      </c>
      <c r="E39" s="95">
        <f t="shared" si="13"/>
        <v>10538</v>
      </c>
      <c r="F39" s="95">
        <f t="shared" si="13"/>
        <v>10641</v>
      </c>
      <c r="G39" s="95">
        <f t="shared" si="13"/>
        <v>10878</v>
      </c>
      <c r="H39" s="95">
        <f t="shared" si="13"/>
        <v>9518</v>
      </c>
      <c r="I39" s="95">
        <f t="shared" si="13"/>
        <v>9518</v>
      </c>
      <c r="J39" s="95">
        <f t="shared" si="13"/>
        <v>9179</v>
      </c>
      <c r="K39" s="95">
        <f t="shared" si="13"/>
        <v>12238</v>
      </c>
      <c r="L39" s="95">
        <f t="shared" si="13"/>
        <v>10538</v>
      </c>
      <c r="M39" s="95">
        <f t="shared" si="13"/>
        <v>10027</v>
      </c>
      <c r="N39" s="95">
        <f t="shared" si="9"/>
        <v>124689</v>
      </c>
      <c r="O39" s="104">
        <f t="shared" si="5"/>
        <v>124689</v>
      </c>
      <c r="P39" s="130">
        <f t="shared" si="10"/>
        <v>124689</v>
      </c>
      <c r="Q39" s="104">
        <f t="shared" si="6"/>
        <v>0</v>
      </c>
      <c r="R39" s="131">
        <f t="shared" si="7"/>
        <v>124689</v>
      </c>
      <c r="S39" s="131">
        <f t="shared" si="11"/>
        <v>124689</v>
      </c>
      <c r="T39" s="131">
        <f t="shared" si="3"/>
        <v>0</v>
      </c>
      <c r="U39" s="131">
        <f t="shared" si="12"/>
        <v>0</v>
      </c>
    </row>
    <row r="40" spans="1:21" ht="16.5" customHeight="1">
      <c r="A40" s="21" t="s">
        <v>109</v>
      </c>
      <c r="B40" s="71">
        <v>2550</v>
      </c>
      <c r="C40" s="71">
        <v>2210</v>
      </c>
      <c r="D40" s="71">
        <v>4419</v>
      </c>
      <c r="E40" s="71">
        <v>2380</v>
      </c>
      <c r="F40" s="71">
        <v>2957</v>
      </c>
      <c r="G40" s="98">
        <v>3230</v>
      </c>
      <c r="H40" s="71">
        <v>0</v>
      </c>
      <c r="I40" s="71">
        <v>0</v>
      </c>
      <c r="J40" s="91">
        <v>4419</v>
      </c>
      <c r="K40" s="71">
        <v>4759</v>
      </c>
      <c r="L40" s="71">
        <v>4759</v>
      </c>
      <c r="M40" s="71">
        <v>5100</v>
      </c>
      <c r="N40" s="71">
        <f t="shared" si="9"/>
        <v>36783</v>
      </c>
      <c r="O40" s="104">
        <f t="shared" si="5"/>
        <v>36783</v>
      </c>
      <c r="P40" s="104">
        <f t="shared" si="10"/>
        <v>36783</v>
      </c>
      <c r="Q40" s="104">
        <f t="shared" si="6"/>
        <v>0</v>
      </c>
      <c r="R40" s="29">
        <f t="shared" si="7"/>
        <v>36783</v>
      </c>
      <c r="S40" s="29">
        <f t="shared" si="11"/>
        <v>36783</v>
      </c>
      <c r="T40" s="29">
        <f t="shared" si="3"/>
        <v>0</v>
      </c>
      <c r="U40" s="29">
        <f t="shared" si="12"/>
        <v>0</v>
      </c>
    </row>
    <row r="41" spans="1:21" ht="12.75" customHeight="1">
      <c r="A41" s="21" t="s">
        <v>26</v>
      </c>
      <c r="B41" s="71">
        <v>20396</v>
      </c>
      <c r="C41" s="71">
        <v>20396</v>
      </c>
      <c r="D41" s="71">
        <v>18017</v>
      </c>
      <c r="E41" s="71">
        <v>16317</v>
      </c>
      <c r="F41" s="71">
        <v>14617</v>
      </c>
      <c r="G41" s="71">
        <v>13938</v>
      </c>
      <c r="H41" s="71">
        <v>10198</v>
      </c>
      <c r="I41" s="71">
        <v>9518</v>
      </c>
      <c r="J41" s="91">
        <v>11558</v>
      </c>
      <c r="K41" s="71">
        <v>16997</v>
      </c>
      <c r="L41" s="71">
        <v>18697</v>
      </c>
      <c r="M41" s="71">
        <v>19377</v>
      </c>
      <c r="N41" s="71">
        <f t="shared" si="9"/>
        <v>190026</v>
      </c>
      <c r="O41" s="104">
        <f t="shared" si="5"/>
        <v>190026</v>
      </c>
      <c r="P41" s="104">
        <f t="shared" si="10"/>
        <v>190026</v>
      </c>
      <c r="Q41" s="104">
        <f t="shared" si="6"/>
        <v>0</v>
      </c>
      <c r="R41" s="29">
        <f t="shared" si="7"/>
        <v>190026</v>
      </c>
      <c r="S41" s="29">
        <f t="shared" si="11"/>
        <v>190026</v>
      </c>
      <c r="T41" s="29">
        <f t="shared" si="3"/>
        <v>0</v>
      </c>
      <c r="U41" s="29">
        <f t="shared" si="12"/>
        <v>0</v>
      </c>
    </row>
    <row r="42" spans="1:21" s="131" customFormat="1" ht="12.75" customHeight="1">
      <c r="A42" s="94" t="s">
        <v>118</v>
      </c>
      <c r="B42" s="95">
        <f aca="true" t="shared" si="14" ref="B42:M42">B41-B43</f>
        <v>15977</v>
      </c>
      <c r="C42" s="95">
        <f t="shared" si="14"/>
        <v>15807</v>
      </c>
      <c r="D42" s="95">
        <f t="shared" si="14"/>
        <v>13938</v>
      </c>
      <c r="E42" s="95">
        <f t="shared" si="14"/>
        <v>12578</v>
      </c>
      <c r="F42" s="95">
        <f t="shared" si="14"/>
        <v>11218</v>
      </c>
      <c r="G42" s="95">
        <f t="shared" si="14"/>
        <v>10709</v>
      </c>
      <c r="H42" s="95">
        <f t="shared" si="14"/>
        <v>7988</v>
      </c>
      <c r="I42" s="95">
        <f t="shared" si="14"/>
        <v>7308</v>
      </c>
      <c r="J42" s="95">
        <f t="shared" si="14"/>
        <v>8838</v>
      </c>
      <c r="K42" s="95">
        <f t="shared" si="14"/>
        <v>13258</v>
      </c>
      <c r="L42" s="95">
        <f t="shared" si="14"/>
        <v>14278</v>
      </c>
      <c r="M42" s="95">
        <f t="shared" si="14"/>
        <v>14957</v>
      </c>
      <c r="N42" s="95">
        <f t="shared" si="9"/>
        <v>146854</v>
      </c>
      <c r="O42" s="104">
        <f t="shared" si="5"/>
        <v>146854</v>
      </c>
      <c r="P42" s="130">
        <f t="shared" si="10"/>
        <v>146854</v>
      </c>
      <c r="Q42" s="104">
        <f t="shared" si="6"/>
        <v>0</v>
      </c>
      <c r="R42" s="131">
        <f t="shared" si="7"/>
        <v>146854</v>
      </c>
      <c r="S42" s="131">
        <f t="shared" si="11"/>
        <v>146854</v>
      </c>
      <c r="T42" s="131">
        <f t="shared" si="3"/>
        <v>0</v>
      </c>
      <c r="U42" s="131">
        <f t="shared" si="12"/>
        <v>0</v>
      </c>
    </row>
    <row r="43" spans="1:21" ht="12.75" customHeight="1">
      <c r="A43" s="21" t="s">
        <v>109</v>
      </c>
      <c r="B43" s="71">
        <v>4419</v>
      </c>
      <c r="C43" s="71">
        <v>4589</v>
      </c>
      <c r="D43" s="71">
        <v>4079</v>
      </c>
      <c r="E43" s="71">
        <v>3739</v>
      </c>
      <c r="F43" s="71">
        <v>3399</v>
      </c>
      <c r="G43" s="71">
        <v>3229</v>
      </c>
      <c r="H43" s="71">
        <v>2210</v>
      </c>
      <c r="I43" s="71">
        <v>2210</v>
      </c>
      <c r="J43" s="91">
        <v>2720</v>
      </c>
      <c r="K43" s="71">
        <v>3739</v>
      </c>
      <c r="L43" s="71">
        <v>4419</v>
      </c>
      <c r="M43" s="71">
        <v>4420</v>
      </c>
      <c r="N43" s="71">
        <f t="shared" si="9"/>
        <v>43172</v>
      </c>
      <c r="O43" s="104">
        <f t="shared" si="5"/>
        <v>43172</v>
      </c>
      <c r="P43" s="104">
        <f t="shared" si="10"/>
        <v>43172</v>
      </c>
      <c r="Q43" s="104">
        <f t="shared" si="6"/>
        <v>0</v>
      </c>
      <c r="R43" s="29">
        <f t="shared" si="7"/>
        <v>43172</v>
      </c>
      <c r="S43" s="29">
        <f t="shared" si="11"/>
        <v>43172</v>
      </c>
      <c r="T43" s="29">
        <f t="shared" si="3"/>
        <v>0</v>
      </c>
      <c r="U43" s="29">
        <f t="shared" si="12"/>
        <v>0</v>
      </c>
    </row>
    <row r="44" spans="1:21" ht="12.75" customHeight="1">
      <c r="A44" s="21" t="s">
        <v>24</v>
      </c>
      <c r="B44" s="71">
        <v>13598</v>
      </c>
      <c r="C44" s="71">
        <v>14957</v>
      </c>
      <c r="D44" s="71">
        <v>13598</v>
      </c>
      <c r="E44" s="71">
        <v>13938</v>
      </c>
      <c r="F44" s="71">
        <v>9858</v>
      </c>
      <c r="G44" s="71">
        <v>9518</v>
      </c>
      <c r="H44" s="71">
        <v>7139</v>
      </c>
      <c r="I44" s="71">
        <v>7479</v>
      </c>
      <c r="J44" s="91">
        <v>7819</v>
      </c>
      <c r="K44" s="71">
        <v>10878</v>
      </c>
      <c r="L44" s="71">
        <v>11898</v>
      </c>
      <c r="M44" s="71">
        <v>13596</v>
      </c>
      <c r="N44" s="71">
        <f t="shared" si="9"/>
        <v>134276</v>
      </c>
      <c r="O44" s="104">
        <f t="shared" si="5"/>
        <v>134276</v>
      </c>
      <c r="P44" s="104">
        <f t="shared" si="10"/>
        <v>134276</v>
      </c>
      <c r="Q44" s="104">
        <f t="shared" si="6"/>
        <v>0</v>
      </c>
      <c r="R44" s="29">
        <f t="shared" si="7"/>
        <v>134276</v>
      </c>
      <c r="S44" s="29">
        <f t="shared" si="11"/>
        <v>134276</v>
      </c>
      <c r="T44" s="29">
        <f t="shared" si="3"/>
        <v>0</v>
      </c>
      <c r="U44" s="29">
        <f t="shared" si="12"/>
        <v>0</v>
      </c>
    </row>
    <row r="45" spans="1:21" s="131" customFormat="1" ht="12.75" customHeight="1">
      <c r="A45" s="94" t="s">
        <v>118</v>
      </c>
      <c r="B45" s="95">
        <f aca="true" t="shared" si="15" ref="B45:M45">B44-B46</f>
        <v>12068</v>
      </c>
      <c r="C45" s="95">
        <f t="shared" si="15"/>
        <v>13427</v>
      </c>
      <c r="D45" s="95">
        <f t="shared" si="15"/>
        <v>10878</v>
      </c>
      <c r="E45" s="95">
        <f t="shared" si="15"/>
        <v>12238</v>
      </c>
      <c r="F45" s="95">
        <f t="shared" si="15"/>
        <v>8498</v>
      </c>
      <c r="G45" s="95">
        <f t="shared" si="15"/>
        <v>8328</v>
      </c>
      <c r="H45" s="95">
        <f t="shared" si="15"/>
        <v>6629</v>
      </c>
      <c r="I45" s="95">
        <f t="shared" si="15"/>
        <v>6629</v>
      </c>
      <c r="J45" s="95">
        <f t="shared" si="15"/>
        <v>6799</v>
      </c>
      <c r="K45" s="95">
        <f t="shared" si="15"/>
        <v>9620</v>
      </c>
      <c r="L45" s="95">
        <f t="shared" si="15"/>
        <v>10538</v>
      </c>
      <c r="M45" s="95">
        <f t="shared" si="15"/>
        <v>12069</v>
      </c>
      <c r="N45" s="95">
        <f t="shared" si="9"/>
        <v>117721</v>
      </c>
      <c r="O45" s="104">
        <f t="shared" si="5"/>
        <v>117721</v>
      </c>
      <c r="P45" s="130">
        <f t="shared" si="10"/>
        <v>117721</v>
      </c>
      <c r="Q45" s="104">
        <f t="shared" si="6"/>
        <v>0</v>
      </c>
      <c r="R45" s="131">
        <f t="shared" si="7"/>
        <v>117721</v>
      </c>
      <c r="S45" s="131">
        <f t="shared" si="11"/>
        <v>117721</v>
      </c>
      <c r="T45" s="131">
        <f aca="true" t="shared" si="16" ref="T45:T58">R45-S45</f>
        <v>0</v>
      </c>
      <c r="U45" s="131">
        <f t="shared" si="12"/>
        <v>0</v>
      </c>
    </row>
    <row r="46" spans="1:21" ht="12.75" customHeight="1">
      <c r="A46" s="21" t="s">
        <v>109</v>
      </c>
      <c r="B46" s="71">
        <v>1530</v>
      </c>
      <c r="C46" s="71">
        <v>1530</v>
      </c>
      <c r="D46" s="71">
        <v>2720</v>
      </c>
      <c r="E46" s="71">
        <v>1700</v>
      </c>
      <c r="F46" s="71">
        <v>1360</v>
      </c>
      <c r="G46" s="71">
        <v>1190</v>
      </c>
      <c r="H46" s="71">
        <v>510</v>
      </c>
      <c r="I46" s="71">
        <v>850</v>
      </c>
      <c r="J46" s="91">
        <v>1020</v>
      </c>
      <c r="K46" s="71">
        <v>1258</v>
      </c>
      <c r="L46" s="71">
        <v>1360</v>
      </c>
      <c r="M46" s="71">
        <v>1527</v>
      </c>
      <c r="N46" s="71">
        <f t="shared" si="9"/>
        <v>16555</v>
      </c>
      <c r="O46" s="104">
        <f t="shared" si="5"/>
        <v>16555</v>
      </c>
      <c r="P46" s="104">
        <f t="shared" si="10"/>
        <v>16555</v>
      </c>
      <c r="Q46" s="104">
        <f t="shared" si="6"/>
        <v>0</v>
      </c>
      <c r="R46" s="29">
        <f t="shared" si="7"/>
        <v>16555</v>
      </c>
      <c r="S46" s="29">
        <f t="shared" si="11"/>
        <v>16555</v>
      </c>
      <c r="T46" s="29">
        <f t="shared" si="16"/>
        <v>0</v>
      </c>
      <c r="U46" s="29">
        <f t="shared" si="12"/>
        <v>0</v>
      </c>
    </row>
    <row r="47" spans="1:21" ht="12.75" customHeight="1">
      <c r="A47" s="21" t="s">
        <v>30</v>
      </c>
      <c r="B47" s="71">
        <v>15297</v>
      </c>
      <c r="C47" s="71">
        <v>15297</v>
      </c>
      <c r="D47" s="71">
        <v>14957</v>
      </c>
      <c r="E47" s="71">
        <v>14277</v>
      </c>
      <c r="F47" s="71">
        <v>11558</v>
      </c>
      <c r="G47" s="71">
        <v>11218</v>
      </c>
      <c r="H47" s="71">
        <v>10878</v>
      </c>
      <c r="I47" s="71">
        <v>8838</v>
      </c>
      <c r="J47" s="91">
        <v>10538</v>
      </c>
      <c r="K47" s="71">
        <v>16317</v>
      </c>
      <c r="L47" s="71">
        <v>16317</v>
      </c>
      <c r="M47" s="71">
        <v>16659</v>
      </c>
      <c r="N47" s="71">
        <f t="shared" si="9"/>
        <v>162151</v>
      </c>
      <c r="O47" s="104">
        <f t="shared" si="5"/>
        <v>162151</v>
      </c>
      <c r="P47" s="104">
        <f t="shared" si="10"/>
        <v>162151</v>
      </c>
      <c r="Q47" s="104">
        <f t="shared" si="6"/>
        <v>0</v>
      </c>
      <c r="R47" s="29">
        <f t="shared" si="7"/>
        <v>162151</v>
      </c>
      <c r="S47" s="29">
        <f t="shared" si="11"/>
        <v>162151</v>
      </c>
      <c r="T47" s="29">
        <f t="shared" si="16"/>
        <v>0</v>
      </c>
      <c r="U47" s="29">
        <f t="shared" si="12"/>
        <v>0</v>
      </c>
    </row>
    <row r="48" spans="1:21" s="131" customFormat="1" ht="12" customHeight="1">
      <c r="A48" s="94" t="s">
        <v>118</v>
      </c>
      <c r="B48" s="95">
        <f>B47-B49</f>
        <v>5099</v>
      </c>
      <c r="C48" s="95">
        <f>C47-C49</f>
        <v>5269</v>
      </c>
      <c r="D48" s="95">
        <f>D47-D49</f>
        <v>4419</v>
      </c>
      <c r="E48" s="95">
        <f>E47-E49</f>
        <v>6288</v>
      </c>
      <c r="F48" s="95">
        <f aca="true" t="shared" si="17" ref="F48:M48">F47-F49</f>
        <v>4759</v>
      </c>
      <c r="G48" s="95">
        <f t="shared" si="17"/>
        <v>4419</v>
      </c>
      <c r="H48" s="95">
        <f t="shared" si="17"/>
        <v>4929</v>
      </c>
      <c r="I48" s="95">
        <f t="shared" si="17"/>
        <v>3399</v>
      </c>
      <c r="J48" s="95">
        <f t="shared" si="17"/>
        <v>4589</v>
      </c>
      <c r="K48" s="95">
        <f t="shared" si="17"/>
        <v>4929</v>
      </c>
      <c r="L48" s="95">
        <f t="shared" si="17"/>
        <v>6119</v>
      </c>
      <c r="M48" s="95">
        <f t="shared" si="17"/>
        <v>5271</v>
      </c>
      <c r="N48" s="95">
        <f t="shared" si="9"/>
        <v>59489</v>
      </c>
      <c r="O48" s="104">
        <f t="shared" si="5"/>
        <v>59489</v>
      </c>
      <c r="P48" s="130">
        <f t="shared" si="10"/>
        <v>59489</v>
      </c>
      <c r="Q48" s="104">
        <f t="shared" si="6"/>
        <v>0</v>
      </c>
      <c r="R48" s="131">
        <f t="shared" si="7"/>
        <v>59489</v>
      </c>
      <c r="S48" s="131">
        <f t="shared" si="11"/>
        <v>59489</v>
      </c>
      <c r="T48" s="131">
        <f t="shared" si="16"/>
        <v>0</v>
      </c>
      <c r="U48" s="131">
        <f t="shared" si="12"/>
        <v>0</v>
      </c>
    </row>
    <row r="49" spans="1:21" ht="12.75" customHeight="1">
      <c r="A49" s="21" t="s">
        <v>109</v>
      </c>
      <c r="B49" s="71">
        <v>10198</v>
      </c>
      <c r="C49" s="71">
        <v>10028</v>
      </c>
      <c r="D49" s="71">
        <v>10538</v>
      </c>
      <c r="E49" s="71">
        <v>7989</v>
      </c>
      <c r="F49" s="71">
        <v>6799</v>
      </c>
      <c r="G49" s="71">
        <v>6799</v>
      </c>
      <c r="H49" s="71">
        <v>5949</v>
      </c>
      <c r="I49" s="71">
        <v>5439</v>
      </c>
      <c r="J49" s="91">
        <v>5949</v>
      </c>
      <c r="K49" s="71">
        <v>11388</v>
      </c>
      <c r="L49" s="71">
        <v>10198</v>
      </c>
      <c r="M49" s="71">
        <v>11388</v>
      </c>
      <c r="N49" s="71">
        <f t="shared" si="9"/>
        <v>102662</v>
      </c>
      <c r="O49" s="104">
        <f t="shared" si="5"/>
        <v>102662</v>
      </c>
      <c r="P49" s="104">
        <f t="shared" si="10"/>
        <v>102662</v>
      </c>
      <c r="Q49" s="104">
        <f t="shared" si="6"/>
        <v>0</v>
      </c>
      <c r="R49" s="29">
        <f t="shared" si="7"/>
        <v>102662</v>
      </c>
      <c r="S49" s="29">
        <f t="shared" si="11"/>
        <v>102662</v>
      </c>
      <c r="T49" s="29">
        <f t="shared" si="16"/>
        <v>0</v>
      </c>
      <c r="U49" s="29">
        <f t="shared" si="12"/>
        <v>0</v>
      </c>
    </row>
    <row r="50" spans="1:21" ht="12.75" customHeight="1">
      <c r="A50" s="39" t="s">
        <v>31</v>
      </c>
      <c r="B50" s="71">
        <v>15297</v>
      </c>
      <c r="C50" s="71">
        <v>15297</v>
      </c>
      <c r="D50" s="71">
        <v>13598</v>
      </c>
      <c r="E50" s="71">
        <v>12578</v>
      </c>
      <c r="F50" s="71">
        <v>12918</v>
      </c>
      <c r="G50" s="71">
        <v>13938</v>
      </c>
      <c r="H50" s="71">
        <v>10538</v>
      </c>
      <c r="I50" s="71">
        <v>6119</v>
      </c>
      <c r="J50" s="91">
        <v>10878</v>
      </c>
      <c r="K50" s="71">
        <v>14277</v>
      </c>
      <c r="L50" s="71">
        <v>13938</v>
      </c>
      <c r="M50" s="71">
        <v>16317</v>
      </c>
      <c r="N50" s="71">
        <f t="shared" si="9"/>
        <v>155693</v>
      </c>
      <c r="O50" s="104">
        <f t="shared" si="5"/>
        <v>155693</v>
      </c>
      <c r="P50" s="104">
        <f t="shared" si="10"/>
        <v>155693</v>
      </c>
      <c r="Q50" s="104">
        <f t="shared" si="6"/>
        <v>0</v>
      </c>
      <c r="R50" s="29">
        <f t="shared" si="7"/>
        <v>155693</v>
      </c>
      <c r="S50" s="29">
        <f t="shared" si="11"/>
        <v>155693</v>
      </c>
      <c r="T50" s="29">
        <f t="shared" si="16"/>
        <v>0</v>
      </c>
      <c r="U50" s="29">
        <f t="shared" si="12"/>
        <v>0</v>
      </c>
    </row>
    <row r="51" spans="1:21" s="131" customFormat="1" ht="12" customHeight="1">
      <c r="A51" s="94" t="s">
        <v>118</v>
      </c>
      <c r="B51" s="95">
        <f aca="true" t="shared" si="18" ref="B51:M51">B50-B52</f>
        <v>10878</v>
      </c>
      <c r="C51" s="95">
        <f t="shared" si="18"/>
        <v>11048</v>
      </c>
      <c r="D51" s="95">
        <f t="shared" si="18"/>
        <v>9179</v>
      </c>
      <c r="E51" s="95">
        <f t="shared" si="18"/>
        <v>8329</v>
      </c>
      <c r="F51" s="95">
        <f t="shared" si="18"/>
        <v>9519</v>
      </c>
      <c r="G51" s="95">
        <f t="shared" si="18"/>
        <v>9689</v>
      </c>
      <c r="H51" s="95">
        <f t="shared" si="18"/>
        <v>7479</v>
      </c>
      <c r="I51" s="95">
        <f t="shared" si="18"/>
        <v>1020</v>
      </c>
      <c r="J51" s="95">
        <f t="shared" si="18"/>
        <v>7819</v>
      </c>
      <c r="K51" s="95">
        <f t="shared" si="18"/>
        <v>9858</v>
      </c>
      <c r="L51" s="95">
        <f t="shared" si="18"/>
        <v>9859</v>
      </c>
      <c r="M51" s="95">
        <f t="shared" si="18"/>
        <v>11555</v>
      </c>
      <c r="N51" s="95">
        <f t="shared" si="9"/>
        <v>106232</v>
      </c>
      <c r="O51" s="104">
        <f t="shared" si="5"/>
        <v>106232</v>
      </c>
      <c r="P51" s="130">
        <f t="shared" si="10"/>
        <v>106232</v>
      </c>
      <c r="Q51" s="104">
        <f t="shared" si="6"/>
        <v>0</v>
      </c>
      <c r="R51" s="131">
        <f t="shared" si="7"/>
        <v>106232</v>
      </c>
      <c r="S51" s="131">
        <f t="shared" si="11"/>
        <v>106232</v>
      </c>
      <c r="T51" s="131">
        <f t="shared" si="16"/>
        <v>0</v>
      </c>
      <c r="U51" s="131">
        <f t="shared" si="12"/>
        <v>0</v>
      </c>
    </row>
    <row r="52" spans="1:21" ht="12.75" customHeight="1">
      <c r="A52" s="21" t="s">
        <v>109</v>
      </c>
      <c r="B52" s="71">
        <v>4419</v>
      </c>
      <c r="C52" s="71">
        <v>4249</v>
      </c>
      <c r="D52" s="71">
        <v>4419</v>
      </c>
      <c r="E52" s="71">
        <v>4249</v>
      </c>
      <c r="F52" s="71">
        <v>3399</v>
      </c>
      <c r="G52" s="71">
        <v>4249</v>
      </c>
      <c r="H52" s="71">
        <v>3059</v>
      </c>
      <c r="I52" s="71">
        <v>5099</v>
      </c>
      <c r="J52" s="91">
        <v>3059</v>
      </c>
      <c r="K52" s="71">
        <v>4419</v>
      </c>
      <c r="L52" s="71">
        <v>4079</v>
      </c>
      <c r="M52" s="71">
        <v>4762</v>
      </c>
      <c r="N52" s="71">
        <f t="shared" si="9"/>
        <v>49461</v>
      </c>
      <c r="O52" s="104">
        <f t="shared" si="5"/>
        <v>49461</v>
      </c>
      <c r="P52" s="104">
        <f t="shared" si="10"/>
        <v>49461</v>
      </c>
      <c r="Q52" s="104">
        <f t="shared" si="6"/>
        <v>0</v>
      </c>
      <c r="R52" s="29">
        <f t="shared" si="7"/>
        <v>49461</v>
      </c>
      <c r="S52" s="29">
        <f t="shared" si="11"/>
        <v>49461</v>
      </c>
      <c r="T52" s="29">
        <f t="shared" si="16"/>
        <v>0</v>
      </c>
      <c r="U52" s="29">
        <f t="shared" si="12"/>
        <v>0</v>
      </c>
    </row>
    <row r="53" spans="1:21" ht="24" customHeight="1">
      <c r="A53" s="39" t="s">
        <v>126</v>
      </c>
      <c r="B53" s="71">
        <v>16317</v>
      </c>
      <c r="C53" s="71">
        <v>19377</v>
      </c>
      <c r="D53" s="71">
        <v>15977</v>
      </c>
      <c r="E53" s="98">
        <v>15976</v>
      </c>
      <c r="F53" s="98">
        <v>15298</v>
      </c>
      <c r="G53" s="71">
        <v>15297</v>
      </c>
      <c r="H53" s="71">
        <v>10198</v>
      </c>
      <c r="I53" s="71">
        <v>6119</v>
      </c>
      <c r="J53" s="91">
        <v>9688</v>
      </c>
      <c r="K53" s="71">
        <v>16997</v>
      </c>
      <c r="L53" s="71">
        <v>17677</v>
      </c>
      <c r="M53" s="71">
        <v>17848</v>
      </c>
      <c r="N53" s="71">
        <f t="shared" si="9"/>
        <v>176769</v>
      </c>
      <c r="O53" s="104">
        <f t="shared" si="5"/>
        <v>176769</v>
      </c>
      <c r="P53" s="104">
        <f t="shared" si="10"/>
        <v>176769</v>
      </c>
      <c r="Q53" s="104">
        <f t="shared" si="6"/>
        <v>0</v>
      </c>
      <c r="R53" s="29">
        <f t="shared" si="7"/>
        <v>176769</v>
      </c>
      <c r="S53" s="29">
        <f t="shared" si="11"/>
        <v>176769</v>
      </c>
      <c r="T53" s="29">
        <f t="shared" si="16"/>
        <v>0</v>
      </c>
      <c r="U53" s="29">
        <f t="shared" si="12"/>
        <v>0</v>
      </c>
    </row>
    <row r="54" spans="1:21" s="131" customFormat="1" ht="11.25" customHeight="1">
      <c r="A54" s="94" t="s">
        <v>118</v>
      </c>
      <c r="B54" s="95">
        <f aca="true" t="shared" si="19" ref="B54:M54">B53-B55</f>
        <v>6986</v>
      </c>
      <c r="C54" s="95">
        <f t="shared" si="19"/>
        <v>11238</v>
      </c>
      <c r="D54" s="95">
        <f t="shared" si="19"/>
        <v>10725</v>
      </c>
      <c r="E54" s="95">
        <f t="shared" si="19"/>
        <v>7163</v>
      </c>
      <c r="F54" s="95">
        <f t="shared" si="19"/>
        <v>7669</v>
      </c>
      <c r="G54" s="95">
        <f t="shared" si="19"/>
        <v>15297</v>
      </c>
      <c r="H54" s="95">
        <f t="shared" si="19"/>
        <v>10198</v>
      </c>
      <c r="I54" s="95">
        <f t="shared" si="19"/>
        <v>6119</v>
      </c>
      <c r="J54" s="95">
        <f t="shared" si="19"/>
        <v>1043</v>
      </c>
      <c r="K54" s="95">
        <f t="shared" si="19"/>
        <v>7669</v>
      </c>
      <c r="L54" s="95">
        <f t="shared" si="19"/>
        <v>8352</v>
      </c>
      <c r="M54" s="95">
        <f t="shared" si="19"/>
        <v>10405</v>
      </c>
      <c r="N54" s="95">
        <f t="shared" si="9"/>
        <v>102864</v>
      </c>
      <c r="O54" s="104">
        <f t="shared" si="5"/>
        <v>102864</v>
      </c>
      <c r="P54" s="130">
        <f t="shared" si="10"/>
        <v>102864</v>
      </c>
      <c r="Q54" s="104">
        <f t="shared" si="6"/>
        <v>0</v>
      </c>
      <c r="R54" s="131">
        <f t="shared" si="7"/>
        <v>102864</v>
      </c>
      <c r="S54" s="131">
        <f t="shared" si="11"/>
        <v>102864</v>
      </c>
      <c r="T54" s="131">
        <f t="shared" si="16"/>
        <v>0</v>
      </c>
      <c r="U54" s="131">
        <f t="shared" si="12"/>
        <v>0</v>
      </c>
    </row>
    <row r="55" spans="1:21" ht="11.25" customHeight="1">
      <c r="A55" s="21" t="s">
        <v>109</v>
      </c>
      <c r="B55" s="71">
        <v>9331</v>
      </c>
      <c r="C55" s="71">
        <v>8139</v>
      </c>
      <c r="D55" s="71">
        <v>5252</v>
      </c>
      <c r="E55" s="98">
        <v>8813</v>
      </c>
      <c r="F55" s="98">
        <v>7629</v>
      </c>
      <c r="G55" s="71">
        <v>0</v>
      </c>
      <c r="H55" s="71">
        <v>0</v>
      </c>
      <c r="I55" s="71">
        <v>0</v>
      </c>
      <c r="J55" s="91">
        <v>8645</v>
      </c>
      <c r="K55" s="71">
        <v>9328</v>
      </c>
      <c r="L55" s="71">
        <v>9325</v>
      </c>
      <c r="M55" s="71">
        <v>7443</v>
      </c>
      <c r="N55" s="71">
        <f t="shared" si="9"/>
        <v>73905</v>
      </c>
      <c r="O55" s="104">
        <f t="shared" si="5"/>
        <v>73905</v>
      </c>
      <c r="P55" s="104">
        <f t="shared" si="10"/>
        <v>73905</v>
      </c>
      <c r="Q55" s="104">
        <f t="shared" si="6"/>
        <v>0</v>
      </c>
      <c r="R55" s="29">
        <f t="shared" si="7"/>
        <v>73905</v>
      </c>
      <c r="S55" s="29">
        <f t="shared" si="11"/>
        <v>73905</v>
      </c>
      <c r="T55" s="29">
        <f t="shared" si="16"/>
        <v>0</v>
      </c>
      <c r="U55" s="29">
        <f t="shared" si="12"/>
        <v>0</v>
      </c>
    </row>
    <row r="56" spans="1:21" ht="11.25" customHeight="1" hidden="1">
      <c r="A56" s="21" t="s">
        <v>89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91">
        <v>0</v>
      </c>
      <c r="K56" s="71">
        <v>0</v>
      </c>
      <c r="L56" s="71">
        <v>0</v>
      </c>
      <c r="M56" s="71">
        <v>0</v>
      </c>
      <c r="N56" s="71">
        <f t="shared" si="9"/>
        <v>0</v>
      </c>
      <c r="O56" s="104">
        <f t="shared" si="5"/>
        <v>0</v>
      </c>
      <c r="P56" s="104">
        <f t="shared" si="10"/>
        <v>0</v>
      </c>
      <c r="Q56" s="104">
        <f t="shared" si="6"/>
        <v>0</v>
      </c>
      <c r="R56" s="29">
        <f t="shared" si="7"/>
        <v>0</v>
      </c>
      <c r="S56" s="29">
        <f t="shared" si="11"/>
        <v>0</v>
      </c>
      <c r="T56" s="29">
        <f t="shared" si="16"/>
        <v>0</v>
      </c>
      <c r="U56" s="29">
        <f t="shared" si="12"/>
        <v>0</v>
      </c>
    </row>
    <row r="57" spans="1:21" ht="26.25" customHeight="1" hidden="1">
      <c r="A57" s="21" t="s">
        <v>125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91">
        <v>0</v>
      </c>
      <c r="K57" s="71">
        <v>0</v>
      </c>
      <c r="L57" s="71">
        <v>0</v>
      </c>
      <c r="M57" s="71">
        <v>0</v>
      </c>
      <c r="N57" s="71">
        <f t="shared" si="9"/>
        <v>0</v>
      </c>
      <c r="O57" s="104">
        <f t="shared" si="5"/>
        <v>0</v>
      </c>
      <c r="P57" s="104">
        <f t="shared" si="10"/>
        <v>0</v>
      </c>
      <c r="Q57" s="104">
        <f t="shared" si="6"/>
        <v>0</v>
      </c>
      <c r="R57" s="29">
        <f t="shared" si="7"/>
        <v>0</v>
      </c>
      <c r="S57" s="29">
        <f t="shared" si="11"/>
        <v>0</v>
      </c>
      <c r="T57" s="29">
        <f t="shared" si="16"/>
        <v>0</v>
      </c>
      <c r="U57" s="29">
        <f t="shared" si="12"/>
        <v>0</v>
      </c>
    </row>
    <row r="58" spans="1:21" ht="22.5" customHeight="1">
      <c r="A58" s="21" t="s">
        <v>146</v>
      </c>
      <c r="B58" s="71">
        <v>3399</v>
      </c>
      <c r="C58" s="71">
        <v>2974</v>
      </c>
      <c r="D58" s="71">
        <v>2584</v>
      </c>
      <c r="E58" s="71">
        <v>1462</v>
      </c>
      <c r="F58" s="71">
        <v>1360</v>
      </c>
      <c r="G58" s="71">
        <v>0</v>
      </c>
      <c r="H58" s="71">
        <v>0</v>
      </c>
      <c r="I58" s="71">
        <v>0</v>
      </c>
      <c r="J58" s="91">
        <v>1870</v>
      </c>
      <c r="K58" s="71">
        <v>2223</v>
      </c>
      <c r="L58" s="71">
        <v>3229</v>
      </c>
      <c r="M58" s="71">
        <v>3689</v>
      </c>
      <c r="N58" s="71">
        <f t="shared" si="9"/>
        <v>22790</v>
      </c>
      <c r="O58" s="104">
        <f t="shared" si="5"/>
        <v>22790</v>
      </c>
      <c r="P58" s="104">
        <f t="shared" si="10"/>
        <v>22790</v>
      </c>
      <c r="Q58" s="104">
        <f t="shared" si="6"/>
        <v>0</v>
      </c>
      <c r="R58" s="29">
        <f t="shared" si="7"/>
        <v>22790</v>
      </c>
      <c r="S58" s="29">
        <f t="shared" si="11"/>
        <v>22790</v>
      </c>
      <c r="T58" s="29">
        <f t="shared" si="16"/>
        <v>0</v>
      </c>
      <c r="U58" s="29">
        <f t="shared" si="12"/>
        <v>0</v>
      </c>
    </row>
    <row r="59" spans="1:21" ht="12.75" customHeight="1">
      <c r="A59" s="19" t="s">
        <v>21</v>
      </c>
      <c r="B59" s="37">
        <f aca="true" t="shared" si="20" ref="B59:M59">B5+B6+B7+B8+B9+B10+B11+B12+B13+B14+B15+B18+B19+B20+B21+B22+B23+B24+B25+B26+B27+B28+B29+B30+B31+B32+B33+B34+B35+B36+B38+B41+B44+B47+B50+B53+B37</f>
        <v>721353</v>
      </c>
      <c r="C59" s="37">
        <f t="shared" si="20"/>
        <v>751437</v>
      </c>
      <c r="D59" s="37">
        <f t="shared" si="20"/>
        <v>662883</v>
      </c>
      <c r="E59" s="37">
        <f t="shared" si="20"/>
        <v>607812</v>
      </c>
      <c r="F59" s="37">
        <f t="shared" si="20"/>
        <v>549344</v>
      </c>
      <c r="G59" s="37">
        <f t="shared" si="20"/>
        <v>500052</v>
      </c>
      <c r="H59" s="37">
        <f t="shared" si="20"/>
        <v>241459</v>
      </c>
      <c r="I59" s="37">
        <f t="shared" si="20"/>
        <v>167759</v>
      </c>
      <c r="J59" s="37">
        <f t="shared" si="20"/>
        <v>280348</v>
      </c>
      <c r="K59" s="37">
        <f t="shared" si="20"/>
        <v>657274</v>
      </c>
      <c r="L59" s="37">
        <f t="shared" si="20"/>
        <v>698237</v>
      </c>
      <c r="M59" s="37">
        <f t="shared" si="20"/>
        <v>724922</v>
      </c>
      <c r="N59" s="37">
        <f aca="true" t="shared" si="21" ref="N59:T59">N5+N6+N7+N8+N9+N10+N11+N12+N13+N14+N15+N18+N19+N20+N21+N22+N23+N24+N25+N26+N27+N28+N29+N30+N31+N32+N33+N34+N35+N36+N38+N41+N44+N47+N50+N53+N37</f>
        <v>6562880</v>
      </c>
      <c r="O59" s="37">
        <f t="shared" si="21"/>
        <v>6562880</v>
      </c>
      <c r="P59" s="37">
        <f t="shared" si="21"/>
        <v>6562880</v>
      </c>
      <c r="Q59" s="37">
        <f t="shared" si="21"/>
        <v>0</v>
      </c>
      <c r="R59" s="37">
        <f t="shared" si="21"/>
        <v>6562880</v>
      </c>
      <c r="S59" s="37">
        <f t="shared" si="21"/>
        <v>6562880</v>
      </c>
      <c r="T59" s="37">
        <f t="shared" si="21"/>
        <v>0</v>
      </c>
      <c r="U59" s="29">
        <f t="shared" si="12"/>
        <v>0</v>
      </c>
    </row>
    <row r="60" spans="1:17" ht="24.75" customHeight="1">
      <c r="A60" s="43" t="s">
        <v>145</v>
      </c>
      <c r="B60" s="71">
        <v>3399</v>
      </c>
      <c r="C60" s="71">
        <v>2970</v>
      </c>
      <c r="D60" s="71">
        <v>2584</v>
      </c>
      <c r="E60" s="71">
        <v>1462</v>
      </c>
      <c r="F60" s="71">
        <v>1360</v>
      </c>
      <c r="G60" s="71" t="e">
        <f>#REF!*3.3994</f>
        <v>#REF!</v>
      </c>
      <c r="H60" s="81">
        <v>0</v>
      </c>
      <c r="I60" s="71" t="e">
        <f>#REF!*3.3994</f>
        <v>#REF!</v>
      </c>
      <c r="J60" s="92" t="e">
        <f>#REF!*3.3994</f>
        <v>#REF!</v>
      </c>
      <c r="K60" s="81" t="e">
        <f>#REF!*3.3994</f>
        <v>#REF!</v>
      </c>
      <c r="L60" s="81">
        <v>950</v>
      </c>
      <c r="M60" s="81">
        <v>1085</v>
      </c>
      <c r="N60" s="82" t="e">
        <f>B60+C60+D60+E60+F60+G60+H60+I60+J60+K60+L60+M60</f>
        <v>#REF!</v>
      </c>
      <c r="O60" s="93"/>
      <c r="P60" s="93"/>
      <c r="Q60" s="93"/>
    </row>
    <row r="61" spans="1:14" s="131" customFormat="1" ht="12.75">
      <c r="A61" s="131" t="s">
        <v>152</v>
      </c>
      <c r="B61" s="131">
        <f aca="true" t="shared" si="22" ref="B61:N61">B16+B39+B42+B45+B48+B51+B54</f>
        <v>66645</v>
      </c>
      <c r="C61" s="131">
        <f t="shared" si="22"/>
        <v>72086</v>
      </c>
      <c r="D61" s="131">
        <f t="shared" si="22"/>
        <v>63280</v>
      </c>
      <c r="E61" s="131">
        <f t="shared" si="22"/>
        <v>61417</v>
      </c>
      <c r="F61" s="131">
        <f t="shared" si="22"/>
        <v>56281</v>
      </c>
      <c r="G61" s="131">
        <f t="shared" si="22"/>
        <v>63297</v>
      </c>
      <c r="H61" s="131">
        <f t="shared" si="22"/>
        <v>49800</v>
      </c>
      <c r="I61" s="131">
        <f t="shared" si="22"/>
        <v>36747</v>
      </c>
      <c r="J61" s="131">
        <f t="shared" si="22"/>
        <v>42244</v>
      </c>
      <c r="K61" s="131">
        <f t="shared" si="22"/>
        <v>61855</v>
      </c>
      <c r="L61" s="131">
        <f t="shared" si="22"/>
        <v>64273</v>
      </c>
      <c r="M61" s="131">
        <f t="shared" si="22"/>
        <v>68875</v>
      </c>
      <c r="N61" s="131">
        <f t="shared" si="22"/>
        <v>706800</v>
      </c>
    </row>
    <row r="62" spans="1:15" s="131" customFormat="1" ht="12.75">
      <c r="A62" s="131" t="s">
        <v>153</v>
      </c>
      <c r="B62" s="132">
        <f aca="true" t="shared" si="23" ref="B62:N62">B59-B61</f>
        <v>654708</v>
      </c>
      <c r="C62" s="132">
        <f t="shared" si="23"/>
        <v>679351</v>
      </c>
      <c r="D62" s="133">
        <f t="shared" si="23"/>
        <v>599603</v>
      </c>
      <c r="E62" s="132">
        <f t="shared" si="23"/>
        <v>546395</v>
      </c>
      <c r="F62" s="132">
        <f t="shared" si="23"/>
        <v>493063</v>
      </c>
      <c r="G62" s="132">
        <f t="shared" si="23"/>
        <v>436755</v>
      </c>
      <c r="H62" s="132">
        <f t="shared" si="23"/>
        <v>191659</v>
      </c>
      <c r="I62" s="132">
        <f t="shared" si="23"/>
        <v>131012</v>
      </c>
      <c r="J62" s="132">
        <f t="shared" si="23"/>
        <v>238104</v>
      </c>
      <c r="K62" s="132">
        <f t="shared" si="23"/>
        <v>595419</v>
      </c>
      <c r="L62" s="132">
        <f t="shared" si="23"/>
        <v>633964</v>
      </c>
      <c r="M62" s="132">
        <f t="shared" si="23"/>
        <v>656047</v>
      </c>
      <c r="N62" s="132">
        <f t="shared" si="23"/>
        <v>5856080</v>
      </c>
      <c r="O62" s="132"/>
    </row>
    <row r="63" spans="2:15" ht="12.75">
      <c r="B63" s="134">
        <f>SUM(B61:B62)</f>
        <v>721353</v>
      </c>
      <c r="C63" s="134">
        <f aca="true" t="shared" si="24" ref="C63:M63">SUM(C61:C62)</f>
        <v>751437</v>
      </c>
      <c r="D63" s="134">
        <f t="shared" si="24"/>
        <v>662883</v>
      </c>
      <c r="E63" s="134">
        <f t="shared" si="24"/>
        <v>607812</v>
      </c>
      <c r="F63" s="134">
        <f t="shared" si="24"/>
        <v>549344</v>
      </c>
      <c r="G63" s="134">
        <f t="shared" si="24"/>
        <v>500052</v>
      </c>
      <c r="H63" s="134">
        <f t="shared" si="24"/>
        <v>241459</v>
      </c>
      <c r="I63" s="134">
        <f t="shared" si="24"/>
        <v>167759</v>
      </c>
      <c r="J63" s="134">
        <f t="shared" si="24"/>
        <v>280348</v>
      </c>
      <c r="K63" s="134">
        <f t="shared" si="24"/>
        <v>657274</v>
      </c>
      <c r="L63" s="134">
        <f t="shared" si="24"/>
        <v>698237</v>
      </c>
      <c r="M63" s="134">
        <f t="shared" si="24"/>
        <v>724922</v>
      </c>
      <c r="N63" s="134">
        <f>SUM(N61:N62)</f>
        <v>6562880</v>
      </c>
      <c r="O63" s="134"/>
    </row>
  </sheetData>
  <sheetProtection/>
  <mergeCells count="3">
    <mergeCell ref="A1:M1"/>
    <mergeCell ref="A2:M2"/>
    <mergeCell ref="A3:A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V44"/>
  <sheetViews>
    <sheetView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8" sqref="B18:M18"/>
    </sheetView>
  </sheetViews>
  <sheetFormatPr defaultColWidth="9.00390625" defaultRowHeight="12.75"/>
  <cols>
    <col min="1" max="1" width="20.625" style="114" customWidth="1"/>
    <col min="2" max="2" width="9.875" style="113" customWidth="1"/>
    <col min="3" max="3" width="9.375" style="113" customWidth="1"/>
    <col min="4" max="4" width="9.50390625" style="113" customWidth="1"/>
    <col min="5" max="5" width="10.00390625" style="113" customWidth="1"/>
    <col min="6" max="7" width="8.50390625" style="113" customWidth="1"/>
    <col min="8" max="8" width="8.375" style="113" customWidth="1"/>
    <col min="9" max="9" width="9.125" style="113" customWidth="1"/>
    <col min="10" max="10" width="9.50390625" style="113" customWidth="1"/>
    <col min="11" max="11" width="9.375" style="113" customWidth="1"/>
    <col min="12" max="12" width="10.125" style="113" customWidth="1"/>
    <col min="13" max="13" width="9.50390625" style="113" customWidth="1"/>
    <col min="14" max="16" width="10.375" style="113" customWidth="1"/>
    <col min="17" max="18" width="10.375" style="114" customWidth="1"/>
    <col min="19" max="19" width="10.375" style="113" customWidth="1"/>
    <col min="20" max="20" width="10.375" style="114" customWidth="1"/>
    <col min="21" max="21" width="9.875" style="114" customWidth="1"/>
    <col min="22" max="22" width="9.50390625" style="114" customWidth="1"/>
    <col min="23" max="16384" width="8.875" style="114" customWidth="1"/>
  </cols>
  <sheetData>
    <row r="1" spans="1:13" ht="12.75" customHeight="1">
      <c r="A1" s="160" t="s">
        <v>25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2.75" customHeight="1">
      <c r="A2" s="161" t="s">
        <v>142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20" ht="17.25" customHeight="1">
      <c r="A3" s="167" t="s">
        <v>22</v>
      </c>
      <c r="B3" s="118" t="s">
        <v>155</v>
      </c>
      <c r="C3" s="118" t="s">
        <v>156</v>
      </c>
      <c r="D3" s="118" t="s">
        <v>157</v>
      </c>
      <c r="E3" s="118" t="s">
        <v>158</v>
      </c>
      <c r="F3" s="118" t="s">
        <v>159</v>
      </c>
      <c r="G3" s="119" t="s">
        <v>160</v>
      </c>
      <c r="H3" s="119" t="s">
        <v>161</v>
      </c>
      <c r="I3" s="119" t="s">
        <v>162</v>
      </c>
      <c r="J3" s="119" t="s">
        <v>163</v>
      </c>
      <c r="K3" s="119" t="s">
        <v>164</v>
      </c>
      <c r="L3" s="119" t="s">
        <v>165</v>
      </c>
      <c r="M3" s="119" t="s">
        <v>166</v>
      </c>
      <c r="N3" s="47" t="s">
        <v>167</v>
      </c>
      <c r="O3" s="101"/>
      <c r="P3" s="101"/>
      <c r="Q3" s="101"/>
      <c r="R3" s="101"/>
      <c r="S3" s="103"/>
      <c r="T3" s="101"/>
    </row>
    <row r="4" spans="1:20" ht="17.25" customHeight="1">
      <c r="A4" s="165"/>
      <c r="B4" s="83" t="s">
        <v>119</v>
      </c>
      <c r="C4" s="83" t="s">
        <v>119</v>
      </c>
      <c r="D4" s="83" t="s">
        <v>119</v>
      </c>
      <c r="E4" s="83" t="s">
        <v>119</v>
      </c>
      <c r="F4" s="83" t="s">
        <v>119</v>
      </c>
      <c r="G4" s="83" t="s">
        <v>119</v>
      </c>
      <c r="H4" s="83" t="s">
        <v>119</v>
      </c>
      <c r="I4" s="83" t="s">
        <v>119</v>
      </c>
      <c r="J4" s="83" t="s">
        <v>119</v>
      </c>
      <c r="K4" s="83" t="s">
        <v>119</v>
      </c>
      <c r="L4" s="83" t="s">
        <v>119</v>
      </c>
      <c r="M4" s="83" t="s">
        <v>119</v>
      </c>
      <c r="N4" s="83" t="s">
        <v>119</v>
      </c>
      <c r="O4" s="103"/>
      <c r="P4" s="103"/>
      <c r="Q4" s="101"/>
      <c r="R4" s="101"/>
      <c r="S4" s="103"/>
      <c r="T4" s="101"/>
    </row>
    <row r="5" spans="1:22" ht="12" customHeight="1">
      <c r="A5" s="48" t="s">
        <v>92</v>
      </c>
      <c r="B5" s="71">
        <v>28215</v>
      </c>
      <c r="C5" s="71">
        <v>25836</v>
      </c>
      <c r="D5" s="108">
        <v>22096</v>
      </c>
      <c r="E5" s="71">
        <v>19717</v>
      </c>
      <c r="F5" s="71">
        <v>15638</v>
      </c>
      <c r="G5" s="71">
        <v>13598</v>
      </c>
      <c r="H5" s="71">
        <v>8499</v>
      </c>
      <c r="I5" s="71">
        <v>6119</v>
      </c>
      <c r="J5" s="108">
        <v>10878</v>
      </c>
      <c r="K5" s="108">
        <v>18696</v>
      </c>
      <c r="L5" s="71">
        <v>25495</v>
      </c>
      <c r="M5" s="71">
        <v>26175</v>
      </c>
      <c r="N5" s="109">
        <f aca="true" t="shared" si="0" ref="N5:N21">B5+C5+D5+E5+F5+G5+H5+I5+J5+K5+L5+M5</f>
        <v>220962</v>
      </c>
      <c r="O5" s="105" t="e">
        <f>#REF!*3.3994</f>
        <v>#REF!</v>
      </c>
      <c r="P5" s="105" t="e">
        <f>N5-O5</f>
        <v>#REF!</v>
      </c>
      <c r="Q5" s="102">
        <v>220961</v>
      </c>
      <c r="R5" s="102">
        <f>ROUND(N5,0)</f>
        <v>220962</v>
      </c>
      <c r="S5" s="105">
        <f aca="true" t="shared" si="1" ref="S5:S18">B5+C5+D5+E5+F5+G5+H5+I5+J5+K5+L5+M5</f>
        <v>220962</v>
      </c>
      <c r="T5" s="102">
        <f aca="true" t="shared" si="2" ref="T5:T18">B5+C5+D5+E5+F5+G5+H5+I5+J5+K5+L5+M5</f>
        <v>220962</v>
      </c>
      <c r="U5" s="114" t="e">
        <f>#REF!*3.3994</f>
        <v>#REF!</v>
      </c>
      <c r="V5" s="114" t="e">
        <f>ROUND(U5,0)</f>
        <v>#REF!</v>
      </c>
    </row>
    <row r="6" spans="1:22" ht="38.25" customHeight="1">
      <c r="A6" s="48" t="s">
        <v>154</v>
      </c>
      <c r="B6" s="71">
        <v>11900</v>
      </c>
      <c r="C6" s="71">
        <v>10198</v>
      </c>
      <c r="D6" s="108">
        <v>11218</v>
      </c>
      <c r="E6" s="71">
        <v>6799</v>
      </c>
      <c r="F6" s="71">
        <v>5439</v>
      </c>
      <c r="G6" s="71">
        <v>5100</v>
      </c>
      <c r="H6" s="71">
        <v>2380</v>
      </c>
      <c r="I6" s="71">
        <v>2040</v>
      </c>
      <c r="J6" s="108">
        <v>2720</v>
      </c>
      <c r="K6" s="108">
        <v>6119</v>
      </c>
      <c r="L6" s="71">
        <v>8499</v>
      </c>
      <c r="M6" s="71">
        <v>9176</v>
      </c>
      <c r="N6" s="109">
        <f t="shared" si="0"/>
        <v>81588</v>
      </c>
      <c r="O6" s="105" t="e">
        <f>#REF!*3.3994</f>
        <v>#REF!</v>
      </c>
      <c r="P6" s="105" t="e">
        <f aca="true" t="shared" si="3" ref="P6:P23">N6-O6</f>
        <v>#REF!</v>
      </c>
      <c r="Q6" s="102">
        <v>81586</v>
      </c>
      <c r="R6" s="102">
        <f aca="true" t="shared" si="4" ref="R6:R22">ROUND(N6,0)</f>
        <v>81588</v>
      </c>
      <c r="S6" s="105">
        <f t="shared" si="1"/>
        <v>81588</v>
      </c>
      <c r="T6" s="102">
        <f t="shared" si="2"/>
        <v>81588</v>
      </c>
      <c r="U6" s="114" t="e">
        <f>#REF!*3.3994</f>
        <v>#REF!</v>
      </c>
      <c r="V6" s="114" t="e">
        <f aca="true" t="shared" si="5" ref="V6:V30">ROUND(U6,0)</f>
        <v>#REF!</v>
      </c>
    </row>
    <row r="7" spans="1:22" ht="12" customHeight="1">
      <c r="A7" s="48" t="s">
        <v>99</v>
      </c>
      <c r="B7" s="71">
        <v>612</v>
      </c>
      <c r="C7" s="71">
        <v>561</v>
      </c>
      <c r="D7" s="108">
        <v>544</v>
      </c>
      <c r="E7" s="71">
        <v>408</v>
      </c>
      <c r="F7" s="71">
        <v>272</v>
      </c>
      <c r="G7" s="71">
        <v>272</v>
      </c>
      <c r="H7" s="71">
        <v>85</v>
      </c>
      <c r="I7" s="71">
        <v>51</v>
      </c>
      <c r="J7" s="108">
        <v>85</v>
      </c>
      <c r="K7" s="108">
        <v>289</v>
      </c>
      <c r="L7" s="71">
        <v>507</v>
      </c>
      <c r="M7" s="71">
        <v>509</v>
      </c>
      <c r="N7" s="109">
        <f t="shared" si="0"/>
        <v>4195</v>
      </c>
      <c r="O7" s="105" t="e">
        <f>#REF!*3.3994</f>
        <v>#REF!</v>
      </c>
      <c r="P7" s="105" t="e">
        <f t="shared" si="3"/>
        <v>#REF!</v>
      </c>
      <c r="Q7" s="102">
        <v>4195</v>
      </c>
      <c r="R7" s="102">
        <f t="shared" si="4"/>
        <v>4195</v>
      </c>
      <c r="S7" s="105">
        <f t="shared" si="1"/>
        <v>4195</v>
      </c>
      <c r="T7" s="102">
        <f t="shared" si="2"/>
        <v>4195</v>
      </c>
      <c r="U7" s="114" t="e">
        <f>#REF!*3.3994</f>
        <v>#REF!</v>
      </c>
      <c r="V7" s="114" t="e">
        <f t="shared" si="5"/>
        <v>#REF!</v>
      </c>
    </row>
    <row r="8" spans="1:22" ht="11.25" customHeight="1">
      <c r="A8" s="48" t="s">
        <v>100</v>
      </c>
      <c r="B8" s="71">
        <v>170</v>
      </c>
      <c r="C8" s="71">
        <v>170</v>
      </c>
      <c r="D8" s="108">
        <v>68</v>
      </c>
      <c r="E8" s="71">
        <v>34</v>
      </c>
      <c r="F8" s="71">
        <v>51</v>
      </c>
      <c r="G8" s="71">
        <v>34</v>
      </c>
      <c r="H8" s="71">
        <v>51</v>
      </c>
      <c r="I8" s="71">
        <v>17</v>
      </c>
      <c r="J8" s="108">
        <v>24</v>
      </c>
      <c r="K8" s="108">
        <v>68</v>
      </c>
      <c r="L8" s="71">
        <v>136</v>
      </c>
      <c r="M8" s="71">
        <v>153</v>
      </c>
      <c r="N8" s="109">
        <f t="shared" si="0"/>
        <v>976</v>
      </c>
      <c r="O8" s="105" t="e">
        <f>#REF!*3.3994</f>
        <v>#REF!</v>
      </c>
      <c r="P8" s="105" t="e">
        <f t="shared" si="3"/>
        <v>#REF!</v>
      </c>
      <c r="Q8" s="102">
        <v>976</v>
      </c>
      <c r="R8" s="102">
        <f t="shared" si="4"/>
        <v>976</v>
      </c>
      <c r="S8" s="105">
        <f t="shared" si="1"/>
        <v>976</v>
      </c>
      <c r="T8" s="102">
        <f t="shared" si="2"/>
        <v>976</v>
      </c>
      <c r="U8" s="114" t="e">
        <f>#REF!*3.3994</f>
        <v>#REF!</v>
      </c>
      <c r="V8" s="114" t="e">
        <f t="shared" si="5"/>
        <v>#REF!</v>
      </c>
    </row>
    <row r="9" spans="1:22" ht="11.25" customHeight="1">
      <c r="A9" s="48" t="s">
        <v>101</v>
      </c>
      <c r="B9" s="71">
        <v>58</v>
      </c>
      <c r="C9" s="71">
        <v>34</v>
      </c>
      <c r="D9" s="108">
        <v>34</v>
      </c>
      <c r="E9" s="71">
        <v>51</v>
      </c>
      <c r="F9" s="71">
        <v>17</v>
      </c>
      <c r="G9" s="71">
        <v>17</v>
      </c>
      <c r="H9" s="71">
        <v>10</v>
      </c>
      <c r="I9" s="71">
        <v>10</v>
      </c>
      <c r="J9" s="108">
        <v>17</v>
      </c>
      <c r="K9" s="108">
        <v>24</v>
      </c>
      <c r="L9" s="71">
        <v>68</v>
      </c>
      <c r="M9" s="71">
        <v>68</v>
      </c>
      <c r="N9" s="109">
        <f t="shared" si="0"/>
        <v>408</v>
      </c>
      <c r="O9" s="105" t="e">
        <f>#REF!*3.3994</f>
        <v>#REF!</v>
      </c>
      <c r="P9" s="105" t="e">
        <f t="shared" si="3"/>
        <v>#REF!</v>
      </c>
      <c r="Q9" s="102">
        <v>408</v>
      </c>
      <c r="R9" s="102">
        <f t="shared" si="4"/>
        <v>408</v>
      </c>
      <c r="S9" s="105">
        <f t="shared" si="1"/>
        <v>408</v>
      </c>
      <c r="T9" s="102">
        <f t="shared" si="2"/>
        <v>408</v>
      </c>
      <c r="U9" s="114" t="e">
        <f>#REF!*3.3994</f>
        <v>#REF!</v>
      </c>
      <c r="V9" s="114" t="e">
        <f t="shared" si="5"/>
        <v>#REF!</v>
      </c>
    </row>
    <row r="10" spans="1:22" ht="12" customHeight="1">
      <c r="A10" s="48" t="s">
        <v>102</v>
      </c>
      <c r="B10" s="71">
        <v>51</v>
      </c>
      <c r="C10" s="71">
        <v>51</v>
      </c>
      <c r="D10" s="108">
        <v>34</v>
      </c>
      <c r="E10" s="71">
        <v>34</v>
      </c>
      <c r="F10" s="71">
        <v>24</v>
      </c>
      <c r="G10" s="71">
        <v>17</v>
      </c>
      <c r="H10" s="71">
        <v>6</v>
      </c>
      <c r="I10" s="71">
        <v>10</v>
      </c>
      <c r="J10" s="108">
        <v>17</v>
      </c>
      <c r="K10" s="108">
        <v>51</v>
      </c>
      <c r="L10" s="71">
        <v>119</v>
      </c>
      <c r="M10" s="71">
        <v>103</v>
      </c>
      <c r="N10" s="109">
        <f t="shared" si="0"/>
        <v>517</v>
      </c>
      <c r="O10" s="105" t="e">
        <f>#REF!*3.3994</f>
        <v>#REF!</v>
      </c>
      <c r="P10" s="105" t="e">
        <f t="shared" si="3"/>
        <v>#REF!</v>
      </c>
      <c r="Q10" s="102">
        <v>517</v>
      </c>
      <c r="R10" s="102">
        <f t="shared" si="4"/>
        <v>517</v>
      </c>
      <c r="S10" s="105">
        <f t="shared" si="1"/>
        <v>517</v>
      </c>
      <c r="T10" s="102">
        <f t="shared" si="2"/>
        <v>517</v>
      </c>
      <c r="U10" s="114" t="e">
        <f>#REF!*3.3994</f>
        <v>#REF!</v>
      </c>
      <c r="V10" s="114" t="e">
        <f t="shared" si="5"/>
        <v>#REF!</v>
      </c>
    </row>
    <row r="11" spans="1:22" ht="10.5" customHeight="1">
      <c r="A11" s="48" t="s">
        <v>103</v>
      </c>
      <c r="B11" s="71">
        <v>612</v>
      </c>
      <c r="C11" s="71">
        <v>442</v>
      </c>
      <c r="D11" s="108">
        <v>340</v>
      </c>
      <c r="E11" s="71">
        <v>442</v>
      </c>
      <c r="F11" s="71">
        <v>340</v>
      </c>
      <c r="G11" s="71">
        <v>544</v>
      </c>
      <c r="H11" s="71">
        <v>153</v>
      </c>
      <c r="I11" s="71">
        <v>68</v>
      </c>
      <c r="J11" s="108">
        <v>136</v>
      </c>
      <c r="K11" s="108">
        <v>442</v>
      </c>
      <c r="L11" s="71">
        <v>340</v>
      </c>
      <c r="M11" s="71">
        <v>339</v>
      </c>
      <c r="N11" s="109">
        <f t="shared" si="0"/>
        <v>4198</v>
      </c>
      <c r="O11" s="105" t="e">
        <f>#REF!*3.3994</f>
        <v>#REF!</v>
      </c>
      <c r="P11" s="105" t="e">
        <f t="shared" si="3"/>
        <v>#REF!</v>
      </c>
      <c r="Q11" s="102">
        <v>4198</v>
      </c>
      <c r="R11" s="102">
        <f t="shared" si="4"/>
        <v>4198</v>
      </c>
      <c r="S11" s="105">
        <f t="shared" si="1"/>
        <v>4198</v>
      </c>
      <c r="T11" s="102">
        <f t="shared" si="2"/>
        <v>4198</v>
      </c>
      <c r="U11" s="114" t="e">
        <f>#REF!*3.3994</f>
        <v>#REF!</v>
      </c>
      <c r="V11" s="114" t="e">
        <f t="shared" si="5"/>
        <v>#REF!</v>
      </c>
    </row>
    <row r="12" spans="1:22" ht="11.25" customHeight="1">
      <c r="A12" s="48" t="s">
        <v>104</v>
      </c>
      <c r="B12" s="71">
        <v>68</v>
      </c>
      <c r="C12" s="71">
        <v>34</v>
      </c>
      <c r="D12" s="108">
        <v>51</v>
      </c>
      <c r="E12" s="71">
        <v>34</v>
      </c>
      <c r="F12" s="71">
        <v>34</v>
      </c>
      <c r="G12" s="71">
        <v>27</v>
      </c>
      <c r="H12" s="71">
        <v>27</v>
      </c>
      <c r="I12" s="71">
        <v>34</v>
      </c>
      <c r="J12" s="108">
        <v>17</v>
      </c>
      <c r="K12" s="108">
        <v>17</v>
      </c>
      <c r="L12" s="71">
        <v>54</v>
      </c>
      <c r="M12" s="71">
        <v>52</v>
      </c>
      <c r="N12" s="109">
        <f t="shared" si="0"/>
        <v>449</v>
      </c>
      <c r="O12" s="105" t="e">
        <f>#REF!*3.3994</f>
        <v>#REF!</v>
      </c>
      <c r="P12" s="105" t="e">
        <f t="shared" si="3"/>
        <v>#REF!</v>
      </c>
      <c r="Q12" s="102">
        <v>449</v>
      </c>
      <c r="R12" s="102">
        <f t="shared" si="4"/>
        <v>449</v>
      </c>
      <c r="S12" s="105">
        <f t="shared" si="1"/>
        <v>449</v>
      </c>
      <c r="T12" s="102">
        <f t="shared" si="2"/>
        <v>449</v>
      </c>
      <c r="U12" s="114" t="e">
        <f>#REF!*3.3994</f>
        <v>#REF!</v>
      </c>
      <c r="V12" s="114" t="e">
        <f t="shared" si="5"/>
        <v>#REF!</v>
      </c>
    </row>
    <row r="13" spans="1:22" ht="14.25" customHeight="1">
      <c r="A13" s="48" t="s">
        <v>105</v>
      </c>
      <c r="B13" s="71">
        <v>272</v>
      </c>
      <c r="C13" s="71">
        <v>204</v>
      </c>
      <c r="D13" s="108">
        <v>238</v>
      </c>
      <c r="E13" s="71">
        <v>170</v>
      </c>
      <c r="F13" s="71">
        <v>170</v>
      </c>
      <c r="G13" s="71">
        <v>170</v>
      </c>
      <c r="H13" s="71">
        <v>85</v>
      </c>
      <c r="I13" s="71">
        <v>34</v>
      </c>
      <c r="J13" s="108">
        <v>24</v>
      </c>
      <c r="K13" s="108">
        <v>153</v>
      </c>
      <c r="L13" s="71">
        <v>170</v>
      </c>
      <c r="M13" s="71">
        <v>180</v>
      </c>
      <c r="N13" s="109">
        <f t="shared" si="0"/>
        <v>1870</v>
      </c>
      <c r="O13" s="105" t="e">
        <f>#REF!*3.3994</f>
        <v>#REF!</v>
      </c>
      <c r="P13" s="105" t="e">
        <f t="shared" si="3"/>
        <v>#REF!</v>
      </c>
      <c r="Q13" s="102">
        <v>1870</v>
      </c>
      <c r="R13" s="102">
        <f t="shared" si="4"/>
        <v>1870</v>
      </c>
      <c r="S13" s="105">
        <f t="shared" si="1"/>
        <v>1870</v>
      </c>
      <c r="T13" s="102">
        <f t="shared" si="2"/>
        <v>1870</v>
      </c>
      <c r="U13" s="114" t="e">
        <f>#REF!*3.3994</f>
        <v>#REF!</v>
      </c>
      <c r="V13" s="114" t="e">
        <f t="shared" si="5"/>
        <v>#REF!</v>
      </c>
    </row>
    <row r="14" spans="1:22" ht="12" customHeight="1">
      <c r="A14" s="48" t="s">
        <v>106</v>
      </c>
      <c r="B14" s="71">
        <v>408</v>
      </c>
      <c r="C14" s="71">
        <v>306</v>
      </c>
      <c r="D14" s="108">
        <v>272</v>
      </c>
      <c r="E14" s="71">
        <v>272</v>
      </c>
      <c r="F14" s="71">
        <v>221</v>
      </c>
      <c r="G14" s="71">
        <v>340</v>
      </c>
      <c r="H14" s="71">
        <v>51</v>
      </c>
      <c r="I14" s="71">
        <v>34</v>
      </c>
      <c r="J14" s="108">
        <v>153</v>
      </c>
      <c r="K14" s="108">
        <v>306</v>
      </c>
      <c r="L14" s="71">
        <v>272</v>
      </c>
      <c r="M14" s="71">
        <v>254</v>
      </c>
      <c r="N14" s="109">
        <f t="shared" si="0"/>
        <v>2889</v>
      </c>
      <c r="O14" s="105" t="e">
        <f>#REF!*3.3994</f>
        <v>#REF!</v>
      </c>
      <c r="P14" s="105" t="e">
        <f t="shared" si="3"/>
        <v>#REF!</v>
      </c>
      <c r="Q14" s="102">
        <v>2889</v>
      </c>
      <c r="R14" s="102">
        <f t="shared" si="4"/>
        <v>2889</v>
      </c>
      <c r="S14" s="105">
        <f t="shared" si="1"/>
        <v>2889</v>
      </c>
      <c r="T14" s="102">
        <f t="shared" si="2"/>
        <v>2889</v>
      </c>
      <c r="U14" s="114" t="e">
        <f>#REF!*3.3994</f>
        <v>#REF!</v>
      </c>
      <c r="V14" s="114" t="e">
        <f t="shared" si="5"/>
        <v>#REF!</v>
      </c>
    </row>
    <row r="15" spans="1:22" ht="11.25" customHeight="1">
      <c r="A15" s="48" t="s">
        <v>107</v>
      </c>
      <c r="B15" s="71">
        <v>680</v>
      </c>
      <c r="C15" s="71">
        <v>510</v>
      </c>
      <c r="D15" s="108">
        <v>442</v>
      </c>
      <c r="E15" s="71">
        <v>442</v>
      </c>
      <c r="F15" s="71">
        <v>578</v>
      </c>
      <c r="G15" s="71">
        <v>510</v>
      </c>
      <c r="H15" s="71">
        <v>510</v>
      </c>
      <c r="I15" s="71">
        <v>204</v>
      </c>
      <c r="J15" s="108">
        <v>340</v>
      </c>
      <c r="K15" s="108">
        <v>510</v>
      </c>
      <c r="L15" s="71">
        <v>510</v>
      </c>
      <c r="M15" s="71">
        <v>543</v>
      </c>
      <c r="N15" s="109">
        <f t="shared" si="0"/>
        <v>5779</v>
      </c>
      <c r="O15" s="105" t="e">
        <f>#REF!*3.3994</f>
        <v>#REF!</v>
      </c>
      <c r="P15" s="105" t="e">
        <f t="shared" si="3"/>
        <v>#REF!</v>
      </c>
      <c r="Q15" s="102">
        <v>5779</v>
      </c>
      <c r="R15" s="102">
        <f t="shared" si="4"/>
        <v>5779</v>
      </c>
      <c r="S15" s="105">
        <f t="shared" si="1"/>
        <v>5779</v>
      </c>
      <c r="T15" s="102">
        <f t="shared" si="2"/>
        <v>5779</v>
      </c>
      <c r="U15" s="114" t="e">
        <f>#REF!*3.3994</f>
        <v>#REF!</v>
      </c>
      <c r="V15" s="114" t="e">
        <f t="shared" si="5"/>
        <v>#REF!</v>
      </c>
    </row>
    <row r="16" spans="1:22" ht="48.75" customHeight="1">
      <c r="A16" s="25" t="s">
        <v>36</v>
      </c>
      <c r="B16" s="71">
        <v>40793</v>
      </c>
      <c r="C16" s="71">
        <v>33994</v>
      </c>
      <c r="D16" s="108">
        <v>32974</v>
      </c>
      <c r="E16" s="71">
        <v>25836</v>
      </c>
      <c r="F16" s="71">
        <v>13598</v>
      </c>
      <c r="G16" s="71">
        <v>13598</v>
      </c>
      <c r="H16" s="71">
        <v>10199</v>
      </c>
      <c r="I16" s="71">
        <v>10199</v>
      </c>
      <c r="J16" s="108">
        <v>11898</v>
      </c>
      <c r="K16" s="108">
        <v>23796</v>
      </c>
      <c r="L16" s="71">
        <v>30595</v>
      </c>
      <c r="M16" s="71">
        <v>28215</v>
      </c>
      <c r="N16" s="109">
        <f t="shared" si="0"/>
        <v>275695</v>
      </c>
      <c r="O16" s="105" t="e">
        <f>#REF!*3.3994</f>
        <v>#REF!</v>
      </c>
      <c r="P16" s="105" t="e">
        <f t="shared" si="3"/>
        <v>#REF!</v>
      </c>
      <c r="Q16" s="102">
        <v>275691</v>
      </c>
      <c r="R16" s="102">
        <f t="shared" si="4"/>
        <v>275695</v>
      </c>
      <c r="S16" s="105">
        <f t="shared" si="1"/>
        <v>275695</v>
      </c>
      <c r="T16" s="102">
        <f t="shared" si="2"/>
        <v>275695</v>
      </c>
      <c r="U16" s="114" t="e">
        <f>#REF!*3.3994</f>
        <v>#REF!</v>
      </c>
      <c r="V16" s="114" t="e">
        <f t="shared" si="5"/>
        <v>#REF!</v>
      </c>
    </row>
    <row r="17" spans="1:22" ht="41.25" customHeight="1">
      <c r="A17" s="28" t="s">
        <v>97</v>
      </c>
      <c r="B17" s="71">
        <v>343</v>
      </c>
      <c r="C17" s="71">
        <v>343</v>
      </c>
      <c r="D17" s="108">
        <v>343</v>
      </c>
      <c r="E17" s="71">
        <v>343</v>
      </c>
      <c r="F17" s="71">
        <v>343</v>
      </c>
      <c r="G17" s="71">
        <v>217</v>
      </c>
      <c r="H17" s="71">
        <v>217</v>
      </c>
      <c r="I17" s="71">
        <v>218</v>
      </c>
      <c r="J17" s="108">
        <v>258</v>
      </c>
      <c r="K17" s="108">
        <v>258</v>
      </c>
      <c r="L17" s="71">
        <v>258</v>
      </c>
      <c r="M17" s="71">
        <v>258</v>
      </c>
      <c r="N17" s="109">
        <f t="shared" si="0"/>
        <v>3399</v>
      </c>
      <c r="O17" s="105" t="e">
        <f>#REF!*3.3994</f>
        <v>#REF!</v>
      </c>
      <c r="P17" s="105" t="e">
        <f t="shared" si="3"/>
        <v>#REF!</v>
      </c>
      <c r="Q17" s="102">
        <v>3399</v>
      </c>
      <c r="R17" s="102">
        <f t="shared" si="4"/>
        <v>3399</v>
      </c>
      <c r="S17" s="105">
        <f t="shared" si="1"/>
        <v>3399</v>
      </c>
      <c r="T17" s="102">
        <f t="shared" si="2"/>
        <v>3399</v>
      </c>
      <c r="U17" s="114" t="e">
        <f>#REF!*3.3994</f>
        <v>#REF!</v>
      </c>
      <c r="V17" s="114" t="e">
        <f t="shared" si="5"/>
        <v>#REF!</v>
      </c>
    </row>
    <row r="18" spans="1:22" ht="66" customHeight="1">
      <c r="A18" s="28" t="s">
        <v>114</v>
      </c>
      <c r="B18" s="71">
        <v>1699</v>
      </c>
      <c r="C18" s="71">
        <v>1020</v>
      </c>
      <c r="D18" s="108">
        <v>850</v>
      </c>
      <c r="E18" s="71">
        <v>850</v>
      </c>
      <c r="F18" s="71">
        <v>748</v>
      </c>
      <c r="G18" s="71">
        <v>918</v>
      </c>
      <c r="H18" s="71">
        <v>578</v>
      </c>
      <c r="I18" s="71">
        <v>850</v>
      </c>
      <c r="J18" s="108">
        <v>1530</v>
      </c>
      <c r="K18" s="108">
        <v>1700</v>
      </c>
      <c r="L18" s="71">
        <v>1937</v>
      </c>
      <c r="M18" s="71">
        <v>1937</v>
      </c>
      <c r="N18" s="109">
        <f t="shared" si="0"/>
        <v>14617</v>
      </c>
      <c r="O18" s="105" t="e">
        <f>#REF!*3.3994</f>
        <v>#REF!</v>
      </c>
      <c r="P18" s="105" t="e">
        <f t="shared" si="3"/>
        <v>#REF!</v>
      </c>
      <c r="Q18" s="102">
        <v>14617</v>
      </c>
      <c r="R18" s="102">
        <f t="shared" si="4"/>
        <v>14617</v>
      </c>
      <c r="S18" s="105">
        <f t="shared" si="1"/>
        <v>14617</v>
      </c>
      <c r="T18" s="102">
        <f t="shared" si="2"/>
        <v>14617</v>
      </c>
      <c r="U18" s="114" t="e">
        <f>#REF!*3.3994</f>
        <v>#REF!</v>
      </c>
      <c r="V18" s="114" t="e">
        <f t="shared" si="5"/>
        <v>#REF!</v>
      </c>
    </row>
    <row r="19" spans="1:20" ht="34.5" customHeight="1" hidden="1">
      <c r="A19" s="28"/>
      <c r="B19" s="71"/>
      <c r="C19" s="71"/>
      <c r="D19" s="108"/>
      <c r="E19" s="71"/>
      <c r="F19" s="71"/>
      <c r="G19" s="71"/>
      <c r="H19" s="71"/>
      <c r="I19" s="71"/>
      <c r="J19" s="108"/>
      <c r="K19" s="108"/>
      <c r="L19" s="71"/>
      <c r="M19" s="71"/>
      <c r="N19" s="109">
        <f t="shared" si="0"/>
        <v>0</v>
      </c>
      <c r="O19" s="105" t="e">
        <f>#REF!*3.3994</f>
        <v>#REF!</v>
      </c>
      <c r="P19" s="105" t="e">
        <f t="shared" si="3"/>
        <v>#REF!</v>
      </c>
      <c r="Q19" s="102"/>
      <c r="R19" s="102"/>
      <c r="S19" s="105"/>
      <c r="T19" s="102"/>
    </row>
    <row r="20" spans="1:20" ht="15" customHeight="1" hidden="1">
      <c r="A20" s="28"/>
      <c r="B20" s="71"/>
      <c r="C20" s="71"/>
      <c r="D20" s="108"/>
      <c r="E20" s="71"/>
      <c r="F20" s="71"/>
      <c r="G20" s="71"/>
      <c r="H20" s="71"/>
      <c r="I20" s="71"/>
      <c r="J20" s="108"/>
      <c r="K20" s="108"/>
      <c r="L20" s="71"/>
      <c r="M20" s="71"/>
      <c r="N20" s="109">
        <f t="shared" si="0"/>
        <v>0</v>
      </c>
      <c r="O20" s="105" t="e">
        <f>#REF!*3.3994</f>
        <v>#REF!</v>
      </c>
      <c r="P20" s="105" t="e">
        <f t="shared" si="3"/>
        <v>#REF!</v>
      </c>
      <c r="Q20" s="102"/>
      <c r="R20" s="102"/>
      <c r="S20" s="105"/>
      <c r="T20" s="102"/>
    </row>
    <row r="21" spans="1:22" ht="24" customHeight="1">
      <c r="A21" s="21" t="s">
        <v>143</v>
      </c>
      <c r="B21" s="71">
        <v>1360</v>
      </c>
      <c r="C21" s="71">
        <v>1360</v>
      </c>
      <c r="D21" s="108">
        <v>1020</v>
      </c>
      <c r="E21" s="71">
        <v>1020</v>
      </c>
      <c r="F21" s="71">
        <v>680</v>
      </c>
      <c r="G21" s="71">
        <v>680</v>
      </c>
      <c r="H21" s="71">
        <v>680</v>
      </c>
      <c r="I21" s="71">
        <v>680</v>
      </c>
      <c r="J21" s="108">
        <v>1020</v>
      </c>
      <c r="K21" s="108">
        <v>1360</v>
      </c>
      <c r="L21" s="71">
        <v>1360</v>
      </c>
      <c r="M21" s="71">
        <v>1358</v>
      </c>
      <c r="N21" s="109">
        <f t="shared" si="0"/>
        <v>12578</v>
      </c>
      <c r="O21" s="105" t="e">
        <f>#REF!*3.3994</f>
        <v>#REF!</v>
      </c>
      <c r="P21" s="105" t="e">
        <f t="shared" si="3"/>
        <v>#REF!</v>
      </c>
      <c r="Q21" s="102">
        <v>12578</v>
      </c>
      <c r="R21" s="102">
        <f t="shared" si="4"/>
        <v>12578</v>
      </c>
      <c r="S21" s="105">
        <f>B21+C21+D21+E21+F21+G21+H21+I21+J21+K21+L21+M21</f>
        <v>12578</v>
      </c>
      <c r="T21" s="102">
        <f>B21+C21+D21+E21+F21+G21+H21+I21+J21+K21+L21+M21</f>
        <v>12578</v>
      </c>
      <c r="U21" s="114" t="e">
        <f>#REF!*3.3994</f>
        <v>#REF!</v>
      </c>
      <c r="V21" s="114" t="e">
        <f t="shared" si="5"/>
        <v>#REF!</v>
      </c>
    </row>
    <row r="22" spans="1:22" ht="26.25" customHeight="1">
      <c r="A22" s="50" t="s">
        <v>95</v>
      </c>
      <c r="B22" s="84">
        <f aca="true" t="shared" si="6" ref="B22:N22">B5+B6+B16+B17+B18+B7+B8+B9+B10+B11+B12+B13+B14+B15+B19+B21</f>
        <v>87241</v>
      </c>
      <c r="C22" s="84">
        <f t="shared" si="6"/>
        <v>75063</v>
      </c>
      <c r="D22" s="84">
        <f t="shared" si="6"/>
        <v>70524</v>
      </c>
      <c r="E22" s="84">
        <f t="shared" si="6"/>
        <v>56452</v>
      </c>
      <c r="F22" s="84">
        <f t="shared" si="6"/>
        <v>38153</v>
      </c>
      <c r="G22" s="84">
        <f t="shared" si="6"/>
        <v>36042</v>
      </c>
      <c r="H22" s="84">
        <f t="shared" si="6"/>
        <v>23531</v>
      </c>
      <c r="I22" s="84">
        <f t="shared" si="6"/>
        <v>20568</v>
      </c>
      <c r="J22" s="84">
        <f t="shared" si="6"/>
        <v>29117</v>
      </c>
      <c r="K22" s="84">
        <f t="shared" si="6"/>
        <v>53789</v>
      </c>
      <c r="L22" s="84">
        <f t="shared" si="6"/>
        <v>70320</v>
      </c>
      <c r="M22" s="84">
        <f t="shared" si="6"/>
        <v>69320</v>
      </c>
      <c r="N22" s="84">
        <f t="shared" si="6"/>
        <v>630120</v>
      </c>
      <c r="O22" s="105" t="e">
        <f>#REF!*3.3994</f>
        <v>#REF!</v>
      </c>
      <c r="P22" s="105" t="e">
        <f t="shared" si="3"/>
        <v>#REF!</v>
      </c>
      <c r="Q22" s="102">
        <v>666494</v>
      </c>
      <c r="R22" s="102">
        <f t="shared" si="4"/>
        <v>630120</v>
      </c>
      <c r="S22" s="105">
        <f>B22+C22+D22+E22+F22+G22+H22+I22+J22+K22+L22+M22</f>
        <v>630120</v>
      </c>
      <c r="T22" s="102">
        <f>B22+C22+D22+E22+F22+G22+H22+I22+J22+K22+L22+M22</f>
        <v>630120</v>
      </c>
      <c r="U22" s="49">
        <f>SUM(C22:N22)</f>
        <v>1172999</v>
      </c>
      <c r="V22" s="49" t="e">
        <f>SUM(D22:U22)</f>
        <v>#REF!</v>
      </c>
    </row>
    <row r="23" spans="1:22" s="113" customFormat="1" ht="17.25" customHeight="1">
      <c r="A23" s="88"/>
      <c r="B23" s="85" t="e">
        <f>#REF!*3.3994</f>
        <v>#REF!</v>
      </c>
      <c r="C23" s="85" t="e">
        <f>#REF!*3.3994</f>
        <v>#REF!</v>
      </c>
      <c r="D23" s="85" t="e">
        <f>#REF!*3.3994</f>
        <v>#REF!</v>
      </c>
      <c r="E23" s="85" t="e">
        <f>#REF!*3.3994</f>
        <v>#REF!</v>
      </c>
      <c r="F23" s="85" t="e">
        <f>#REF!*3.3994</f>
        <v>#REF!</v>
      </c>
      <c r="G23" s="85" t="e">
        <f>#REF!*3.3994</f>
        <v>#REF!</v>
      </c>
      <c r="H23" s="85" t="e">
        <f>#REF!*3.3994</f>
        <v>#REF!</v>
      </c>
      <c r="I23" s="85" t="e">
        <f>#REF!*3.3994</f>
        <v>#REF!</v>
      </c>
      <c r="J23" s="85" t="e">
        <f>#REF!*3.3994</f>
        <v>#REF!</v>
      </c>
      <c r="K23" s="85" t="e">
        <f>#REF!*3.3994</f>
        <v>#REF!</v>
      </c>
      <c r="L23" s="85" t="e">
        <f>#REF!*3.3994</f>
        <v>#REF!</v>
      </c>
      <c r="M23" s="85" t="e">
        <f>#REF!*3.3994</f>
        <v>#REF!</v>
      </c>
      <c r="N23" s="85">
        <f>N5+N6+N7+N8+N9+N10+N11+N12+N13+N14+N15+N16+N17+N18+N21</f>
        <v>630120</v>
      </c>
      <c r="O23" s="105" t="e">
        <f>#REF!*3.3994</f>
        <v>#REF!</v>
      </c>
      <c r="P23" s="105" t="e">
        <f t="shared" si="3"/>
        <v>#REF!</v>
      </c>
      <c r="Q23" s="106">
        <f>B22+C22+D22+E22+F22+G22+H22+I22+J22+K22+M22+L22</f>
        <v>630120</v>
      </c>
      <c r="R23" s="106"/>
      <c r="S23" s="105"/>
      <c r="T23" s="102"/>
      <c r="U23" s="114"/>
      <c r="V23" s="114"/>
    </row>
    <row r="24" spans="1:22" s="116" customFormat="1" ht="18" customHeight="1">
      <c r="A24" s="99" t="s">
        <v>93</v>
      </c>
      <c r="B24" s="71">
        <v>10538</v>
      </c>
      <c r="C24" s="71">
        <v>9519</v>
      </c>
      <c r="D24" s="71">
        <v>9179</v>
      </c>
      <c r="E24" s="71">
        <v>7819</v>
      </c>
      <c r="F24" s="71">
        <v>8839</v>
      </c>
      <c r="G24" s="71">
        <v>6119</v>
      </c>
      <c r="H24" s="71">
        <v>2040</v>
      </c>
      <c r="I24" s="71">
        <v>2380</v>
      </c>
      <c r="J24" s="71">
        <v>4760</v>
      </c>
      <c r="K24" s="71">
        <v>9859</v>
      </c>
      <c r="L24" s="71">
        <v>10539</v>
      </c>
      <c r="M24" s="71">
        <v>10879</v>
      </c>
      <c r="N24" s="71">
        <f>B24+C24+D24+E24+F24+H24+G24+I24+J24+K24+L24+M24</f>
        <v>92470</v>
      </c>
      <c r="O24" s="104"/>
      <c r="P24" s="104"/>
      <c r="Q24" s="107">
        <f aca="true" t="shared" si="7" ref="Q24:Q36">B24+C24+D24+E24+F24+G24+H24+I24+J24+K24+L24+M24</f>
        <v>92470</v>
      </c>
      <c r="R24" s="107">
        <f>B22+C22+D22+E22+F22+G22+H22+I22+J22+K22+L22+M22</f>
        <v>630120</v>
      </c>
      <c r="S24" s="104"/>
      <c r="T24" s="115"/>
      <c r="U24" s="114" t="e">
        <f>#REF!*3.3994</f>
        <v>#REF!</v>
      </c>
      <c r="V24" s="114" t="e">
        <f t="shared" si="5"/>
        <v>#REF!</v>
      </c>
    </row>
    <row r="25" spans="1:20" ht="20.25" customHeight="1">
      <c r="A25" s="46" t="s">
        <v>22</v>
      </c>
      <c r="B25" s="83"/>
      <c r="C25" s="71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109"/>
      <c r="O25" s="105"/>
      <c r="P25" s="105"/>
      <c r="Q25" s="107">
        <f t="shared" si="7"/>
        <v>0</v>
      </c>
      <c r="R25" s="102"/>
      <c r="S25" s="105"/>
      <c r="T25" s="102"/>
    </row>
    <row r="26" spans="1:22" ht="25.5" customHeight="1">
      <c r="A26" s="48" t="s">
        <v>78</v>
      </c>
      <c r="B26" s="71">
        <v>2720</v>
      </c>
      <c r="C26" s="71">
        <v>3059</v>
      </c>
      <c r="D26" s="71">
        <v>3059</v>
      </c>
      <c r="E26" s="71">
        <v>2380</v>
      </c>
      <c r="F26" s="71">
        <v>2380</v>
      </c>
      <c r="G26" s="71">
        <v>2210</v>
      </c>
      <c r="H26" s="71">
        <v>1190</v>
      </c>
      <c r="I26" s="71">
        <v>510</v>
      </c>
      <c r="J26" s="71">
        <v>714</v>
      </c>
      <c r="K26" s="71">
        <v>2754</v>
      </c>
      <c r="L26" s="71">
        <v>2787</v>
      </c>
      <c r="M26" s="71">
        <v>2717</v>
      </c>
      <c r="N26" s="109">
        <f>B26+C26+D26+E26+F26+G26+H26+I26+J26+K26+L26+M26</f>
        <v>26480</v>
      </c>
      <c r="O26" s="105"/>
      <c r="P26" s="105"/>
      <c r="Q26" s="107">
        <f t="shared" si="7"/>
        <v>26480</v>
      </c>
      <c r="R26" s="102"/>
      <c r="S26" s="105"/>
      <c r="T26" s="102"/>
      <c r="U26" s="114" t="e">
        <f>#REF!*3.3994</f>
        <v>#REF!</v>
      </c>
      <c r="V26" s="114" t="e">
        <f t="shared" si="5"/>
        <v>#REF!</v>
      </c>
    </row>
    <row r="27" spans="1:22" ht="27.75" customHeight="1">
      <c r="A27" s="48" t="s">
        <v>128</v>
      </c>
      <c r="B27" s="71">
        <v>680</v>
      </c>
      <c r="C27" s="71">
        <v>680</v>
      </c>
      <c r="D27" s="71">
        <v>680</v>
      </c>
      <c r="E27" s="71">
        <v>680</v>
      </c>
      <c r="F27" s="71">
        <v>680</v>
      </c>
      <c r="G27" s="71">
        <v>3909</v>
      </c>
      <c r="H27" s="71">
        <v>782</v>
      </c>
      <c r="I27" s="71">
        <v>245</v>
      </c>
      <c r="J27" s="71">
        <v>612</v>
      </c>
      <c r="K27" s="71">
        <v>2550</v>
      </c>
      <c r="L27" s="71">
        <v>3324</v>
      </c>
      <c r="M27" s="71">
        <v>2888</v>
      </c>
      <c r="N27" s="109">
        <f>B27+C27+D27+E27+F27+G27+H27+I27+J27+K27+L27+M27</f>
        <v>17710</v>
      </c>
      <c r="O27" s="105"/>
      <c r="P27" s="105"/>
      <c r="Q27" s="107">
        <f t="shared" si="7"/>
        <v>17710</v>
      </c>
      <c r="R27" s="102"/>
      <c r="S27" s="105"/>
      <c r="T27" s="102"/>
      <c r="U27" s="114" t="e">
        <f>#REF!*3.3994</f>
        <v>#REF!</v>
      </c>
      <c r="V27" s="114" t="e">
        <f t="shared" si="5"/>
        <v>#REF!</v>
      </c>
    </row>
    <row r="28" spans="1:22" ht="25.5" customHeight="1">
      <c r="A28" s="53" t="s">
        <v>79</v>
      </c>
      <c r="B28" s="71">
        <v>7848</v>
      </c>
      <c r="C28" s="71">
        <v>7386</v>
      </c>
      <c r="D28" s="71">
        <v>7386</v>
      </c>
      <c r="E28" s="71">
        <v>6463</v>
      </c>
      <c r="F28" s="71">
        <v>6463</v>
      </c>
      <c r="G28" s="71">
        <v>5540</v>
      </c>
      <c r="H28" s="71">
        <v>5540</v>
      </c>
      <c r="I28" s="71">
        <v>5540</v>
      </c>
      <c r="J28" s="71">
        <v>5540</v>
      </c>
      <c r="K28" s="71">
        <v>7848</v>
      </c>
      <c r="L28" s="71">
        <v>7387</v>
      </c>
      <c r="M28" s="71">
        <v>7849</v>
      </c>
      <c r="N28" s="109">
        <f>B28+C28+D28+E28+F28+G28+H28+I28+J28+K28+L28+M28</f>
        <v>80790</v>
      </c>
      <c r="O28" s="105"/>
      <c r="P28" s="105"/>
      <c r="Q28" s="107">
        <f t="shared" si="7"/>
        <v>80790</v>
      </c>
      <c r="R28" s="102"/>
      <c r="S28" s="105"/>
      <c r="T28" s="102"/>
      <c r="U28" s="114" t="e">
        <f>#REF!*3.3994</f>
        <v>#REF!</v>
      </c>
      <c r="V28" s="114" t="e">
        <f t="shared" si="5"/>
        <v>#REF!</v>
      </c>
    </row>
    <row r="29" spans="1:22" ht="70.5" customHeight="1">
      <c r="A29" s="55" t="s">
        <v>38</v>
      </c>
      <c r="B29" s="71">
        <v>757</v>
      </c>
      <c r="C29" s="71">
        <v>713</v>
      </c>
      <c r="D29" s="71">
        <v>713</v>
      </c>
      <c r="E29" s="71">
        <v>624</v>
      </c>
      <c r="F29" s="71">
        <v>624</v>
      </c>
      <c r="G29" s="71">
        <v>535</v>
      </c>
      <c r="H29" s="71">
        <v>535</v>
      </c>
      <c r="I29" s="71">
        <v>535</v>
      </c>
      <c r="J29" s="71">
        <v>535</v>
      </c>
      <c r="K29" s="71">
        <v>757</v>
      </c>
      <c r="L29" s="71">
        <v>714</v>
      </c>
      <c r="M29" s="71">
        <v>758</v>
      </c>
      <c r="N29" s="109">
        <f>B29+C29+D29+E29+F29+G29+H29+I29+J29+K29+L29+M29</f>
        <v>7800</v>
      </c>
      <c r="O29" s="105"/>
      <c r="P29" s="105"/>
      <c r="Q29" s="107">
        <f t="shared" si="7"/>
        <v>7800</v>
      </c>
      <c r="R29" s="102"/>
      <c r="S29" s="105"/>
      <c r="T29" s="102"/>
      <c r="U29" s="114" t="e">
        <f>#REF!*3.3994</f>
        <v>#REF!</v>
      </c>
      <c r="V29" s="114" t="e">
        <f t="shared" si="5"/>
        <v>#REF!</v>
      </c>
    </row>
    <row r="30" spans="1:22" ht="23.25" customHeight="1">
      <c r="A30" s="53" t="s">
        <v>32</v>
      </c>
      <c r="B30" s="71">
        <v>4420</v>
      </c>
      <c r="C30" s="71">
        <v>3739</v>
      </c>
      <c r="D30" s="71">
        <v>3400</v>
      </c>
      <c r="E30" s="71">
        <v>3739</v>
      </c>
      <c r="F30" s="71">
        <v>2720</v>
      </c>
      <c r="G30" s="71">
        <v>1700</v>
      </c>
      <c r="H30" s="71">
        <v>1122</v>
      </c>
      <c r="I30" s="71">
        <v>782</v>
      </c>
      <c r="J30" s="71">
        <v>850</v>
      </c>
      <c r="K30" s="71">
        <v>2618</v>
      </c>
      <c r="L30" s="71">
        <v>3060</v>
      </c>
      <c r="M30" s="71">
        <v>3060</v>
      </c>
      <c r="N30" s="109">
        <f>B30+C30+D30+E30+F30+G30+H30+I30+J30+K30+L30+M30</f>
        <v>31210</v>
      </c>
      <c r="O30" s="105"/>
      <c r="P30" s="105"/>
      <c r="Q30" s="107">
        <f t="shared" si="7"/>
        <v>31210</v>
      </c>
      <c r="R30" s="102"/>
      <c r="S30" s="105"/>
      <c r="T30" s="102"/>
      <c r="U30" s="114" t="e">
        <f>#REF!*3.3994</f>
        <v>#REF!</v>
      </c>
      <c r="V30" s="114" t="e">
        <f t="shared" si="5"/>
        <v>#REF!</v>
      </c>
    </row>
    <row r="31" spans="1:22" ht="30.75" customHeight="1">
      <c r="A31" s="57" t="s">
        <v>41</v>
      </c>
      <c r="B31" s="58">
        <f>'ДДЗ  грн'!B44+'ЗОШ грн'!B59+'позашкільні грн'!B22+'позашкільні грн'!B24+'позашкільні грн'!B26+'позашкільні грн'!B27+'позашкільні грн'!B28+'позашкільні грн'!B29+'позашкільні грн'!B30</f>
        <v>1348187</v>
      </c>
      <c r="C31" s="58">
        <f>'ДДЗ  грн'!C44+'ЗОШ грн'!C59+'позашкільні грн'!C22+'позашкільні грн'!C24+'позашкільні грн'!C26+'позашкільні грн'!C27+'позашкільні грн'!C28+'позашкільні грн'!C29+'позашкільні грн'!C30</f>
        <v>1334481</v>
      </c>
      <c r="D31" s="58">
        <f>'ДДЗ  грн'!D44+'ЗОШ грн'!D59+'позашкільні грн'!D22+'позашкільні грн'!D24+'позашкільні грн'!D26+'позашкільні грн'!D27+'позашкільні грн'!D28+'позашкільні грн'!D29+'позашкільні грн'!D30</f>
        <v>1204336</v>
      </c>
      <c r="E31" s="58">
        <f>'ДДЗ  грн'!E44+'ЗОШ грн'!E59+'позашкільні грн'!E22+'позашкільні грн'!E24+'позашкільні грн'!E26+'позашкільні грн'!E27+'позашкільні грн'!E28+'позашкільні грн'!E29+'позашкільні грн'!E30</f>
        <v>1114804</v>
      </c>
      <c r="F31" s="58">
        <f>'ДДЗ  грн'!F44+'ЗОШ грн'!F59+'позашкільні грн'!F22+'позашкільні грн'!F24+'позашкільні грн'!F26+'позашкільні грн'!F27+'позашкільні грн'!F28+'позашкільні грн'!F29+'позашкільні грн'!F30</f>
        <v>987557</v>
      </c>
      <c r="G31" s="58">
        <f>'ДДЗ  грн'!G44+'ЗОШ грн'!G59+'позашкільні грн'!G22+'позашкільні грн'!G24+'позашкільні грн'!G26+'позашкільні грн'!G27+'позашкільні грн'!G28+'позашкільні грн'!G29+'позашкільні грн'!G30</f>
        <v>954347</v>
      </c>
      <c r="H31" s="58">
        <f>'ДДЗ  грн'!H44+'ЗОШ грн'!H59+'позашкільні грн'!H22+'позашкільні грн'!H24+'позашкільні грн'!H26+'позашкільні грн'!H27+'позашкільні грн'!H28+'позашкільні грн'!H29+'позашкільні грн'!H30</f>
        <v>581466</v>
      </c>
      <c r="I31" s="58">
        <f>'ДДЗ  грн'!I44+'ЗОШ грн'!I59+'позашкільні грн'!I22+'позашкільні грн'!I24+'позашкільні грн'!I26+'позашкільні грн'!I27+'позашкільні грн'!I28+'позашкільні грн'!I29+'позашкільні грн'!I30</f>
        <v>496447</v>
      </c>
      <c r="J31" s="58">
        <f>'ДДЗ  грн'!J44+'ЗОШ грн'!J59+'позашкільні грн'!J22+'позашкільні грн'!J24+'позашкільні грн'!J26+'позашкільні грн'!J27+'позашкільні грн'!J28+'позашкільні грн'!J29+'позашкільні грн'!J30</f>
        <v>653237</v>
      </c>
      <c r="K31" s="58">
        <f>'ДДЗ  грн'!K44+'ЗОШ грн'!K59+'позашкільні грн'!K22+'позашкільні грн'!K24+'позашкільні грн'!K26+'позашкільні грн'!K27+'позашкільні грн'!K28+'позашкільні грн'!K29+'позашкільні грн'!K30</f>
        <v>1172232</v>
      </c>
      <c r="L31" s="58">
        <f>'ДДЗ  грн'!L44+'ЗОШ грн'!L59+'позашкільні грн'!L22+'позашкільні грн'!L24+'позашкільні грн'!L26+'позашкільні грн'!L27+'позашкільні грн'!L28+'позашкільні грн'!L29+'позашкільні грн'!L30</f>
        <v>1288432</v>
      </c>
      <c r="M31" s="58">
        <f>'ДДЗ  грн'!M44+'ЗОШ грн'!M59+'позашкільні грн'!M22+'позашкільні грн'!M24+'позашкільні грн'!M26+'позашкільні грн'!M27+'позашкільні грн'!M28+'позашкільні грн'!M29+'позашкільні грн'!M30</f>
        <v>1315274</v>
      </c>
      <c r="N31" s="58">
        <f>'ДДЗ  грн'!N44+'ЗОШ грн'!N59+'позашкільні грн'!N22+'позашкільні грн'!N24+'позашкільні грн'!N26+'позашкільні грн'!N27+'позашкільні грн'!N28+'позашкільні грн'!N29+'позашкільні грн'!N30</f>
        <v>12450800</v>
      </c>
      <c r="O31" s="120"/>
      <c r="P31" s="120"/>
      <c r="Q31" s="107">
        <f t="shared" si="7"/>
        <v>12450800</v>
      </c>
      <c r="R31" s="58"/>
      <c r="S31" s="100"/>
      <c r="T31" s="58"/>
      <c r="U31" s="58" t="e">
        <f>'ДДЗ  грн'!#REF!+'ЗОШ грн'!P59+'позашкільні грн'!#REF!+'позашкільні грн'!U24+'позашкільні грн'!U26+'позашкільні грн'!U27+'позашкільні грн'!U28+'позашкільні грн'!U29+'позашкільні грн'!U30</f>
        <v>#REF!</v>
      </c>
      <c r="V31" s="58" t="e">
        <f>'ДДЗ  грн'!#REF!+'ЗОШ грн'!Q59+'позашкільні грн'!#REF!+'позашкільні грн'!V24+'позашкільні грн'!V26+'позашкільні грн'!V27+'позашкільні грн'!V28+'позашкільні грн'!V29+'позашкільні грн'!V30</f>
        <v>#REF!</v>
      </c>
    </row>
    <row r="32" spans="1:20" ht="21" customHeight="1">
      <c r="A32" s="49" t="s">
        <v>89</v>
      </c>
      <c r="B32" s="85">
        <f>'ЗОШ грн'!B58</f>
        <v>3399</v>
      </c>
      <c r="C32" s="85">
        <f>'ЗОШ грн'!C58</f>
        <v>2974</v>
      </c>
      <c r="D32" s="85">
        <f>'ЗОШ грн'!D58</f>
        <v>2584</v>
      </c>
      <c r="E32" s="85">
        <f>'ЗОШ грн'!E58</f>
        <v>1462</v>
      </c>
      <c r="F32" s="85">
        <f>'ЗОШ грн'!F58</f>
        <v>1360</v>
      </c>
      <c r="G32" s="85">
        <f>'ЗОШ грн'!G58</f>
        <v>0</v>
      </c>
      <c r="H32" s="85">
        <f>'ЗОШ грн'!H58</f>
        <v>0</v>
      </c>
      <c r="I32" s="85">
        <f>'ЗОШ грн'!I58</f>
        <v>0</v>
      </c>
      <c r="J32" s="85">
        <f>'ЗОШ грн'!J58</f>
        <v>1870</v>
      </c>
      <c r="K32" s="85">
        <f>'ЗОШ грн'!K58</f>
        <v>2223</v>
      </c>
      <c r="L32" s="85">
        <f>'ЗОШ грн'!L58</f>
        <v>3229</v>
      </c>
      <c r="M32" s="85">
        <f>'ЗОШ грн'!M58</f>
        <v>3689</v>
      </c>
      <c r="N32" s="85">
        <f>'ЗОШ грн'!N58</f>
        <v>22790</v>
      </c>
      <c r="O32" s="105"/>
      <c r="P32" s="105"/>
      <c r="Q32" s="107">
        <f t="shared" si="7"/>
        <v>22790</v>
      </c>
      <c r="R32" s="102"/>
      <c r="S32" s="105"/>
      <c r="T32" s="102"/>
    </row>
    <row r="33" spans="1:20" ht="14.25" customHeight="1">
      <c r="A33" s="48" t="s">
        <v>37</v>
      </c>
      <c r="B33" s="71">
        <v>1074</v>
      </c>
      <c r="C33" s="71">
        <v>1074</v>
      </c>
      <c r="D33" s="71">
        <v>1075</v>
      </c>
      <c r="E33" s="71">
        <v>1074</v>
      </c>
      <c r="F33" s="71">
        <v>1075</v>
      </c>
      <c r="G33" s="71">
        <v>632</v>
      </c>
      <c r="H33" s="71">
        <v>632</v>
      </c>
      <c r="I33" s="71">
        <v>632</v>
      </c>
      <c r="J33" s="71">
        <v>632</v>
      </c>
      <c r="K33" s="71">
        <v>1074</v>
      </c>
      <c r="L33" s="71">
        <v>1073</v>
      </c>
      <c r="M33" s="71">
        <v>1033</v>
      </c>
      <c r="N33" s="49">
        <f>B33+C33+D33+E33+F33+G33+H33+I33+J33+K33+L33+M33</f>
        <v>11080</v>
      </c>
      <c r="O33" s="121"/>
      <c r="P33" s="121"/>
      <c r="Q33" s="107">
        <f t="shared" si="7"/>
        <v>11080</v>
      </c>
      <c r="R33" s="102"/>
      <c r="S33" s="105"/>
      <c r="T33" s="102"/>
    </row>
    <row r="34" spans="1:20" ht="12.75">
      <c r="A34" s="48" t="s">
        <v>20</v>
      </c>
      <c r="B34" s="71">
        <v>1700</v>
      </c>
      <c r="C34" s="71">
        <v>1428</v>
      </c>
      <c r="D34" s="71">
        <v>1360</v>
      </c>
      <c r="E34" s="71">
        <v>1020</v>
      </c>
      <c r="F34" s="71">
        <v>850</v>
      </c>
      <c r="G34" s="71">
        <v>680</v>
      </c>
      <c r="H34" s="71">
        <v>510</v>
      </c>
      <c r="I34" s="71">
        <v>340</v>
      </c>
      <c r="J34" s="71">
        <v>442</v>
      </c>
      <c r="K34" s="71">
        <v>1020</v>
      </c>
      <c r="L34" s="71">
        <v>1530</v>
      </c>
      <c r="M34" s="71">
        <v>1530</v>
      </c>
      <c r="N34" s="49">
        <f>B34+C34+D34+E34+F34+G34+H34+I34+J34+K34+L34+M34</f>
        <v>12410</v>
      </c>
      <c r="O34" s="121"/>
      <c r="P34" s="121"/>
      <c r="Q34" s="107">
        <f t="shared" si="7"/>
        <v>12410</v>
      </c>
      <c r="R34" s="102"/>
      <c r="S34" s="105"/>
      <c r="T34" s="102"/>
    </row>
    <row r="35" spans="1:20" ht="30.75" customHeight="1">
      <c r="A35" s="57" t="s">
        <v>94</v>
      </c>
      <c r="B35" s="60">
        <f aca="true" t="shared" si="8" ref="B35:N35">SUM(B33:B34)</f>
        <v>2774</v>
      </c>
      <c r="C35" s="60">
        <f t="shared" si="8"/>
        <v>2502</v>
      </c>
      <c r="D35" s="60">
        <f t="shared" si="8"/>
        <v>2435</v>
      </c>
      <c r="E35" s="60">
        <f t="shared" si="8"/>
        <v>2094</v>
      </c>
      <c r="F35" s="60">
        <f t="shared" si="8"/>
        <v>1925</v>
      </c>
      <c r="G35" s="60">
        <f t="shared" si="8"/>
        <v>1312</v>
      </c>
      <c r="H35" s="60">
        <f t="shared" si="8"/>
        <v>1142</v>
      </c>
      <c r="I35" s="60">
        <f t="shared" si="8"/>
        <v>972</v>
      </c>
      <c r="J35" s="60">
        <f t="shared" si="8"/>
        <v>1074</v>
      </c>
      <c r="K35" s="60">
        <f t="shared" si="8"/>
        <v>2094</v>
      </c>
      <c r="L35" s="60">
        <f t="shared" si="8"/>
        <v>2603</v>
      </c>
      <c r="M35" s="60">
        <f t="shared" si="8"/>
        <v>2563</v>
      </c>
      <c r="N35" s="60">
        <f t="shared" si="8"/>
        <v>23490</v>
      </c>
      <c r="O35" s="122"/>
      <c r="P35" s="122"/>
      <c r="Q35" s="107">
        <f t="shared" si="7"/>
        <v>23490</v>
      </c>
      <c r="R35" s="102"/>
      <c r="S35" s="105"/>
      <c r="T35" s="102"/>
    </row>
    <row r="36" spans="1:20" ht="32.25" customHeight="1">
      <c r="A36" s="61" t="s">
        <v>40</v>
      </c>
      <c r="B36" s="86">
        <v>1751</v>
      </c>
      <c r="C36" s="86">
        <v>1648</v>
      </c>
      <c r="D36" s="86">
        <v>1648</v>
      </c>
      <c r="E36" s="86">
        <v>1442</v>
      </c>
      <c r="F36" s="86">
        <v>1442</v>
      </c>
      <c r="G36" s="86">
        <v>1236</v>
      </c>
      <c r="H36" s="86">
        <v>1236</v>
      </c>
      <c r="I36" s="86">
        <v>1236</v>
      </c>
      <c r="J36" s="86">
        <v>1236</v>
      </c>
      <c r="K36" s="86">
        <v>1751</v>
      </c>
      <c r="L36" s="86">
        <v>1648</v>
      </c>
      <c r="M36" s="86">
        <v>1746</v>
      </c>
      <c r="N36" s="56">
        <f>B36+C36+D36+E36+F36+G36+H36+I36+J36+K36+L36+M36</f>
        <v>18020</v>
      </c>
      <c r="O36" s="65"/>
      <c r="P36" s="65"/>
      <c r="Q36" s="107">
        <f t="shared" si="7"/>
        <v>18020</v>
      </c>
      <c r="R36" s="102"/>
      <c r="S36" s="105"/>
      <c r="T36" s="102"/>
    </row>
    <row r="37" spans="1:13" ht="32.25" customHeight="1">
      <c r="A37" s="62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21.75" customHeight="1">
      <c r="A38" s="166" t="s">
        <v>98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</row>
    <row r="44" ht="12.75">
      <c r="I44" s="117"/>
    </row>
  </sheetData>
  <sheetProtection/>
  <mergeCells count="4">
    <mergeCell ref="A1:M1"/>
    <mergeCell ref="A2:M2"/>
    <mergeCell ref="A38:M38"/>
    <mergeCell ref="A3:A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Лазоренко Ірина Володимирівна</cp:lastModifiedBy>
  <cp:lastPrinted>2021-12-17T07:13:57Z</cp:lastPrinted>
  <dcterms:created xsi:type="dcterms:W3CDTF">2004-07-05T12:07:17Z</dcterms:created>
  <dcterms:modified xsi:type="dcterms:W3CDTF">2021-12-17T07:14:39Z</dcterms:modified>
  <cp:category/>
  <cp:version/>
  <cp:contentType/>
  <cp:contentStatus/>
</cp:coreProperties>
</file>