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(2)'!$A$1:$L$99</definedName>
  </definedNames>
  <calcPr fullCalcOnLoad="1"/>
</workbook>
</file>

<file path=xl/sharedStrings.xml><?xml version="1.0" encoding="utf-8"?>
<sst xmlns="http://schemas.openxmlformats.org/spreadsheetml/2006/main" count="238" uniqueCount="160">
  <si>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</si>
  <si>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</si>
  <si>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</si>
  <si>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</si>
  <si>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</si>
  <si>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</si>
  <si>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</si>
  <si>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</si>
  <si>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</si>
  <si>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</si>
  <si>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</si>
  <si>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</si>
  <si>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</si>
  <si>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</si>
  <si>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</si>
  <si>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</si>
  <si>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</si>
  <si>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</si>
  <si>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</si>
  <si>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</si>
  <si>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</si>
  <si>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</si>
  <si>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</si>
  <si>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</si>
  <si>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</si>
  <si>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</si>
  <si>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</si>
  <si>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</si>
  <si>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</si>
  <si>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</si>
  <si>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</si>
  <si>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</si>
  <si>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</si>
  <si>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</si>
  <si>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</si>
  <si>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</si>
  <si>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</si>
  <si>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</si>
  <si>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</si>
  <si>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</si>
  <si>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</si>
  <si>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</si>
  <si>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</si>
  <si>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</si>
  <si>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</si>
  <si>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</si>
  <si>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</si>
  <si>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</si>
  <si>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</si>
  <si>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</si>
  <si>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</si>
  <si>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</si>
  <si>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</si>
  <si>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</si>
  <si>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</si>
  <si>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</si>
  <si>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</si>
  <si>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</si>
  <si>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</si>
  <si>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</si>
  <si>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</si>
  <si>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</si>
  <si>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</si>
  <si>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</si>
  <si>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</si>
  <si>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</si>
  <si>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</si>
  <si>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</si>
  <si>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</si>
  <si>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</si>
  <si>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</si>
  <si>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</si>
  <si>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</si>
  <si>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</si>
  <si>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</si>
  <si>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</si>
  <si>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</si>
  <si>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</si>
  <si>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</si>
  <si>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</si>
  <si>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</si>
  <si>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</si>
  <si>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</si>
  <si>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</si>
  <si>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</si>
  <si>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</si>
  <si>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</si>
  <si>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</si>
  <si>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</si>
  <si>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</si>
  <si>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</si>
  <si>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</si>
  <si>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</si>
  <si>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</si>
  <si>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</si>
  <si>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</si>
  <si>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</si>
  <si>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</si>
  <si>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</si>
  <si>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</si>
  <si>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</si>
  <si>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</si>
  <si>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</si>
  <si>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</si>
  <si>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</si>
  <si>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</si>
  <si>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</si>
  <si>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</si>
  <si>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</si>
  <si>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</si>
  <si>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</si>
  <si>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</si>
  <si>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Разом в т.ч.: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</si>
  <si>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</si>
  <si>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 </t>
    </r>
    <r>
      <rPr>
        <sz val="12"/>
        <rFont val="Times New Roman"/>
        <family val="1"/>
      </rPr>
      <t xml:space="preserve">Забезпечення розвитку здібностей вихованців ДЮСШ в обраному виді спорту, з них по ДЮСШ та КДЮСШ,  КПКВК 0215031 
</t>
    </r>
  </si>
  <si>
    <t>- будівництво стадіону з хокею на траві</t>
  </si>
  <si>
    <t>Всього на виконання Програми, без урахування Підпрограми 7</t>
  </si>
  <si>
    <t>Джерела фінансування</t>
  </si>
  <si>
    <t>Перелік завдань Програми розвитку фізичної культури і спорту Сумської міської територіальної громади на 2022 – 2024 роки</t>
  </si>
  <si>
    <t>у тому числі кошти бюджету СМТГ</t>
  </si>
  <si>
    <t>у тому числі кошти  бюджету СМТГ</t>
  </si>
  <si>
    <t>бюджет СМТГ</t>
  </si>
  <si>
    <r>
      <t xml:space="preserve">Завдання 3. </t>
    </r>
    <r>
      <rPr>
        <sz val="12"/>
        <rFont val="Times New Roman"/>
        <family val="1"/>
      </rPr>
      <t>Надання фінансової підтримки КП ФК "Суми" СМР, сприяння популяризації футболу,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</si>
  <si>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4.1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</si>
  <si>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r>
      <t xml:space="preserve">Завдання 4.2.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</si>
  <si>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rPr>
        <b/>
        <sz val="12"/>
        <rFont val="Times New Roman"/>
        <family val="1"/>
      </rPr>
      <t>Завдання 5</t>
    </r>
    <r>
      <rPr>
        <sz val="12"/>
        <rFont val="Times New Roman"/>
        <family val="1"/>
      </rPr>
      <t>. Підтримка громадських організацій фізкультурно-спортивної спрямованості</t>
    </r>
  </si>
  <si>
    <r>
      <t xml:space="preserve">Завдання 1.3. </t>
    </r>
    <r>
      <rPr>
        <sz val="12"/>
        <rFont val="Times New Roman"/>
        <family val="1"/>
      </rPr>
      <t>Проведення поточного ремонту приміщень центру</t>
    </r>
  </si>
  <si>
    <t xml:space="preserve">до Програми розвитку фізичної культури і спорту Сумської міської територіальної громади на 2022 – 2024 роки
                                          </t>
  </si>
  <si>
    <t>інші бюджети</t>
  </si>
  <si>
    <r>
      <t xml:space="preserve">Завдання 3.1. </t>
    </r>
    <r>
      <rPr>
        <sz val="12"/>
        <rFont val="Times New Roman"/>
        <family val="1"/>
      </rPr>
      <t>Утримання КП "ФК "Суми" СМР</t>
    </r>
  </si>
  <si>
    <t xml:space="preserve"> -  ДЮСШ з вільної боротьби</t>
  </si>
  <si>
    <t xml:space="preserve"> -  КДЮСШ "Суми"</t>
  </si>
  <si>
    <t xml:space="preserve"> -   КДЮСШ єдиноборств СМР</t>
  </si>
  <si>
    <r>
      <t xml:space="preserve">Завдання 2.1. </t>
    </r>
    <r>
      <rPr>
        <sz val="12"/>
        <rFont val="Times New Roman"/>
        <family val="1"/>
      </rPr>
      <t>Утримання КП "Муніципальний спортивний клуб "Тенісна Академія" СМР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</si>
  <si>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</si>
  <si>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3.2. </t>
    </r>
    <r>
      <rPr>
        <sz val="12"/>
        <rFont val="Times New Roman"/>
        <family val="1"/>
      </rPr>
      <t>Підготовка та участь команди КП "ФК "Суми" СМР у обласних, всеукраїнських та міжнародних змаганнях з футблу</t>
    </r>
  </si>
  <si>
    <r>
      <t xml:space="preserve">Завдання 4.3. </t>
    </r>
    <r>
      <rPr>
        <sz val="12"/>
        <rFont val="Times New Roman"/>
        <family val="1"/>
      </rPr>
      <t>Нагородження провідних спортсменів та тренерів СМТГ за високі досягнення в спорті (виплата одноразової грошової винагороди)</t>
    </r>
  </si>
  <si>
    <t>2022 рік (план)</t>
  </si>
  <si>
    <t>2023 рік (план)</t>
  </si>
  <si>
    <t>2024 рік (план)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</si>
  <si>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спорту, КПКВК 0217325</t>
    </r>
  </si>
  <si>
    <r>
      <rPr>
        <b/>
        <sz val="12"/>
        <rFont val="Times New Roman"/>
        <family val="1"/>
      </rPr>
      <t>Завдання 3.1.</t>
    </r>
    <r>
      <rPr>
        <sz val="12"/>
        <rFont val="Times New Roman"/>
        <family val="1"/>
      </rPr>
      <t xml:space="preserve"> Проведення капітального ремонту спортивного залу КДЮСШ, ДЮСШ</t>
    </r>
  </si>
  <si>
    <r>
      <t xml:space="preserve">Завдання 4. </t>
    </r>
    <r>
      <rPr>
        <sz val="12"/>
        <rFont val="Times New Roman"/>
        <family val="1"/>
      </rPr>
      <t>Заохочення видатних спортсменів та тренерів СМТГ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</si>
  <si>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культри та спорту"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(на виконання Програми економічного і соціального розвитку Сумської міської територіальної громади на 2022-2024 роки")</t>
    </r>
    <r>
      <rPr>
        <b/>
        <sz val="12"/>
        <rFont val="Times New Roman"/>
        <family val="1"/>
      </rPr>
      <t xml:space="preserve">
</t>
    </r>
  </si>
  <si>
    <r>
      <t>Мета</t>
    </r>
    <r>
      <rPr>
        <sz val="12"/>
        <rFont val="Times New Roman"/>
        <family val="1"/>
      </rPr>
      <t>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</t>
    </r>
  </si>
  <si>
    <r>
      <t xml:space="preserve">Мета програми: </t>
    </r>
    <r>
      <rPr>
        <sz val="12"/>
        <rFont val="Times New Roman"/>
        <family val="1"/>
      </rPr>
      <t xml:space="preserve">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</si>
  <si>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та будівництва об’єктів фізичної культури СМТГ, КПКВК 1517325, з них:</t>
    </r>
  </si>
  <si>
    <t>Управління капітального будівництва та дорожнього господарства СМР, МЦ ФЗН "Спорт для всіх", КП СМР "МСК з хокею на траві "Сумчанка"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</si>
  <si>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спорту, КПКВК 0217325</t>
    </r>
  </si>
  <si>
    <r>
      <rPr>
        <b/>
        <sz val="12"/>
        <rFont val="Times New Roman"/>
        <family val="1"/>
      </rPr>
      <t>Завдання 2.1.</t>
    </r>
    <r>
      <rPr>
        <sz val="12"/>
        <rFont val="Times New Roman"/>
        <family val="1"/>
      </rPr>
      <t xml:space="preserve"> Проведення капітального ремонту приміщень центру</t>
    </r>
  </si>
  <si>
    <t>Виконавчий комітет СМР (відділ фізичної культури та спорту СМР, відділ бухгалтерського обліку та звітності СМР)</t>
  </si>
  <si>
    <t>Виконавчий комітет СМР (відділ фізичної культури та спорту СМР, відділ бухгалтерського обліку та звітності СМР),                                                                                                                                                                          управління освіти і науки СМР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</si>
  <si>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</t>
    </r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</si>
  <si>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СМТГ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</si>
  <si>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КП "МСК з хокею на траві "Сумчанка" у змаганнях різних рівнів</t>
    </r>
  </si>
  <si>
    <r>
      <t xml:space="preserve">Завдання 2.2. </t>
    </r>
    <r>
      <rPr>
        <sz val="12"/>
        <rFont val="Times New Roman"/>
        <family val="1"/>
      </rPr>
      <t>Підготовка та участь команди та спортсменів у обласних, всеукраїнських та міжнародних змаганнях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</si>
  <si>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СМТГ</t>
    </r>
  </si>
  <si>
    <r>
      <t>Завдання 5.1.</t>
    </r>
    <r>
      <rPr>
        <sz val="12"/>
        <rFont val="Times New Roman"/>
        <family val="1"/>
      </rPr>
      <t xml:space="preserve"> Надання фінансової підтримки громадській організації "Академія футзалу футзальний клуб "Суми", КПКВК 0215062, в т.ч.:</t>
    </r>
  </si>
  <si>
    <t xml:space="preserve">Начальник відділу у справах молоді та спорту       
</t>
  </si>
  <si>
    <t xml:space="preserve">Є.О.Обравіт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</si>
</sst>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vertical="center"/>
    </xf>
    <xf numFmtId="3" fontId="53" fillId="33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justify" wrapText="1"/>
    </xf>
    <xf numFmtId="0" fontId="3" fillId="0" borderId="12" xfId="0" applyFont="1" applyFill="1" applyBorder="1" applyAlignment="1">
      <alignment horizontal="left" wrapText="1"/>
    </xf>
    <xf numFmtId="3" fontId="10" fillId="0" borderId="15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justify"/>
    </xf>
    <xf numFmtId="0" fontId="10" fillId="0" borderId="1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5" fillId="0" borderId="19" xfId="0" applyFont="1" applyFill="1" applyBorder="1" applyAlignment="1">
      <alignment horizontal="left" vertical="justify" wrapText="1"/>
    </xf>
    <xf numFmtId="0" fontId="5" fillId="0" borderId="21" xfId="0" applyFont="1" applyFill="1" applyBorder="1" applyAlignment="1">
      <alignment horizontal="left" vertical="justify" wrapText="1"/>
    </xf>
    <xf numFmtId="0" fontId="5" fillId="0" borderId="18" xfId="0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vertical="justify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justify"/>
    </xf>
    <xf numFmtId="0" fontId="0" fillId="0" borderId="13" xfId="0" applyBorder="1" applyAlignment="1">
      <alignment horizontal="justify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35" fillId="0" borderId="21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view="pageBreakPreview" zoomScale="88" zoomScaleNormal="70" zoomScaleSheetLayoutView="88" zoomScalePageLayoutView="0" workbookViewId="0" topLeftCell="A1">
      <selection activeCell="F97" sqref="F97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6" width="13.8515625" style="26" customWidth="1"/>
    <col min="7" max="7" width="14.28125" style="26" customWidth="1"/>
    <col min="8" max="8" width="15.421875" style="26" customWidth="1"/>
    <col min="9" max="9" width="16.28125" style="26" customWidth="1"/>
    <col min="10" max="10" width="13.28125" style="26" customWidth="1"/>
    <col min="11" max="11" width="11.421875" style="26" customWidth="1"/>
    <col min="12" max="12" width="19.421875" style="36" customWidth="1"/>
    <col min="13" max="13" width="9.140625" style="26" customWidth="1"/>
    <col min="14" max="14" width="12.8515625" style="26" customWidth="1"/>
    <col min="15" max="15" width="18.8515625" style="26" customWidth="1"/>
    <col min="16" max="16" width="10.140625" style="26" bestFit="1" customWidth="1"/>
    <col min="17" max="17" width="14.00390625" style="26" customWidth="1"/>
    <col min="18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73" t="s">
        <v>22</v>
      </c>
      <c r="J1" s="174"/>
      <c r="K1" s="174"/>
      <c r="L1" s="174"/>
      <c r="M1" s="45"/>
    </row>
    <row r="2" spans="1:13" ht="81" customHeight="1">
      <c r="A2" s="60"/>
      <c r="C2" s="55"/>
      <c r="D2" s="62"/>
      <c r="F2" s="7"/>
      <c r="G2" s="7"/>
      <c r="I2" s="175" t="s">
        <v>127</v>
      </c>
      <c r="J2" s="175"/>
      <c r="K2" s="175"/>
      <c r="L2" s="175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67" t="s">
        <v>118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76" t="s">
        <v>93</v>
      </c>
      <c r="B6" s="177" t="s">
        <v>117</v>
      </c>
      <c r="C6" s="155" t="s">
        <v>137</v>
      </c>
      <c r="D6" s="155"/>
      <c r="E6" s="155"/>
      <c r="F6" s="155" t="s">
        <v>138</v>
      </c>
      <c r="G6" s="155"/>
      <c r="H6" s="155"/>
      <c r="I6" s="176" t="s">
        <v>139</v>
      </c>
      <c r="J6" s="176"/>
      <c r="K6" s="176"/>
      <c r="L6" s="168" t="s">
        <v>11</v>
      </c>
    </row>
    <row r="7" spans="1:12" ht="30.75" customHeight="1">
      <c r="A7" s="176"/>
      <c r="B7" s="177"/>
      <c r="C7" s="155" t="s">
        <v>4</v>
      </c>
      <c r="D7" s="155" t="s">
        <v>119</v>
      </c>
      <c r="E7" s="155"/>
      <c r="F7" s="155" t="s">
        <v>4</v>
      </c>
      <c r="G7" s="155" t="s">
        <v>119</v>
      </c>
      <c r="H7" s="155"/>
      <c r="I7" s="155" t="s">
        <v>4</v>
      </c>
      <c r="J7" s="155" t="s">
        <v>120</v>
      </c>
      <c r="K7" s="155"/>
      <c r="L7" s="168"/>
    </row>
    <row r="8" spans="1:15" ht="45.75" customHeight="1">
      <c r="A8" s="176"/>
      <c r="B8" s="177"/>
      <c r="C8" s="155"/>
      <c r="D8" s="32" t="s">
        <v>0</v>
      </c>
      <c r="E8" s="32" t="s">
        <v>14</v>
      </c>
      <c r="F8" s="155"/>
      <c r="G8" s="32" t="s">
        <v>0</v>
      </c>
      <c r="H8" s="32" t="s">
        <v>19</v>
      </c>
      <c r="I8" s="155"/>
      <c r="J8" s="32" t="s">
        <v>0</v>
      </c>
      <c r="K8" s="31" t="s">
        <v>14</v>
      </c>
      <c r="L8" s="168"/>
      <c r="O8" s="62">
        <f>F10+I10</f>
        <v>188439960</v>
      </c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7" ht="25.5" customHeight="1">
      <c r="A10" s="160" t="s">
        <v>116</v>
      </c>
      <c r="B10" s="22" t="s">
        <v>112</v>
      </c>
      <c r="C10" s="34">
        <f>C11+C12+C13</f>
        <v>86964200</v>
      </c>
      <c r="D10" s="34">
        <f>D11</f>
        <v>73804200</v>
      </c>
      <c r="E10" s="34">
        <f>E11+E12+E13</f>
        <v>13160000</v>
      </c>
      <c r="F10" s="34">
        <f>F11+F12+F13</f>
        <v>92295800</v>
      </c>
      <c r="G10" s="34">
        <f>G11</f>
        <v>78795800</v>
      </c>
      <c r="H10" s="34">
        <f>H11+H12+H13</f>
        <v>13500000</v>
      </c>
      <c r="I10" s="34">
        <f>I11+I12+I13</f>
        <v>96144160</v>
      </c>
      <c r="J10" s="34">
        <f>J11</f>
        <v>82784160</v>
      </c>
      <c r="K10" s="34">
        <f>K11+K12+K13</f>
        <v>13360000</v>
      </c>
      <c r="L10" s="156"/>
      <c r="N10" s="62">
        <f>G17+G24+G31+G45+G54+G63</f>
        <v>78795800</v>
      </c>
      <c r="O10" s="62">
        <f>C10+F10+I10</f>
        <v>275404160</v>
      </c>
      <c r="Q10" s="62">
        <f>F10+I10</f>
        <v>188439960</v>
      </c>
    </row>
    <row r="11" spans="1:15" ht="36.75" customHeight="1">
      <c r="A11" s="161"/>
      <c r="B11" s="21" t="s">
        <v>121</v>
      </c>
      <c r="C11" s="9">
        <f>D11+E11</f>
        <v>86254200</v>
      </c>
      <c r="D11" s="9">
        <f>D17+D24+D31+D45+D54+D64</f>
        <v>73804200</v>
      </c>
      <c r="E11" s="9">
        <f>E31+E45+E54+E64</f>
        <v>12450000</v>
      </c>
      <c r="F11" s="9">
        <f>G11+H11</f>
        <v>91345800</v>
      </c>
      <c r="G11" s="9">
        <f>G17+G24+G31+G45+G54+G64</f>
        <v>78795800</v>
      </c>
      <c r="H11" s="9">
        <f>H31+H45+H54+H64</f>
        <v>12550000</v>
      </c>
      <c r="I11" s="9">
        <f>J11+K11</f>
        <v>95074160</v>
      </c>
      <c r="J11" s="9">
        <f>J17+J24+J31+J45+J54+J64</f>
        <v>82784160</v>
      </c>
      <c r="K11" s="9">
        <f>K31+K45+K54+K64</f>
        <v>12290000</v>
      </c>
      <c r="L11" s="121"/>
      <c r="O11" s="62">
        <f>C11+F11+I11</f>
        <v>272674160</v>
      </c>
    </row>
    <row r="12" spans="1:15" ht="30" customHeight="1">
      <c r="A12" s="161"/>
      <c r="B12" s="21" t="s">
        <v>50</v>
      </c>
      <c r="C12" s="9">
        <f>E12</f>
        <v>210000</v>
      </c>
      <c r="D12" s="9"/>
      <c r="E12" s="9">
        <f>E65</f>
        <v>210000</v>
      </c>
      <c r="F12" s="9">
        <f>H12</f>
        <v>250000</v>
      </c>
      <c r="G12" s="9"/>
      <c r="H12" s="9">
        <f>H65</f>
        <v>250000</v>
      </c>
      <c r="I12" s="9">
        <f>K12</f>
        <v>270000</v>
      </c>
      <c r="J12" s="9"/>
      <c r="K12" s="9">
        <f>K65</f>
        <v>270000</v>
      </c>
      <c r="L12" s="121"/>
      <c r="O12" s="62">
        <f>C12+F12+I12</f>
        <v>730000</v>
      </c>
    </row>
    <row r="13" spans="1:15" ht="30" customHeight="1">
      <c r="A13" s="162"/>
      <c r="B13" s="21" t="s">
        <v>128</v>
      </c>
      <c r="C13" s="9">
        <f>E13</f>
        <v>500000</v>
      </c>
      <c r="D13" s="9"/>
      <c r="E13" s="9">
        <v>500000</v>
      </c>
      <c r="F13" s="9">
        <f>H13</f>
        <v>700000</v>
      </c>
      <c r="G13" s="9"/>
      <c r="H13" s="9">
        <v>700000</v>
      </c>
      <c r="I13" s="9">
        <f>K13</f>
        <v>800000</v>
      </c>
      <c r="J13" s="9"/>
      <c r="K13" s="9">
        <v>800000</v>
      </c>
      <c r="L13" s="121"/>
      <c r="O13" s="62"/>
    </row>
    <row r="14" spans="1:12" ht="49.5" customHeight="1">
      <c r="A14" s="170" t="s">
        <v>145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2"/>
      <c r="L14" s="121"/>
    </row>
    <row r="15" spans="1:12" ht="24" customHeight="1">
      <c r="A15" s="164" t="s">
        <v>81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</row>
    <row r="16" spans="1:12" ht="19.5" customHeight="1">
      <c r="A16" s="157" t="s">
        <v>82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9"/>
    </row>
    <row r="17" spans="1:15" ht="33" customHeight="1">
      <c r="A17" s="109" t="s">
        <v>76</v>
      </c>
      <c r="B17" s="21" t="s">
        <v>121</v>
      </c>
      <c r="C17" s="9">
        <f>C18+C19+C20+C21</f>
        <v>1000000</v>
      </c>
      <c r="D17" s="9">
        <f>D18+D19+D20+D21</f>
        <v>1000000</v>
      </c>
      <c r="E17" s="9"/>
      <c r="F17" s="9">
        <f>G17</f>
        <v>1053000</v>
      </c>
      <c r="G17" s="9">
        <f>G18+G19+G20+G21</f>
        <v>1053000</v>
      </c>
      <c r="H17" s="9"/>
      <c r="I17" s="9">
        <f>J17</f>
        <v>1105620</v>
      </c>
      <c r="J17" s="9">
        <f>J18+J19+J20+J21</f>
        <v>1105620</v>
      </c>
      <c r="K17" s="9"/>
      <c r="L17" s="163" t="s">
        <v>150</v>
      </c>
      <c r="O17" s="62">
        <f>C17+F17+I17</f>
        <v>3158620</v>
      </c>
    </row>
    <row r="18" spans="1:15" ht="105.75" customHeight="1">
      <c r="A18" s="92" t="s">
        <v>107</v>
      </c>
      <c r="B18" s="21"/>
      <c r="C18" s="10">
        <f>D18</f>
        <v>100000</v>
      </c>
      <c r="D18" s="10">
        <v>100000</v>
      </c>
      <c r="E18" s="10"/>
      <c r="F18" s="10">
        <f>G18</f>
        <v>105300</v>
      </c>
      <c r="G18" s="10">
        <v>105300</v>
      </c>
      <c r="H18" s="10"/>
      <c r="I18" s="10">
        <f>J18</f>
        <v>110500</v>
      </c>
      <c r="J18" s="10">
        <v>110500</v>
      </c>
      <c r="K18" s="11"/>
      <c r="L18" s="163"/>
      <c r="N18" s="62">
        <f>F18+I18</f>
        <v>215800</v>
      </c>
      <c r="O18" s="62">
        <f>C18+F18+I18</f>
        <v>315800</v>
      </c>
    </row>
    <row r="19" spans="1:15" ht="54.75" customHeight="1">
      <c r="A19" s="94" t="s">
        <v>85</v>
      </c>
      <c r="B19" s="19"/>
      <c r="C19" s="10">
        <f>D19</f>
        <v>570000</v>
      </c>
      <c r="D19" s="10">
        <v>570000</v>
      </c>
      <c r="E19" s="10"/>
      <c r="F19" s="10">
        <f>G19</f>
        <v>600200</v>
      </c>
      <c r="G19" s="10">
        <v>600200</v>
      </c>
      <c r="H19" s="10"/>
      <c r="I19" s="10">
        <f>J19</f>
        <v>630220</v>
      </c>
      <c r="J19" s="10">
        <v>630220</v>
      </c>
      <c r="K19" s="9"/>
      <c r="L19" s="163"/>
      <c r="N19" s="62">
        <f aca="true" t="shared" si="0" ref="N19:N41">F19+I19</f>
        <v>1230420</v>
      </c>
      <c r="O19" s="62">
        <f>C19+F19+I19</f>
        <v>1800420</v>
      </c>
    </row>
    <row r="20" spans="1:15" s="27" customFormat="1" ht="94.5" customHeight="1">
      <c r="A20" s="93" t="s">
        <v>108</v>
      </c>
      <c r="B20" s="19"/>
      <c r="C20" s="10">
        <f>D20</f>
        <v>230000</v>
      </c>
      <c r="D20" s="10">
        <v>230000</v>
      </c>
      <c r="E20" s="10"/>
      <c r="F20" s="10">
        <f>G20</f>
        <v>242200</v>
      </c>
      <c r="G20" s="10">
        <v>242200</v>
      </c>
      <c r="H20" s="10"/>
      <c r="I20" s="10">
        <f>J20</f>
        <v>254300</v>
      </c>
      <c r="J20" s="10">
        <v>254300</v>
      </c>
      <c r="K20" s="9"/>
      <c r="L20" s="163"/>
      <c r="N20" s="10">
        <f t="shared" si="0"/>
        <v>496500</v>
      </c>
      <c r="O20" s="60">
        <f>C20+F20+I20</f>
        <v>726500</v>
      </c>
    </row>
    <row r="21" spans="1:15" s="27" customFormat="1" ht="108" customHeight="1">
      <c r="A21" s="93" t="s">
        <v>109</v>
      </c>
      <c r="B21" s="19"/>
      <c r="C21" s="10">
        <f>D21</f>
        <v>100000</v>
      </c>
      <c r="D21" s="10">
        <v>100000</v>
      </c>
      <c r="E21" s="10"/>
      <c r="F21" s="10">
        <f>G21</f>
        <v>105300</v>
      </c>
      <c r="G21" s="10">
        <v>105300</v>
      </c>
      <c r="H21" s="10"/>
      <c r="I21" s="10">
        <f>J21</f>
        <v>110600</v>
      </c>
      <c r="J21" s="10">
        <v>110600</v>
      </c>
      <c r="K21" s="9"/>
      <c r="L21" s="163"/>
      <c r="N21" s="62">
        <f t="shared" si="0"/>
        <v>215900</v>
      </c>
      <c r="O21" s="60">
        <f>C21+F21+I21</f>
        <v>315900</v>
      </c>
    </row>
    <row r="22" spans="1:14" s="27" customFormat="1" ht="28.5" customHeight="1">
      <c r="A22" s="164" t="s">
        <v>84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  <c r="N22" s="62">
        <f t="shared" si="0"/>
        <v>0</v>
      </c>
    </row>
    <row r="23" spans="1:14" s="27" customFormat="1" ht="30" customHeight="1">
      <c r="A23" s="157" t="s">
        <v>83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9"/>
      <c r="N23" s="62">
        <f t="shared" si="0"/>
        <v>0</v>
      </c>
    </row>
    <row r="24" spans="1:15" s="27" customFormat="1" ht="33" customHeight="1">
      <c r="A24" s="109" t="s">
        <v>77</v>
      </c>
      <c r="B24" s="21" t="s">
        <v>121</v>
      </c>
      <c r="C24" s="9">
        <f>D24</f>
        <v>1000000</v>
      </c>
      <c r="D24" s="9">
        <f>D25+D26+D27+D28</f>
        <v>1000000</v>
      </c>
      <c r="E24" s="9"/>
      <c r="F24" s="9">
        <f>G24</f>
        <v>1053100</v>
      </c>
      <c r="G24" s="9">
        <f>G25+G26+G27+G28</f>
        <v>1053100</v>
      </c>
      <c r="H24" s="9"/>
      <c r="I24" s="9">
        <f>J24</f>
        <v>1105800</v>
      </c>
      <c r="J24" s="9">
        <f>J25+J26+J27+J28</f>
        <v>1105800</v>
      </c>
      <c r="K24" s="9"/>
      <c r="L24" s="169" t="s">
        <v>150</v>
      </c>
      <c r="N24" s="62">
        <f t="shared" si="0"/>
        <v>2158900</v>
      </c>
      <c r="O24" s="60">
        <f>C24+F24+I24</f>
        <v>3158900</v>
      </c>
    </row>
    <row r="25" spans="1:15" s="27" customFormat="1" ht="99.75" customHeight="1">
      <c r="A25" s="92" t="s">
        <v>110</v>
      </c>
      <c r="B25" s="21"/>
      <c r="C25" s="10">
        <f>D25</f>
        <v>200000</v>
      </c>
      <c r="D25" s="10">
        <v>200000</v>
      </c>
      <c r="E25" s="10"/>
      <c r="F25" s="10">
        <f>G25</f>
        <v>210600</v>
      </c>
      <c r="G25" s="10">
        <v>210600</v>
      </c>
      <c r="H25" s="10"/>
      <c r="I25" s="10">
        <f>J25</f>
        <v>221200</v>
      </c>
      <c r="J25" s="10">
        <v>221200</v>
      </c>
      <c r="K25" s="11"/>
      <c r="L25" s="169"/>
      <c r="N25" s="62">
        <f t="shared" si="0"/>
        <v>431800</v>
      </c>
      <c r="O25" s="60">
        <f>C25+F25+I25</f>
        <v>631800</v>
      </c>
    </row>
    <row r="26" spans="1:15" s="27" customFormat="1" ht="57" customHeight="1">
      <c r="A26" s="94" t="s">
        <v>86</v>
      </c>
      <c r="B26" s="19"/>
      <c r="C26" s="10">
        <f>D26</f>
        <v>550000</v>
      </c>
      <c r="D26" s="10">
        <v>550000</v>
      </c>
      <c r="E26" s="10"/>
      <c r="F26" s="10">
        <f>G26</f>
        <v>579200</v>
      </c>
      <c r="G26" s="10">
        <v>579200</v>
      </c>
      <c r="H26" s="10"/>
      <c r="I26" s="10">
        <f>J26</f>
        <v>608100</v>
      </c>
      <c r="J26" s="10">
        <v>608100</v>
      </c>
      <c r="K26" s="9"/>
      <c r="L26" s="169"/>
      <c r="N26" s="62">
        <f t="shared" si="0"/>
        <v>1187300</v>
      </c>
      <c r="O26" s="60">
        <f>C26+F26+I26</f>
        <v>1737300</v>
      </c>
    </row>
    <row r="27" spans="1:15" s="27" customFormat="1" ht="87" customHeight="1">
      <c r="A27" s="93" t="s">
        <v>104</v>
      </c>
      <c r="B27" s="19"/>
      <c r="C27" s="10">
        <f>D27</f>
        <v>150000</v>
      </c>
      <c r="D27" s="10">
        <v>150000</v>
      </c>
      <c r="E27" s="10"/>
      <c r="F27" s="10">
        <f>G27</f>
        <v>158000</v>
      </c>
      <c r="G27" s="10">
        <v>158000</v>
      </c>
      <c r="H27" s="10"/>
      <c r="I27" s="10">
        <f>J27</f>
        <v>165900</v>
      </c>
      <c r="J27" s="10">
        <v>165900</v>
      </c>
      <c r="K27" s="9"/>
      <c r="L27" s="169"/>
      <c r="N27" s="62">
        <f t="shared" si="0"/>
        <v>323900</v>
      </c>
      <c r="O27" s="60">
        <f>C27+F27+I27</f>
        <v>473900</v>
      </c>
    </row>
    <row r="28" spans="1:15" s="27" customFormat="1" ht="111.75" customHeight="1">
      <c r="A28" s="93" t="s">
        <v>111</v>
      </c>
      <c r="B28" s="19"/>
      <c r="C28" s="10">
        <f>D28</f>
        <v>100000</v>
      </c>
      <c r="D28" s="10">
        <v>100000</v>
      </c>
      <c r="E28" s="10"/>
      <c r="F28" s="10">
        <f>G28</f>
        <v>105300</v>
      </c>
      <c r="G28" s="10">
        <v>105300</v>
      </c>
      <c r="H28" s="10"/>
      <c r="I28" s="10">
        <f>J28</f>
        <v>110600</v>
      </c>
      <c r="J28" s="10">
        <v>110600</v>
      </c>
      <c r="K28" s="9"/>
      <c r="L28" s="169"/>
      <c r="N28" s="62">
        <f t="shared" si="0"/>
        <v>215900</v>
      </c>
      <c r="O28" s="60">
        <f>C28+F28+I28</f>
        <v>315900</v>
      </c>
    </row>
    <row r="29" spans="1:14" s="27" customFormat="1" ht="27" customHeight="1">
      <c r="A29" s="164" t="s">
        <v>87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6"/>
      <c r="N29" s="62">
        <f t="shared" si="0"/>
        <v>0</v>
      </c>
    </row>
    <row r="30" spans="1:14" s="27" customFormat="1" ht="39.75" customHeight="1">
      <c r="A30" s="127" t="s">
        <v>94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9"/>
      <c r="N30" s="62">
        <f t="shared" si="0"/>
        <v>0</v>
      </c>
    </row>
    <row r="31" spans="1:15" s="27" customFormat="1" ht="38.25" customHeight="1">
      <c r="A31" s="109" t="s">
        <v>88</v>
      </c>
      <c r="B31" s="21" t="s">
        <v>121</v>
      </c>
      <c r="C31" s="9">
        <f>D31+E31</f>
        <v>32301000</v>
      </c>
      <c r="D31" s="9">
        <f aca="true" t="shared" si="1" ref="D31:J31">D32+D33</f>
        <v>30981000</v>
      </c>
      <c r="E31" s="9">
        <f>E32+E33+E41</f>
        <v>1320000</v>
      </c>
      <c r="F31" s="9">
        <f>G31+H31</f>
        <v>34518800</v>
      </c>
      <c r="G31" s="9">
        <f t="shared" si="1"/>
        <v>33148800</v>
      </c>
      <c r="H31" s="9">
        <f>H32+H33+H41</f>
        <v>1370000</v>
      </c>
      <c r="I31" s="9">
        <f>J31+K31</f>
        <v>36231440</v>
      </c>
      <c r="J31" s="9">
        <f t="shared" si="1"/>
        <v>34811440</v>
      </c>
      <c r="K31" s="9">
        <f>K32+K33+K41</f>
        <v>1420000</v>
      </c>
      <c r="L31" s="169" t="s">
        <v>151</v>
      </c>
      <c r="N31" s="62">
        <f>F31+I31</f>
        <v>70750240</v>
      </c>
      <c r="O31" s="60">
        <f aca="true" t="shared" si="2" ref="O31:O41">C31+F31+I31</f>
        <v>103051240</v>
      </c>
    </row>
    <row r="32" spans="1:15" s="27" customFormat="1" ht="61.5" customHeight="1">
      <c r="A32" s="96" t="s">
        <v>97</v>
      </c>
      <c r="B32" s="105"/>
      <c r="C32" s="9">
        <f>D32+E32</f>
        <v>5320000</v>
      </c>
      <c r="D32" s="9">
        <v>5300000</v>
      </c>
      <c r="E32" s="9">
        <v>20000</v>
      </c>
      <c r="F32" s="9">
        <f>G32+H32</f>
        <v>5600900</v>
      </c>
      <c r="G32" s="9">
        <v>5580900</v>
      </c>
      <c r="H32" s="9">
        <v>20000</v>
      </c>
      <c r="I32" s="9">
        <f>J32+K32</f>
        <v>5880000</v>
      </c>
      <c r="J32" s="9">
        <v>5860000</v>
      </c>
      <c r="K32" s="9">
        <v>20000</v>
      </c>
      <c r="L32" s="169"/>
      <c r="N32" s="62">
        <f t="shared" si="0"/>
        <v>11480900</v>
      </c>
      <c r="O32" s="60">
        <f t="shared" si="2"/>
        <v>16800900</v>
      </c>
    </row>
    <row r="33" spans="1:15" s="27" customFormat="1" ht="63.75" customHeight="1">
      <c r="A33" s="112" t="s">
        <v>114</v>
      </c>
      <c r="B33" s="105"/>
      <c r="C33" s="9">
        <f>D33+E33</f>
        <v>26481000</v>
      </c>
      <c r="D33" s="9">
        <f aca="true" t="shared" si="3" ref="D33:K33">D34+D38</f>
        <v>25681000</v>
      </c>
      <c r="E33" s="9">
        <f t="shared" si="3"/>
        <v>800000</v>
      </c>
      <c r="F33" s="9">
        <f>G33+H33</f>
        <v>28367900</v>
      </c>
      <c r="G33" s="9">
        <f t="shared" si="3"/>
        <v>27567900</v>
      </c>
      <c r="H33" s="9">
        <f t="shared" si="3"/>
        <v>800000</v>
      </c>
      <c r="I33" s="9">
        <f>J33+K33</f>
        <v>29751440</v>
      </c>
      <c r="J33" s="9">
        <f t="shared" si="3"/>
        <v>28951440</v>
      </c>
      <c r="K33" s="9">
        <f t="shared" si="3"/>
        <v>800000</v>
      </c>
      <c r="L33" s="169"/>
      <c r="N33" s="62">
        <f>F33+I33</f>
        <v>58119340</v>
      </c>
      <c r="O33" s="60">
        <f t="shared" si="2"/>
        <v>84600340</v>
      </c>
    </row>
    <row r="34" spans="1:15" s="27" customFormat="1" ht="51" customHeight="1">
      <c r="A34" s="110" t="s">
        <v>74</v>
      </c>
      <c r="B34" s="105"/>
      <c r="C34" s="9">
        <f aca="true" t="shared" si="4" ref="C34:K34">C35+C36+C37</f>
        <v>16850000</v>
      </c>
      <c r="D34" s="9">
        <f t="shared" si="4"/>
        <v>16250000</v>
      </c>
      <c r="E34" s="9">
        <f t="shared" si="4"/>
        <v>600000</v>
      </c>
      <c r="F34" s="9">
        <f t="shared" si="4"/>
        <v>17777800</v>
      </c>
      <c r="G34" s="9">
        <f t="shared" si="4"/>
        <v>17177800</v>
      </c>
      <c r="H34" s="9">
        <f t="shared" si="4"/>
        <v>600000</v>
      </c>
      <c r="I34" s="9">
        <f t="shared" si="4"/>
        <v>18580340</v>
      </c>
      <c r="J34" s="9">
        <f t="shared" si="4"/>
        <v>17980340</v>
      </c>
      <c r="K34" s="9">
        <f t="shared" si="4"/>
        <v>600000</v>
      </c>
      <c r="L34" s="169"/>
      <c r="N34" s="62">
        <f>F34+I34</f>
        <v>36358140</v>
      </c>
      <c r="O34" s="60">
        <f t="shared" si="2"/>
        <v>53208140</v>
      </c>
    </row>
    <row r="35" spans="1:19" s="102" customFormat="1" ht="45" customHeight="1">
      <c r="A35" s="111" t="s">
        <v>130</v>
      </c>
      <c r="B35" s="105"/>
      <c r="C35" s="10">
        <f>D35+E35</f>
        <v>3800000</v>
      </c>
      <c r="D35" s="10">
        <v>3600000</v>
      </c>
      <c r="E35" s="10">
        <v>200000</v>
      </c>
      <c r="F35" s="10">
        <f>G35+H35</f>
        <v>3990800</v>
      </c>
      <c r="G35" s="10">
        <v>3790800</v>
      </c>
      <c r="H35" s="10">
        <v>200000</v>
      </c>
      <c r="I35" s="10">
        <f>J35+K35</f>
        <v>4180340</v>
      </c>
      <c r="J35" s="10">
        <v>3980340</v>
      </c>
      <c r="K35" s="10">
        <v>200000</v>
      </c>
      <c r="L35" s="169"/>
      <c r="N35" s="62">
        <f t="shared" si="0"/>
        <v>8171140</v>
      </c>
      <c r="O35" s="103">
        <f t="shared" si="2"/>
        <v>11971140</v>
      </c>
      <c r="R35" s="128"/>
      <c r="S35" s="103" t="e">
        <f>C35+C36+#REF!</f>
        <v>#REF!</v>
      </c>
    </row>
    <row r="36" spans="1:18" s="87" customFormat="1" ht="51.75" customHeight="1">
      <c r="A36" s="110" t="s">
        <v>131</v>
      </c>
      <c r="B36" s="105"/>
      <c r="C36" s="10">
        <f>D36+E36</f>
        <v>7880000</v>
      </c>
      <c r="D36" s="10">
        <v>7680000</v>
      </c>
      <c r="E36" s="10">
        <v>200000</v>
      </c>
      <c r="F36" s="10">
        <f>G36+H36</f>
        <v>8287000</v>
      </c>
      <c r="G36" s="10">
        <v>8087000</v>
      </c>
      <c r="H36" s="10">
        <v>200000</v>
      </c>
      <c r="I36" s="10">
        <f>J36+K36</f>
        <v>8700000</v>
      </c>
      <c r="J36" s="10">
        <v>8500000</v>
      </c>
      <c r="K36" s="10">
        <v>200000</v>
      </c>
      <c r="L36" s="169"/>
      <c r="N36" s="62">
        <f t="shared" si="0"/>
        <v>16987000</v>
      </c>
      <c r="O36" s="90">
        <f t="shared" si="2"/>
        <v>24867000</v>
      </c>
      <c r="R36" s="128"/>
    </row>
    <row r="37" spans="1:18" s="87" customFormat="1" ht="47.25" customHeight="1">
      <c r="A37" s="110" t="s">
        <v>132</v>
      </c>
      <c r="B37" s="105"/>
      <c r="C37" s="10">
        <f>D37+E37</f>
        <v>5170000</v>
      </c>
      <c r="D37" s="10">
        <v>4970000</v>
      </c>
      <c r="E37" s="10">
        <v>200000</v>
      </c>
      <c r="F37" s="10">
        <f>G37+H37</f>
        <v>5500000</v>
      </c>
      <c r="G37" s="10">
        <v>5300000</v>
      </c>
      <c r="H37" s="10">
        <v>200000</v>
      </c>
      <c r="I37" s="10">
        <f>J37+K37</f>
        <v>5700000</v>
      </c>
      <c r="J37" s="10">
        <v>5500000</v>
      </c>
      <c r="K37" s="10">
        <v>200000</v>
      </c>
      <c r="L37" s="169"/>
      <c r="N37" s="62">
        <f t="shared" si="0"/>
        <v>11200000</v>
      </c>
      <c r="O37" s="104">
        <f t="shared" si="2"/>
        <v>16370000</v>
      </c>
      <c r="R37" s="128"/>
    </row>
    <row r="38" spans="1:18" s="27" customFormat="1" ht="47.25" customHeight="1">
      <c r="A38" s="40" t="s">
        <v>80</v>
      </c>
      <c r="B38" s="21"/>
      <c r="C38" s="9">
        <f aca="true" t="shared" si="5" ref="C38:K38">C39+C40</f>
        <v>9631000</v>
      </c>
      <c r="D38" s="9">
        <f t="shared" si="5"/>
        <v>9431000</v>
      </c>
      <c r="E38" s="9">
        <f t="shared" si="5"/>
        <v>200000</v>
      </c>
      <c r="F38" s="9">
        <f t="shared" si="5"/>
        <v>10590100</v>
      </c>
      <c r="G38" s="9">
        <f t="shared" si="5"/>
        <v>10390100</v>
      </c>
      <c r="H38" s="9">
        <f t="shared" si="5"/>
        <v>200000</v>
      </c>
      <c r="I38" s="9">
        <f t="shared" si="5"/>
        <v>11171100</v>
      </c>
      <c r="J38" s="9">
        <f t="shared" si="5"/>
        <v>10971100</v>
      </c>
      <c r="K38" s="9">
        <f t="shared" si="5"/>
        <v>200000</v>
      </c>
      <c r="L38" s="169"/>
      <c r="N38" s="62">
        <f t="shared" si="0"/>
        <v>21761200</v>
      </c>
      <c r="O38" s="60">
        <f t="shared" si="2"/>
        <v>31392200</v>
      </c>
      <c r="R38" s="128"/>
    </row>
    <row r="39" spans="1:18" s="87" customFormat="1" ht="22.5" customHeight="1">
      <c r="A39" s="40" t="s">
        <v>41</v>
      </c>
      <c r="B39" s="21"/>
      <c r="C39" s="10">
        <f>D39+E39</f>
        <v>3601700</v>
      </c>
      <c r="D39" s="10">
        <v>3501700</v>
      </c>
      <c r="E39" s="10">
        <v>100000</v>
      </c>
      <c r="F39" s="10">
        <f>G39+H39</f>
        <v>3958000</v>
      </c>
      <c r="G39" s="10">
        <v>3858000</v>
      </c>
      <c r="H39" s="10">
        <v>100000</v>
      </c>
      <c r="I39" s="10">
        <f>J39+K39</f>
        <v>4208400</v>
      </c>
      <c r="J39" s="10">
        <v>4108400</v>
      </c>
      <c r="K39" s="10">
        <v>100000</v>
      </c>
      <c r="L39" s="169"/>
      <c r="N39" s="62">
        <f t="shared" si="0"/>
        <v>8166400</v>
      </c>
      <c r="O39" s="90">
        <f t="shared" si="2"/>
        <v>11768100</v>
      </c>
      <c r="R39" s="128"/>
    </row>
    <row r="40" spans="1:18" s="87" customFormat="1" ht="22.5" customHeight="1">
      <c r="A40" s="40" t="s">
        <v>42</v>
      </c>
      <c r="B40" s="21"/>
      <c r="C40" s="10">
        <f>D40+E40</f>
        <v>6029300</v>
      </c>
      <c r="D40" s="10">
        <v>5929300</v>
      </c>
      <c r="E40" s="10">
        <v>100000</v>
      </c>
      <c r="F40" s="10">
        <f>G40+H40</f>
        <v>6632100</v>
      </c>
      <c r="G40" s="10">
        <v>6532100</v>
      </c>
      <c r="H40" s="10">
        <v>100000</v>
      </c>
      <c r="I40" s="10">
        <f>J40+K40</f>
        <v>6962700</v>
      </c>
      <c r="J40" s="10">
        <v>6862700</v>
      </c>
      <c r="K40" s="10">
        <v>100000</v>
      </c>
      <c r="L40" s="169"/>
      <c r="N40" s="62">
        <f t="shared" si="0"/>
        <v>13594800</v>
      </c>
      <c r="O40" s="90">
        <f t="shared" si="2"/>
        <v>19624100</v>
      </c>
      <c r="R40" s="128"/>
    </row>
    <row r="41" spans="1:18" s="87" customFormat="1" ht="49.5" customHeight="1">
      <c r="A41" s="40" t="s">
        <v>140</v>
      </c>
      <c r="B41" s="21" t="s">
        <v>121</v>
      </c>
      <c r="C41" s="9">
        <f>E41</f>
        <v>500000</v>
      </c>
      <c r="D41" s="9"/>
      <c r="E41" s="9">
        <f>E42</f>
        <v>500000</v>
      </c>
      <c r="F41" s="9">
        <f>H41</f>
        <v>550000</v>
      </c>
      <c r="G41" s="9"/>
      <c r="H41" s="9">
        <f>H42</f>
        <v>550000</v>
      </c>
      <c r="I41" s="9">
        <f>K41</f>
        <v>600000</v>
      </c>
      <c r="J41" s="9"/>
      <c r="K41" s="9">
        <f>K42</f>
        <v>600000</v>
      </c>
      <c r="L41" s="115"/>
      <c r="N41" s="62">
        <f t="shared" si="0"/>
        <v>1150000</v>
      </c>
      <c r="O41" s="90">
        <f t="shared" si="2"/>
        <v>1650000</v>
      </c>
      <c r="R41" s="128"/>
    </row>
    <row r="42" spans="1:18" s="87" customFormat="1" ht="52.5" customHeight="1">
      <c r="A42" s="40" t="s">
        <v>141</v>
      </c>
      <c r="B42" s="21"/>
      <c r="C42" s="10">
        <f>E42</f>
        <v>500000</v>
      </c>
      <c r="D42" s="10"/>
      <c r="E42" s="10">
        <v>500000</v>
      </c>
      <c r="F42" s="10">
        <f>H42</f>
        <v>550000</v>
      </c>
      <c r="G42" s="10"/>
      <c r="H42" s="10">
        <v>550000</v>
      </c>
      <c r="I42" s="10">
        <f>K42</f>
        <v>600000</v>
      </c>
      <c r="J42" s="10"/>
      <c r="K42" s="10">
        <v>600000</v>
      </c>
      <c r="L42" s="115"/>
      <c r="N42" s="62"/>
      <c r="O42" s="90"/>
      <c r="R42" s="128"/>
    </row>
    <row r="43" spans="1:18" s="87" customFormat="1" ht="22.5" customHeight="1">
      <c r="A43" s="164" t="s">
        <v>89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6"/>
      <c r="O43" s="90"/>
      <c r="R43" s="128"/>
    </row>
    <row r="44" spans="1:18" s="87" customFormat="1" ht="22.5" customHeight="1">
      <c r="A44" s="136" t="s">
        <v>30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O44" s="90"/>
      <c r="R44" s="128"/>
    </row>
    <row r="45" spans="1:18" s="87" customFormat="1" ht="39.75" customHeight="1">
      <c r="A45" s="109" t="s">
        <v>75</v>
      </c>
      <c r="B45" s="79" t="s">
        <v>121</v>
      </c>
      <c r="C45" s="80">
        <f>C47+C48+C49+C50+C51</f>
        <v>17690000</v>
      </c>
      <c r="D45" s="80">
        <f aca="true" t="shared" si="6" ref="D45:K45">D47+D48+D49+D50+D51</f>
        <v>17110000</v>
      </c>
      <c r="E45" s="80">
        <f t="shared" si="6"/>
        <v>580000</v>
      </c>
      <c r="F45" s="80">
        <f t="shared" si="6"/>
        <v>18730000</v>
      </c>
      <c r="G45" s="80">
        <f t="shared" si="6"/>
        <v>18150000</v>
      </c>
      <c r="H45" s="80">
        <f t="shared" si="6"/>
        <v>580000</v>
      </c>
      <c r="I45" s="80">
        <f t="shared" si="6"/>
        <v>19315000</v>
      </c>
      <c r="J45" s="80">
        <f t="shared" si="6"/>
        <v>19065000</v>
      </c>
      <c r="K45" s="80">
        <f t="shared" si="6"/>
        <v>250000</v>
      </c>
      <c r="L45" s="120" t="s">
        <v>150</v>
      </c>
      <c r="O45" s="90">
        <f>C45+F45+I45</f>
        <v>55735000</v>
      </c>
      <c r="R45" s="128"/>
    </row>
    <row r="46" spans="1:18" s="87" customFormat="1" ht="84" customHeight="1">
      <c r="A46" s="95" t="s">
        <v>98</v>
      </c>
      <c r="B46" s="21"/>
      <c r="C46" s="10">
        <f>C47+C48+C49+C50+C51</f>
        <v>17690000</v>
      </c>
      <c r="D46" s="10">
        <f aca="true" t="shared" si="7" ref="D46:K46">D47+D48+D49+D50+D51</f>
        <v>17110000</v>
      </c>
      <c r="E46" s="10">
        <f t="shared" si="7"/>
        <v>580000</v>
      </c>
      <c r="F46" s="10">
        <f t="shared" si="7"/>
        <v>18730000</v>
      </c>
      <c r="G46" s="10">
        <f t="shared" si="7"/>
        <v>18150000</v>
      </c>
      <c r="H46" s="10">
        <f t="shared" si="7"/>
        <v>580000</v>
      </c>
      <c r="I46" s="10">
        <f t="shared" si="7"/>
        <v>19315000</v>
      </c>
      <c r="J46" s="10">
        <f t="shared" si="7"/>
        <v>19065000</v>
      </c>
      <c r="K46" s="10">
        <f t="shared" si="7"/>
        <v>250000</v>
      </c>
      <c r="L46" s="121"/>
      <c r="O46" s="90">
        <f aca="true" t="shared" si="8" ref="O46:O51">C46+F46+I46</f>
        <v>55735000</v>
      </c>
      <c r="R46" s="128"/>
    </row>
    <row r="47" spans="1:18" s="87" customFormat="1" ht="29.25" customHeight="1">
      <c r="A47" s="97" t="s">
        <v>103</v>
      </c>
      <c r="B47" s="21"/>
      <c r="C47" s="10">
        <f>D47+E47</f>
        <v>3430000</v>
      </c>
      <c r="D47" s="10">
        <v>3300000</v>
      </c>
      <c r="E47" s="10">
        <v>130000</v>
      </c>
      <c r="F47" s="10">
        <f>G47+H47</f>
        <v>3630000</v>
      </c>
      <c r="G47" s="10">
        <v>3500000</v>
      </c>
      <c r="H47" s="10">
        <v>130000</v>
      </c>
      <c r="I47" s="10">
        <f>J47+K47</f>
        <v>3725000</v>
      </c>
      <c r="J47" s="10">
        <v>3675000</v>
      </c>
      <c r="K47" s="10">
        <v>50000</v>
      </c>
      <c r="L47" s="121"/>
      <c r="N47" s="90">
        <f>F47+I47</f>
        <v>7355000</v>
      </c>
      <c r="O47" s="90">
        <f>C47+F47+I47</f>
        <v>10785000</v>
      </c>
      <c r="R47" s="128"/>
    </row>
    <row r="48" spans="1:18" s="87" customFormat="1" ht="23.25" customHeight="1">
      <c r="A48" s="97" t="s">
        <v>99</v>
      </c>
      <c r="B48" s="21"/>
      <c r="C48" s="10">
        <f>D48+E48</f>
        <v>2850000</v>
      </c>
      <c r="D48" s="10">
        <v>2700000</v>
      </c>
      <c r="E48" s="10">
        <v>150000</v>
      </c>
      <c r="F48" s="10">
        <f>G48+H48</f>
        <v>3000000</v>
      </c>
      <c r="G48" s="10">
        <v>2850000</v>
      </c>
      <c r="H48" s="10">
        <v>150000</v>
      </c>
      <c r="I48" s="10">
        <f>J48+K48</f>
        <v>3050000</v>
      </c>
      <c r="J48" s="10">
        <v>3000000</v>
      </c>
      <c r="K48" s="10">
        <v>50000</v>
      </c>
      <c r="L48" s="121"/>
      <c r="N48" s="90">
        <f>F48+I48</f>
        <v>6050000</v>
      </c>
      <c r="O48" s="90">
        <f t="shared" si="8"/>
        <v>8900000</v>
      </c>
      <c r="R48" s="128"/>
    </row>
    <row r="49" spans="1:18" s="87" customFormat="1" ht="23.25" customHeight="1">
      <c r="A49" s="97" t="s">
        <v>100</v>
      </c>
      <c r="B49" s="21"/>
      <c r="C49" s="10">
        <f>D49+E49</f>
        <v>3610000</v>
      </c>
      <c r="D49" s="10">
        <v>3510000</v>
      </c>
      <c r="E49" s="10">
        <v>100000</v>
      </c>
      <c r="F49" s="10">
        <f>G49+H49</f>
        <v>3800000</v>
      </c>
      <c r="G49" s="10">
        <v>3700000</v>
      </c>
      <c r="H49" s="10">
        <v>100000</v>
      </c>
      <c r="I49" s="10">
        <f>J49+K49</f>
        <v>3935000</v>
      </c>
      <c r="J49" s="10">
        <v>3885000</v>
      </c>
      <c r="K49" s="10">
        <v>50000</v>
      </c>
      <c r="L49" s="121"/>
      <c r="N49" s="90">
        <f>F49+I49</f>
        <v>7735000</v>
      </c>
      <c r="O49" s="90">
        <f t="shared" si="8"/>
        <v>11345000</v>
      </c>
      <c r="R49" s="128"/>
    </row>
    <row r="50" spans="1:18" s="87" customFormat="1" ht="32.25" customHeight="1">
      <c r="A50" s="97" t="s">
        <v>101</v>
      </c>
      <c r="B50" s="21"/>
      <c r="C50" s="10">
        <f>D50+E50</f>
        <v>4400000</v>
      </c>
      <c r="D50" s="10">
        <v>4300000</v>
      </c>
      <c r="E50" s="10">
        <v>100000</v>
      </c>
      <c r="F50" s="10">
        <f>G50+H50</f>
        <v>4700000</v>
      </c>
      <c r="G50" s="10">
        <v>4600000</v>
      </c>
      <c r="H50" s="10">
        <v>100000</v>
      </c>
      <c r="I50" s="10">
        <f>J50+K50</f>
        <v>4880000</v>
      </c>
      <c r="J50" s="10">
        <v>4830000</v>
      </c>
      <c r="K50" s="10">
        <v>50000</v>
      </c>
      <c r="L50" s="121"/>
      <c r="N50" s="90">
        <f>F50+I50</f>
        <v>9580000</v>
      </c>
      <c r="O50" s="90">
        <f t="shared" si="8"/>
        <v>13980000</v>
      </c>
      <c r="R50" s="128"/>
    </row>
    <row r="51" spans="1:18" s="87" customFormat="1" ht="32.25" customHeight="1">
      <c r="A51" s="97" t="s">
        <v>102</v>
      </c>
      <c r="B51" s="21"/>
      <c r="C51" s="10">
        <f>D51+E51</f>
        <v>3400000</v>
      </c>
      <c r="D51" s="10">
        <v>3300000</v>
      </c>
      <c r="E51" s="10">
        <v>100000</v>
      </c>
      <c r="F51" s="10">
        <f>G51+H51</f>
        <v>3600000</v>
      </c>
      <c r="G51" s="10">
        <v>3500000</v>
      </c>
      <c r="H51" s="10">
        <v>100000</v>
      </c>
      <c r="I51" s="10">
        <f>J51+K51</f>
        <v>3725000</v>
      </c>
      <c r="J51" s="10">
        <v>3675000</v>
      </c>
      <c r="K51" s="10">
        <v>50000</v>
      </c>
      <c r="L51" s="126"/>
      <c r="N51" s="90">
        <f>F51+I51</f>
        <v>7325000</v>
      </c>
      <c r="O51" s="90">
        <f t="shared" si="8"/>
        <v>10725000</v>
      </c>
      <c r="R51" s="128"/>
    </row>
    <row r="52" spans="1:18" s="87" customFormat="1" ht="29.25" customHeight="1">
      <c r="A52" s="133" t="s">
        <v>95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5"/>
      <c r="O52" s="90"/>
      <c r="R52" s="128"/>
    </row>
    <row r="53" spans="1:18" s="87" customFormat="1" ht="27.75" customHeight="1">
      <c r="A53" s="136" t="s">
        <v>49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8"/>
      <c r="O53" s="90"/>
      <c r="R53" s="128"/>
    </row>
    <row r="54" spans="1:18" s="87" customFormat="1" ht="48" customHeight="1">
      <c r="A54" s="63" t="s">
        <v>90</v>
      </c>
      <c r="B54" s="79" t="s">
        <v>121</v>
      </c>
      <c r="C54" s="80">
        <f>C55+C59</f>
        <v>16443200</v>
      </c>
      <c r="D54" s="80">
        <f aca="true" t="shared" si="9" ref="D54:J54">D55</f>
        <v>5993200</v>
      </c>
      <c r="E54" s="80">
        <f>E55+E59</f>
        <v>10450000</v>
      </c>
      <c r="F54" s="80">
        <f>F55+F59</f>
        <v>16850900</v>
      </c>
      <c r="G54" s="80">
        <f t="shared" si="9"/>
        <v>6350900</v>
      </c>
      <c r="H54" s="80">
        <f>H55+H59</f>
        <v>10500000</v>
      </c>
      <c r="I54" s="80">
        <f>I55+I59</f>
        <v>17175700</v>
      </c>
      <c r="J54" s="80">
        <f t="shared" si="9"/>
        <v>6655700</v>
      </c>
      <c r="K54" s="80">
        <f>K55+K59</f>
        <v>10520000</v>
      </c>
      <c r="L54" s="120" t="s">
        <v>150</v>
      </c>
      <c r="O54" s="90">
        <f>C54+F54+I54</f>
        <v>50469800</v>
      </c>
      <c r="R54" s="128"/>
    </row>
    <row r="55" spans="1:18" s="87" customFormat="1" ht="73.5" customHeight="1">
      <c r="A55" s="116" t="s">
        <v>113</v>
      </c>
      <c r="B55" s="79"/>
      <c r="C55" s="73">
        <f>C56+C57+C58</f>
        <v>6443200</v>
      </c>
      <c r="D55" s="73">
        <f aca="true" t="shared" si="10" ref="D55:K55">D56+D57+D58</f>
        <v>5993200</v>
      </c>
      <c r="E55" s="73">
        <f t="shared" si="10"/>
        <v>450000</v>
      </c>
      <c r="F55" s="73">
        <f t="shared" si="10"/>
        <v>6850900</v>
      </c>
      <c r="G55" s="73">
        <f t="shared" si="10"/>
        <v>6350900</v>
      </c>
      <c r="H55" s="73">
        <f t="shared" si="10"/>
        <v>500000</v>
      </c>
      <c r="I55" s="73">
        <f t="shared" si="10"/>
        <v>7175700</v>
      </c>
      <c r="J55" s="73">
        <f t="shared" si="10"/>
        <v>6655700</v>
      </c>
      <c r="K55" s="73">
        <f t="shared" si="10"/>
        <v>520000</v>
      </c>
      <c r="L55" s="121"/>
      <c r="O55" s="90">
        <f>C55+F55+I55</f>
        <v>20469800</v>
      </c>
      <c r="R55" s="128"/>
    </row>
    <row r="56" spans="1:18" s="87" customFormat="1" ht="71.25" customHeight="1">
      <c r="A56" s="95" t="s">
        <v>152</v>
      </c>
      <c r="B56" s="21"/>
      <c r="C56" s="10">
        <f>D56+E56</f>
        <v>6150000</v>
      </c>
      <c r="D56" s="10">
        <v>5700000</v>
      </c>
      <c r="E56" s="100">
        <v>450000</v>
      </c>
      <c r="F56" s="100">
        <f>G56+H56</f>
        <v>6502100</v>
      </c>
      <c r="G56" s="100">
        <v>6002100</v>
      </c>
      <c r="H56" s="100">
        <v>500000</v>
      </c>
      <c r="I56" s="100">
        <f>J56+K56</f>
        <v>6820000</v>
      </c>
      <c r="J56" s="100">
        <v>6300000</v>
      </c>
      <c r="K56" s="100">
        <v>520000</v>
      </c>
      <c r="L56" s="121"/>
      <c r="N56" s="90">
        <f>F56+I56</f>
        <v>13322100</v>
      </c>
      <c r="O56" s="90">
        <f>C56+F56+I56</f>
        <v>19472100</v>
      </c>
      <c r="R56" s="128"/>
    </row>
    <row r="57" spans="1:18" s="87" customFormat="1" ht="57.75" customHeight="1">
      <c r="A57" s="97" t="s">
        <v>153</v>
      </c>
      <c r="B57" s="21"/>
      <c r="C57" s="10">
        <f>D57</f>
        <v>93200</v>
      </c>
      <c r="D57" s="10">
        <v>93200</v>
      </c>
      <c r="E57" s="100"/>
      <c r="F57" s="100">
        <f>G57</f>
        <v>98800</v>
      </c>
      <c r="G57" s="100">
        <v>98800</v>
      </c>
      <c r="H57" s="100"/>
      <c r="I57" s="100">
        <f>J57</f>
        <v>105700</v>
      </c>
      <c r="J57" s="100">
        <v>105700</v>
      </c>
      <c r="K57" s="101"/>
      <c r="L57" s="121"/>
      <c r="N57" s="90">
        <f>F57+I57</f>
        <v>204500</v>
      </c>
      <c r="O57" s="90">
        <f>C57+F57+I57</f>
        <v>297700</v>
      </c>
      <c r="R57" s="128"/>
    </row>
    <row r="58" spans="1:18" s="87" customFormat="1" ht="44.25" customHeight="1">
      <c r="A58" s="95" t="s">
        <v>126</v>
      </c>
      <c r="B58" s="117"/>
      <c r="C58" s="70">
        <f>D58+E58</f>
        <v>200000</v>
      </c>
      <c r="D58" s="70">
        <v>200000</v>
      </c>
      <c r="E58" s="118"/>
      <c r="F58" s="118">
        <f>G58+H58</f>
        <v>250000</v>
      </c>
      <c r="G58" s="118">
        <v>250000</v>
      </c>
      <c r="H58" s="118"/>
      <c r="I58" s="118">
        <f>J58</f>
        <v>250000</v>
      </c>
      <c r="J58" s="118">
        <v>250000</v>
      </c>
      <c r="K58" s="119"/>
      <c r="L58" s="121"/>
      <c r="N58" s="90">
        <f>C58+F58+I58</f>
        <v>700000</v>
      </c>
      <c r="O58" s="90"/>
      <c r="R58" s="128"/>
    </row>
    <row r="59" spans="1:18" s="87" customFormat="1" ht="48.75" customHeight="1">
      <c r="A59" s="40" t="s">
        <v>148</v>
      </c>
      <c r="B59" s="21"/>
      <c r="C59" s="10">
        <f>E59</f>
        <v>10000000</v>
      </c>
      <c r="D59" s="10"/>
      <c r="E59" s="100">
        <v>10000000</v>
      </c>
      <c r="F59" s="10">
        <f>H59</f>
        <v>10000000</v>
      </c>
      <c r="G59" s="10"/>
      <c r="H59" s="100">
        <v>10000000</v>
      </c>
      <c r="I59" s="10">
        <f>K59</f>
        <v>10000000</v>
      </c>
      <c r="J59" s="10"/>
      <c r="K59" s="100">
        <v>10000000</v>
      </c>
      <c r="L59" s="143"/>
      <c r="N59" s="90"/>
      <c r="O59" s="90"/>
      <c r="R59" s="128"/>
    </row>
    <row r="60" spans="1:18" s="87" customFormat="1" ht="44.25" customHeight="1">
      <c r="A60" s="40" t="s">
        <v>149</v>
      </c>
      <c r="B60" s="21"/>
      <c r="C60" s="10">
        <f>E60</f>
        <v>10000000</v>
      </c>
      <c r="D60" s="10"/>
      <c r="E60" s="100">
        <v>10000000</v>
      </c>
      <c r="F60" s="10">
        <f>H60</f>
        <v>10000000</v>
      </c>
      <c r="G60" s="10"/>
      <c r="H60" s="100">
        <v>10000000</v>
      </c>
      <c r="I60" s="10">
        <f>K60</f>
        <v>10000000</v>
      </c>
      <c r="J60" s="10"/>
      <c r="K60" s="100">
        <v>10000000</v>
      </c>
      <c r="L60" s="122"/>
      <c r="N60" s="90"/>
      <c r="O60" s="90"/>
      <c r="R60" s="128"/>
    </row>
    <row r="61" spans="1:18" s="27" customFormat="1" ht="27" customHeight="1">
      <c r="A61" s="130" t="s">
        <v>96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2"/>
      <c r="R61" s="128"/>
    </row>
    <row r="62" spans="1:18" s="27" customFormat="1" ht="33" customHeight="1">
      <c r="A62" s="127" t="s">
        <v>144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R62" s="128"/>
    </row>
    <row r="63" spans="1:18" s="27" customFormat="1" ht="37.5" customHeight="1">
      <c r="A63" s="141" t="s">
        <v>91</v>
      </c>
      <c r="B63" s="22" t="s">
        <v>112</v>
      </c>
      <c r="C63" s="9">
        <f>D63+E63</f>
        <v>18530000</v>
      </c>
      <c r="D63" s="9">
        <f aca="true" t="shared" si="11" ref="D63:J63">D64+D65</f>
        <v>17720000</v>
      </c>
      <c r="E63" s="9">
        <f>E64+E65+E66</f>
        <v>810000</v>
      </c>
      <c r="F63" s="9">
        <f>G63+H63</f>
        <v>20090000</v>
      </c>
      <c r="G63" s="9">
        <f t="shared" si="11"/>
        <v>19040000</v>
      </c>
      <c r="H63" s="9">
        <f>H64+H65+H66</f>
        <v>1050000</v>
      </c>
      <c r="I63" s="9">
        <f>J63+K63</f>
        <v>21210600</v>
      </c>
      <c r="J63" s="9">
        <f t="shared" si="11"/>
        <v>20040600</v>
      </c>
      <c r="K63" s="9">
        <f>K64+K65+K66</f>
        <v>1170000</v>
      </c>
      <c r="L63" s="139" t="s">
        <v>150</v>
      </c>
      <c r="O63" s="60">
        <f>C63+F63+I63</f>
        <v>59830600</v>
      </c>
      <c r="R63" s="128"/>
    </row>
    <row r="64" spans="1:18" s="27" customFormat="1" ht="31.5" customHeight="1">
      <c r="A64" s="142"/>
      <c r="B64" s="21" t="s">
        <v>121</v>
      </c>
      <c r="C64" s="9">
        <f>D64+E64</f>
        <v>17820000</v>
      </c>
      <c r="D64" s="9">
        <f>D67+D71+D77+D84+D88</f>
        <v>17720000</v>
      </c>
      <c r="E64" s="9">
        <f>E67</f>
        <v>100000</v>
      </c>
      <c r="F64" s="9">
        <f>G64+H64</f>
        <v>19140000</v>
      </c>
      <c r="G64" s="9">
        <f>G67+G71+G77+G84+G88</f>
        <v>19040000</v>
      </c>
      <c r="H64" s="9">
        <f>H67</f>
        <v>100000</v>
      </c>
      <c r="I64" s="9">
        <f>J64+K64</f>
        <v>20140600</v>
      </c>
      <c r="J64" s="9">
        <f>J67+J71+J77+J84+J88</f>
        <v>20040600</v>
      </c>
      <c r="K64" s="9">
        <f>K67</f>
        <v>100000</v>
      </c>
      <c r="L64" s="140"/>
      <c r="O64" s="60"/>
      <c r="R64" s="66"/>
    </row>
    <row r="65" spans="1:18" s="27" customFormat="1" ht="33" customHeight="1">
      <c r="A65" s="142"/>
      <c r="B65" s="21" t="s">
        <v>50</v>
      </c>
      <c r="C65" s="9">
        <f>E65</f>
        <v>210000</v>
      </c>
      <c r="D65" s="9"/>
      <c r="E65" s="9">
        <f>E72+E81</f>
        <v>210000</v>
      </c>
      <c r="F65" s="9">
        <f>H65</f>
        <v>250000</v>
      </c>
      <c r="G65" s="9"/>
      <c r="H65" s="9">
        <f>H70+H78</f>
        <v>250000</v>
      </c>
      <c r="I65" s="9">
        <f>K65</f>
        <v>270000</v>
      </c>
      <c r="J65" s="9"/>
      <c r="K65" s="9">
        <f>K70+K78</f>
        <v>270000</v>
      </c>
      <c r="L65" s="140"/>
      <c r="O65" s="60">
        <f>C65+F65+I65</f>
        <v>730000</v>
      </c>
      <c r="R65" s="66"/>
    </row>
    <row r="66" spans="1:18" s="27" customFormat="1" ht="27" customHeight="1">
      <c r="A66" s="122"/>
      <c r="B66" s="21" t="s">
        <v>128</v>
      </c>
      <c r="C66" s="9">
        <f>E66</f>
        <v>500000</v>
      </c>
      <c r="D66" s="9"/>
      <c r="E66" s="9">
        <v>500000</v>
      </c>
      <c r="F66" s="9">
        <f>H66</f>
        <v>700000</v>
      </c>
      <c r="G66" s="9"/>
      <c r="H66" s="9">
        <v>700000</v>
      </c>
      <c r="I66" s="9">
        <f>K66</f>
        <v>800000</v>
      </c>
      <c r="J66" s="9"/>
      <c r="K66" s="9">
        <v>800000</v>
      </c>
      <c r="L66" s="140"/>
      <c r="O66" s="60"/>
      <c r="R66" s="66"/>
    </row>
    <row r="67" spans="1:18" s="27" customFormat="1" ht="99" customHeight="1">
      <c r="A67" s="96" t="s">
        <v>105</v>
      </c>
      <c r="B67" s="21" t="s">
        <v>121</v>
      </c>
      <c r="C67" s="9">
        <f>C68+C69</f>
        <v>6200000</v>
      </c>
      <c r="D67" s="9">
        <f aca="true" t="shared" si="12" ref="D67:K67">D68+D69</f>
        <v>6100000</v>
      </c>
      <c r="E67" s="9">
        <f t="shared" si="12"/>
        <v>100000</v>
      </c>
      <c r="F67" s="9">
        <f t="shared" si="12"/>
        <v>6520000</v>
      </c>
      <c r="G67" s="9">
        <f t="shared" si="12"/>
        <v>6420000</v>
      </c>
      <c r="H67" s="9">
        <f t="shared" si="12"/>
        <v>100000</v>
      </c>
      <c r="I67" s="9">
        <f t="shared" si="12"/>
        <v>6871400</v>
      </c>
      <c r="J67" s="9">
        <f t="shared" si="12"/>
        <v>6771400</v>
      </c>
      <c r="K67" s="9">
        <f t="shared" si="12"/>
        <v>100000</v>
      </c>
      <c r="L67" s="140"/>
      <c r="O67" s="60" t="e">
        <f>C67+#REF!+#REF!</f>
        <v>#REF!</v>
      </c>
      <c r="R67" s="66"/>
    </row>
    <row r="68" spans="1:15" s="27" customFormat="1" ht="52.5" customHeight="1">
      <c r="A68" s="99" t="s">
        <v>106</v>
      </c>
      <c r="B68" s="21"/>
      <c r="C68" s="10">
        <f>D68+E68</f>
        <v>4750000</v>
      </c>
      <c r="D68" s="70">
        <v>4650000</v>
      </c>
      <c r="E68" s="70">
        <v>100000</v>
      </c>
      <c r="F68" s="10">
        <f>G68+H68</f>
        <v>5000000</v>
      </c>
      <c r="G68" s="70">
        <v>4900000</v>
      </c>
      <c r="H68" s="70">
        <v>100000</v>
      </c>
      <c r="I68" s="10">
        <f>J68+K68</f>
        <v>5245000</v>
      </c>
      <c r="J68" s="70">
        <v>5145000</v>
      </c>
      <c r="K68" s="70">
        <v>100000</v>
      </c>
      <c r="L68" s="140"/>
      <c r="N68" s="60">
        <f>F68+I68</f>
        <v>10245000</v>
      </c>
      <c r="O68" s="60">
        <f>C68+F68+I68</f>
        <v>14995000</v>
      </c>
    </row>
    <row r="69" spans="1:15" s="27" customFormat="1" ht="62.25" customHeight="1">
      <c r="A69" s="96" t="s">
        <v>154</v>
      </c>
      <c r="B69" s="21"/>
      <c r="C69" s="10">
        <f>D69</f>
        <v>1450000</v>
      </c>
      <c r="D69" s="70">
        <v>1450000</v>
      </c>
      <c r="E69" s="70"/>
      <c r="F69" s="10">
        <f>G69</f>
        <v>1520000</v>
      </c>
      <c r="G69" s="70">
        <v>1520000</v>
      </c>
      <c r="H69" s="70"/>
      <c r="I69" s="10">
        <f>J69</f>
        <v>1626400</v>
      </c>
      <c r="J69" s="70">
        <v>1626400</v>
      </c>
      <c r="K69" s="70"/>
      <c r="L69" s="140"/>
      <c r="N69" s="60">
        <f>F69+I69</f>
        <v>3146400</v>
      </c>
      <c r="O69" s="60">
        <f>C69+F69+I69</f>
        <v>4596400</v>
      </c>
    </row>
    <row r="70" spans="1:15" s="27" customFormat="1" ht="28.5" customHeight="1">
      <c r="A70" s="123" t="s">
        <v>134</v>
      </c>
      <c r="B70" s="22" t="s">
        <v>112</v>
      </c>
      <c r="C70" s="98">
        <f>C71+C72</f>
        <v>3310000</v>
      </c>
      <c r="D70" s="98">
        <f aca="true" t="shared" si="13" ref="D70:K70">D71+D72</f>
        <v>3200000</v>
      </c>
      <c r="E70" s="98">
        <f t="shared" si="13"/>
        <v>110000</v>
      </c>
      <c r="F70" s="98">
        <f t="shared" si="13"/>
        <v>3510000</v>
      </c>
      <c r="G70" s="98">
        <f t="shared" si="13"/>
        <v>3390000</v>
      </c>
      <c r="H70" s="98">
        <f t="shared" si="13"/>
        <v>120000</v>
      </c>
      <c r="I70" s="98">
        <f t="shared" si="13"/>
        <v>3695300</v>
      </c>
      <c r="J70" s="98">
        <f t="shared" si="13"/>
        <v>3565300</v>
      </c>
      <c r="K70" s="98">
        <f t="shared" si="13"/>
        <v>130000</v>
      </c>
      <c r="L70" s="140"/>
      <c r="O70" s="60">
        <f>C70+F70+I70</f>
        <v>10515300</v>
      </c>
    </row>
    <row r="71" spans="1:15" s="27" customFormat="1" ht="28.5" customHeight="1">
      <c r="A71" s="124"/>
      <c r="B71" s="21" t="s">
        <v>121</v>
      </c>
      <c r="C71" s="70">
        <f>C73+C75</f>
        <v>3200000</v>
      </c>
      <c r="D71" s="70">
        <f aca="true" t="shared" si="14" ref="D71:J71">D73+D75</f>
        <v>3200000</v>
      </c>
      <c r="E71" s="70"/>
      <c r="F71" s="70">
        <f t="shared" si="14"/>
        <v>3390000</v>
      </c>
      <c r="G71" s="70">
        <f t="shared" si="14"/>
        <v>3390000</v>
      </c>
      <c r="H71" s="70"/>
      <c r="I71" s="70">
        <f t="shared" si="14"/>
        <v>3565300</v>
      </c>
      <c r="J71" s="70">
        <f t="shared" si="14"/>
        <v>3565300</v>
      </c>
      <c r="K71" s="70"/>
      <c r="L71" s="140"/>
      <c r="O71" s="60"/>
    </row>
    <row r="72" spans="1:15" s="27" customFormat="1" ht="42.75" customHeight="1">
      <c r="A72" s="125"/>
      <c r="B72" s="21" t="s">
        <v>50</v>
      </c>
      <c r="C72" s="10">
        <f>C74</f>
        <v>110000</v>
      </c>
      <c r="D72" s="10"/>
      <c r="E72" s="10">
        <f>E74</f>
        <v>110000</v>
      </c>
      <c r="F72" s="10">
        <f>H72</f>
        <v>120000</v>
      </c>
      <c r="G72" s="10"/>
      <c r="H72" s="10">
        <f>H74</f>
        <v>120000</v>
      </c>
      <c r="I72" s="10">
        <f>K72</f>
        <v>130000</v>
      </c>
      <c r="J72" s="10"/>
      <c r="K72" s="10">
        <f>K74</f>
        <v>130000</v>
      </c>
      <c r="L72" s="140"/>
      <c r="O72" s="60">
        <f>C72+F72+I72</f>
        <v>360000</v>
      </c>
    </row>
    <row r="73" spans="1:15" s="27" customFormat="1" ht="36.75" customHeight="1">
      <c r="A73" s="148" t="s">
        <v>133</v>
      </c>
      <c r="B73" s="21" t="s">
        <v>121</v>
      </c>
      <c r="C73" s="10">
        <f>D73</f>
        <v>2925000</v>
      </c>
      <c r="D73" s="10">
        <v>2925000</v>
      </c>
      <c r="E73" s="10"/>
      <c r="F73" s="10">
        <f>G73</f>
        <v>3100000</v>
      </c>
      <c r="G73" s="10">
        <v>3100000</v>
      </c>
      <c r="H73" s="54"/>
      <c r="I73" s="10">
        <f>J73</f>
        <v>3255000</v>
      </c>
      <c r="J73" s="10">
        <v>3255000</v>
      </c>
      <c r="K73" s="10"/>
      <c r="L73" s="140"/>
      <c r="N73" s="60" t="e">
        <f>#REF!+#REF!</f>
        <v>#REF!</v>
      </c>
      <c r="O73" s="60" t="e">
        <f>C73+#REF!+#REF!</f>
        <v>#REF!</v>
      </c>
    </row>
    <row r="74" spans="1:15" s="27" customFormat="1" ht="31.5">
      <c r="A74" s="149"/>
      <c r="B74" s="21" t="s">
        <v>50</v>
      </c>
      <c r="C74" s="10">
        <f>E74</f>
        <v>110000</v>
      </c>
      <c r="D74" s="10"/>
      <c r="E74" s="10">
        <v>110000</v>
      </c>
      <c r="F74" s="10">
        <f>H74</f>
        <v>120000</v>
      </c>
      <c r="G74" s="10"/>
      <c r="H74" s="10">
        <v>120000</v>
      </c>
      <c r="I74" s="10">
        <f>K74</f>
        <v>130000</v>
      </c>
      <c r="J74" s="10"/>
      <c r="K74" s="10">
        <v>130000</v>
      </c>
      <c r="L74" s="140"/>
      <c r="N74" s="60">
        <f>C74+F74+I74</f>
        <v>360000</v>
      </c>
      <c r="O74" s="60"/>
    </row>
    <row r="75" spans="1:15" s="27" customFormat="1" ht="63" customHeight="1">
      <c r="A75" s="95" t="s">
        <v>155</v>
      </c>
      <c r="B75" s="21" t="s">
        <v>121</v>
      </c>
      <c r="C75" s="10">
        <f>D75</f>
        <v>275000</v>
      </c>
      <c r="D75" s="10">
        <v>275000</v>
      </c>
      <c r="E75" s="10"/>
      <c r="F75" s="10">
        <f>G75</f>
        <v>290000</v>
      </c>
      <c r="G75" s="10">
        <v>290000</v>
      </c>
      <c r="H75" s="10"/>
      <c r="I75" s="10">
        <f>J75</f>
        <v>310300</v>
      </c>
      <c r="J75" s="10">
        <v>310300</v>
      </c>
      <c r="K75" s="10"/>
      <c r="L75" s="140"/>
      <c r="N75" s="60">
        <f>C75+F75+I75</f>
        <v>875300</v>
      </c>
      <c r="O75" s="60">
        <f>F75+I75</f>
        <v>600300</v>
      </c>
    </row>
    <row r="76" spans="1:15" s="27" customFormat="1" ht="33" customHeight="1">
      <c r="A76" s="123" t="s">
        <v>122</v>
      </c>
      <c r="B76" s="22" t="s">
        <v>112</v>
      </c>
      <c r="C76" s="9">
        <f>C77+C78+C79</f>
        <v>7000000</v>
      </c>
      <c r="D76" s="9">
        <f aca="true" t="shared" si="15" ref="D76:J76">D77+D78</f>
        <v>6400000</v>
      </c>
      <c r="E76" s="9">
        <f>E77+E78+E79</f>
        <v>600000</v>
      </c>
      <c r="F76" s="9">
        <f>F77+F78+F79</f>
        <v>7630000</v>
      </c>
      <c r="G76" s="9">
        <f t="shared" si="15"/>
        <v>6800000</v>
      </c>
      <c r="H76" s="9">
        <f>H78+H79</f>
        <v>830000</v>
      </c>
      <c r="I76" s="9">
        <f>I77+I78+I79</f>
        <v>8080000</v>
      </c>
      <c r="J76" s="9">
        <f t="shared" si="15"/>
        <v>7140000</v>
      </c>
      <c r="K76" s="9">
        <f>K78+K79</f>
        <v>940000</v>
      </c>
      <c r="L76" s="140"/>
      <c r="N76" s="60"/>
      <c r="O76" s="60"/>
    </row>
    <row r="77" spans="1:15" s="27" customFormat="1" ht="27.75" customHeight="1">
      <c r="A77" s="124"/>
      <c r="B77" s="21" t="s">
        <v>121</v>
      </c>
      <c r="C77" s="10">
        <f>D77</f>
        <v>6400000</v>
      </c>
      <c r="D77" s="10">
        <f>D80+D83</f>
        <v>6400000</v>
      </c>
      <c r="E77" s="10"/>
      <c r="F77" s="10">
        <f>F80+F83</f>
        <v>6800000</v>
      </c>
      <c r="G77" s="10">
        <f>G80+G83</f>
        <v>6800000</v>
      </c>
      <c r="H77" s="10"/>
      <c r="I77" s="10">
        <f>I80+I83</f>
        <v>7140000</v>
      </c>
      <c r="J77" s="10">
        <f>J80+J83</f>
        <v>7140000</v>
      </c>
      <c r="K77" s="10"/>
      <c r="L77" s="140"/>
      <c r="N77" s="60"/>
      <c r="O77" s="60"/>
    </row>
    <row r="78" spans="1:15" s="27" customFormat="1" ht="34.5" customHeight="1">
      <c r="A78" s="153"/>
      <c r="B78" s="21" t="s">
        <v>50</v>
      </c>
      <c r="C78" s="10">
        <f>E78</f>
        <v>100000</v>
      </c>
      <c r="D78" s="10"/>
      <c r="E78" s="10">
        <f>E81</f>
        <v>100000</v>
      </c>
      <c r="F78" s="10">
        <f>H78</f>
        <v>130000</v>
      </c>
      <c r="G78" s="10"/>
      <c r="H78" s="10">
        <f>H81</f>
        <v>130000</v>
      </c>
      <c r="I78" s="10">
        <f>K78</f>
        <v>140000</v>
      </c>
      <c r="J78" s="10"/>
      <c r="K78" s="10">
        <f>K81</f>
        <v>140000</v>
      </c>
      <c r="L78" s="140"/>
      <c r="N78" s="60"/>
      <c r="O78" s="60"/>
    </row>
    <row r="79" spans="1:15" s="27" customFormat="1" ht="27.75" customHeight="1">
      <c r="A79" s="154"/>
      <c r="B79" s="21" t="s">
        <v>128</v>
      </c>
      <c r="C79" s="10">
        <f>E79</f>
        <v>500000</v>
      </c>
      <c r="D79" s="10"/>
      <c r="E79" s="10">
        <f>E82</f>
        <v>500000</v>
      </c>
      <c r="F79" s="10">
        <f>H79</f>
        <v>700000</v>
      </c>
      <c r="G79" s="10"/>
      <c r="H79" s="10">
        <f>H82</f>
        <v>700000</v>
      </c>
      <c r="I79" s="10">
        <f>K79</f>
        <v>800000</v>
      </c>
      <c r="J79" s="10"/>
      <c r="K79" s="10">
        <f>K82</f>
        <v>800000</v>
      </c>
      <c r="L79" s="140"/>
      <c r="N79" s="60"/>
      <c r="O79" s="60"/>
    </row>
    <row r="80" spans="1:15" s="27" customFormat="1" ht="33.75" customHeight="1">
      <c r="A80" s="148" t="s">
        <v>129</v>
      </c>
      <c r="B80" s="21" t="s">
        <v>121</v>
      </c>
      <c r="C80" s="10">
        <f>D80</f>
        <v>3500000</v>
      </c>
      <c r="D80" s="10">
        <v>3500000</v>
      </c>
      <c r="E80" s="10"/>
      <c r="F80" s="10">
        <f>G80</f>
        <v>3700000</v>
      </c>
      <c r="G80" s="10">
        <v>3700000</v>
      </c>
      <c r="H80" s="10"/>
      <c r="I80" s="10">
        <f>J80</f>
        <v>3885000</v>
      </c>
      <c r="J80" s="10">
        <v>3885000</v>
      </c>
      <c r="K80" s="10"/>
      <c r="L80" s="140"/>
      <c r="N80" s="60"/>
      <c r="O80" s="60"/>
    </row>
    <row r="81" spans="1:15" s="27" customFormat="1" ht="28.5" customHeight="1">
      <c r="A81" s="151"/>
      <c r="B81" s="21" t="s">
        <v>50</v>
      </c>
      <c r="C81" s="10">
        <f>E81</f>
        <v>100000</v>
      </c>
      <c r="D81" s="10"/>
      <c r="E81" s="10">
        <v>100000</v>
      </c>
      <c r="F81" s="10">
        <f>H81</f>
        <v>130000</v>
      </c>
      <c r="G81" s="10"/>
      <c r="H81" s="10">
        <v>130000</v>
      </c>
      <c r="I81" s="10">
        <f>K81</f>
        <v>140000</v>
      </c>
      <c r="J81" s="10"/>
      <c r="K81" s="10">
        <v>140000</v>
      </c>
      <c r="L81" s="140"/>
      <c r="N81" s="60"/>
      <c r="O81" s="60"/>
    </row>
    <row r="82" spans="1:15" s="27" customFormat="1" ht="27" customHeight="1">
      <c r="A82" s="152"/>
      <c r="B82" s="21" t="s">
        <v>128</v>
      </c>
      <c r="C82" s="10">
        <f>E82</f>
        <v>500000</v>
      </c>
      <c r="D82" s="10"/>
      <c r="E82" s="10">
        <v>500000</v>
      </c>
      <c r="F82" s="10">
        <f>H82</f>
        <v>700000</v>
      </c>
      <c r="G82" s="10"/>
      <c r="H82" s="10">
        <v>700000</v>
      </c>
      <c r="I82" s="10">
        <f>K82</f>
        <v>800000</v>
      </c>
      <c r="J82" s="10"/>
      <c r="K82" s="10">
        <v>800000</v>
      </c>
      <c r="L82" s="140"/>
      <c r="N82" s="60"/>
      <c r="O82" s="60"/>
    </row>
    <row r="83" spans="1:15" s="27" customFormat="1" ht="65.25" customHeight="1">
      <c r="A83" s="95" t="s">
        <v>135</v>
      </c>
      <c r="B83" s="21" t="s">
        <v>121</v>
      </c>
      <c r="C83" s="10">
        <f>D83</f>
        <v>2900000</v>
      </c>
      <c r="D83" s="10">
        <v>2900000</v>
      </c>
      <c r="E83" s="10"/>
      <c r="F83" s="10">
        <f>G83</f>
        <v>3100000</v>
      </c>
      <c r="G83" s="10">
        <v>3100000</v>
      </c>
      <c r="H83" s="10"/>
      <c r="I83" s="10">
        <f>J83</f>
        <v>3255000</v>
      </c>
      <c r="J83" s="10">
        <v>3255000</v>
      </c>
      <c r="K83" s="10"/>
      <c r="L83" s="140"/>
      <c r="N83" s="60"/>
      <c r="O83" s="60"/>
    </row>
    <row r="84" spans="1:15" s="27" customFormat="1" ht="38.25" customHeight="1">
      <c r="A84" s="96" t="s">
        <v>142</v>
      </c>
      <c r="B84" s="21" t="s">
        <v>121</v>
      </c>
      <c r="C84" s="9">
        <f>C85+C86+C87</f>
        <v>1020000</v>
      </c>
      <c r="D84" s="9">
        <f>D85+D86+D87</f>
        <v>1020000</v>
      </c>
      <c r="E84" s="9"/>
      <c r="F84" s="9">
        <f>F85+F86+F87</f>
        <v>1060000</v>
      </c>
      <c r="G84" s="9">
        <f>G85+G86+G87</f>
        <v>1060000</v>
      </c>
      <c r="H84" s="9"/>
      <c r="I84" s="9">
        <f>I85+I86+I87</f>
        <v>1098000</v>
      </c>
      <c r="J84" s="9">
        <f>J85+J86+J87</f>
        <v>1098000</v>
      </c>
      <c r="K84" s="9"/>
      <c r="L84" s="140"/>
      <c r="N84" s="60"/>
      <c r="O84" s="60"/>
    </row>
    <row r="85" spans="1:15" s="27" customFormat="1" ht="99" customHeight="1">
      <c r="A85" s="96" t="s">
        <v>123</v>
      </c>
      <c r="B85" s="108"/>
      <c r="C85" s="10">
        <f>D85</f>
        <v>720000</v>
      </c>
      <c r="D85" s="10">
        <v>720000</v>
      </c>
      <c r="E85" s="10"/>
      <c r="F85" s="10">
        <f>G85</f>
        <v>760000</v>
      </c>
      <c r="G85" s="10">
        <v>760000</v>
      </c>
      <c r="H85" s="10"/>
      <c r="I85" s="10">
        <f>J85</f>
        <v>798000</v>
      </c>
      <c r="J85" s="10">
        <v>798000</v>
      </c>
      <c r="K85" s="10"/>
      <c r="L85" s="140"/>
      <c r="N85" s="60">
        <f>C85+F85+I85</f>
        <v>2278000</v>
      </c>
      <c r="O85" s="60">
        <f>C85+F85+I85</f>
        <v>2278000</v>
      </c>
    </row>
    <row r="86" spans="1:15" s="27" customFormat="1" ht="73.5" customHeight="1">
      <c r="A86" s="96" t="s">
        <v>124</v>
      </c>
      <c r="B86" s="21"/>
      <c r="C86" s="10">
        <f>D86</f>
        <v>50000</v>
      </c>
      <c r="D86" s="10">
        <v>50000</v>
      </c>
      <c r="E86" s="10"/>
      <c r="F86" s="10">
        <f>G86</f>
        <v>50000</v>
      </c>
      <c r="G86" s="10">
        <v>50000</v>
      </c>
      <c r="H86" s="10"/>
      <c r="I86" s="10">
        <f>J86</f>
        <v>50000</v>
      </c>
      <c r="J86" s="10">
        <v>50000</v>
      </c>
      <c r="K86" s="10"/>
      <c r="L86" s="140"/>
      <c r="N86" s="60">
        <f>C86+F86+I86</f>
        <v>150000</v>
      </c>
      <c r="O86" s="60">
        <f>C86+F86+I86</f>
        <v>150000</v>
      </c>
    </row>
    <row r="87" spans="1:15" s="27" customFormat="1" ht="73.5" customHeight="1">
      <c r="A87" s="96" t="s">
        <v>136</v>
      </c>
      <c r="B87" s="21"/>
      <c r="C87" s="10">
        <v>250000</v>
      </c>
      <c r="D87" s="10">
        <v>250000</v>
      </c>
      <c r="E87" s="10"/>
      <c r="F87" s="10">
        <v>250000</v>
      </c>
      <c r="G87" s="10">
        <v>250000</v>
      </c>
      <c r="H87" s="10"/>
      <c r="I87" s="10">
        <v>250000</v>
      </c>
      <c r="J87" s="10">
        <v>250000</v>
      </c>
      <c r="K87" s="10"/>
      <c r="L87" s="114"/>
      <c r="N87" s="60"/>
      <c r="O87" s="60"/>
    </row>
    <row r="88" spans="1:15" s="27" customFormat="1" ht="48" customHeight="1">
      <c r="A88" s="107" t="s">
        <v>125</v>
      </c>
      <c r="B88" s="21" t="s">
        <v>121</v>
      </c>
      <c r="C88" s="9">
        <f>D88</f>
        <v>1000000</v>
      </c>
      <c r="D88" s="9">
        <f>D89</f>
        <v>1000000</v>
      </c>
      <c r="E88" s="9"/>
      <c r="F88" s="9">
        <f>F89</f>
        <v>1370000</v>
      </c>
      <c r="G88" s="9">
        <f>G89</f>
        <v>1370000</v>
      </c>
      <c r="H88" s="9"/>
      <c r="I88" s="9">
        <f>I89</f>
        <v>1465900</v>
      </c>
      <c r="J88" s="9">
        <f>J89</f>
        <v>1465900</v>
      </c>
      <c r="K88" s="10"/>
      <c r="L88" s="38"/>
      <c r="N88" s="60"/>
      <c r="O88" s="60"/>
    </row>
    <row r="89" spans="1:15" s="27" customFormat="1" ht="75.75" customHeight="1">
      <c r="A89" s="96" t="s">
        <v>157</v>
      </c>
      <c r="B89" s="21"/>
      <c r="C89" s="10">
        <f>D89</f>
        <v>1000000</v>
      </c>
      <c r="D89" s="10">
        <v>1000000</v>
      </c>
      <c r="E89" s="9"/>
      <c r="F89" s="10">
        <f>G89</f>
        <v>1370000</v>
      </c>
      <c r="G89" s="10">
        <v>1370000</v>
      </c>
      <c r="H89" s="10"/>
      <c r="I89" s="10">
        <f>J89</f>
        <v>1465900</v>
      </c>
      <c r="J89" s="10">
        <v>1465900</v>
      </c>
      <c r="K89" s="10"/>
      <c r="L89" s="38"/>
      <c r="N89" s="60"/>
      <c r="O89" s="60"/>
    </row>
    <row r="90" spans="1:14" ht="33.75" customHeight="1">
      <c r="A90" s="145" t="s">
        <v>143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7"/>
      <c r="N90" s="60">
        <f aca="true" t="shared" si="16" ref="N90:N95">C90+F90+I90</f>
        <v>0</v>
      </c>
    </row>
    <row r="91" spans="1:14" ht="24" customHeight="1">
      <c r="A91" s="127" t="s">
        <v>156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9"/>
      <c r="N91" s="60">
        <f t="shared" si="16"/>
        <v>0</v>
      </c>
    </row>
    <row r="92" spans="1:15" ht="36" customHeight="1">
      <c r="A92" s="113" t="s">
        <v>92</v>
      </c>
      <c r="B92" s="21" t="s">
        <v>121</v>
      </c>
      <c r="C92" s="9">
        <f>E92</f>
        <v>3500000</v>
      </c>
      <c r="D92" s="9"/>
      <c r="E92" s="9">
        <f>E93</f>
        <v>3500000</v>
      </c>
      <c r="F92" s="9">
        <f>H92</f>
        <v>3500000</v>
      </c>
      <c r="G92" s="9"/>
      <c r="H92" s="9">
        <f>H93</f>
        <v>3500000</v>
      </c>
      <c r="I92" s="9">
        <f>K92</f>
        <v>3500000</v>
      </c>
      <c r="J92" s="9"/>
      <c r="K92" s="9">
        <f>K93</f>
        <v>3500000</v>
      </c>
      <c r="L92" s="120" t="s">
        <v>147</v>
      </c>
      <c r="N92" s="60">
        <f t="shared" si="16"/>
        <v>10500000</v>
      </c>
      <c r="O92" s="62">
        <f>C92+F92+I92</f>
        <v>10500000</v>
      </c>
    </row>
    <row r="93" spans="1:14" ht="62.25" customHeight="1">
      <c r="A93" s="96" t="s">
        <v>146</v>
      </c>
      <c r="B93" s="108"/>
      <c r="C93" s="73">
        <f>E93</f>
        <v>3500000</v>
      </c>
      <c r="D93" s="73"/>
      <c r="E93" s="73">
        <f>E94+E95+E96</f>
        <v>3500000</v>
      </c>
      <c r="F93" s="73">
        <f>H93</f>
        <v>3500000</v>
      </c>
      <c r="G93" s="73"/>
      <c r="H93" s="73">
        <f>H94+H95+H96</f>
        <v>3500000</v>
      </c>
      <c r="I93" s="73">
        <f>K93</f>
        <v>3500000</v>
      </c>
      <c r="J93" s="73"/>
      <c r="K93" s="73">
        <f>K94+K95+K96</f>
        <v>3500000</v>
      </c>
      <c r="L93" s="121"/>
      <c r="N93" s="60">
        <f t="shared" si="16"/>
        <v>10500000</v>
      </c>
    </row>
    <row r="94" spans="1:15" ht="32.25" customHeight="1">
      <c r="A94" s="14" t="s">
        <v>78</v>
      </c>
      <c r="B94" s="21"/>
      <c r="C94" s="10">
        <f>E94</f>
        <v>2000000</v>
      </c>
      <c r="D94" s="10"/>
      <c r="E94" s="10">
        <v>2000000</v>
      </c>
      <c r="F94" s="10">
        <f>H94</f>
        <v>2000000</v>
      </c>
      <c r="G94" s="10"/>
      <c r="H94" s="10">
        <v>2000000</v>
      </c>
      <c r="I94" s="10">
        <f>K94</f>
        <v>2000000</v>
      </c>
      <c r="J94" s="10"/>
      <c r="K94" s="10">
        <v>2000000</v>
      </c>
      <c r="L94" s="121"/>
      <c r="N94" s="60">
        <f t="shared" si="16"/>
        <v>6000000</v>
      </c>
      <c r="O94" s="62">
        <f>C94+F94+I94</f>
        <v>6000000</v>
      </c>
    </row>
    <row r="95" spans="1:15" ht="31.5">
      <c r="A95" s="14" t="s">
        <v>79</v>
      </c>
      <c r="B95" s="89"/>
      <c r="C95" s="73">
        <f>E95</f>
        <v>500000</v>
      </c>
      <c r="D95" s="73"/>
      <c r="E95" s="73">
        <v>500000</v>
      </c>
      <c r="F95" s="10">
        <f>H95</f>
        <v>500000</v>
      </c>
      <c r="G95" s="73"/>
      <c r="H95" s="73">
        <v>500000</v>
      </c>
      <c r="I95" s="10">
        <f>K95</f>
        <v>500000</v>
      </c>
      <c r="J95" s="73"/>
      <c r="K95" s="73">
        <v>500000</v>
      </c>
      <c r="L95" s="121"/>
      <c r="N95" s="60">
        <f t="shared" si="16"/>
        <v>1500000</v>
      </c>
      <c r="O95" s="62">
        <f>C95+F95+I95</f>
        <v>1500000</v>
      </c>
    </row>
    <row r="96" spans="1:12" ht="33.75" customHeight="1">
      <c r="A96" s="106" t="s">
        <v>115</v>
      </c>
      <c r="B96" s="19"/>
      <c r="C96" s="10">
        <f>E96</f>
        <v>1000000</v>
      </c>
      <c r="D96" s="10"/>
      <c r="E96" s="10">
        <v>1000000</v>
      </c>
      <c r="F96" s="10">
        <f>H96</f>
        <v>1000000</v>
      </c>
      <c r="G96" s="10"/>
      <c r="H96" s="10">
        <v>1000000</v>
      </c>
      <c r="I96" s="10">
        <f>K96</f>
        <v>1000000</v>
      </c>
      <c r="J96" s="10"/>
      <c r="K96" s="10">
        <v>1000000</v>
      </c>
      <c r="L96" s="122"/>
    </row>
    <row r="97" spans="1:12" ht="151.5" customHeight="1">
      <c r="A97" s="188" t="s">
        <v>158</v>
      </c>
      <c r="B97" s="189"/>
      <c r="C97" s="190"/>
      <c r="D97" s="190"/>
      <c r="E97" s="190"/>
      <c r="F97" s="190"/>
      <c r="G97" s="190"/>
      <c r="H97" s="191" t="s">
        <v>159</v>
      </c>
      <c r="I97" s="191"/>
      <c r="J97" s="192"/>
      <c r="K97" s="192"/>
      <c r="L97" s="192"/>
    </row>
    <row r="98" spans="1:12" ht="21" customHeight="1">
      <c r="A98" s="43"/>
      <c r="B98" s="28"/>
      <c r="C98" s="5"/>
      <c r="D98" s="5"/>
      <c r="E98" s="5"/>
      <c r="F98" s="5"/>
      <c r="G98" s="5"/>
      <c r="H98" s="1"/>
      <c r="I98" s="5"/>
      <c r="J98" s="1"/>
      <c r="K98" s="12"/>
      <c r="L98" s="26"/>
    </row>
    <row r="99" spans="1:12" ht="18.75">
      <c r="A99" s="144"/>
      <c r="B99" s="144"/>
      <c r="C99" s="144"/>
      <c r="D99" s="144"/>
      <c r="E99" s="144"/>
      <c r="F99" s="1"/>
      <c r="G99" s="2"/>
      <c r="H99" s="1"/>
      <c r="I99" s="1"/>
      <c r="J99" s="13"/>
      <c r="K99" s="6"/>
      <c r="L99" s="26"/>
    </row>
    <row r="100" spans="1:11" ht="24" customHeight="1">
      <c r="A100" s="43"/>
      <c r="B100" s="28"/>
      <c r="C100" s="5"/>
      <c r="D100" s="5"/>
      <c r="E100" s="5"/>
      <c r="F100" s="5"/>
      <c r="G100" s="5"/>
      <c r="H100" s="1"/>
      <c r="I100" s="5"/>
      <c r="J100" s="5"/>
      <c r="K100" s="12"/>
    </row>
    <row r="101" spans="1:11" ht="18.75" customHeight="1">
      <c r="A101" s="144"/>
      <c r="B101" s="144"/>
      <c r="C101" s="144"/>
      <c r="D101" s="144"/>
      <c r="E101" s="144"/>
      <c r="F101" s="1"/>
      <c r="G101" s="2"/>
      <c r="H101" s="1"/>
      <c r="I101" s="1"/>
      <c r="J101" s="1"/>
      <c r="K101" s="12"/>
    </row>
    <row r="102" spans="1:11" ht="18.75" customHeight="1">
      <c r="A102" s="48"/>
      <c r="B102" s="48"/>
      <c r="C102" s="48"/>
      <c r="D102" s="48"/>
      <c r="E102" s="48"/>
      <c r="F102" s="1"/>
      <c r="G102" s="2"/>
      <c r="H102" s="1"/>
      <c r="I102" s="1"/>
      <c r="J102" s="1"/>
      <c r="K102" s="12"/>
    </row>
    <row r="103" spans="1:11" ht="18.75">
      <c r="A103" s="16"/>
      <c r="B103" s="23"/>
      <c r="C103" s="4"/>
      <c r="D103" s="3"/>
      <c r="E103" s="1"/>
      <c r="F103" s="3"/>
      <c r="G103" s="2"/>
      <c r="H103" s="1"/>
      <c r="I103" s="3"/>
      <c r="J103" s="1"/>
      <c r="K103" s="12"/>
    </row>
    <row r="104" spans="1:11" ht="18.75">
      <c r="A104" s="16"/>
      <c r="B104" s="23"/>
      <c r="C104" s="4"/>
      <c r="D104" s="3"/>
      <c r="E104" s="1"/>
      <c r="F104" s="3"/>
      <c r="G104" s="2"/>
      <c r="H104" s="1"/>
      <c r="I104" s="3"/>
      <c r="J104" s="1"/>
      <c r="K104" s="12"/>
    </row>
    <row r="105" spans="1:11" ht="18.75">
      <c r="A105" s="144"/>
      <c r="B105" s="144"/>
      <c r="C105" s="1"/>
      <c r="D105" s="1"/>
      <c r="E105" s="3"/>
      <c r="F105" s="2"/>
      <c r="G105" s="1"/>
      <c r="H105" s="1"/>
      <c r="I105" s="1"/>
      <c r="J105" s="1"/>
      <c r="K105" s="12"/>
    </row>
    <row r="106" spans="3:11" ht="18.75">
      <c r="C106" s="13"/>
      <c r="D106" s="13"/>
      <c r="E106" s="1"/>
      <c r="F106" s="13"/>
      <c r="G106" s="13"/>
      <c r="H106" s="13"/>
      <c r="I106" s="13"/>
      <c r="J106" s="13"/>
      <c r="K106" s="6"/>
    </row>
    <row r="107" spans="1:11" ht="18.75">
      <c r="A107" s="150"/>
      <c r="B107" s="150"/>
      <c r="C107" s="13"/>
      <c r="D107" s="13"/>
      <c r="E107" s="13"/>
      <c r="F107" s="13"/>
      <c r="G107" s="13"/>
      <c r="H107" s="13"/>
      <c r="I107" s="13"/>
      <c r="J107" s="13"/>
      <c r="K107" s="6"/>
    </row>
    <row r="108" spans="1:9" ht="18">
      <c r="A108" s="17"/>
      <c r="B108" s="24"/>
      <c r="E108" s="13"/>
      <c r="F108" s="13"/>
      <c r="G108" s="13"/>
      <c r="H108" s="13"/>
      <c r="I108" s="13"/>
    </row>
    <row r="109" spans="1:9" ht="18.75">
      <c r="A109" s="18"/>
      <c r="B109" s="25"/>
      <c r="F109" s="13"/>
      <c r="G109" s="13"/>
      <c r="H109" s="13"/>
      <c r="I109" s="13"/>
    </row>
    <row r="110" spans="6:10" ht="18">
      <c r="F110" s="13"/>
      <c r="G110" s="13">
        <f>1797926+60000</f>
        <v>1857926</v>
      </c>
      <c r="H110" s="13">
        <f>1887393+30000</f>
        <v>1917393</v>
      </c>
      <c r="I110" s="13">
        <f>1982746+30000</f>
        <v>2012746</v>
      </c>
      <c r="J110" s="13">
        <f>G110+H110+I110</f>
        <v>5788065</v>
      </c>
    </row>
    <row r="111" spans="6:10" ht="18">
      <c r="F111" s="13"/>
      <c r="G111" s="13">
        <f>1266127+60000</f>
        <v>1326127</v>
      </c>
      <c r="H111" s="13">
        <f>1329494+30000</f>
        <v>1359494</v>
      </c>
      <c r="I111" s="13">
        <f>1396031+30000</f>
        <v>1426031</v>
      </c>
      <c r="J111" s="13">
        <f>G111+H111+I111</f>
        <v>4111652</v>
      </c>
    </row>
    <row r="112" spans="6:10" ht="18">
      <c r="F112" s="13"/>
      <c r="G112" s="13">
        <f>2186939+60000</f>
        <v>2246939</v>
      </c>
      <c r="H112" s="13">
        <f>2296286+30000</f>
        <v>2326286</v>
      </c>
      <c r="I112" s="13">
        <f>2411100+30000</f>
        <v>2441100</v>
      </c>
      <c r="J112" s="13">
        <f>G112+H112+I112</f>
        <v>7014325</v>
      </c>
    </row>
    <row r="113" spans="7:10" ht="18">
      <c r="G113" s="13">
        <f>1722942+60000</f>
        <v>1782942</v>
      </c>
      <c r="H113" s="13">
        <f>1809089+30000</f>
        <v>1839089</v>
      </c>
      <c r="I113" s="13">
        <f>1899543+30000</f>
        <v>1929543</v>
      </c>
      <c r="J113" s="13">
        <f>G113+H113+I113</f>
        <v>5551574</v>
      </c>
    </row>
    <row r="114" spans="7:10" ht="18">
      <c r="G114" s="13">
        <f>1618430+60000</f>
        <v>1678430</v>
      </c>
      <c r="H114" s="13">
        <f>1699350+30000</f>
        <v>1729350</v>
      </c>
      <c r="I114" s="13">
        <f>1784318+30000</f>
        <v>1814318</v>
      </c>
      <c r="J114" s="13">
        <f>G114+H114+I114</f>
        <v>5222098</v>
      </c>
    </row>
    <row r="115" spans="7:10" ht="15.75">
      <c r="G115" s="91">
        <f>SUM(G110:G114)</f>
        <v>8892364</v>
      </c>
      <c r="H115" s="91">
        <f>SUM(H110:H114)</f>
        <v>9171612</v>
      </c>
      <c r="I115" s="91">
        <f>SUM(I110:I114)</f>
        <v>9623738</v>
      </c>
      <c r="J115" s="91">
        <f>SUM(J110:J114)</f>
        <v>27687714</v>
      </c>
    </row>
  </sheetData>
  <sheetProtection/>
  <mergeCells count="51">
    <mergeCell ref="A97:B97"/>
    <mergeCell ref="I1:L1"/>
    <mergeCell ref="I2:L2"/>
    <mergeCell ref="D7:E7"/>
    <mergeCell ref="R35:R63"/>
    <mergeCell ref="I6:K6"/>
    <mergeCell ref="A43:L43"/>
    <mergeCell ref="A44:L44"/>
    <mergeCell ref="A6:A8"/>
    <mergeCell ref="B6:B8"/>
    <mergeCell ref="L31:L40"/>
    <mergeCell ref="A4:L4"/>
    <mergeCell ref="L6:L8"/>
    <mergeCell ref="J7:K7"/>
    <mergeCell ref="F6:H6"/>
    <mergeCell ref="I7:I8"/>
    <mergeCell ref="A30:L30"/>
    <mergeCell ref="A22:L22"/>
    <mergeCell ref="L24:L28"/>
    <mergeCell ref="A14:K14"/>
    <mergeCell ref="A29:L29"/>
    <mergeCell ref="C6:E6"/>
    <mergeCell ref="F7:F8"/>
    <mergeCell ref="L10:L14"/>
    <mergeCell ref="A23:L23"/>
    <mergeCell ref="C7:C8"/>
    <mergeCell ref="A10:A13"/>
    <mergeCell ref="A16:L16"/>
    <mergeCell ref="L17:L21"/>
    <mergeCell ref="G7:H7"/>
    <mergeCell ref="A15:L15"/>
    <mergeCell ref="H97:L97"/>
    <mergeCell ref="A99:E99"/>
    <mergeCell ref="A91:L91"/>
    <mergeCell ref="A90:L90"/>
    <mergeCell ref="A73:A74"/>
    <mergeCell ref="A107:B107"/>
    <mergeCell ref="A105:B105"/>
    <mergeCell ref="A101:E101"/>
    <mergeCell ref="A80:A82"/>
    <mergeCell ref="A76:A79"/>
    <mergeCell ref="L92:L96"/>
    <mergeCell ref="A70:A72"/>
    <mergeCell ref="L45:L51"/>
    <mergeCell ref="A62:L62"/>
    <mergeCell ref="A61:L61"/>
    <mergeCell ref="A52:L52"/>
    <mergeCell ref="A53:L53"/>
    <mergeCell ref="L63:L86"/>
    <mergeCell ref="A63:A66"/>
    <mergeCell ref="L54:L6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5" r:id="rId1"/>
  <rowBreaks count="7" manualBreakCount="7">
    <brk id="19" max="11" man="1"/>
    <brk id="28" max="11" man="1"/>
    <brk id="42" max="11" man="1"/>
    <brk id="59" max="11" man="1"/>
    <brk id="75" max="11" man="1"/>
    <brk id="89" max="11" man="1"/>
    <brk id="10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73" t="s">
        <v>22</v>
      </c>
      <c r="J1" s="174"/>
      <c r="K1" s="174"/>
      <c r="L1" s="174"/>
      <c r="M1" s="45"/>
    </row>
    <row r="2" spans="1:13" ht="45" customHeight="1">
      <c r="A2" s="60"/>
      <c r="C2" s="55"/>
      <c r="D2" s="62"/>
      <c r="F2" s="7"/>
      <c r="G2" s="7"/>
      <c r="I2" s="181" t="s">
        <v>26</v>
      </c>
      <c r="J2" s="181"/>
      <c r="K2" s="181"/>
      <c r="L2" s="181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67" t="s">
        <v>23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76" t="s">
        <v>3</v>
      </c>
      <c r="B6" s="177" t="s">
        <v>2</v>
      </c>
      <c r="C6" s="155" t="s">
        <v>27</v>
      </c>
      <c r="D6" s="155"/>
      <c r="E6" s="155"/>
      <c r="F6" s="155" t="s">
        <v>20</v>
      </c>
      <c r="G6" s="155"/>
      <c r="H6" s="155"/>
      <c r="I6" s="176" t="s">
        <v>21</v>
      </c>
      <c r="J6" s="176"/>
      <c r="K6" s="176"/>
      <c r="L6" s="168" t="s">
        <v>11</v>
      </c>
    </row>
    <row r="7" spans="1:12" ht="30.75" customHeight="1">
      <c r="A7" s="176"/>
      <c r="B7" s="177"/>
      <c r="C7" s="155" t="s">
        <v>4</v>
      </c>
      <c r="D7" s="155" t="s">
        <v>12</v>
      </c>
      <c r="E7" s="155"/>
      <c r="F7" s="155" t="s">
        <v>4</v>
      </c>
      <c r="G7" s="155" t="s">
        <v>12</v>
      </c>
      <c r="H7" s="155"/>
      <c r="I7" s="155" t="s">
        <v>4</v>
      </c>
      <c r="J7" s="155" t="s">
        <v>12</v>
      </c>
      <c r="K7" s="155"/>
      <c r="L7" s="168"/>
    </row>
    <row r="8" spans="1:12" ht="45.75" customHeight="1">
      <c r="A8" s="176"/>
      <c r="B8" s="177"/>
      <c r="C8" s="155"/>
      <c r="D8" s="32" t="s">
        <v>0</v>
      </c>
      <c r="E8" s="32" t="s">
        <v>14</v>
      </c>
      <c r="F8" s="155"/>
      <c r="G8" s="32" t="s">
        <v>0</v>
      </c>
      <c r="H8" s="32" t="s">
        <v>19</v>
      </c>
      <c r="I8" s="155"/>
      <c r="J8" s="32" t="s">
        <v>0</v>
      </c>
      <c r="K8" s="31" t="s">
        <v>14</v>
      </c>
      <c r="L8" s="168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41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42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78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85" t="s">
        <v>37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7"/>
      <c r="L13" s="46"/>
    </row>
    <row r="14" spans="1:12" ht="24" customHeight="1">
      <c r="A14" s="164" t="s">
        <v>46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6"/>
      <c r="L14" s="37" t="s">
        <v>57</v>
      </c>
    </row>
    <row r="15" spans="1:12" ht="19.5" customHeight="1">
      <c r="A15" s="158" t="s">
        <v>44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64" t="s">
        <v>53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6"/>
      <c r="L20" s="37" t="s">
        <v>58</v>
      </c>
    </row>
    <row r="21" spans="1:12" s="27" customFormat="1" ht="22.5" customHeight="1">
      <c r="A21" s="137" t="s">
        <v>30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69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69"/>
      <c r="R26" s="128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69"/>
      <c r="R27" s="128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69"/>
      <c r="R28" s="128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28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28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28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28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28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28"/>
    </row>
    <row r="35" spans="1:18" s="27" customFormat="1" ht="27" customHeight="1">
      <c r="A35" s="133" t="s">
        <v>31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5"/>
      <c r="L35" s="68"/>
      <c r="R35" s="128"/>
    </row>
    <row r="36" spans="1:18" s="27" customFormat="1" ht="26.25" customHeight="1">
      <c r="A36" s="137" t="s">
        <v>69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77"/>
      <c r="R36" s="128"/>
    </row>
    <row r="37" spans="1:18" s="27" customFormat="1" ht="22.5" customHeight="1">
      <c r="A37" s="142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28"/>
    </row>
    <row r="38" spans="1:18" s="27" customFormat="1" ht="44.25" customHeight="1">
      <c r="A38" s="142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79" t="s">
        <v>59</v>
      </c>
      <c r="R38" s="128"/>
    </row>
    <row r="39" spans="1:18" s="27" customFormat="1" ht="33" customHeight="1">
      <c r="A39" s="178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22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48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83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20" t="s">
        <v>33</v>
      </c>
    </row>
    <row r="43" spans="1:12" s="27" customFormat="1" ht="31.5" customHeight="1">
      <c r="A43" s="184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22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33" t="s">
        <v>62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5"/>
      <c r="L45" s="35"/>
    </row>
    <row r="46" spans="1:12" s="27" customFormat="1" ht="24.75" customHeight="1">
      <c r="A46" s="137" t="s">
        <v>49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33" t="s">
        <v>51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37"/>
    </row>
    <row r="50" spans="1:12" ht="24" customHeight="1">
      <c r="A50" s="137" t="s">
        <v>30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33" t="s">
        <v>52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82" t="s">
        <v>36</v>
      </c>
    </row>
    <row r="59" spans="1:12" ht="24" customHeight="1">
      <c r="A59" s="137" t="s">
        <v>13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82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82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82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44"/>
      <c r="B68" s="144"/>
      <c r="C68" s="144"/>
      <c r="D68" s="144"/>
      <c r="E68" s="144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44"/>
      <c r="B72" s="144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50"/>
      <c r="B74" s="150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2021-10-11T12:52:26Z</cp:lastPrinted>
  <dcterms:created xsi:type="dcterms:W3CDTF">1996-10-08T23:32:33Z</dcterms:created>
  <dcterms:modified xsi:type="dcterms:W3CDTF">2021-10-12T06:46:05Z</dcterms:modified>
  <cp:category/>
  <cp:version/>
  <cp:contentType/>
  <cp:contentStatus/>
</cp:coreProperties>
</file>