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my.local\depdata\Users_DFEI\VFVS\БЮДЖЕТ 2021\ДОДАТКИ\Бюджет розвитку\"/>
    </mc:Choice>
  </mc:AlternateContent>
  <bookViews>
    <workbookView xWindow="0" yWindow="0" windowWidth="19200" windowHeight="6800" tabRatio="605"/>
  </bookViews>
  <sheets>
    <sheet name="дод 6 (с )  " sheetId="16" r:id="rId1"/>
  </sheets>
  <definedNames>
    <definedName name="_xlnm.Print_Titles" localSheetId="0">'дод 6 (с )  '!$17:$17</definedName>
    <definedName name="_xlnm.Print_Area" localSheetId="0">'дод 6 (с )  '!$A$1:$J$159</definedName>
  </definedNames>
  <calcPr calcId="162913"/>
</workbook>
</file>

<file path=xl/calcChain.xml><?xml version="1.0" encoding="utf-8"?>
<calcChain xmlns="http://schemas.openxmlformats.org/spreadsheetml/2006/main">
  <c r="I116" i="16" l="1"/>
  <c r="I121" i="16"/>
  <c r="I19" i="16" l="1"/>
  <c r="I139" i="16"/>
  <c r="I138" i="16" s="1"/>
  <c r="I56" i="16" l="1"/>
  <c r="I52" i="16"/>
  <c r="I46" i="16"/>
  <c r="I36" i="16"/>
  <c r="I29" i="16"/>
  <c r="I99" i="16" l="1"/>
  <c r="I100" i="16"/>
  <c r="I64" i="16" s="1"/>
  <c r="I96" i="16" l="1"/>
  <c r="I91" i="16"/>
  <c r="I79" i="16"/>
  <c r="I84" i="16"/>
  <c r="I76" i="16" l="1"/>
  <c r="I127" i="16" l="1"/>
  <c r="I106" i="16" l="1"/>
  <c r="G82" i="16"/>
  <c r="I51" i="16"/>
  <c r="I37" i="16"/>
  <c r="I142" i="16" l="1"/>
  <c r="I150" i="16"/>
  <c r="I110" i="16"/>
  <c r="I45" i="16"/>
  <c r="I149" i="16"/>
  <c r="I87" i="16"/>
  <c r="I70" i="16"/>
  <c r="I105" i="16"/>
  <c r="I113" i="16"/>
  <c r="I135" i="16"/>
  <c r="I134" i="16" s="1"/>
  <c r="I124" i="16"/>
  <c r="I148" i="16"/>
  <c r="I86" i="16" l="1"/>
  <c r="I147" i="16"/>
  <c r="I69" i="16"/>
  <c r="I131" i="16"/>
  <c r="I35" i="16"/>
  <c r="I55" i="16"/>
  <c r="I112" i="16"/>
  <c r="I141" i="16"/>
  <c r="I115" i="16"/>
  <c r="I28" i="16" l="1"/>
  <c r="I18" i="16"/>
  <c r="I109" i="16"/>
  <c r="I151" i="16"/>
  <c r="I63" i="16" l="1"/>
  <c r="I108" i="16" l="1"/>
  <c r="I62" i="16"/>
  <c r="I146" i="16" l="1"/>
</calcChain>
</file>

<file path=xl/sharedStrings.xml><?xml version="1.0" encoding="utf-8"?>
<sst xmlns="http://schemas.openxmlformats.org/spreadsheetml/2006/main" count="332" uniqueCount="212">
  <si>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</si>
  <si>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</si>
  <si>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</si>
  <si>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</si>
  <si>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</si>
  <si>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</si>
  <si>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0200000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</si>
  <si>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</si>
  <si>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</si>
  <si>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</si>
  <si>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</si>
  <si>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</si>
  <si>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</si>
  <si>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</si>
  <si>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</si>
  <si>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</si>
  <si>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</si>
  <si>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</si>
  <si>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</si>
  <si>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</si>
  <si>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</si>
  <si>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</si>
  <si>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Будівництво інших об'єктів комунальної власності</t>
  </si>
  <si>
    <t>1. Капітальне будівництво (придбання) інших об'єктів</t>
  </si>
  <si>
    <t>2. Реконструкція та реставрація інших об'єктів</t>
  </si>
  <si>
    <t>2. Реконструкція житлового фонду (приміщень)</t>
  </si>
  <si>
    <t>3. Реконструкція та реставрація інших об'єктів</t>
  </si>
  <si>
    <t>Реставрація покрівлі та фасаду житлового будинку по вул.Соборна, 32 в м. Суми</t>
  </si>
  <si>
    <t xml:space="preserve">Нове будівництво дитячого садка у 12 мікрорайоні за адресою: м. Суми, вул. Інтернаціоналістів, 35 </t>
  </si>
  <si>
    <t>Реконструкція неврологічного відділення КУ  «СМКЛ № 4» по вул. Металургів, 38</t>
  </si>
  <si>
    <t>Будівництво кладовища в районі 40-ї підстанції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</si>
  <si>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</si>
  <si>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Театральної площі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</si>
  <si>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</si>
  <si>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</si>
  <si>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</si>
  <si>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>2018-2021</t>
  </si>
  <si>
    <t>2018-2023</t>
  </si>
  <si>
    <t>2019-2025</t>
  </si>
  <si>
    <t>2019-2021</t>
  </si>
  <si>
    <t>2017-2021</t>
  </si>
  <si>
    <t>Будівництво скверу по вул. Петропавлівська, 94</t>
  </si>
  <si>
    <t xml:space="preserve">  (код бюджету)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</si>
  <si>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</si>
  <si>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кладовища в районі селища Новоселиця</t>
  </si>
  <si>
    <t>2014-2025</t>
  </si>
  <si>
    <t>2018-2022</t>
  </si>
  <si>
    <t>2020-2021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</si>
  <si>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</si>
  <si>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</si>
  <si>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</si>
  <si>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0214060</t>
  </si>
  <si>
    <t>4060</t>
  </si>
  <si>
    <t>0828</t>
  </si>
  <si>
    <t>0214081</t>
  </si>
  <si>
    <t>4081</t>
  </si>
  <si>
    <t>0829</t>
  </si>
  <si>
    <t>Забезпечення діяльності інших закладів в галузі культури і мистецтва</t>
  </si>
  <si>
    <t>0810</t>
  </si>
  <si>
    <t>0217670</t>
  </si>
  <si>
    <t>7670</t>
  </si>
  <si>
    <t>0490</t>
  </si>
  <si>
    <t>Внески до статутного капіталу суб’єктів господарювання</t>
  </si>
  <si>
    <t>0600000</t>
  </si>
  <si>
    <t>0610000</t>
  </si>
  <si>
    <t>Управління  освіти і науки Сумської міської ради</t>
  </si>
  <si>
    <t>0922</t>
  </si>
  <si>
    <t>0611030</t>
  </si>
  <si>
    <t>0611161</t>
  </si>
  <si>
    <t>0990</t>
  </si>
  <si>
    <t>Забезпечення діяльності інших закладів у сфері освіти</t>
  </si>
  <si>
    <t>0617640</t>
  </si>
  <si>
    <t>0470</t>
  </si>
  <si>
    <t>0700000</t>
  </si>
  <si>
    <t>0710000</t>
  </si>
  <si>
    <t>0712010</t>
  </si>
  <si>
    <t>0731</t>
  </si>
  <si>
    <t>Багатопрофільна стаціонарна медична допомога населенню</t>
  </si>
  <si>
    <t>0712030</t>
  </si>
  <si>
    <t>0733</t>
  </si>
  <si>
    <t>Лікарсько-акушерська допомога вагітним, породіллям та новонародженим</t>
  </si>
  <si>
    <t>0717640</t>
  </si>
  <si>
    <t>0800000</t>
  </si>
  <si>
    <t>0810000</t>
  </si>
  <si>
    <t xml:space="preserve">Департамент соціального захисту населення Сумської міської ради </t>
  </si>
  <si>
    <t>0813241</t>
  </si>
  <si>
    <t>1090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</si>
  <si>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</si>
  <si>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</si>
  <si>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</si>
  <si>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0900000</t>
  </si>
  <si>
    <t>Управління  «Служба у справах дітей» Сумської міської ради</t>
  </si>
  <si>
    <t>0910000</t>
  </si>
  <si>
    <t>0913111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</si>
  <si>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</si>
  <si>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</si>
  <si>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1000000</t>
  </si>
  <si>
    <t>Відділ культури Сумської міської ради</t>
  </si>
  <si>
    <t>1010000</t>
  </si>
  <si>
    <t>1014030</t>
  </si>
  <si>
    <t>0824</t>
  </si>
  <si>
    <t>Забезпечення діяльності бібліотек</t>
  </si>
  <si>
    <t>1017640</t>
  </si>
  <si>
    <t>0610</t>
  </si>
  <si>
    <t>Експлуатація та технічне обслуговування житлового фонду</t>
  </si>
  <si>
    <t>0620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</si>
  <si>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</si>
  <si>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</si>
  <si>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</si>
  <si>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0180</t>
  </si>
  <si>
    <t>Інші субвенції з місцевого бюджету</t>
  </si>
  <si>
    <t>1400000</t>
  </si>
  <si>
    <t>Управління «Інспекція з благоустрою міста Суми» Сумської міської ради</t>
  </si>
  <si>
    <t>1410000</t>
  </si>
  <si>
    <t>3100000</t>
  </si>
  <si>
    <t>Департамент забезпечення ресурсних платежів Сумської міської ради</t>
  </si>
  <si>
    <t>3110000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</si>
  <si>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</si>
  <si>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</si>
  <si>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Дослідження і розробки, окремі заходи розвитку по реалізації державних (регіональних) програм</t>
  </si>
  <si>
    <t>КП СМР «Електроавтотранс»</t>
  </si>
  <si>
    <t>Нове будівництво тротуару вздовж дороги в селі Верхнє Піщане по вул. Парнянській (з обох сторін проїзної частини)</t>
  </si>
  <si>
    <t>Реконструкція та реставрація інших об'єктів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</si>
  <si>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</si>
  <si>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РОЗПОДІЛ</t>
  </si>
  <si>
    <t>Забезпечення діяльності палаців i будинків культури, клубів, центрів дозвілля та інших клубних закладів</t>
  </si>
  <si>
    <t>1014060</t>
  </si>
  <si>
    <t>Забезпечення діяльності палаців i будинків культури, клубів, центрів дозвілля та iнших клубних закладів</t>
  </si>
  <si>
    <t>Код Функціо-нальної класифікації видатків та кредиту-вання бюджету</t>
  </si>
  <si>
    <t>Будівництво споруд, установ та закладів фізичної культури і спорту</t>
  </si>
  <si>
    <t>Співфінансування інвестиційних проектів, що реалізуються за рахунок коштів державного фонду регіонального розвитку</t>
  </si>
  <si>
    <t>Нове будівництво ділянки водогону за адресою: м. Суми, с.Піщане, вул. Шкільна від будинку № 29</t>
  </si>
  <si>
    <t>Інші програми та заходи у сфері охорони здоров’я</t>
  </si>
  <si>
    <t>0712152</t>
  </si>
  <si>
    <t>0763</t>
  </si>
  <si>
    <t>0617321</t>
  </si>
  <si>
    <t xml:space="preserve">Будівництво освітніх установ та закладів </t>
  </si>
  <si>
    <t xml:space="preserve">Нове будівництво зони відпочинку на річці Псел по пров. Дачний, 9 </t>
  </si>
  <si>
    <t>0717322</t>
  </si>
  <si>
    <t>0217325</t>
  </si>
  <si>
    <t>7325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</si>
  <si>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</si>
  <si>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</si>
  <si>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</si>
  <si>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Капітальний ремонт інших об`єктів, у т.ч. за рахунок:</t>
  </si>
  <si>
    <t xml:space="preserve">Департамент інфраструктури міста Сумської міської ради, у т.ч. за рахунок: </t>
  </si>
  <si>
    <t>місцевого запозичення</t>
  </si>
  <si>
    <t>Управління капітального будівництва та дорожнього господарства Сумської міської ради, у т.ч. за рахунок:</t>
  </si>
  <si>
    <t>Всього видатків, у т.ч. за рахунок:</t>
  </si>
  <si>
    <t>0217330</t>
  </si>
  <si>
    <t>7330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</si>
  <si>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</si>
  <si>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>0817323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</si>
  <si>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</si>
  <si>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>Будівництво установ та закладів соціальної сфери</t>
  </si>
  <si>
    <t>0210160</t>
  </si>
  <si>
    <t>Реалізація проекту «Підвищення енергоефективності в освітніх закладах міста Суми», в тому числі: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</si>
  <si>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</si>
  <si>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0215061</t>
  </si>
  <si>
    <t>5061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</si>
  <si>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</si>
  <si>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r>
      <t>О</t>
    </r>
    <r>
      <rPr>
        <b/>
        <sz val="12"/>
        <color theme="1"/>
        <rFont val="Times New Roman"/>
        <family val="1"/>
        <charset val="204"/>
      </rPr>
      <t>бсяг видатків бюджету розвитку</t>
    </r>
    <r>
      <rPr>
        <sz val="12"/>
        <color theme="1"/>
        <rFont val="Times New Roman"/>
        <family val="1"/>
        <charset val="204"/>
      </rPr>
      <t>,                             які спрямовуються на будівництво об'єкта у бюджетному періоді,             гривень</t>
    </r>
  </si>
  <si>
    <t>територіальної громади на 2021 рік»</t>
  </si>
  <si>
    <t>2021-2023</t>
  </si>
  <si>
    <t>Нове будівництво дитячих майданчиків у місті Суми</t>
  </si>
  <si>
    <t>Реконструкція спортивного майданчика з влаштуванням штучного покриття в районі житлового будинку №51 В по вул. Іллінська</t>
  </si>
  <si>
    <t>Будівля Реального училища (школа № 4), м.Суми – реставрація</t>
  </si>
  <si>
    <t>Нове будівництво теплотраси від ТК 214/5 до ТК 208/1 2d 159 мм за адресою: м. Суми, вул. Юрія Вєтрова, 4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</si>
  <si>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17 п.3 м. Суми 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</si>
  <si>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67, п.1 м. Суми </t>
  </si>
  <si>
    <t>Реконструкція розподільчих теплових мереж, які проходять по вул. Кузнечна та підключені до елеваторного вузла будинку по вул. Першотравнева, 10А</t>
  </si>
  <si>
    <t>Реконструкція каналізаційних мереж по вул. Супруна, 19; 17/1 з перепідключенням до централізованої каналізаційної мережі</t>
  </si>
  <si>
    <t>4. Капітальний ремонт інших об`єктів</t>
  </si>
  <si>
    <t xml:space="preserve">Реконструкція  підпірної гідроспоруди під Шевченківським мостом </t>
  </si>
  <si>
    <t>Реставрація покрівлі та фасаду житлового будинку по вул.Соборна, 27</t>
  </si>
  <si>
    <t>КП «Центр догляду за тваринами» Сумської міської ради</t>
  </si>
  <si>
    <t>КП «Міськводоканал» Сумської міської ради, в тому числі:</t>
  </si>
  <si>
    <t>Нове будівництво шахтного колодязя в с.Битиця</t>
  </si>
  <si>
    <t>Капітальний ремонт самопливного залізобетонного каналізаційного колектора Д-1800 мм, що проходить по території КНС-2 по вул. Луговій від КК №1 до грабельного приміщення КНС із заміною залізобетонних кілець та плити перекриття в КК №1</t>
  </si>
  <si>
    <t>Нове будівництво місцевої автоматизованої системи централізованого оповіщення м. Суми</t>
  </si>
  <si>
    <t>0610160</t>
  </si>
  <si>
    <t>0710160</t>
  </si>
  <si>
    <t>0910160</t>
  </si>
  <si>
    <t>Нове будівництво шахтного колодязя в с.Вільшанка</t>
  </si>
  <si>
    <t>Реконструкція теплових мереж з підключенням навантаження від КППК до ТЕЦ ТОВ «Сумитеплоенерго» м. Суми</t>
  </si>
  <si>
    <t>Будівництво дитячого майданчика  на території Сумського ДНЗ (ясла-садок) № 35 «Дюймовочка»</t>
  </si>
  <si>
    <t>0810160</t>
  </si>
  <si>
    <t>1014081</t>
  </si>
  <si>
    <t>1017324</t>
  </si>
  <si>
    <t>Будівництво установ та закладів культури</t>
  </si>
  <si>
    <t>1600000</t>
  </si>
  <si>
    <t>1610000</t>
  </si>
  <si>
    <t>Управління архітектури та містобудування Сумської міської ради</t>
  </si>
  <si>
    <t>1617350</t>
  </si>
  <si>
    <t>Розроблення схем планування та забудови територій (містобудівної документації)</t>
  </si>
  <si>
    <t>Капітальні видатки</t>
  </si>
  <si>
    <t xml:space="preserve">     Додаток № 6</t>
  </si>
  <si>
    <t>Сумський міський голова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</si>
  <si>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</si>
  <si>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Заходи з енергозбереження, в т.ч. за рахунок:</t>
  </si>
  <si>
    <t>Внески до статутного капіталу суб’єктів господарювання, в т. ч. за рахунок:</t>
  </si>
  <si>
    <t>О.М. Лисенко</t>
  </si>
  <si>
    <t>Нове будівництво скейт-парку по вул. Ковпака, 77Б-81Б в м. Суми</t>
  </si>
  <si>
    <t>до  рішення  Сумської  міської ради</t>
  </si>
  <si>
    <t xml:space="preserve">«Про   бюджет    Сумської     міської </t>
  </si>
  <si>
    <t>від                  2020 року №      -   МР</t>
  </si>
  <si>
    <t xml:space="preserve">Управління охорони здоров’я Сумської міської ради, у т.ч. за рахунок:  </t>
  </si>
  <si>
    <t xml:space="preserve"> коштів бюджету розвитку на здійснення заходів на будівництво, реконструкцію і реставрацію об'єктів виробничої,                                                                               комунікаційної та соціальної інфраструктури за об'єктами у 2021 році</t>
  </si>
  <si>
    <t xml:space="preserve">Управління охорони здоров’я Сумської міської ради  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</si>
  <si>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</si>
  <si>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Виконавець: Липова С.А.</t>
  </si>
  <si>
    <t>(грн)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</si>
</sst>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.00_ ;[Red]\-#,##0.00\ "/>
  </numFmts>
  <fonts count="30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36">
    <xf numFmtId="0" fontId="0" fillId="0" borderId="0" xfId="0"/>
    <xf numFmtId="0" fontId="0" fillId="0" borderId="0" xfId="0" applyFont="1" applyFill="1"/>
    <xf numFmtId="0" fontId="0" fillId="0" borderId="0" xfId="0" applyFont="1" applyFill="1" applyAlignment="1"/>
    <xf numFmtId="0" fontId="3" fillId="0" borderId="0" xfId="0" applyNumberFormat="1" applyFont="1" applyFill="1" applyAlignment="1" applyProtection="1"/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/>
    <xf numFmtId="0" fontId="14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/>
    <xf numFmtId="0" fontId="1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49" fontId="16" fillId="0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16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3" fontId="16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1" fontId="16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/>
    <xf numFmtId="0" fontId="7" fillId="0" borderId="1" xfId="0" applyFont="1" applyFill="1" applyBorder="1"/>
    <xf numFmtId="0" fontId="23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 applyProtection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3" fontId="23" fillId="0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166" fontId="24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/>
    <xf numFmtId="3" fontId="24" fillId="0" borderId="1" xfId="0" applyNumberFormat="1" applyFont="1" applyFill="1" applyBorder="1" applyAlignment="1" applyProtection="1">
      <alignment horizontal="left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3" fontId="23" fillId="0" borderId="1" xfId="2" applyNumberFormat="1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 applyProtection="1">
      <alignment horizontal="center" vertical="center"/>
    </xf>
    <xf numFmtId="3" fontId="17" fillId="0" borderId="1" xfId="2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6" fontId="17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 applyFill="1"/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3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 applyProtection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3" fontId="28" fillId="0" borderId="1" xfId="0" applyNumberFormat="1" applyFont="1" applyFill="1" applyBorder="1" applyAlignment="1">
      <alignment horizontal="center" vertical="center" wrapText="1"/>
    </xf>
    <xf numFmtId="164" fontId="28" fillId="0" borderId="1" xfId="0" applyNumberFormat="1" applyFont="1" applyFill="1" applyBorder="1" applyAlignment="1">
      <alignment horizontal="center" vertical="center" wrapText="1"/>
    </xf>
    <xf numFmtId="4" fontId="28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166" fontId="16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/>
    <xf numFmtId="3" fontId="16" fillId="0" borderId="0" xfId="0" applyNumberFormat="1" applyFont="1" applyFill="1" applyBorder="1" applyAlignment="1">
      <alignment horizontal="left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Border="1" applyAlignment="1">
      <alignment horizontal="right" vertical="distributed" wrapText="1"/>
    </xf>
    <xf numFmtId="0" fontId="21" fillId="0" borderId="0" xfId="0" applyFont="1" applyFill="1" applyAlignment="1">
      <alignment vertical="center"/>
    </xf>
    <xf numFmtId="0" fontId="8" fillId="0" borderId="0" xfId="0" applyNumberFormat="1" applyFont="1" applyFill="1" applyAlignment="1" applyProtection="1">
      <alignment horizontal="center"/>
    </xf>
    <xf numFmtId="0" fontId="8" fillId="0" borderId="0" xfId="0" applyNumberFormat="1" applyFont="1" applyFill="1" applyAlignment="1" applyProtection="1"/>
    <xf numFmtId="0" fontId="8" fillId="0" borderId="2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Alignment="1" applyProtection="1">
      <alignment horizontal="left"/>
    </xf>
    <xf numFmtId="0" fontId="8" fillId="0" borderId="0" xfId="0" applyNumberFormat="1" applyFont="1" applyFill="1" applyAlignment="1" applyProtection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 applyProtection="1">
      <alignment horizontal="left"/>
    </xf>
    <xf numFmtId="0" fontId="8" fillId="0" borderId="0" xfId="0" applyNumberFormat="1" applyFont="1" applyFill="1" applyAlignment="1" applyProtection="1">
      <alignment horizontal="left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CCFF99"/>
      <color rgb="FFFF99FF"/>
      <color rgb="FFCCCCFF"/>
      <color rgb="FF66CCFF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0"/>
  <sheetViews>
    <sheetView showZeros="0" tabSelected="1" view="pageBreakPreview" zoomScale="60" zoomScaleNormal="100" workbookViewId="0">
      <selection activeCell="J14" sqref="J14"/>
    </sheetView>
  </sheetViews>
  <sheetFormatPr defaultColWidth="8.8984375" defaultRowHeight="13" x14ac:dyDescent="0.3"/>
  <cols>
    <col min="1" max="1" width="16" style="1" customWidth="1"/>
    <col min="2" max="2" width="16.09765625" style="1" customWidth="1"/>
    <col min="3" max="3" width="14" style="1" customWidth="1"/>
    <col min="4" max="4" width="59.296875" style="1" customWidth="1"/>
    <col min="5" max="5" width="52.8984375" style="1" customWidth="1"/>
    <col min="6" max="6" width="15.09765625" style="1" customWidth="1"/>
    <col min="7" max="7" width="16" style="1" customWidth="1"/>
    <col min="8" max="8" width="14.09765625" style="1" customWidth="1"/>
    <col min="9" max="9" width="25.59765625" style="1" customWidth="1"/>
    <col min="10" max="10" width="14.3984375" style="1" customWidth="1"/>
    <col min="11" max="11" width="20.8984375" style="1" customWidth="1"/>
    <col min="12" max="16384" width="8.8984375" style="1"/>
  </cols>
  <sheetData>
    <row r="1" spans="1:11" ht="26.9" customHeight="1" x14ac:dyDescent="0.55000000000000004">
      <c r="G1" s="128" t="s">
        <v>196</v>
      </c>
      <c r="H1" s="128"/>
      <c r="I1" s="128"/>
      <c r="J1" s="128"/>
      <c r="K1" s="2"/>
    </row>
    <row r="2" spans="1:11" ht="25.5" x14ac:dyDescent="0.55000000000000004">
      <c r="G2" s="128" t="s">
        <v>203</v>
      </c>
      <c r="H2" s="128"/>
      <c r="I2" s="128"/>
      <c r="J2" s="128"/>
      <c r="K2" s="2"/>
    </row>
    <row r="3" spans="1:11" ht="25.5" x14ac:dyDescent="0.55000000000000004">
      <c r="G3" s="128" t="s">
        <v>204</v>
      </c>
      <c r="H3" s="128"/>
      <c r="I3" s="128"/>
      <c r="J3" s="128"/>
      <c r="K3" s="2"/>
    </row>
    <row r="4" spans="1:11" ht="25.5" x14ac:dyDescent="0.55000000000000004">
      <c r="G4" s="128" t="s">
        <v>162</v>
      </c>
      <c r="H4" s="128"/>
      <c r="I4" s="128"/>
      <c r="J4" s="128"/>
      <c r="K4" s="2"/>
    </row>
    <row r="5" spans="1:11" ht="29.15" customHeight="1" x14ac:dyDescent="0.55000000000000004">
      <c r="G5" s="128" t="s">
        <v>205</v>
      </c>
      <c r="H5" s="128"/>
      <c r="I5" s="128"/>
      <c r="J5" s="128"/>
      <c r="K5" s="2"/>
    </row>
    <row r="6" spans="1:11" ht="18" x14ac:dyDescent="0.4">
      <c r="G6" s="3"/>
      <c r="H6" s="3"/>
      <c r="I6" s="3"/>
      <c r="J6" s="3"/>
      <c r="K6" s="2"/>
    </row>
    <row r="7" spans="1:11" ht="18" x14ac:dyDescent="0.4">
      <c r="G7" s="3"/>
      <c r="H7" s="3"/>
      <c r="I7" s="3"/>
      <c r="J7" s="3"/>
      <c r="K7" s="2"/>
    </row>
    <row r="8" spans="1:11" ht="18" x14ac:dyDescent="0.4">
      <c r="G8" s="3"/>
      <c r="H8" s="3"/>
      <c r="I8" s="3"/>
      <c r="J8" s="3"/>
      <c r="K8" s="2"/>
    </row>
    <row r="9" spans="1:11" ht="25" x14ac:dyDescent="0.3">
      <c r="A9" s="129" t="s">
        <v>124</v>
      </c>
      <c r="B9" s="129"/>
      <c r="C9" s="129"/>
      <c r="D9" s="129"/>
      <c r="E9" s="129"/>
      <c r="F9" s="129"/>
      <c r="G9" s="129"/>
      <c r="H9" s="129"/>
      <c r="I9" s="129"/>
      <c r="J9" s="129"/>
      <c r="K9" s="2"/>
    </row>
    <row r="10" spans="1:11" ht="77.900000000000006" customHeight="1" x14ac:dyDescent="0.3">
      <c r="A10" s="129" t="s">
        <v>207</v>
      </c>
      <c r="B10" s="129"/>
      <c r="C10" s="129"/>
      <c r="D10" s="129"/>
      <c r="E10" s="129"/>
      <c r="F10" s="129"/>
      <c r="G10" s="129"/>
      <c r="H10" s="129"/>
      <c r="I10" s="129"/>
      <c r="J10" s="129"/>
      <c r="K10" s="2"/>
    </row>
    <row r="11" spans="1:11" ht="17.5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2"/>
    </row>
    <row r="12" spans="1:11" ht="18" x14ac:dyDescent="0.3">
      <c r="A12" s="130">
        <v>18531000000</v>
      </c>
      <c r="B12" s="130"/>
      <c r="C12" s="4"/>
      <c r="D12" s="4"/>
      <c r="E12" s="4"/>
      <c r="F12" s="4"/>
      <c r="G12" s="4"/>
      <c r="H12" s="4"/>
      <c r="I12" s="4"/>
      <c r="J12" s="4"/>
      <c r="K12" s="2"/>
    </row>
    <row r="13" spans="1:11" ht="24" customHeight="1" x14ac:dyDescent="0.35">
      <c r="A13" s="131" t="s">
        <v>42</v>
      </c>
      <c r="B13" s="131"/>
      <c r="C13" s="5"/>
      <c r="D13" s="5"/>
      <c r="E13" s="5"/>
      <c r="F13" s="5"/>
      <c r="G13" s="5"/>
      <c r="H13" s="5"/>
      <c r="I13" s="5"/>
      <c r="J13" s="6" t="s">
        <v>211</v>
      </c>
      <c r="K13" s="2"/>
    </row>
    <row r="14" spans="1:11" ht="24" customHeight="1" x14ac:dyDescent="0.35">
      <c r="A14" s="7"/>
      <c r="B14" s="7"/>
      <c r="C14" s="5"/>
      <c r="D14" s="5"/>
      <c r="E14" s="5"/>
      <c r="F14" s="5"/>
      <c r="G14" s="5"/>
      <c r="H14" s="5"/>
      <c r="I14" s="5"/>
      <c r="J14" s="6"/>
      <c r="K14" s="2"/>
    </row>
    <row r="15" spans="1:11" s="9" customFormat="1" ht="31.5" customHeight="1" x14ac:dyDescent="0.35">
      <c r="A15" s="132" t="s">
        <v>14</v>
      </c>
      <c r="B15" s="132" t="s">
        <v>15</v>
      </c>
      <c r="C15" s="132" t="s">
        <v>128</v>
      </c>
      <c r="D15" s="132" t="s">
        <v>16</v>
      </c>
      <c r="E15" s="132" t="s">
        <v>17</v>
      </c>
      <c r="F15" s="132" t="s">
        <v>18</v>
      </c>
      <c r="G15" s="132" t="s">
        <v>19</v>
      </c>
      <c r="H15" s="132" t="s">
        <v>20</v>
      </c>
      <c r="I15" s="132" t="s">
        <v>161</v>
      </c>
      <c r="J15" s="132" t="s">
        <v>21</v>
      </c>
      <c r="K15" s="8"/>
    </row>
    <row r="16" spans="1:11" s="9" customFormat="1" ht="114" customHeight="1" x14ac:dyDescent="0.35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8"/>
    </row>
    <row r="17" spans="1:11" s="12" customFormat="1" ht="24" customHeight="1" x14ac:dyDescent="0.45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10">
        <v>7</v>
      </c>
      <c r="H17" s="10">
        <v>8</v>
      </c>
      <c r="I17" s="10">
        <v>9</v>
      </c>
      <c r="J17" s="10">
        <v>10</v>
      </c>
      <c r="K17" s="11"/>
    </row>
    <row r="18" spans="1:11" s="17" customFormat="1" ht="51.65" customHeight="1" x14ac:dyDescent="0.45">
      <c r="A18" s="10" t="s">
        <v>6</v>
      </c>
      <c r="B18" s="13"/>
      <c r="C18" s="13"/>
      <c r="D18" s="14" t="s">
        <v>7</v>
      </c>
      <c r="E18" s="13"/>
      <c r="F18" s="13"/>
      <c r="G18" s="13"/>
      <c r="H18" s="13"/>
      <c r="I18" s="15">
        <f>I19</f>
        <v>32462952</v>
      </c>
      <c r="J18" s="13"/>
      <c r="K18" s="16"/>
    </row>
    <row r="19" spans="1:11" s="17" customFormat="1" ht="52.4" customHeight="1" x14ac:dyDescent="0.45">
      <c r="A19" s="18" t="s">
        <v>8</v>
      </c>
      <c r="B19" s="18"/>
      <c r="C19" s="18"/>
      <c r="D19" s="19" t="s">
        <v>7</v>
      </c>
      <c r="E19" s="13"/>
      <c r="F19" s="13"/>
      <c r="G19" s="13"/>
      <c r="H19" s="13"/>
      <c r="I19" s="20">
        <f>SUM(I27:I27)+I21+I22+I26+I24+I25+I20+I23</f>
        <v>32462952</v>
      </c>
      <c r="J19" s="13"/>
      <c r="K19" s="16"/>
    </row>
    <row r="20" spans="1:11" s="17" customFormat="1" ht="75" customHeight="1" x14ac:dyDescent="0.45">
      <c r="A20" s="21" t="s">
        <v>155</v>
      </c>
      <c r="B20" s="22" t="s">
        <v>50</v>
      </c>
      <c r="C20" s="23" t="s">
        <v>48</v>
      </c>
      <c r="D20" s="24" t="s">
        <v>49</v>
      </c>
      <c r="E20" s="24" t="s">
        <v>195</v>
      </c>
      <c r="F20" s="13"/>
      <c r="G20" s="13"/>
      <c r="H20" s="13"/>
      <c r="I20" s="25">
        <v>150000</v>
      </c>
      <c r="J20" s="13"/>
      <c r="K20" s="26"/>
    </row>
    <row r="21" spans="1:11" s="17" customFormat="1" ht="92.15" customHeight="1" x14ac:dyDescent="0.45">
      <c r="A21" s="21" t="s">
        <v>51</v>
      </c>
      <c r="B21" s="22" t="s">
        <v>52</v>
      </c>
      <c r="C21" s="23" t="s">
        <v>53</v>
      </c>
      <c r="D21" s="24" t="s">
        <v>125</v>
      </c>
      <c r="E21" s="24" t="s">
        <v>195</v>
      </c>
      <c r="F21" s="13"/>
      <c r="G21" s="13"/>
      <c r="H21" s="13"/>
      <c r="I21" s="25">
        <v>100000</v>
      </c>
      <c r="J21" s="13"/>
      <c r="K21" s="26"/>
    </row>
    <row r="22" spans="1:11" s="17" customFormat="1" ht="75" customHeight="1" x14ac:dyDescent="0.45">
      <c r="A22" s="21" t="s">
        <v>54</v>
      </c>
      <c r="B22" s="22" t="s">
        <v>55</v>
      </c>
      <c r="C22" s="23" t="s">
        <v>56</v>
      </c>
      <c r="D22" s="24" t="s">
        <v>57</v>
      </c>
      <c r="E22" s="24" t="s">
        <v>195</v>
      </c>
      <c r="F22" s="13"/>
      <c r="G22" s="13"/>
      <c r="H22" s="13"/>
      <c r="I22" s="25">
        <v>65000</v>
      </c>
      <c r="J22" s="13"/>
      <c r="K22" s="26"/>
    </row>
    <row r="23" spans="1:11" s="17" customFormat="1" ht="88" customHeight="1" x14ac:dyDescent="0.45">
      <c r="A23" s="21" t="s">
        <v>158</v>
      </c>
      <c r="B23" s="22" t="s">
        <v>159</v>
      </c>
      <c r="C23" s="23" t="s">
        <v>58</v>
      </c>
      <c r="D23" s="24" t="s">
        <v>160</v>
      </c>
      <c r="E23" s="24" t="s">
        <v>195</v>
      </c>
      <c r="F23" s="22"/>
      <c r="G23" s="27"/>
      <c r="H23" s="13"/>
      <c r="I23" s="25">
        <v>1530000</v>
      </c>
      <c r="J23" s="13"/>
      <c r="K23" s="26"/>
    </row>
    <row r="24" spans="1:11" s="17" customFormat="1" ht="70.5" customHeight="1" x14ac:dyDescent="0.45">
      <c r="A24" s="21" t="s">
        <v>139</v>
      </c>
      <c r="B24" s="22" t="s">
        <v>140</v>
      </c>
      <c r="C24" s="23" t="s">
        <v>2</v>
      </c>
      <c r="D24" s="28" t="s">
        <v>129</v>
      </c>
      <c r="E24" s="24" t="s">
        <v>195</v>
      </c>
      <c r="F24" s="13"/>
      <c r="G24" s="13"/>
      <c r="H24" s="13"/>
      <c r="I24" s="25">
        <v>9790000</v>
      </c>
      <c r="J24" s="13"/>
      <c r="K24" s="26"/>
    </row>
    <row r="25" spans="1:11" s="17" customFormat="1" ht="76.400000000000006" customHeight="1" x14ac:dyDescent="0.45">
      <c r="A25" s="21" t="s">
        <v>149</v>
      </c>
      <c r="B25" s="22" t="s">
        <v>150</v>
      </c>
      <c r="C25" s="23" t="s">
        <v>2</v>
      </c>
      <c r="D25" s="24" t="s">
        <v>22</v>
      </c>
      <c r="E25" s="24" t="s">
        <v>195</v>
      </c>
      <c r="F25" s="22"/>
      <c r="G25" s="27"/>
      <c r="H25" s="22"/>
      <c r="I25" s="25">
        <v>400000</v>
      </c>
      <c r="J25" s="13"/>
      <c r="K25" s="26"/>
    </row>
    <row r="26" spans="1:11" s="12" customFormat="1" ht="53.15" customHeight="1" x14ac:dyDescent="0.45">
      <c r="A26" s="21" t="s">
        <v>59</v>
      </c>
      <c r="B26" s="22" t="s">
        <v>60</v>
      </c>
      <c r="C26" s="23" t="s">
        <v>61</v>
      </c>
      <c r="D26" s="24" t="s">
        <v>62</v>
      </c>
      <c r="E26" s="24" t="s">
        <v>120</v>
      </c>
      <c r="F26" s="10"/>
      <c r="G26" s="10"/>
      <c r="H26" s="10"/>
      <c r="I26" s="25">
        <v>18997900</v>
      </c>
      <c r="J26" s="10"/>
      <c r="K26" s="16"/>
    </row>
    <row r="27" spans="1:11" s="12" customFormat="1" ht="93" customHeight="1" x14ac:dyDescent="0.45">
      <c r="A27" s="21" t="s">
        <v>9</v>
      </c>
      <c r="B27" s="13" t="s">
        <v>10</v>
      </c>
      <c r="C27" s="23" t="s">
        <v>12</v>
      </c>
      <c r="D27" s="24" t="s">
        <v>11</v>
      </c>
      <c r="E27" s="24" t="s">
        <v>179</v>
      </c>
      <c r="F27" s="13" t="s">
        <v>36</v>
      </c>
      <c r="G27" s="27">
        <v>4174146.72</v>
      </c>
      <c r="H27" s="13">
        <v>65.7</v>
      </c>
      <c r="I27" s="25">
        <v>1430052</v>
      </c>
      <c r="J27" s="13">
        <v>100</v>
      </c>
      <c r="K27" s="16"/>
    </row>
    <row r="28" spans="1:11" s="17" customFormat="1" ht="55.4" customHeight="1" x14ac:dyDescent="0.45">
      <c r="A28" s="10" t="s">
        <v>63</v>
      </c>
      <c r="B28" s="13"/>
      <c r="C28" s="23"/>
      <c r="D28" s="14" t="s">
        <v>65</v>
      </c>
      <c r="E28" s="24"/>
      <c r="F28" s="13"/>
      <c r="G28" s="25"/>
      <c r="H28" s="13"/>
      <c r="I28" s="15">
        <f>I29</f>
        <v>31370000</v>
      </c>
      <c r="J28" s="10"/>
      <c r="K28" s="16"/>
    </row>
    <row r="29" spans="1:11" s="17" customFormat="1" ht="81" customHeight="1" x14ac:dyDescent="0.45">
      <c r="A29" s="29" t="s">
        <v>64</v>
      </c>
      <c r="B29" s="13"/>
      <c r="C29" s="23"/>
      <c r="D29" s="30" t="s">
        <v>65</v>
      </c>
      <c r="E29" s="24"/>
      <c r="F29" s="13"/>
      <c r="G29" s="25"/>
      <c r="H29" s="13"/>
      <c r="I29" s="20">
        <f>I31+I32+I34+I33+I30</f>
        <v>31370000</v>
      </c>
      <c r="J29" s="10"/>
      <c r="K29" s="16"/>
    </row>
    <row r="30" spans="1:11" s="17" customFormat="1" ht="100" customHeight="1" x14ac:dyDescent="0.45">
      <c r="A30" s="21" t="s">
        <v>180</v>
      </c>
      <c r="B30" s="22" t="s">
        <v>50</v>
      </c>
      <c r="C30" s="23" t="s">
        <v>48</v>
      </c>
      <c r="D30" s="24" t="s">
        <v>49</v>
      </c>
      <c r="E30" s="24" t="s">
        <v>195</v>
      </c>
      <c r="F30" s="13"/>
      <c r="G30" s="13"/>
      <c r="H30" s="13"/>
      <c r="I30" s="25">
        <v>20000</v>
      </c>
      <c r="J30" s="13"/>
      <c r="K30" s="26"/>
    </row>
    <row r="31" spans="1:11" s="17" customFormat="1" ht="101" customHeight="1" x14ac:dyDescent="0.45">
      <c r="A31" s="21" t="s">
        <v>67</v>
      </c>
      <c r="B31" s="13">
        <v>1030</v>
      </c>
      <c r="C31" s="23" t="s">
        <v>66</v>
      </c>
      <c r="D31" s="24" t="s">
        <v>198</v>
      </c>
      <c r="E31" s="24" t="s">
        <v>195</v>
      </c>
      <c r="F31" s="13"/>
      <c r="G31" s="25"/>
      <c r="H31" s="13"/>
      <c r="I31" s="25">
        <v>250000</v>
      </c>
      <c r="J31" s="13"/>
      <c r="K31" s="26"/>
    </row>
    <row r="32" spans="1:11" s="17" customFormat="1" ht="63" customHeight="1" x14ac:dyDescent="0.45">
      <c r="A32" s="21" t="s">
        <v>68</v>
      </c>
      <c r="B32" s="13">
        <v>1161</v>
      </c>
      <c r="C32" s="23" t="s">
        <v>69</v>
      </c>
      <c r="D32" s="24" t="s">
        <v>70</v>
      </c>
      <c r="E32" s="24" t="s">
        <v>195</v>
      </c>
      <c r="F32" s="31"/>
      <c r="G32" s="32"/>
      <c r="H32" s="31"/>
      <c r="I32" s="25">
        <v>100000</v>
      </c>
      <c r="J32" s="13"/>
      <c r="K32" s="26"/>
    </row>
    <row r="33" spans="1:11" s="17" customFormat="1" ht="70.400000000000006" customHeight="1" x14ac:dyDescent="0.45">
      <c r="A33" s="21" t="s">
        <v>135</v>
      </c>
      <c r="B33" s="13">
        <v>7321</v>
      </c>
      <c r="C33" s="23" t="s">
        <v>2</v>
      </c>
      <c r="D33" s="24" t="s">
        <v>136</v>
      </c>
      <c r="E33" s="24" t="s">
        <v>195</v>
      </c>
      <c r="F33" s="13"/>
      <c r="G33" s="25"/>
      <c r="H33" s="13"/>
      <c r="I33" s="25">
        <v>19060000</v>
      </c>
      <c r="J33" s="13"/>
      <c r="K33" s="26"/>
    </row>
    <row r="34" spans="1:11" s="17" customFormat="1" ht="41.5" customHeight="1" x14ac:dyDescent="0.45">
      <c r="A34" s="21" t="s">
        <v>71</v>
      </c>
      <c r="B34" s="13">
        <v>7640</v>
      </c>
      <c r="C34" s="23" t="s">
        <v>72</v>
      </c>
      <c r="D34" s="24" t="s">
        <v>5</v>
      </c>
      <c r="E34" s="24" t="s">
        <v>195</v>
      </c>
      <c r="F34" s="13"/>
      <c r="G34" s="25"/>
      <c r="H34" s="13"/>
      <c r="I34" s="25">
        <v>11940000</v>
      </c>
      <c r="J34" s="13"/>
      <c r="K34" s="26"/>
    </row>
    <row r="35" spans="1:11" s="17" customFormat="1" ht="50.15" customHeight="1" x14ac:dyDescent="0.45">
      <c r="A35" s="33" t="s">
        <v>73</v>
      </c>
      <c r="B35" s="13"/>
      <c r="C35" s="13"/>
      <c r="D35" s="14" t="s">
        <v>208</v>
      </c>
      <c r="E35" s="13"/>
      <c r="F35" s="13"/>
      <c r="G35" s="13"/>
      <c r="H35" s="13"/>
      <c r="I35" s="15">
        <f>I36</f>
        <v>89674470</v>
      </c>
      <c r="J35" s="13"/>
      <c r="K35" s="16"/>
    </row>
    <row r="36" spans="1:11" s="17" customFormat="1" ht="69.650000000000006" customHeight="1" x14ac:dyDescent="0.45">
      <c r="A36" s="34" t="s">
        <v>74</v>
      </c>
      <c r="B36" s="13"/>
      <c r="C36" s="23"/>
      <c r="D36" s="30" t="s">
        <v>206</v>
      </c>
      <c r="E36" s="24"/>
      <c r="F36" s="13"/>
      <c r="G36" s="25"/>
      <c r="H36" s="13"/>
      <c r="I36" s="20">
        <f>I39+I40+I43+I41+I42+I38</f>
        <v>89674470</v>
      </c>
      <c r="J36" s="10"/>
      <c r="K36" s="16"/>
    </row>
    <row r="37" spans="1:11" s="12" customFormat="1" ht="28.5" customHeight="1" x14ac:dyDescent="0.45">
      <c r="A37" s="34"/>
      <c r="B37" s="10"/>
      <c r="C37" s="35"/>
      <c r="D37" s="30" t="s">
        <v>146</v>
      </c>
      <c r="E37" s="30"/>
      <c r="F37" s="10"/>
      <c r="G37" s="15"/>
      <c r="H37" s="10"/>
      <c r="I37" s="20">
        <f>I44</f>
        <v>1471470</v>
      </c>
      <c r="J37" s="10"/>
      <c r="K37" s="16"/>
    </row>
    <row r="38" spans="1:11" s="17" customFormat="1" ht="73" customHeight="1" x14ac:dyDescent="0.45">
      <c r="A38" s="21" t="s">
        <v>181</v>
      </c>
      <c r="B38" s="22" t="s">
        <v>50</v>
      </c>
      <c r="C38" s="23" t="s">
        <v>48</v>
      </c>
      <c r="D38" s="24" t="s">
        <v>49</v>
      </c>
      <c r="E38" s="24" t="s">
        <v>195</v>
      </c>
      <c r="F38" s="13"/>
      <c r="G38" s="13"/>
      <c r="H38" s="13"/>
      <c r="I38" s="25">
        <v>600000</v>
      </c>
      <c r="J38" s="13"/>
      <c r="K38" s="26"/>
    </row>
    <row r="39" spans="1:11" s="17" customFormat="1" ht="64.5" customHeight="1" x14ac:dyDescent="0.45">
      <c r="A39" s="21" t="s">
        <v>75</v>
      </c>
      <c r="B39" s="13">
        <v>2010</v>
      </c>
      <c r="C39" s="23" t="s">
        <v>76</v>
      </c>
      <c r="D39" s="24" t="s">
        <v>77</v>
      </c>
      <c r="E39" s="24" t="s">
        <v>195</v>
      </c>
      <c r="F39" s="13"/>
      <c r="G39" s="25"/>
      <c r="H39" s="13"/>
      <c r="I39" s="25">
        <v>35800000</v>
      </c>
      <c r="J39" s="13"/>
      <c r="K39" s="26"/>
    </row>
    <row r="40" spans="1:11" s="17" customFormat="1" ht="68.900000000000006" customHeight="1" x14ac:dyDescent="0.45">
      <c r="A40" s="21" t="s">
        <v>78</v>
      </c>
      <c r="B40" s="13">
        <v>2030</v>
      </c>
      <c r="C40" s="23" t="s">
        <v>79</v>
      </c>
      <c r="D40" s="24" t="s">
        <v>80</v>
      </c>
      <c r="E40" s="24" t="s">
        <v>195</v>
      </c>
      <c r="F40" s="13"/>
      <c r="G40" s="25"/>
      <c r="H40" s="13"/>
      <c r="I40" s="25">
        <v>5100000</v>
      </c>
      <c r="J40" s="13"/>
      <c r="K40" s="26"/>
    </row>
    <row r="41" spans="1:11" s="17" customFormat="1" ht="66.650000000000006" customHeight="1" x14ac:dyDescent="0.45">
      <c r="A41" s="21" t="s">
        <v>133</v>
      </c>
      <c r="B41" s="13">
        <v>2152</v>
      </c>
      <c r="C41" s="23" t="s">
        <v>134</v>
      </c>
      <c r="D41" s="24" t="s">
        <v>132</v>
      </c>
      <c r="E41" s="24" t="s">
        <v>195</v>
      </c>
      <c r="F41" s="13"/>
      <c r="G41" s="25"/>
      <c r="H41" s="13"/>
      <c r="I41" s="25">
        <v>19737500</v>
      </c>
      <c r="J41" s="13"/>
      <c r="K41" s="26"/>
    </row>
    <row r="42" spans="1:11" s="17" customFormat="1" ht="38.5" customHeight="1" x14ac:dyDescent="0.45">
      <c r="A42" s="21" t="s">
        <v>138</v>
      </c>
      <c r="B42" s="13">
        <v>7322</v>
      </c>
      <c r="C42" s="23" t="s">
        <v>2</v>
      </c>
      <c r="D42" s="36" t="s">
        <v>3</v>
      </c>
      <c r="E42" s="24" t="s">
        <v>195</v>
      </c>
      <c r="F42" s="13"/>
      <c r="G42" s="25"/>
      <c r="H42" s="13"/>
      <c r="I42" s="25">
        <v>20000000</v>
      </c>
      <c r="J42" s="13"/>
      <c r="K42" s="26"/>
    </row>
    <row r="43" spans="1:11" s="17" customFormat="1" ht="37.5" customHeight="1" x14ac:dyDescent="0.45">
      <c r="A43" s="21" t="s">
        <v>81</v>
      </c>
      <c r="B43" s="13">
        <v>7640</v>
      </c>
      <c r="C43" s="23" t="s">
        <v>72</v>
      </c>
      <c r="D43" s="24" t="s">
        <v>199</v>
      </c>
      <c r="E43" s="24" t="s">
        <v>195</v>
      </c>
      <c r="F43" s="13"/>
      <c r="G43" s="25"/>
      <c r="H43" s="13"/>
      <c r="I43" s="25">
        <v>8436970</v>
      </c>
      <c r="J43" s="13"/>
      <c r="K43" s="26"/>
    </row>
    <row r="44" spans="1:11" s="9" customFormat="1" ht="22.5" customHeight="1" x14ac:dyDescent="0.35">
      <c r="A44" s="37"/>
      <c r="B44" s="38"/>
      <c r="C44" s="39"/>
      <c r="D44" s="40" t="s">
        <v>146</v>
      </c>
      <c r="E44" s="40"/>
      <c r="F44" s="38"/>
      <c r="G44" s="41"/>
      <c r="H44" s="38"/>
      <c r="I44" s="42">
        <v>1471470</v>
      </c>
      <c r="J44" s="38"/>
      <c r="K44" s="26"/>
    </row>
    <row r="45" spans="1:11" s="17" customFormat="1" ht="71.900000000000006" customHeight="1" x14ac:dyDescent="0.45">
      <c r="A45" s="33" t="s">
        <v>82</v>
      </c>
      <c r="B45" s="13"/>
      <c r="C45" s="23"/>
      <c r="D45" s="43" t="s">
        <v>84</v>
      </c>
      <c r="E45" s="24"/>
      <c r="F45" s="13"/>
      <c r="G45" s="25"/>
      <c r="H45" s="13"/>
      <c r="I45" s="15">
        <f>I46</f>
        <v>873000</v>
      </c>
      <c r="J45" s="10"/>
      <c r="K45" s="16"/>
    </row>
    <row r="46" spans="1:11" s="17" customFormat="1" ht="69.650000000000006" customHeight="1" x14ac:dyDescent="0.45">
      <c r="A46" s="34" t="s">
        <v>83</v>
      </c>
      <c r="B46" s="13"/>
      <c r="C46" s="23"/>
      <c r="D46" s="44" t="s">
        <v>84</v>
      </c>
      <c r="E46" s="24"/>
      <c r="F46" s="13"/>
      <c r="G46" s="25"/>
      <c r="H46" s="13"/>
      <c r="I46" s="20">
        <f>I48+I49+I50+I47</f>
        <v>873000</v>
      </c>
      <c r="J46" s="10"/>
      <c r="K46" s="16"/>
    </row>
    <row r="47" spans="1:11" s="17" customFormat="1" ht="100" customHeight="1" x14ac:dyDescent="0.45">
      <c r="A47" s="21" t="s">
        <v>186</v>
      </c>
      <c r="B47" s="22" t="s">
        <v>50</v>
      </c>
      <c r="C47" s="23" t="s">
        <v>48</v>
      </c>
      <c r="D47" s="24" t="s">
        <v>49</v>
      </c>
      <c r="E47" s="24" t="s">
        <v>195</v>
      </c>
      <c r="F47" s="13"/>
      <c r="G47" s="13"/>
      <c r="H47" s="13"/>
      <c r="I47" s="25">
        <v>68000</v>
      </c>
      <c r="J47" s="13"/>
      <c r="K47" s="26"/>
    </row>
    <row r="48" spans="1:11" s="17" customFormat="1" ht="82.4" customHeight="1" x14ac:dyDescent="0.45">
      <c r="A48" s="45" t="s">
        <v>85</v>
      </c>
      <c r="B48" s="13">
        <v>3241</v>
      </c>
      <c r="C48" s="23" t="s">
        <v>86</v>
      </c>
      <c r="D48" s="24" t="s">
        <v>87</v>
      </c>
      <c r="E48" s="24" t="s">
        <v>195</v>
      </c>
      <c r="F48" s="13"/>
      <c r="G48" s="25"/>
      <c r="H48" s="13"/>
      <c r="I48" s="25">
        <v>360000</v>
      </c>
      <c r="J48" s="13"/>
      <c r="K48" s="26"/>
    </row>
    <row r="49" spans="1:11" s="17" customFormat="1" ht="69.650000000000006" customHeight="1" x14ac:dyDescent="0.45">
      <c r="A49" s="45" t="s">
        <v>88</v>
      </c>
      <c r="B49" s="13">
        <v>3242</v>
      </c>
      <c r="C49" s="23" t="s">
        <v>86</v>
      </c>
      <c r="D49" s="24" t="s">
        <v>89</v>
      </c>
      <c r="E49" s="24" t="s">
        <v>195</v>
      </c>
      <c r="F49" s="13"/>
      <c r="G49" s="25"/>
      <c r="H49" s="13"/>
      <c r="I49" s="25">
        <v>45000</v>
      </c>
      <c r="J49" s="13"/>
      <c r="K49" s="26"/>
    </row>
    <row r="50" spans="1:11" s="17" customFormat="1" ht="66.650000000000006" customHeight="1" x14ac:dyDescent="0.45">
      <c r="A50" s="21" t="s">
        <v>152</v>
      </c>
      <c r="B50" s="13">
        <v>7323</v>
      </c>
      <c r="C50" s="23" t="s">
        <v>2</v>
      </c>
      <c r="D50" s="24" t="s">
        <v>154</v>
      </c>
      <c r="E50" s="24" t="s">
        <v>195</v>
      </c>
      <c r="F50" s="13"/>
      <c r="G50" s="27"/>
      <c r="H50" s="13"/>
      <c r="I50" s="25">
        <v>400000</v>
      </c>
      <c r="J50" s="13"/>
      <c r="K50" s="26"/>
    </row>
    <row r="51" spans="1:11" s="17" customFormat="1" ht="63.65" customHeight="1" x14ac:dyDescent="0.45">
      <c r="A51" s="46" t="s">
        <v>90</v>
      </c>
      <c r="B51" s="47"/>
      <c r="C51" s="47"/>
      <c r="D51" s="43" t="s">
        <v>91</v>
      </c>
      <c r="E51" s="24"/>
      <c r="F51" s="13"/>
      <c r="G51" s="25"/>
      <c r="H51" s="13"/>
      <c r="I51" s="15">
        <f t="shared" ref="I51" si="0">I52</f>
        <v>33140</v>
      </c>
      <c r="J51" s="13"/>
      <c r="K51" s="16"/>
    </row>
    <row r="52" spans="1:11" s="17" customFormat="1" ht="49.4" customHeight="1" x14ac:dyDescent="0.45">
      <c r="A52" s="48" t="s">
        <v>92</v>
      </c>
      <c r="B52" s="49"/>
      <c r="C52" s="49"/>
      <c r="D52" s="44" t="s">
        <v>91</v>
      </c>
      <c r="E52" s="24"/>
      <c r="F52" s="13"/>
      <c r="G52" s="25"/>
      <c r="H52" s="13"/>
      <c r="I52" s="20">
        <f>I54+I53</f>
        <v>33140</v>
      </c>
      <c r="J52" s="13"/>
      <c r="K52" s="16"/>
    </row>
    <row r="53" spans="1:11" s="17" customFormat="1" ht="98" customHeight="1" x14ac:dyDescent="0.45">
      <c r="A53" s="21" t="s">
        <v>182</v>
      </c>
      <c r="B53" s="22" t="s">
        <v>50</v>
      </c>
      <c r="C53" s="23" t="s">
        <v>48</v>
      </c>
      <c r="D53" s="24" t="s">
        <v>49</v>
      </c>
      <c r="E53" s="24" t="s">
        <v>195</v>
      </c>
      <c r="F53" s="13"/>
      <c r="G53" s="13"/>
      <c r="H53" s="13"/>
      <c r="I53" s="25">
        <v>12000</v>
      </c>
      <c r="J53" s="13"/>
      <c r="K53" s="26"/>
    </row>
    <row r="54" spans="1:11" s="17" customFormat="1" ht="98" customHeight="1" x14ac:dyDescent="0.45">
      <c r="A54" s="45" t="s">
        <v>93</v>
      </c>
      <c r="B54" s="13">
        <v>3111</v>
      </c>
      <c r="C54" s="23" t="s">
        <v>94</v>
      </c>
      <c r="D54" s="24" t="s">
        <v>95</v>
      </c>
      <c r="E54" s="24" t="s">
        <v>195</v>
      </c>
      <c r="F54" s="13"/>
      <c r="G54" s="25"/>
      <c r="H54" s="13"/>
      <c r="I54" s="25">
        <v>21140</v>
      </c>
      <c r="J54" s="13"/>
      <c r="K54" s="26"/>
    </row>
    <row r="55" spans="1:11" s="17" customFormat="1" ht="52.4" customHeight="1" x14ac:dyDescent="0.45">
      <c r="A55" s="33" t="s">
        <v>96</v>
      </c>
      <c r="B55" s="50"/>
      <c r="C55" s="50"/>
      <c r="D55" s="43" t="s">
        <v>97</v>
      </c>
      <c r="E55" s="24"/>
      <c r="F55" s="13"/>
      <c r="G55" s="25"/>
      <c r="H55" s="13"/>
      <c r="I55" s="15">
        <f>I56</f>
        <v>2708000</v>
      </c>
      <c r="J55" s="13"/>
      <c r="K55" s="16"/>
    </row>
    <row r="56" spans="1:11" s="17" customFormat="1" ht="48" customHeight="1" x14ac:dyDescent="0.45">
      <c r="A56" s="34" t="s">
        <v>98</v>
      </c>
      <c r="B56" s="51"/>
      <c r="C56" s="51"/>
      <c r="D56" s="44" t="s">
        <v>97</v>
      </c>
      <c r="E56" s="24"/>
      <c r="F56" s="13"/>
      <c r="G56" s="25"/>
      <c r="H56" s="13"/>
      <c r="I56" s="20">
        <f>I57+I61+I58+I59+I60</f>
        <v>2708000</v>
      </c>
      <c r="J56" s="13"/>
      <c r="K56" s="16"/>
    </row>
    <row r="57" spans="1:11" s="17" customFormat="1" ht="61" customHeight="1" x14ac:dyDescent="0.45">
      <c r="A57" s="45" t="s">
        <v>99</v>
      </c>
      <c r="B57" s="13">
        <v>4030</v>
      </c>
      <c r="C57" s="23" t="s">
        <v>100</v>
      </c>
      <c r="D57" s="24" t="s">
        <v>101</v>
      </c>
      <c r="E57" s="24" t="s">
        <v>195</v>
      </c>
      <c r="F57" s="13"/>
      <c r="G57" s="25"/>
      <c r="H57" s="13"/>
      <c r="I57" s="25">
        <v>195000</v>
      </c>
      <c r="J57" s="13"/>
      <c r="K57" s="26"/>
    </row>
    <row r="58" spans="1:11" s="17" customFormat="1" ht="75" customHeight="1" x14ac:dyDescent="0.45">
      <c r="A58" s="45" t="s">
        <v>126</v>
      </c>
      <c r="B58" s="13">
        <v>4060</v>
      </c>
      <c r="C58" s="23" t="s">
        <v>53</v>
      </c>
      <c r="D58" s="24" t="s">
        <v>127</v>
      </c>
      <c r="E58" s="24" t="s">
        <v>195</v>
      </c>
      <c r="F58" s="13"/>
      <c r="G58" s="25"/>
      <c r="H58" s="13"/>
      <c r="I58" s="25">
        <v>40000</v>
      </c>
      <c r="J58" s="13"/>
      <c r="K58" s="26"/>
    </row>
    <row r="59" spans="1:11" s="17" customFormat="1" ht="61" customHeight="1" x14ac:dyDescent="0.45">
      <c r="A59" s="45" t="s">
        <v>187</v>
      </c>
      <c r="B59" s="13">
        <v>4081</v>
      </c>
      <c r="C59" s="23" t="s">
        <v>56</v>
      </c>
      <c r="D59" s="24" t="s">
        <v>57</v>
      </c>
      <c r="E59" s="24" t="s">
        <v>195</v>
      </c>
      <c r="F59" s="13"/>
      <c r="G59" s="25"/>
      <c r="H59" s="13"/>
      <c r="I59" s="25">
        <v>23000</v>
      </c>
      <c r="J59" s="13"/>
      <c r="K59" s="26"/>
    </row>
    <row r="60" spans="1:11" s="17" customFormat="1" ht="61" customHeight="1" x14ac:dyDescent="0.45">
      <c r="A60" s="45" t="s">
        <v>188</v>
      </c>
      <c r="B60" s="13">
        <v>7324</v>
      </c>
      <c r="C60" s="23" t="s">
        <v>2</v>
      </c>
      <c r="D60" s="24" t="s">
        <v>189</v>
      </c>
      <c r="E60" s="24" t="s">
        <v>195</v>
      </c>
      <c r="F60" s="13"/>
      <c r="G60" s="25"/>
      <c r="H60" s="13"/>
      <c r="I60" s="25">
        <v>950000</v>
      </c>
      <c r="J60" s="13"/>
      <c r="K60" s="26"/>
    </row>
    <row r="61" spans="1:11" s="17" customFormat="1" ht="49.4" customHeight="1" x14ac:dyDescent="0.45">
      <c r="A61" s="45" t="s">
        <v>102</v>
      </c>
      <c r="B61" s="13">
        <v>7640</v>
      </c>
      <c r="C61" s="23" t="s">
        <v>72</v>
      </c>
      <c r="D61" s="28" t="s">
        <v>5</v>
      </c>
      <c r="E61" s="24" t="s">
        <v>195</v>
      </c>
      <c r="F61" s="13"/>
      <c r="G61" s="25"/>
      <c r="H61" s="13"/>
      <c r="I61" s="25">
        <v>1500000</v>
      </c>
      <c r="J61" s="13"/>
      <c r="K61" s="26"/>
    </row>
    <row r="62" spans="1:11" s="17" customFormat="1" ht="53.15" customHeight="1" x14ac:dyDescent="0.45">
      <c r="A62" s="10">
        <v>1200000</v>
      </c>
      <c r="B62" s="13"/>
      <c r="C62" s="13"/>
      <c r="D62" s="14" t="s">
        <v>13</v>
      </c>
      <c r="E62" s="13"/>
      <c r="F62" s="13"/>
      <c r="G62" s="13"/>
      <c r="H62" s="13"/>
      <c r="I62" s="15">
        <f>I63</f>
        <v>148135923</v>
      </c>
      <c r="J62" s="13"/>
      <c r="K62" s="16"/>
    </row>
    <row r="63" spans="1:11" s="52" customFormat="1" ht="74.150000000000006" customHeight="1" x14ac:dyDescent="0.45">
      <c r="A63" s="29">
        <v>1210000</v>
      </c>
      <c r="B63" s="31"/>
      <c r="C63" s="31"/>
      <c r="D63" s="30" t="s">
        <v>145</v>
      </c>
      <c r="E63" s="31"/>
      <c r="F63" s="31"/>
      <c r="G63" s="31"/>
      <c r="H63" s="31"/>
      <c r="I63" s="20">
        <f>I69+I86+I96+I65+I66+I67+I68+I99+I104</f>
        <v>148135923</v>
      </c>
      <c r="J63" s="31"/>
      <c r="K63" s="16"/>
    </row>
    <row r="64" spans="1:11" s="52" customFormat="1" ht="25.5" customHeight="1" x14ac:dyDescent="0.45">
      <c r="A64" s="29"/>
      <c r="B64" s="31"/>
      <c r="C64" s="31"/>
      <c r="D64" s="30" t="s">
        <v>146</v>
      </c>
      <c r="E64" s="31"/>
      <c r="F64" s="31"/>
      <c r="G64" s="31"/>
      <c r="H64" s="31"/>
      <c r="I64" s="20">
        <f>I100</f>
        <v>26250000</v>
      </c>
      <c r="J64" s="31"/>
      <c r="K64" s="16"/>
    </row>
    <row r="65" spans="1:11" s="17" customFormat="1" ht="69.650000000000006" customHeight="1" x14ac:dyDescent="0.45">
      <c r="A65" s="13">
        <v>1216011</v>
      </c>
      <c r="B65" s="13">
        <v>6011</v>
      </c>
      <c r="C65" s="23" t="s">
        <v>103</v>
      </c>
      <c r="D65" s="28" t="s">
        <v>104</v>
      </c>
      <c r="E65" s="24" t="s">
        <v>195</v>
      </c>
      <c r="F65" s="13"/>
      <c r="G65" s="13"/>
      <c r="H65" s="13"/>
      <c r="I65" s="25">
        <v>7054092</v>
      </c>
      <c r="J65" s="13"/>
      <c r="K65" s="26"/>
    </row>
    <row r="66" spans="1:11" s="17" customFormat="1" ht="72.5" customHeight="1" x14ac:dyDescent="0.45">
      <c r="A66" s="13">
        <v>1216013</v>
      </c>
      <c r="B66" s="13">
        <v>6013</v>
      </c>
      <c r="C66" s="23" t="s">
        <v>105</v>
      </c>
      <c r="D66" s="24" t="s">
        <v>106</v>
      </c>
      <c r="E66" s="24" t="s">
        <v>195</v>
      </c>
      <c r="F66" s="13"/>
      <c r="G66" s="13"/>
      <c r="H66" s="13"/>
      <c r="I66" s="25">
        <v>230000</v>
      </c>
      <c r="J66" s="13"/>
      <c r="K66" s="26"/>
    </row>
    <row r="67" spans="1:11" s="17" customFormat="1" ht="64.5" customHeight="1" x14ac:dyDescent="0.45">
      <c r="A67" s="13">
        <v>1216015</v>
      </c>
      <c r="B67" s="13">
        <v>6015</v>
      </c>
      <c r="C67" s="23" t="s">
        <v>105</v>
      </c>
      <c r="D67" s="24" t="s">
        <v>107</v>
      </c>
      <c r="E67" s="24" t="s">
        <v>195</v>
      </c>
      <c r="F67" s="13"/>
      <c r="G67" s="13"/>
      <c r="H67" s="13"/>
      <c r="I67" s="25">
        <v>15000000</v>
      </c>
      <c r="J67" s="13"/>
      <c r="K67" s="26"/>
    </row>
    <row r="68" spans="1:11" s="17" customFormat="1" ht="56" customHeight="1" x14ac:dyDescent="0.45">
      <c r="A68" s="13">
        <v>1216030</v>
      </c>
      <c r="B68" s="13">
        <v>6030</v>
      </c>
      <c r="C68" s="23" t="s">
        <v>105</v>
      </c>
      <c r="D68" s="24" t="s">
        <v>108</v>
      </c>
      <c r="E68" s="24" t="s">
        <v>195</v>
      </c>
      <c r="F68" s="53"/>
      <c r="G68" s="53"/>
      <c r="H68" s="53"/>
      <c r="I68" s="25">
        <v>33186720</v>
      </c>
      <c r="J68" s="13"/>
      <c r="K68" s="26"/>
    </row>
    <row r="69" spans="1:11" s="17" customFormat="1" ht="54" customHeight="1" x14ac:dyDescent="0.45">
      <c r="A69" s="13">
        <v>1217310</v>
      </c>
      <c r="B69" s="13">
        <v>7310</v>
      </c>
      <c r="C69" s="23" t="s">
        <v>2</v>
      </c>
      <c r="D69" s="24" t="s">
        <v>1</v>
      </c>
      <c r="E69" s="13"/>
      <c r="F69" s="13"/>
      <c r="G69" s="13"/>
      <c r="H69" s="13"/>
      <c r="I69" s="15">
        <f>I70+I76+I79+I84</f>
        <v>18836513</v>
      </c>
      <c r="J69" s="13"/>
      <c r="K69" s="26"/>
    </row>
    <row r="70" spans="1:11" s="52" customFormat="1" ht="53.15" customHeight="1" x14ac:dyDescent="0.45">
      <c r="A70" s="31"/>
      <c r="B70" s="31"/>
      <c r="C70" s="31"/>
      <c r="D70" s="31"/>
      <c r="E70" s="30" t="s">
        <v>23</v>
      </c>
      <c r="F70" s="31"/>
      <c r="G70" s="31"/>
      <c r="H70" s="31"/>
      <c r="I70" s="20">
        <f>SUM(I71:I75)</f>
        <v>5198383</v>
      </c>
      <c r="J70" s="31"/>
      <c r="K70" s="16"/>
    </row>
    <row r="71" spans="1:11" s="17" customFormat="1" ht="48.5" customHeight="1" x14ac:dyDescent="0.45">
      <c r="A71" s="13"/>
      <c r="B71" s="13"/>
      <c r="C71" s="13"/>
      <c r="D71" s="13"/>
      <c r="E71" s="54" t="s">
        <v>183</v>
      </c>
      <c r="F71" s="13">
        <v>2021</v>
      </c>
      <c r="G71" s="27"/>
      <c r="H71" s="13"/>
      <c r="I71" s="25">
        <v>35000</v>
      </c>
      <c r="J71" s="13"/>
      <c r="K71" s="16"/>
    </row>
    <row r="72" spans="1:11" s="17" customFormat="1" ht="48.5" customHeight="1" x14ac:dyDescent="0.45">
      <c r="A72" s="13"/>
      <c r="B72" s="13"/>
      <c r="C72" s="13"/>
      <c r="D72" s="13"/>
      <c r="E72" s="24" t="s">
        <v>177</v>
      </c>
      <c r="F72" s="13">
        <v>2021</v>
      </c>
      <c r="G72" s="27"/>
      <c r="H72" s="13"/>
      <c r="I72" s="25">
        <v>36000</v>
      </c>
      <c r="J72" s="13"/>
      <c r="K72" s="16"/>
    </row>
    <row r="73" spans="1:11" s="17" customFormat="1" ht="111" customHeight="1" x14ac:dyDescent="0.45">
      <c r="A73" s="13"/>
      <c r="B73" s="13"/>
      <c r="C73" s="13"/>
      <c r="D73" s="55"/>
      <c r="E73" s="24" t="s">
        <v>209</v>
      </c>
      <c r="F73" s="13" t="s">
        <v>39</v>
      </c>
      <c r="G73" s="27">
        <v>14087743</v>
      </c>
      <c r="H73" s="56">
        <v>90</v>
      </c>
      <c r="I73" s="25">
        <v>500000</v>
      </c>
      <c r="J73" s="13">
        <v>100</v>
      </c>
      <c r="K73" s="16"/>
    </row>
    <row r="74" spans="1:11" s="17" customFormat="1" ht="100.4" customHeight="1" x14ac:dyDescent="0.45">
      <c r="A74" s="13"/>
      <c r="B74" s="13"/>
      <c r="C74" s="13"/>
      <c r="D74" s="13"/>
      <c r="E74" s="24" t="s">
        <v>123</v>
      </c>
      <c r="F74" s="13" t="s">
        <v>47</v>
      </c>
      <c r="G74" s="27">
        <v>2887898</v>
      </c>
      <c r="H74" s="57">
        <v>7.6</v>
      </c>
      <c r="I74" s="25">
        <v>2627383</v>
      </c>
      <c r="J74" s="58">
        <v>100</v>
      </c>
      <c r="K74" s="16"/>
    </row>
    <row r="75" spans="1:11" s="17" customFormat="1" ht="84" customHeight="1" x14ac:dyDescent="0.45">
      <c r="A75" s="13"/>
      <c r="B75" s="13"/>
      <c r="C75" s="13"/>
      <c r="D75" s="13"/>
      <c r="E75" s="24" t="s">
        <v>167</v>
      </c>
      <c r="F75" s="13">
        <v>2021</v>
      </c>
      <c r="G75" s="27"/>
      <c r="H75" s="13"/>
      <c r="I75" s="25">
        <v>2000000</v>
      </c>
      <c r="J75" s="56"/>
      <c r="K75" s="16"/>
    </row>
    <row r="76" spans="1:11" s="52" customFormat="1" ht="52.4" customHeight="1" x14ac:dyDescent="0.45">
      <c r="A76" s="31"/>
      <c r="B76" s="31"/>
      <c r="C76" s="31"/>
      <c r="D76" s="31"/>
      <c r="E76" s="30" t="s">
        <v>25</v>
      </c>
      <c r="F76" s="31"/>
      <c r="G76" s="31"/>
      <c r="H76" s="31"/>
      <c r="I76" s="20">
        <f>I77+I78</f>
        <v>500000</v>
      </c>
      <c r="J76" s="32"/>
      <c r="K76" s="16"/>
    </row>
    <row r="77" spans="1:11" s="17" customFormat="1" ht="79.400000000000006" customHeight="1" x14ac:dyDescent="0.45">
      <c r="A77" s="13"/>
      <c r="B77" s="13"/>
      <c r="C77" s="13"/>
      <c r="D77" s="13"/>
      <c r="E77" s="24" t="s">
        <v>168</v>
      </c>
      <c r="F77" s="13">
        <v>2021</v>
      </c>
      <c r="G77" s="27"/>
      <c r="H77" s="13"/>
      <c r="I77" s="25">
        <v>250000</v>
      </c>
      <c r="J77" s="13"/>
      <c r="K77" s="16"/>
    </row>
    <row r="78" spans="1:11" s="17" customFormat="1" ht="106.15" customHeight="1" x14ac:dyDescent="0.45">
      <c r="A78" s="13"/>
      <c r="B78" s="13"/>
      <c r="C78" s="13"/>
      <c r="D78" s="13"/>
      <c r="E78" s="24" t="s">
        <v>169</v>
      </c>
      <c r="F78" s="13">
        <v>2021</v>
      </c>
      <c r="G78" s="27"/>
      <c r="H78" s="13"/>
      <c r="I78" s="25">
        <v>250000</v>
      </c>
      <c r="J78" s="13"/>
      <c r="K78" s="16"/>
    </row>
    <row r="79" spans="1:11" s="52" customFormat="1" ht="51" customHeight="1" x14ac:dyDescent="0.45">
      <c r="A79" s="31"/>
      <c r="B79" s="31"/>
      <c r="C79" s="31"/>
      <c r="D79" s="31"/>
      <c r="E79" s="30" t="s">
        <v>26</v>
      </c>
      <c r="F79" s="31"/>
      <c r="G79" s="31"/>
      <c r="H79" s="31"/>
      <c r="I79" s="20">
        <f>SUM(I80:I83)</f>
        <v>9438130</v>
      </c>
      <c r="J79" s="31"/>
      <c r="K79" s="16"/>
    </row>
    <row r="80" spans="1:11" s="17" customFormat="1" ht="95" customHeight="1" x14ac:dyDescent="0.45">
      <c r="A80" s="13"/>
      <c r="B80" s="13"/>
      <c r="C80" s="13"/>
      <c r="D80" s="55"/>
      <c r="E80" s="24" t="s">
        <v>170</v>
      </c>
      <c r="F80" s="13">
        <v>2021</v>
      </c>
      <c r="G80" s="27"/>
      <c r="H80" s="13"/>
      <c r="I80" s="25">
        <v>2350000</v>
      </c>
      <c r="J80" s="13"/>
      <c r="K80" s="16"/>
    </row>
    <row r="81" spans="1:11" s="17" customFormat="1" ht="82.9" customHeight="1" x14ac:dyDescent="0.45">
      <c r="A81" s="13"/>
      <c r="B81" s="13"/>
      <c r="C81" s="13"/>
      <c r="D81" s="13"/>
      <c r="E81" s="24" t="s">
        <v>184</v>
      </c>
      <c r="F81" s="13">
        <v>2021</v>
      </c>
      <c r="G81" s="27"/>
      <c r="H81" s="13"/>
      <c r="I81" s="25">
        <v>1200000</v>
      </c>
      <c r="J81" s="56"/>
      <c r="K81" s="16"/>
    </row>
    <row r="82" spans="1:11" s="63" customFormat="1" ht="83.9" customHeight="1" x14ac:dyDescent="0.45">
      <c r="A82" s="59"/>
      <c r="B82" s="59"/>
      <c r="C82" s="59"/>
      <c r="D82" s="59"/>
      <c r="E82" s="54" t="s">
        <v>43</v>
      </c>
      <c r="F82" s="59" t="s">
        <v>46</v>
      </c>
      <c r="G82" s="60">
        <f>15888386</f>
        <v>15888386</v>
      </c>
      <c r="H82" s="59">
        <v>49.4</v>
      </c>
      <c r="I82" s="61">
        <v>5488130</v>
      </c>
      <c r="J82" s="57">
        <v>100</v>
      </c>
      <c r="K82" s="62"/>
    </row>
    <row r="83" spans="1:11" s="63" customFormat="1" ht="87" customHeight="1" x14ac:dyDescent="0.45">
      <c r="A83" s="59"/>
      <c r="B83" s="59"/>
      <c r="C83" s="59"/>
      <c r="D83" s="59"/>
      <c r="E83" s="54" t="s">
        <v>171</v>
      </c>
      <c r="F83" s="59">
        <v>2021</v>
      </c>
      <c r="G83" s="60"/>
      <c r="H83" s="57"/>
      <c r="I83" s="61">
        <v>400000</v>
      </c>
      <c r="J83" s="59"/>
      <c r="K83" s="62"/>
    </row>
    <row r="84" spans="1:11" s="52" customFormat="1" ht="59.15" customHeight="1" x14ac:dyDescent="0.45">
      <c r="A84" s="29"/>
      <c r="B84" s="29"/>
      <c r="C84" s="18"/>
      <c r="D84" s="19"/>
      <c r="E84" s="30" t="s">
        <v>172</v>
      </c>
      <c r="F84" s="31"/>
      <c r="G84" s="31"/>
      <c r="H84" s="31"/>
      <c r="I84" s="20">
        <f>I85</f>
        <v>3700000</v>
      </c>
      <c r="J84" s="31"/>
      <c r="K84" s="16"/>
    </row>
    <row r="85" spans="1:11" s="63" customFormat="1" ht="141" customHeight="1" x14ac:dyDescent="0.45">
      <c r="A85" s="59"/>
      <c r="B85" s="59"/>
      <c r="C85" s="59"/>
      <c r="D85" s="59"/>
      <c r="E85" s="54" t="s">
        <v>178</v>
      </c>
      <c r="F85" s="59">
        <v>2021</v>
      </c>
      <c r="G85" s="60"/>
      <c r="H85" s="57"/>
      <c r="I85" s="61">
        <v>3700000</v>
      </c>
      <c r="J85" s="59"/>
      <c r="K85" s="62"/>
    </row>
    <row r="86" spans="1:11" s="17" customFormat="1" ht="61.4" customHeight="1" x14ac:dyDescent="0.45">
      <c r="A86" s="13">
        <v>1217330</v>
      </c>
      <c r="B86" s="13">
        <v>7330</v>
      </c>
      <c r="C86" s="23" t="s">
        <v>2</v>
      </c>
      <c r="D86" s="36" t="s">
        <v>22</v>
      </c>
      <c r="E86" s="24"/>
      <c r="F86" s="13"/>
      <c r="G86" s="13"/>
      <c r="H86" s="13"/>
      <c r="I86" s="15">
        <f>I87+I91+I95</f>
        <v>16788598</v>
      </c>
      <c r="J86" s="13"/>
      <c r="K86" s="26"/>
    </row>
    <row r="87" spans="1:11" s="52" customFormat="1" ht="59.15" customHeight="1" x14ac:dyDescent="0.45">
      <c r="A87" s="29"/>
      <c r="B87" s="29"/>
      <c r="C87" s="18"/>
      <c r="D87" s="19"/>
      <c r="E87" s="30" t="s">
        <v>23</v>
      </c>
      <c r="F87" s="31"/>
      <c r="G87" s="31"/>
      <c r="H87" s="31"/>
      <c r="I87" s="20">
        <f>SUM(I88:I90)</f>
        <v>2788598</v>
      </c>
      <c r="J87" s="31"/>
      <c r="K87" s="16"/>
    </row>
    <row r="88" spans="1:11" s="63" customFormat="1" ht="46.4" customHeight="1" x14ac:dyDescent="0.45">
      <c r="A88" s="59"/>
      <c r="B88" s="59"/>
      <c r="C88" s="59"/>
      <c r="D88" s="59"/>
      <c r="E88" s="54" t="s">
        <v>137</v>
      </c>
      <c r="F88" s="59" t="s">
        <v>47</v>
      </c>
      <c r="G88" s="59"/>
      <c r="H88" s="59"/>
      <c r="I88" s="61">
        <v>1499890</v>
      </c>
      <c r="J88" s="59"/>
      <c r="K88" s="62"/>
    </row>
    <row r="89" spans="1:11" s="63" customFormat="1" ht="85.4" customHeight="1" x14ac:dyDescent="0.45">
      <c r="A89" s="59"/>
      <c r="B89" s="59"/>
      <c r="C89" s="59"/>
      <c r="D89" s="59"/>
      <c r="E89" s="54" t="s">
        <v>121</v>
      </c>
      <c r="F89" s="59" t="s">
        <v>47</v>
      </c>
      <c r="G89" s="60">
        <v>1800000</v>
      </c>
      <c r="H89" s="57">
        <v>4</v>
      </c>
      <c r="I89" s="61">
        <v>900000</v>
      </c>
      <c r="J89" s="57">
        <v>54</v>
      </c>
      <c r="K89" s="62"/>
    </row>
    <row r="90" spans="1:11" s="63" customFormat="1" ht="65.150000000000006" customHeight="1" x14ac:dyDescent="0.45">
      <c r="A90" s="59"/>
      <c r="B90" s="59"/>
      <c r="C90" s="59"/>
      <c r="D90" s="64"/>
      <c r="E90" s="54" t="s">
        <v>131</v>
      </c>
      <c r="F90" s="59" t="s">
        <v>47</v>
      </c>
      <c r="G90" s="60">
        <v>388708</v>
      </c>
      <c r="H90" s="57"/>
      <c r="I90" s="61">
        <v>388708</v>
      </c>
      <c r="J90" s="59">
        <v>100</v>
      </c>
      <c r="K90" s="62"/>
    </row>
    <row r="91" spans="1:11" s="52" customFormat="1" ht="50.15" customHeight="1" x14ac:dyDescent="0.45">
      <c r="A91" s="31"/>
      <c r="B91" s="31"/>
      <c r="C91" s="31"/>
      <c r="D91" s="31"/>
      <c r="E91" s="30" t="s">
        <v>24</v>
      </c>
      <c r="F91" s="31"/>
      <c r="G91" s="31"/>
      <c r="H91" s="31"/>
      <c r="I91" s="20">
        <f>SUM(I92:I94)</f>
        <v>13800000</v>
      </c>
      <c r="J91" s="31"/>
      <c r="K91" s="16"/>
    </row>
    <row r="92" spans="1:11" s="63" customFormat="1" ht="54" customHeight="1" x14ac:dyDescent="0.45">
      <c r="A92" s="59"/>
      <c r="B92" s="59"/>
      <c r="C92" s="59"/>
      <c r="D92" s="59"/>
      <c r="E92" s="54" t="s">
        <v>173</v>
      </c>
      <c r="F92" s="59" t="s">
        <v>47</v>
      </c>
      <c r="G92" s="60">
        <v>3564264</v>
      </c>
      <c r="H92" s="59">
        <v>7.4</v>
      </c>
      <c r="I92" s="61">
        <v>3300000</v>
      </c>
      <c r="J92" s="59">
        <v>100</v>
      </c>
      <c r="K92" s="62"/>
    </row>
    <row r="93" spans="1:11" s="63" customFormat="1" ht="154.5" customHeight="1" x14ac:dyDescent="0.45">
      <c r="A93" s="59"/>
      <c r="B93" s="59"/>
      <c r="C93" s="59"/>
      <c r="D93" s="59"/>
      <c r="E93" s="54" t="s">
        <v>153</v>
      </c>
      <c r="F93" s="59" t="s">
        <v>47</v>
      </c>
      <c r="G93" s="60">
        <v>4193515</v>
      </c>
      <c r="H93" s="57">
        <v>4.96</v>
      </c>
      <c r="I93" s="61">
        <v>3500000</v>
      </c>
      <c r="J93" s="59">
        <v>100</v>
      </c>
      <c r="K93" s="62"/>
    </row>
    <row r="94" spans="1:11" s="63" customFormat="1" ht="43.4" customHeight="1" x14ac:dyDescent="0.45">
      <c r="A94" s="59"/>
      <c r="B94" s="59"/>
      <c r="C94" s="59"/>
      <c r="D94" s="59"/>
      <c r="E94" s="54" t="s">
        <v>35</v>
      </c>
      <c r="F94" s="59" t="s">
        <v>47</v>
      </c>
      <c r="G94" s="60">
        <v>26441501</v>
      </c>
      <c r="H94" s="59">
        <v>8.1999999999999993</v>
      </c>
      <c r="I94" s="61">
        <v>7000000</v>
      </c>
      <c r="J94" s="57">
        <v>35</v>
      </c>
      <c r="K94" s="62"/>
    </row>
    <row r="95" spans="1:11" s="63" customFormat="1" ht="43.4" customHeight="1" x14ac:dyDescent="0.45">
      <c r="A95" s="59"/>
      <c r="B95" s="59"/>
      <c r="C95" s="59"/>
      <c r="D95" s="59"/>
      <c r="E95" s="30" t="s">
        <v>172</v>
      </c>
      <c r="F95" s="59"/>
      <c r="G95" s="60"/>
      <c r="H95" s="59"/>
      <c r="I95" s="65">
        <v>200000</v>
      </c>
      <c r="J95" s="57"/>
      <c r="K95" s="62"/>
    </row>
    <row r="96" spans="1:11" s="17" customFormat="1" ht="52.4" customHeight="1" x14ac:dyDescent="0.45">
      <c r="A96" s="13">
        <v>1217340</v>
      </c>
      <c r="B96" s="13">
        <v>7340</v>
      </c>
      <c r="C96" s="23" t="s">
        <v>2</v>
      </c>
      <c r="D96" s="24" t="s">
        <v>4</v>
      </c>
      <c r="E96" s="24"/>
      <c r="F96" s="13"/>
      <c r="G96" s="13"/>
      <c r="H96" s="13"/>
      <c r="I96" s="15">
        <f>SUM(I97:I98)</f>
        <v>3250000</v>
      </c>
      <c r="J96" s="13"/>
      <c r="K96" s="26"/>
    </row>
    <row r="97" spans="1:11" s="63" customFormat="1" ht="68.5" customHeight="1" x14ac:dyDescent="0.45">
      <c r="A97" s="59"/>
      <c r="B97" s="59"/>
      <c r="C97" s="59"/>
      <c r="D97" s="59"/>
      <c r="E97" s="54" t="s">
        <v>27</v>
      </c>
      <c r="F97" s="59" t="s">
        <v>36</v>
      </c>
      <c r="G97" s="66">
        <v>13234370</v>
      </c>
      <c r="H97" s="57">
        <v>20</v>
      </c>
      <c r="I97" s="61">
        <v>3000000</v>
      </c>
      <c r="J97" s="57">
        <v>42.7</v>
      </c>
      <c r="K97" s="62"/>
    </row>
    <row r="98" spans="1:11" s="63" customFormat="1" ht="68.5" customHeight="1" x14ac:dyDescent="0.45">
      <c r="A98" s="59"/>
      <c r="B98" s="59"/>
      <c r="C98" s="59"/>
      <c r="D98" s="59"/>
      <c r="E98" s="54" t="s">
        <v>174</v>
      </c>
      <c r="F98" s="59"/>
      <c r="G98" s="66"/>
      <c r="H98" s="57"/>
      <c r="I98" s="61">
        <v>250000</v>
      </c>
      <c r="J98" s="57"/>
      <c r="K98" s="62"/>
    </row>
    <row r="99" spans="1:11" s="17" customFormat="1" ht="63" customHeight="1" x14ac:dyDescent="0.45">
      <c r="A99" s="13">
        <v>1217670</v>
      </c>
      <c r="B99" s="13">
        <v>7670</v>
      </c>
      <c r="C99" s="23" t="s">
        <v>61</v>
      </c>
      <c r="D99" s="24" t="s">
        <v>200</v>
      </c>
      <c r="E99" s="24"/>
      <c r="F99" s="13"/>
      <c r="G99" s="67"/>
      <c r="H99" s="56"/>
      <c r="I99" s="15">
        <f>I101+I103</f>
        <v>46790000</v>
      </c>
      <c r="J99" s="56"/>
      <c r="K99" s="26"/>
    </row>
    <row r="100" spans="1:11" s="12" customFormat="1" ht="27.5" customHeight="1" x14ac:dyDescent="0.45">
      <c r="A100" s="10"/>
      <c r="B100" s="10"/>
      <c r="C100" s="35"/>
      <c r="D100" s="68" t="s">
        <v>146</v>
      </c>
      <c r="E100" s="68"/>
      <c r="F100" s="10"/>
      <c r="G100" s="69"/>
      <c r="H100" s="70"/>
      <c r="I100" s="71">
        <f>I102</f>
        <v>26250000</v>
      </c>
      <c r="J100" s="70"/>
      <c r="K100" s="16"/>
    </row>
    <row r="101" spans="1:11" s="17" customFormat="1" ht="52.4" customHeight="1" x14ac:dyDescent="0.45">
      <c r="A101" s="13"/>
      <c r="B101" s="13"/>
      <c r="C101" s="23"/>
      <c r="D101" s="24"/>
      <c r="E101" s="24" t="s">
        <v>176</v>
      </c>
      <c r="F101" s="13"/>
      <c r="G101" s="67"/>
      <c r="H101" s="56"/>
      <c r="I101" s="25">
        <v>46250000</v>
      </c>
      <c r="J101" s="56"/>
      <c r="K101" s="26"/>
    </row>
    <row r="102" spans="1:11" s="77" customFormat="1" ht="24.5" customHeight="1" x14ac:dyDescent="0.35">
      <c r="A102" s="72"/>
      <c r="B102" s="72"/>
      <c r="C102" s="73"/>
      <c r="D102" s="40"/>
      <c r="E102" s="40" t="s">
        <v>146</v>
      </c>
      <c r="F102" s="72"/>
      <c r="G102" s="74"/>
      <c r="H102" s="75"/>
      <c r="I102" s="42">
        <v>26250000</v>
      </c>
      <c r="J102" s="75"/>
      <c r="K102" s="76"/>
    </row>
    <row r="103" spans="1:11" s="17" customFormat="1" ht="52.4" customHeight="1" x14ac:dyDescent="0.45">
      <c r="A103" s="13"/>
      <c r="B103" s="13"/>
      <c r="C103" s="23"/>
      <c r="D103" s="24"/>
      <c r="E103" s="24" t="s">
        <v>175</v>
      </c>
      <c r="F103" s="13"/>
      <c r="G103" s="67"/>
      <c r="H103" s="56"/>
      <c r="I103" s="25">
        <v>540000</v>
      </c>
      <c r="J103" s="56"/>
      <c r="K103" s="26"/>
    </row>
    <row r="104" spans="1:11" s="17" customFormat="1" ht="59.9" customHeight="1" x14ac:dyDescent="0.45">
      <c r="A104" s="13">
        <v>1219770</v>
      </c>
      <c r="B104" s="13">
        <v>9770</v>
      </c>
      <c r="C104" s="23" t="s">
        <v>109</v>
      </c>
      <c r="D104" s="24" t="s">
        <v>110</v>
      </c>
      <c r="E104" s="24" t="s">
        <v>195</v>
      </c>
      <c r="F104" s="13"/>
      <c r="G104" s="67"/>
      <c r="H104" s="56"/>
      <c r="I104" s="15">
        <v>7000000</v>
      </c>
      <c r="J104" s="56"/>
      <c r="K104" s="26"/>
    </row>
    <row r="105" spans="1:11" s="17" customFormat="1" ht="68.900000000000006" customHeight="1" x14ac:dyDescent="0.45">
      <c r="A105" s="33" t="s">
        <v>111</v>
      </c>
      <c r="B105" s="50"/>
      <c r="C105" s="50"/>
      <c r="D105" s="43" t="s">
        <v>112</v>
      </c>
      <c r="E105" s="24"/>
      <c r="F105" s="13"/>
      <c r="G105" s="67"/>
      <c r="H105" s="56"/>
      <c r="I105" s="15">
        <f t="shared" ref="I105:I106" si="1">I106</f>
        <v>8000</v>
      </c>
      <c r="J105" s="56"/>
      <c r="K105" s="16"/>
    </row>
    <row r="106" spans="1:11" s="17" customFormat="1" ht="69.650000000000006" customHeight="1" x14ac:dyDescent="0.45">
      <c r="A106" s="34" t="s">
        <v>113</v>
      </c>
      <c r="B106" s="51"/>
      <c r="C106" s="51"/>
      <c r="D106" s="44" t="s">
        <v>112</v>
      </c>
      <c r="E106" s="24"/>
      <c r="F106" s="13"/>
      <c r="G106" s="67"/>
      <c r="H106" s="56"/>
      <c r="I106" s="20">
        <f t="shared" si="1"/>
        <v>8000</v>
      </c>
      <c r="J106" s="56"/>
      <c r="K106" s="16"/>
    </row>
    <row r="107" spans="1:11" s="17" customFormat="1" ht="113.9" customHeight="1" x14ac:dyDescent="0.45">
      <c r="A107" s="13">
        <v>1410160</v>
      </c>
      <c r="B107" s="23" t="s">
        <v>50</v>
      </c>
      <c r="C107" s="23" t="s">
        <v>48</v>
      </c>
      <c r="D107" s="24" t="s">
        <v>49</v>
      </c>
      <c r="E107" s="24" t="s">
        <v>195</v>
      </c>
      <c r="F107" s="13"/>
      <c r="G107" s="67"/>
      <c r="H107" s="56"/>
      <c r="I107" s="25">
        <v>8000</v>
      </c>
      <c r="J107" s="56"/>
      <c r="K107" s="26"/>
    </row>
    <row r="108" spans="1:11" s="78" customFormat="1" ht="83.15" customHeight="1" x14ac:dyDescent="0.3">
      <c r="A108" s="10">
        <v>1500000</v>
      </c>
      <c r="B108" s="13"/>
      <c r="C108" s="13"/>
      <c r="D108" s="14" t="s">
        <v>0</v>
      </c>
      <c r="E108" s="13"/>
      <c r="F108" s="25"/>
      <c r="G108" s="25"/>
      <c r="H108" s="25"/>
      <c r="I108" s="15">
        <f>I109</f>
        <v>230967155</v>
      </c>
      <c r="J108" s="13"/>
      <c r="K108" s="16"/>
    </row>
    <row r="109" spans="1:11" s="79" customFormat="1" ht="89.15" customHeight="1" x14ac:dyDescent="0.3">
      <c r="A109" s="29">
        <v>1510000</v>
      </c>
      <c r="B109" s="31"/>
      <c r="C109" s="31"/>
      <c r="D109" s="30" t="s">
        <v>147</v>
      </c>
      <c r="E109" s="31"/>
      <c r="F109" s="32"/>
      <c r="G109" s="32"/>
      <c r="H109" s="32"/>
      <c r="I109" s="20">
        <f>I112+I115+I131+I111+I130+I127</f>
        <v>230967155</v>
      </c>
      <c r="J109" s="20"/>
      <c r="K109" s="16"/>
    </row>
    <row r="110" spans="1:11" s="80" customFormat="1" ht="26.9" customHeight="1" x14ac:dyDescent="0.3">
      <c r="A110" s="29"/>
      <c r="B110" s="29"/>
      <c r="C110" s="29"/>
      <c r="D110" s="30" t="s">
        <v>146</v>
      </c>
      <c r="E110" s="30"/>
      <c r="F110" s="20"/>
      <c r="G110" s="20"/>
      <c r="H110" s="20"/>
      <c r="I110" s="20">
        <f>I133</f>
        <v>96859595</v>
      </c>
      <c r="J110" s="20"/>
      <c r="K110" s="16"/>
    </row>
    <row r="111" spans="1:11" s="17" customFormat="1" ht="51" customHeight="1" x14ac:dyDescent="0.45">
      <c r="A111" s="13">
        <v>1516030</v>
      </c>
      <c r="B111" s="13">
        <v>6030</v>
      </c>
      <c r="C111" s="23" t="s">
        <v>105</v>
      </c>
      <c r="D111" s="28" t="s">
        <v>108</v>
      </c>
      <c r="E111" s="24" t="s">
        <v>195</v>
      </c>
      <c r="F111" s="13"/>
      <c r="G111" s="27"/>
      <c r="H111" s="13"/>
      <c r="I111" s="25">
        <v>50000000</v>
      </c>
      <c r="J111" s="13"/>
      <c r="K111" s="26"/>
    </row>
    <row r="112" spans="1:11" s="78" customFormat="1" ht="54" customHeight="1" x14ac:dyDescent="0.3">
      <c r="A112" s="13">
        <v>1517322</v>
      </c>
      <c r="B112" s="13">
        <v>7322</v>
      </c>
      <c r="C112" s="23" t="s">
        <v>2</v>
      </c>
      <c r="D112" s="36" t="s">
        <v>3</v>
      </c>
      <c r="E112" s="81"/>
      <c r="F112" s="25"/>
      <c r="G112" s="25"/>
      <c r="H112" s="25"/>
      <c r="I112" s="15">
        <f>I113</f>
        <v>3000000</v>
      </c>
      <c r="J112" s="13"/>
      <c r="K112" s="26"/>
    </row>
    <row r="113" spans="1:11" s="79" customFormat="1" ht="53.15" customHeight="1" x14ac:dyDescent="0.3">
      <c r="A113" s="31"/>
      <c r="B113" s="31"/>
      <c r="C113" s="31"/>
      <c r="D113" s="29"/>
      <c r="E113" s="30" t="s">
        <v>24</v>
      </c>
      <c r="F113" s="32"/>
      <c r="G113" s="32"/>
      <c r="H113" s="32"/>
      <c r="I113" s="20">
        <f>SUM(I114:I114)</f>
        <v>3000000</v>
      </c>
      <c r="J113" s="31"/>
      <c r="K113" s="16"/>
    </row>
    <row r="114" spans="1:11" s="63" customFormat="1" ht="66" customHeight="1" x14ac:dyDescent="0.45">
      <c r="A114" s="59"/>
      <c r="B114" s="59"/>
      <c r="C114" s="59"/>
      <c r="D114" s="59"/>
      <c r="E114" s="54" t="s">
        <v>29</v>
      </c>
      <c r="F114" s="59" t="s">
        <v>37</v>
      </c>
      <c r="G114" s="60">
        <v>32104361</v>
      </c>
      <c r="H114" s="59">
        <v>44.3</v>
      </c>
      <c r="I114" s="61">
        <v>3000000</v>
      </c>
      <c r="J114" s="59">
        <v>53.6</v>
      </c>
      <c r="K114" s="62"/>
    </row>
    <row r="115" spans="1:11" s="78" customFormat="1" ht="53.15" customHeight="1" x14ac:dyDescent="0.3">
      <c r="A115" s="13">
        <v>1517330</v>
      </c>
      <c r="B115" s="13">
        <v>7330</v>
      </c>
      <c r="C115" s="23" t="s">
        <v>2</v>
      </c>
      <c r="D115" s="36" t="s">
        <v>22</v>
      </c>
      <c r="E115" s="36"/>
      <c r="F115" s="25"/>
      <c r="G115" s="25"/>
      <c r="H115" s="25"/>
      <c r="I115" s="15">
        <f>I116+I124</f>
        <v>37150000</v>
      </c>
      <c r="J115" s="13"/>
      <c r="K115" s="26"/>
    </row>
    <row r="116" spans="1:11" s="79" customFormat="1" ht="57" customHeight="1" x14ac:dyDescent="0.3">
      <c r="A116" s="82"/>
      <c r="B116" s="82"/>
      <c r="C116" s="82"/>
      <c r="D116" s="29"/>
      <c r="E116" s="30" t="s">
        <v>23</v>
      </c>
      <c r="F116" s="83"/>
      <c r="G116" s="83"/>
      <c r="H116" s="83"/>
      <c r="I116" s="20">
        <f>SUM(I117:I123)</f>
        <v>32150000</v>
      </c>
      <c r="J116" s="82"/>
      <c r="K116" s="16"/>
    </row>
    <row r="117" spans="1:11" s="86" customFormat="1" ht="50.15" customHeight="1" x14ac:dyDescent="0.3">
      <c r="A117" s="84"/>
      <c r="B117" s="84"/>
      <c r="C117" s="84"/>
      <c r="D117" s="85"/>
      <c r="E117" s="54" t="s">
        <v>30</v>
      </c>
      <c r="F117" s="59" t="s">
        <v>40</v>
      </c>
      <c r="G117" s="60">
        <v>28556946</v>
      </c>
      <c r="H117" s="57">
        <v>71.400000000000006</v>
      </c>
      <c r="I117" s="61">
        <v>3000000</v>
      </c>
      <c r="J117" s="57">
        <v>88.9</v>
      </c>
      <c r="K117" s="62"/>
    </row>
    <row r="118" spans="1:11" s="86" customFormat="1" ht="46.4" customHeight="1" x14ac:dyDescent="0.3">
      <c r="A118" s="84"/>
      <c r="B118" s="84"/>
      <c r="C118" s="84"/>
      <c r="D118" s="85"/>
      <c r="E118" s="54" t="s">
        <v>44</v>
      </c>
      <c r="F118" s="59" t="s">
        <v>45</v>
      </c>
      <c r="G118" s="60"/>
      <c r="H118" s="59"/>
      <c r="I118" s="61">
        <v>1000000</v>
      </c>
      <c r="J118" s="59"/>
      <c r="K118" s="62"/>
    </row>
    <row r="119" spans="1:11" s="63" customFormat="1" ht="100.4" customHeight="1" x14ac:dyDescent="0.45">
      <c r="A119" s="59"/>
      <c r="B119" s="59"/>
      <c r="C119" s="59"/>
      <c r="D119" s="59"/>
      <c r="E119" s="54" t="s">
        <v>31</v>
      </c>
      <c r="F119" s="59" t="s">
        <v>38</v>
      </c>
      <c r="G119" s="60"/>
      <c r="H119" s="59"/>
      <c r="I119" s="61">
        <v>20000000</v>
      </c>
      <c r="J119" s="59"/>
      <c r="K119" s="62"/>
    </row>
    <row r="120" spans="1:11" s="86" customFormat="1" ht="54" customHeight="1" x14ac:dyDescent="0.3">
      <c r="A120" s="84"/>
      <c r="B120" s="84"/>
      <c r="C120" s="84"/>
      <c r="D120" s="85"/>
      <c r="E120" s="54" t="s">
        <v>41</v>
      </c>
      <c r="F120" s="59" t="s">
        <v>36</v>
      </c>
      <c r="G120" s="60">
        <v>1609069</v>
      </c>
      <c r="H120" s="57">
        <v>8</v>
      </c>
      <c r="I120" s="61">
        <v>1000000</v>
      </c>
      <c r="J120" s="59">
        <v>70.2</v>
      </c>
      <c r="K120" s="62"/>
    </row>
    <row r="121" spans="1:11" s="86" customFormat="1" ht="64.400000000000006" customHeight="1" x14ac:dyDescent="0.3">
      <c r="A121" s="84"/>
      <c r="B121" s="84"/>
      <c r="C121" s="84"/>
      <c r="D121" s="85"/>
      <c r="E121" s="54" t="s">
        <v>164</v>
      </c>
      <c r="F121" s="59">
        <v>2021</v>
      </c>
      <c r="G121" s="60"/>
      <c r="H121" s="59"/>
      <c r="I121" s="61">
        <f>7000000-200000</f>
        <v>6800000</v>
      </c>
      <c r="J121" s="59"/>
      <c r="K121" s="62"/>
    </row>
    <row r="122" spans="1:11" s="86" customFormat="1" ht="64.400000000000006" customHeight="1" x14ac:dyDescent="0.3">
      <c r="A122" s="84"/>
      <c r="B122" s="84"/>
      <c r="C122" s="84"/>
      <c r="D122" s="85"/>
      <c r="E122" s="54" t="s">
        <v>185</v>
      </c>
      <c r="F122" s="59">
        <v>2021</v>
      </c>
      <c r="G122" s="60"/>
      <c r="H122" s="59"/>
      <c r="I122" s="61">
        <v>150000</v>
      </c>
      <c r="J122" s="59"/>
      <c r="K122" s="62"/>
    </row>
    <row r="123" spans="1:11" s="86" customFormat="1" ht="64.400000000000006" customHeight="1" x14ac:dyDescent="0.3">
      <c r="A123" s="84"/>
      <c r="B123" s="84"/>
      <c r="C123" s="84"/>
      <c r="D123" s="85"/>
      <c r="E123" s="54" t="s">
        <v>202</v>
      </c>
      <c r="F123" s="59">
        <v>2021</v>
      </c>
      <c r="G123" s="60"/>
      <c r="H123" s="59"/>
      <c r="I123" s="61">
        <v>200000</v>
      </c>
      <c r="J123" s="59"/>
      <c r="K123" s="62"/>
    </row>
    <row r="124" spans="1:11" s="79" customFormat="1" ht="57" customHeight="1" x14ac:dyDescent="0.3">
      <c r="A124" s="82"/>
      <c r="B124" s="82"/>
      <c r="C124" s="82"/>
      <c r="D124" s="29"/>
      <c r="E124" s="30" t="s">
        <v>24</v>
      </c>
      <c r="F124" s="32"/>
      <c r="G124" s="87"/>
      <c r="H124" s="87"/>
      <c r="I124" s="20">
        <f>SUM(I125:I126)</f>
        <v>5000000</v>
      </c>
      <c r="J124" s="88"/>
      <c r="K124" s="16"/>
    </row>
    <row r="125" spans="1:11" s="86" customFormat="1" ht="95" customHeight="1" x14ac:dyDescent="0.3">
      <c r="A125" s="84"/>
      <c r="B125" s="84"/>
      <c r="C125" s="84"/>
      <c r="D125" s="85"/>
      <c r="E125" s="54" t="s">
        <v>165</v>
      </c>
      <c r="F125" s="59">
        <v>2021</v>
      </c>
      <c r="G125" s="60"/>
      <c r="H125" s="89"/>
      <c r="I125" s="61">
        <v>2000000</v>
      </c>
      <c r="J125" s="60"/>
      <c r="K125" s="62"/>
    </row>
    <row r="126" spans="1:11" s="86" customFormat="1" ht="37.4" customHeight="1" x14ac:dyDescent="0.3">
      <c r="A126" s="84"/>
      <c r="B126" s="84"/>
      <c r="C126" s="84"/>
      <c r="D126" s="85"/>
      <c r="E126" s="54" t="s">
        <v>32</v>
      </c>
      <c r="F126" s="59">
        <v>2020</v>
      </c>
      <c r="G126" s="60">
        <v>43519067</v>
      </c>
      <c r="H126" s="89">
        <v>63.4</v>
      </c>
      <c r="I126" s="61">
        <v>3000000</v>
      </c>
      <c r="J126" s="89">
        <v>70.2</v>
      </c>
      <c r="K126" s="62"/>
    </row>
    <row r="127" spans="1:11" s="17" customFormat="1" ht="76" customHeight="1" x14ac:dyDescent="0.45">
      <c r="A127" s="13">
        <v>1517340</v>
      </c>
      <c r="B127" s="13">
        <v>7340</v>
      </c>
      <c r="C127" s="23" t="s">
        <v>2</v>
      </c>
      <c r="D127" s="24" t="s">
        <v>4</v>
      </c>
      <c r="E127" s="90"/>
      <c r="F127" s="13"/>
      <c r="G127" s="13"/>
      <c r="H127" s="13"/>
      <c r="I127" s="15">
        <f>I129+I128</f>
        <v>6000000</v>
      </c>
      <c r="J127" s="13"/>
      <c r="K127" s="26"/>
    </row>
    <row r="128" spans="1:11" s="17" customFormat="1" ht="53" customHeight="1" x14ac:dyDescent="0.45">
      <c r="A128" s="10"/>
      <c r="B128" s="10"/>
      <c r="C128" s="35"/>
      <c r="D128" s="14"/>
      <c r="E128" s="54" t="s">
        <v>166</v>
      </c>
      <c r="F128" s="13" t="s">
        <v>163</v>
      </c>
      <c r="G128" s="60">
        <v>98982250</v>
      </c>
      <c r="H128" s="13"/>
      <c r="I128" s="25">
        <v>5000000</v>
      </c>
      <c r="J128" s="13">
        <v>10.1</v>
      </c>
      <c r="K128" s="16"/>
    </row>
    <row r="129" spans="1:11" s="86" customFormat="1" ht="256.5" customHeight="1" x14ac:dyDescent="0.3">
      <c r="A129" s="84"/>
      <c r="B129" s="84"/>
      <c r="C129" s="84"/>
      <c r="D129" s="64"/>
      <c r="E129" s="54" t="s">
        <v>157</v>
      </c>
      <c r="F129" s="59" t="s">
        <v>47</v>
      </c>
      <c r="G129" s="60"/>
      <c r="H129" s="89"/>
      <c r="I129" s="61">
        <v>1000000</v>
      </c>
      <c r="J129" s="89"/>
      <c r="K129" s="62"/>
    </row>
    <row r="130" spans="1:11" s="17" customFormat="1" ht="105" customHeight="1" x14ac:dyDescent="0.45">
      <c r="A130" s="13">
        <v>1517361</v>
      </c>
      <c r="B130" s="13">
        <v>7361</v>
      </c>
      <c r="C130" s="23" t="s">
        <v>61</v>
      </c>
      <c r="D130" s="24" t="s">
        <v>130</v>
      </c>
      <c r="E130" s="54" t="s">
        <v>28</v>
      </c>
      <c r="F130" s="59" t="s">
        <v>36</v>
      </c>
      <c r="G130" s="60">
        <v>77987328</v>
      </c>
      <c r="H130" s="59">
        <v>40.700000000000003</v>
      </c>
      <c r="I130" s="91">
        <v>10172673</v>
      </c>
      <c r="J130" s="59">
        <v>100</v>
      </c>
      <c r="K130" s="16"/>
    </row>
    <row r="131" spans="1:11" s="78" customFormat="1" ht="31.5" customHeight="1" x14ac:dyDescent="0.3">
      <c r="A131" s="13">
        <v>1517640</v>
      </c>
      <c r="B131" s="13">
        <v>7640</v>
      </c>
      <c r="C131" s="92"/>
      <c r="D131" s="36" t="s">
        <v>5</v>
      </c>
      <c r="E131" s="92"/>
      <c r="F131" s="25"/>
      <c r="G131" s="27"/>
      <c r="H131" s="27"/>
      <c r="I131" s="15">
        <f>I132+I134</f>
        <v>124644482</v>
      </c>
      <c r="J131" s="93"/>
      <c r="K131" s="16"/>
    </row>
    <row r="132" spans="1:11" s="80" customFormat="1" ht="55.4" customHeight="1" x14ac:dyDescent="0.3">
      <c r="A132" s="29"/>
      <c r="B132" s="29"/>
      <c r="C132" s="94"/>
      <c r="D132" s="19"/>
      <c r="E132" s="30" t="s">
        <v>144</v>
      </c>
      <c r="F132" s="20"/>
      <c r="G132" s="95"/>
      <c r="H132" s="95"/>
      <c r="I132" s="20">
        <v>116932088</v>
      </c>
      <c r="J132" s="96"/>
      <c r="K132" s="16"/>
    </row>
    <row r="133" spans="1:11" s="102" customFormat="1" ht="29.15" customHeight="1" x14ac:dyDescent="0.3">
      <c r="A133" s="97"/>
      <c r="B133" s="97"/>
      <c r="C133" s="98"/>
      <c r="D133" s="99"/>
      <c r="E133" s="68" t="s">
        <v>146</v>
      </c>
      <c r="F133" s="71"/>
      <c r="G133" s="100"/>
      <c r="H133" s="100"/>
      <c r="I133" s="71">
        <v>96859595</v>
      </c>
      <c r="J133" s="101"/>
      <c r="K133" s="16"/>
    </row>
    <row r="134" spans="1:11" s="86" customFormat="1" ht="50.15" customHeight="1" x14ac:dyDescent="0.3">
      <c r="A134" s="85"/>
      <c r="B134" s="85"/>
      <c r="C134" s="84"/>
      <c r="D134" s="103"/>
      <c r="E134" s="104" t="s">
        <v>122</v>
      </c>
      <c r="F134" s="61"/>
      <c r="G134" s="60"/>
      <c r="H134" s="60"/>
      <c r="I134" s="65">
        <f>I135</f>
        <v>7712394</v>
      </c>
      <c r="J134" s="89"/>
      <c r="K134" s="62"/>
    </row>
    <row r="135" spans="1:11" s="86" customFormat="1" ht="66" customHeight="1" x14ac:dyDescent="0.3">
      <c r="A135" s="85"/>
      <c r="B135" s="85"/>
      <c r="C135" s="84"/>
      <c r="D135" s="103"/>
      <c r="E135" s="54" t="s">
        <v>156</v>
      </c>
      <c r="F135" s="61" t="s">
        <v>36</v>
      </c>
      <c r="G135" s="60"/>
      <c r="H135" s="89"/>
      <c r="I135" s="61">
        <f>I136+I137</f>
        <v>7712394</v>
      </c>
      <c r="J135" s="89"/>
      <c r="K135" s="62"/>
    </row>
    <row r="136" spans="1:11" s="112" customFormat="1" ht="90" customHeight="1" x14ac:dyDescent="0.3">
      <c r="A136" s="105"/>
      <c r="B136" s="105"/>
      <c r="C136" s="106"/>
      <c r="D136" s="107"/>
      <c r="E136" s="108" t="s">
        <v>33</v>
      </c>
      <c r="F136" s="109" t="s">
        <v>36</v>
      </c>
      <c r="G136" s="109">
        <v>43788746</v>
      </c>
      <c r="H136" s="110">
        <v>28.7</v>
      </c>
      <c r="I136" s="111">
        <v>1509443</v>
      </c>
      <c r="J136" s="110">
        <v>32.1</v>
      </c>
      <c r="K136" s="62"/>
    </row>
    <row r="137" spans="1:11" s="112" customFormat="1" ht="80.900000000000006" customHeight="1" x14ac:dyDescent="0.3">
      <c r="A137" s="105"/>
      <c r="B137" s="105"/>
      <c r="C137" s="106"/>
      <c r="D137" s="107"/>
      <c r="E137" s="108" t="s">
        <v>34</v>
      </c>
      <c r="F137" s="109" t="s">
        <v>36</v>
      </c>
      <c r="G137" s="109">
        <v>40001774</v>
      </c>
      <c r="H137" s="110">
        <v>39.200000000000003</v>
      </c>
      <c r="I137" s="111">
        <v>6202951</v>
      </c>
      <c r="J137" s="110">
        <v>54.7</v>
      </c>
      <c r="K137" s="62"/>
    </row>
    <row r="138" spans="1:11" s="78" customFormat="1" ht="89" customHeight="1" x14ac:dyDescent="0.3">
      <c r="A138" s="33" t="s">
        <v>190</v>
      </c>
      <c r="B138" s="50"/>
      <c r="C138" s="50"/>
      <c r="D138" s="43" t="s">
        <v>192</v>
      </c>
      <c r="E138" s="36"/>
      <c r="F138" s="27"/>
      <c r="G138" s="27"/>
      <c r="H138" s="27"/>
      <c r="I138" s="15">
        <f>I139</f>
        <v>900000</v>
      </c>
      <c r="J138" s="93"/>
      <c r="K138" s="16"/>
    </row>
    <row r="139" spans="1:11" s="79" customFormat="1" ht="74.900000000000006" customHeight="1" x14ac:dyDescent="0.3">
      <c r="A139" s="34" t="s">
        <v>191</v>
      </c>
      <c r="B139" s="51"/>
      <c r="C139" s="51"/>
      <c r="D139" s="44" t="s">
        <v>192</v>
      </c>
      <c r="E139" s="113"/>
      <c r="F139" s="87"/>
      <c r="G139" s="87"/>
      <c r="H139" s="87"/>
      <c r="I139" s="20">
        <f>I140</f>
        <v>900000</v>
      </c>
      <c r="J139" s="88"/>
      <c r="K139" s="114"/>
    </row>
    <row r="140" spans="1:11" s="78" customFormat="1" ht="74.900000000000006" customHeight="1" x14ac:dyDescent="0.3">
      <c r="A140" s="45" t="s">
        <v>193</v>
      </c>
      <c r="B140" s="115">
        <v>7350</v>
      </c>
      <c r="C140" s="23" t="s">
        <v>2</v>
      </c>
      <c r="D140" s="116" t="s">
        <v>194</v>
      </c>
      <c r="E140" s="36" t="s">
        <v>195</v>
      </c>
      <c r="F140" s="27"/>
      <c r="G140" s="27"/>
      <c r="H140" s="27"/>
      <c r="I140" s="25">
        <v>900000</v>
      </c>
      <c r="J140" s="93"/>
      <c r="K140" s="16"/>
    </row>
    <row r="141" spans="1:11" s="78" customFormat="1" ht="77" customHeight="1" x14ac:dyDescent="0.3">
      <c r="A141" s="33" t="s">
        <v>114</v>
      </c>
      <c r="B141" s="50"/>
      <c r="C141" s="50"/>
      <c r="D141" s="43" t="s">
        <v>115</v>
      </c>
      <c r="E141" s="36"/>
      <c r="F141" s="27"/>
      <c r="G141" s="27"/>
      <c r="H141" s="27"/>
      <c r="I141" s="15">
        <f>I142</f>
        <v>83000</v>
      </c>
      <c r="J141" s="93"/>
      <c r="K141" s="16"/>
    </row>
    <row r="142" spans="1:11" s="78" customFormat="1" ht="74.900000000000006" customHeight="1" x14ac:dyDescent="0.3">
      <c r="A142" s="34" t="s">
        <v>116</v>
      </c>
      <c r="B142" s="51"/>
      <c r="C142" s="51"/>
      <c r="D142" s="44" t="s">
        <v>115</v>
      </c>
      <c r="E142" s="36"/>
      <c r="F142" s="27"/>
      <c r="G142" s="27"/>
      <c r="H142" s="27"/>
      <c r="I142" s="20">
        <f>I143+I144+I145</f>
        <v>83000</v>
      </c>
      <c r="J142" s="93"/>
      <c r="K142" s="16"/>
    </row>
    <row r="143" spans="1:11" s="78" customFormat="1" ht="102.5" customHeight="1" x14ac:dyDescent="0.3">
      <c r="A143" s="13">
        <v>3110160</v>
      </c>
      <c r="B143" s="23" t="s">
        <v>50</v>
      </c>
      <c r="C143" s="23" t="s">
        <v>48</v>
      </c>
      <c r="D143" s="24" t="s">
        <v>49</v>
      </c>
      <c r="E143" s="36" t="s">
        <v>195</v>
      </c>
      <c r="F143" s="27"/>
      <c r="G143" s="27"/>
      <c r="H143" s="27"/>
      <c r="I143" s="25">
        <v>18000</v>
      </c>
      <c r="J143" s="93"/>
      <c r="K143" s="16"/>
    </row>
    <row r="144" spans="1:11" s="78" customFormat="1" ht="93" customHeight="1" x14ac:dyDescent="0.3">
      <c r="A144" s="13">
        <v>3117650</v>
      </c>
      <c r="B144" s="13">
        <v>7650</v>
      </c>
      <c r="C144" s="23" t="s">
        <v>61</v>
      </c>
      <c r="D144" s="36" t="s">
        <v>117</v>
      </c>
      <c r="E144" s="113" t="s">
        <v>119</v>
      </c>
      <c r="F144" s="27"/>
      <c r="G144" s="27"/>
      <c r="H144" s="27"/>
      <c r="I144" s="25">
        <v>20000</v>
      </c>
      <c r="J144" s="93"/>
      <c r="K144" s="16"/>
    </row>
    <row r="145" spans="1:11" s="78" customFormat="1" ht="127.5" customHeight="1" x14ac:dyDescent="0.3">
      <c r="A145" s="13">
        <v>3117660</v>
      </c>
      <c r="B145" s="13">
        <v>7660</v>
      </c>
      <c r="C145" s="23" t="s">
        <v>61</v>
      </c>
      <c r="D145" s="36" t="s">
        <v>118</v>
      </c>
      <c r="E145" s="113" t="s">
        <v>119</v>
      </c>
      <c r="F145" s="27"/>
      <c r="G145" s="27"/>
      <c r="H145" s="27"/>
      <c r="I145" s="25">
        <v>45000</v>
      </c>
      <c r="J145" s="93"/>
      <c r="K145" s="16"/>
    </row>
    <row r="146" spans="1:11" s="17" customFormat="1" ht="63.65" customHeight="1" x14ac:dyDescent="0.45">
      <c r="A146" s="53"/>
      <c r="B146" s="53"/>
      <c r="C146" s="53"/>
      <c r="D146" s="14" t="s">
        <v>148</v>
      </c>
      <c r="E146" s="53"/>
      <c r="F146" s="53"/>
      <c r="G146" s="53"/>
      <c r="H146" s="53"/>
      <c r="I146" s="15">
        <f>I18+I28+I35+I45+I51+I55+I62+I105+I108+I141+I138</f>
        <v>537215640</v>
      </c>
      <c r="J146" s="53"/>
      <c r="K146" s="16"/>
    </row>
    <row r="147" spans="1:11" s="117" customFormat="1" ht="47.15" customHeight="1" x14ac:dyDescent="0.45">
      <c r="A147" s="53"/>
      <c r="B147" s="53"/>
      <c r="C147" s="53"/>
      <c r="D147" s="30" t="s">
        <v>146</v>
      </c>
      <c r="E147" s="53"/>
      <c r="F147" s="53"/>
      <c r="G147" s="53"/>
      <c r="H147" s="53"/>
      <c r="I147" s="20">
        <f>I110+I37+I64</f>
        <v>124581065</v>
      </c>
      <c r="J147" s="53"/>
      <c r="K147" s="16"/>
    </row>
    <row r="148" spans="1:11" s="117" customFormat="1" ht="117.65" hidden="1" customHeight="1" x14ac:dyDescent="0.45">
      <c r="A148" s="53"/>
      <c r="B148" s="53"/>
      <c r="C148" s="53"/>
      <c r="D148" s="44" t="s">
        <v>141</v>
      </c>
      <c r="E148" s="53"/>
      <c r="F148" s="53"/>
      <c r="G148" s="53"/>
      <c r="H148" s="53"/>
      <c r="I148" s="20" t="e">
        <f>#REF!</f>
        <v>#REF!</v>
      </c>
      <c r="J148" s="53"/>
      <c r="K148" s="16"/>
    </row>
    <row r="149" spans="1:11" s="117" customFormat="1" ht="125.15" hidden="1" customHeight="1" x14ac:dyDescent="0.45">
      <c r="A149" s="53"/>
      <c r="B149" s="53"/>
      <c r="C149" s="53"/>
      <c r="D149" s="44" t="s">
        <v>142</v>
      </c>
      <c r="E149" s="53"/>
      <c r="F149" s="53"/>
      <c r="G149" s="53"/>
      <c r="H149" s="53"/>
      <c r="I149" s="20" t="e">
        <f>#REF!</f>
        <v>#REF!</v>
      </c>
      <c r="J149" s="53"/>
      <c r="K149" s="16"/>
    </row>
    <row r="150" spans="1:11" s="117" customFormat="1" ht="104.9" hidden="1" customHeight="1" x14ac:dyDescent="0.45">
      <c r="A150" s="53"/>
      <c r="B150" s="53"/>
      <c r="C150" s="53"/>
      <c r="D150" s="44" t="s">
        <v>151</v>
      </c>
      <c r="E150" s="53"/>
      <c r="F150" s="53"/>
      <c r="G150" s="53"/>
      <c r="H150" s="53"/>
      <c r="I150" s="20" t="e">
        <f>#REF!</f>
        <v>#REF!</v>
      </c>
      <c r="J150" s="53"/>
      <c r="K150" s="16"/>
    </row>
    <row r="151" spans="1:11" s="117" customFormat="1" ht="106.4" hidden="1" customHeight="1" x14ac:dyDescent="0.45">
      <c r="A151" s="53"/>
      <c r="B151" s="53"/>
      <c r="C151" s="53"/>
      <c r="D151" s="44" t="s">
        <v>143</v>
      </c>
      <c r="E151" s="53"/>
      <c r="F151" s="53"/>
      <c r="G151" s="53"/>
      <c r="H151" s="53"/>
      <c r="I151" s="20" t="e">
        <f>#REF!+#REF!</f>
        <v>#REF!</v>
      </c>
      <c r="J151" s="53"/>
      <c r="K151" s="16"/>
    </row>
    <row r="152" spans="1:11" s="117" customFormat="1" ht="21" customHeight="1" x14ac:dyDescent="0.45">
      <c r="D152" s="118"/>
      <c r="I152" s="119"/>
      <c r="K152" s="16"/>
    </row>
    <row r="153" spans="1:11" s="117" customFormat="1" ht="21" customHeight="1" x14ac:dyDescent="0.45">
      <c r="D153" s="118"/>
      <c r="I153" s="119"/>
      <c r="K153" s="16"/>
    </row>
    <row r="154" spans="1:11" s="117" customFormat="1" ht="21" customHeight="1" x14ac:dyDescent="0.45">
      <c r="D154" s="118"/>
      <c r="I154" s="119"/>
      <c r="K154" s="16"/>
    </row>
    <row r="155" spans="1:11" x14ac:dyDescent="0.3">
      <c r="K155" s="120"/>
    </row>
    <row r="156" spans="1:11" s="121" customFormat="1" ht="26.15" customHeight="1" x14ac:dyDescent="0.55000000000000004">
      <c r="A156" s="135" t="s">
        <v>197</v>
      </c>
      <c r="B156" s="135"/>
      <c r="C156" s="135"/>
      <c r="D156" s="135"/>
      <c r="E156" s="135"/>
      <c r="I156" s="122" t="s">
        <v>201</v>
      </c>
      <c r="K156" s="123"/>
    </row>
    <row r="157" spans="1:11" s="121" customFormat="1" ht="15" customHeight="1" x14ac:dyDescent="0.55000000000000004">
      <c r="A157" s="124"/>
      <c r="B157" s="124"/>
      <c r="C157" s="124"/>
      <c r="D157" s="125"/>
      <c r="E157" s="125"/>
      <c r="F157" s="125"/>
      <c r="G157" s="125"/>
      <c r="H157" s="125"/>
      <c r="I157" s="125"/>
    </row>
    <row r="158" spans="1:11" ht="23" x14ac:dyDescent="0.5">
      <c r="A158" s="134" t="s">
        <v>210</v>
      </c>
      <c r="B158" s="134"/>
      <c r="C158" s="134"/>
      <c r="D158" s="134"/>
      <c r="E158" s="134"/>
    </row>
    <row r="159" spans="1:11" ht="25.5" x14ac:dyDescent="0.55000000000000004">
      <c r="A159" s="126"/>
      <c r="B159" s="126"/>
      <c r="C159" s="127"/>
      <c r="D159" s="127"/>
      <c r="E159" s="127"/>
    </row>
    <row r="160" spans="1:11" ht="11.9" customHeight="1" x14ac:dyDescent="0.3"/>
  </sheetData>
  <mergeCells count="21">
    <mergeCell ref="A12:B12"/>
    <mergeCell ref="A13:B13"/>
    <mergeCell ref="G5:J5"/>
    <mergeCell ref="J15:J16"/>
    <mergeCell ref="A158:E158"/>
    <mergeCell ref="F15:F16"/>
    <mergeCell ref="G15:G16"/>
    <mergeCell ref="H15:H16"/>
    <mergeCell ref="I15:I16"/>
    <mergeCell ref="A15:A16"/>
    <mergeCell ref="B15:B16"/>
    <mergeCell ref="C15:C16"/>
    <mergeCell ref="D15:D16"/>
    <mergeCell ref="E15:E16"/>
    <mergeCell ref="A156:E156"/>
    <mergeCell ref="G1:J1"/>
    <mergeCell ref="G2:J2"/>
    <mergeCell ref="G3:J3"/>
    <mergeCell ref="A9:J9"/>
    <mergeCell ref="A10:J10"/>
    <mergeCell ref="G4:J4"/>
  </mergeCells>
  <printOptions horizontalCentered="1"/>
  <pageMargins left="0.19685039370078741" right="0.19685039370078741" top="1.1811023622047245" bottom="0.51181102362204722" header="0.31496062992125984" footer="0.31496062992125984"/>
  <pageSetup paperSize="9" scale="66" fitToHeight="80" orientation="landscape" r:id="rId1"/>
  <headerFooter>
    <oddFooter>&amp;R&amp;"Times New Roman,обычный"&amp;12Сторінка &amp;P</oddFooter>
  </headerFooter>
  <rowBreaks count="1" manualBreakCount="1">
    <brk id="4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6 (с )  </vt:lpstr>
      <vt:lpstr>'дод 6 (с )  '!Заголовки_для_печати</vt:lpstr>
      <vt:lpstr>'дод 6 (с ) 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2020-12-01T15:29:57Z</cp:lastPrinted>
  <dcterms:created xsi:type="dcterms:W3CDTF">2018-10-18T06:20:50Z</dcterms:created>
  <dcterms:modified xsi:type="dcterms:W3CDTF">2020-12-01T15:29:58Z</dcterms:modified>
</cp:coreProperties>
</file>